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1 - všeobecné položky -..." sheetId="2" r:id="rId2"/>
    <sheet name="0099-1 - Plynovodní přípojky" sheetId="3" r:id="rId3"/>
    <sheet name="101 - Komunikace. chodník..." sheetId="4" r:id="rId4"/>
    <sheet name="110.1 - DIO - 1.etapa" sheetId="5" r:id="rId5"/>
    <sheet name="301 - kanalizace včetně p..." sheetId="6" r:id="rId6"/>
    <sheet name="351 - vodovod včetně příp..." sheetId="7" r:id="rId7"/>
    <sheet name="353 - vodovodní přípojka ..." sheetId="8" r:id="rId8"/>
    <sheet name="441 - Veřejné osvětlení a..." sheetId="9" r:id="rId9"/>
    <sheet name="701 - Oplocení pozemku ka..." sheetId="10" r:id="rId10"/>
    <sheet name="702 - Oplocení pozemku ka..." sheetId="11" r:id="rId11"/>
    <sheet name="801 - Vegetační úpravy - ..." sheetId="12" r:id="rId12"/>
    <sheet name="Pokyny pro vyplnění" sheetId="13" r:id="rId13"/>
  </sheets>
  <definedNames>
    <definedName name="_xlnm.Print_Area" localSheetId="0">'Rekapitulace stavby'!$D$4:$AO$36,'Rekapitulace stavby'!$C$42:$AQ$66</definedName>
    <definedName name="_xlnm.Print_Titles" localSheetId="0">'Rekapitulace stavby'!$52:$52</definedName>
    <definedName name="_xlnm._FilterDatabase" localSheetId="1" hidden="1">'001 - všeobecné položky -...'!$C$80:$K$109</definedName>
    <definedName name="_xlnm.Print_Area" localSheetId="1">'001 - všeobecné položky -...'!$C$4:$J$39,'001 - všeobecné položky -...'!$C$45:$J$62,'001 - všeobecné položky -...'!$C$68:$K$109</definedName>
    <definedName name="_xlnm.Print_Titles" localSheetId="1">'001 - všeobecné položky -...'!$80:$80</definedName>
    <definedName name="_xlnm._FilterDatabase" localSheetId="2" hidden="1">'0099-1 - Plynovodní přípojky'!$C$83:$K$142</definedName>
    <definedName name="_xlnm.Print_Area" localSheetId="2">'0099-1 - Plynovodní přípojky'!$C$4:$J$39,'0099-1 - Plynovodní přípojky'!$C$45:$J$65,'0099-1 - Plynovodní přípojky'!$C$71:$K$142</definedName>
    <definedName name="_xlnm.Print_Titles" localSheetId="2">'0099-1 - Plynovodní přípojky'!$83:$83</definedName>
    <definedName name="_xlnm._FilterDatabase" localSheetId="3" hidden="1">'101 - Komunikace. chodník...'!$C$90:$K$768</definedName>
    <definedName name="_xlnm.Print_Area" localSheetId="3">'101 - Komunikace. chodník...'!$C$4:$J$39,'101 - Komunikace. chodník...'!$C$45:$J$72,'101 - Komunikace. chodník...'!$C$78:$K$768</definedName>
    <definedName name="_xlnm.Print_Titles" localSheetId="3">'101 - Komunikace. chodník...'!$90:$90</definedName>
    <definedName name="_xlnm._FilterDatabase" localSheetId="4" hidden="1">'110.1 - DIO - 1.etapa'!$C$85:$K$378</definedName>
    <definedName name="_xlnm.Print_Area" localSheetId="4">'110.1 - DIO - 1.etapa'!$C$4:$J$39,'110.1 - DIO - 1.etapa'!$C$45:$J$67,'110.1 - DIO - 1.etapa'!$C$73:$K$378</definedName>
    <definedName name="_xlnm.Print_Titles" localSheetId="4">'110.1 - DIO - 1.etapa'!$85:$85</definedName>
    <definedName name="_xlnm._FilterDatabase" localSheetId="5" hidden="1">'301 - kanalizace včetně p...'!$C$88:$K$321</definedName>
    <definedName name="_xlnm.Print_Area" localSheetId="5">'301 - kanalizace včetně p...'!$C$4:$J$39,'301 - kanalizace včetně p...'!$C$45:$J$70,'301 - kanalizace včetně p...'!$C$76:$K$321</definedName>
    <definedName name="_xlnm.Print_Titles" localSheetId="5">'301 - kanalizace včetně p...'!$88:$88</definedName>
    <definedName name="_xlnm._FilterDatabase" localSheetId="6" hidden="1">'351 - vodovod včetně příp...'!$C$85:$K$300</definedName>
    <definedName name="_xlnm.Print_Area" localSheetId="6">'351 - vodovod včetně příp...'!$C$4:$J$39,'351 - vodovod včetně příp...'!$C$45:$J$67,'351 - vodovod včetně příp...'!$C$73:$K$300</definedName>
    <definedName name="_xlnm.Print_Titles" localSheetId="6">'351 - vodovod včetně příp...'!$85:$85</definedName>
    <definedName name="_xlnm._FilterDatabase" localSheetId="7" hidden="1">'353 - vodovodní přípojka ...'!$C$84:$K$165</definedName>
    <definedName name="_xlnm.Print_Area" localSheetId="7">'353 - vodovodní přípojka ...'!$C$4:$J$39,'353 - vodovodní přípojka ...'!$C$45:$J$66,'353 - vodovodní přípojka ...'!$C$72:$K$165</definedName>
    <definedName name="_xlnm.Print_Titles" localSheetId="7">'353 - vodovodní přípojka ...'!$84:$84</definedName>
    <definedName name="_xlnm._FilterDatabase" localSheetId="8" hidden="1">'441 - Veřejné osvětlení a...'!$C$88:$K$183</definedName>
    <definedName name="_xlnm.Print_Area" localSheetId="8">'441 - Veřejné osvětlení a...'!$C$4:$J$39,'441 - Veřejné osvětlení a...'!$C$45:$J$70,'441 - Veřejné osvětlení a...'!$C$76:$K$183</definedName>
    <definedName name="_xlnm.Print_Titles" localSheetId="8">'441 - Veřejné osvětlení a...'!$88:$88</definedName>
    <definedName name="_xlnm._FilterDatabase" localSheetId="9" hidden="1">'701 - Oplocení pozemku ka...'!$C$87:$K$228</definedName>
    <definedName name="_xlnm.Print_Area" localSheetId="9">'701 - Oplocení pozemku ka...'!$C$4:$J$39,'701 - Oplocení pozemku ka...'!$C$45:$J$69,'701 - Oplocení pozemku ka...'!$C$75:$K$228</definedName>
    <definedName name="_xlnm.Print_Titles" localSheetId="9">'701 - Oplocení pozemku ka...'!$87:$87</definedName>
    <definedName name="_xlnm._FilterDatabase" localSheetId="10" hidden="1">'702 - Oplocení pozemku ka...'!$C$87:$K$174</definedName>
    <definedName name="_xlnm.Print_Area" localSheetId="10">'702 - Oplocení pozemku ka...'!$C$4:$J$39,'702 - Oplocení pozemku ka...'!$C$45:$J$69,'702 - Oplocení pozemku ka...'!$C$75:$K$174</definedName>
    <definedName name="_xlnm.Print_Titles" localSheetId="10">'702 - Oplocení pozemku ka...'!$87:$87</definedName>
    <definedName name="_xlnm._FilterDatabase" localSheetId="11" hidden="1">'801 - Vegetační úpravy - ...'!$C$81:$K$192</definedName>
    <definedName name="_xlnm.Print_Area" localSheetId="11">'801 - Vegetační úpravy - ...'!$C$4:$J$39,'801 - Vegetační úpravy - ...'!$C$45:$J$63,'801 - Vegetační úpravy - ...'!$C$69:$K$192</definedName>
    <definedName name="_xlnm.Print_Titles" localSheetId="11">'801 - Vegetační úpravy - ...'!$81:$81</definedName>
    <definedName name="_xlnm.Print_Area" localSheetId="1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2" r="J37"/>
  <c r="J36"/>
  <c i="1" r="AY65"/>
  <c i="12" r="J35"/>
  <c i="1" r="AX65"/>
  <c i="12" r="BI192"/>
  <c r="BH192"/>
  <c r="BG192"/>
  <c r="BF192"/>
  <c r="T192"/>
  <c r="R192"/>
  <c r="P192"/>
  <c r="BK192"/>
  <c r="J192"/>
  <c r="BE192"/>
  <c r="BI191"/>
  <c r="BH191"/>
  <c r="BG191"/>
  <c r="BF191"/>
  <c r="T191"/>
  <c r="T190"/>
  <c r="R191"/>
  <c r="R190"/>
  <c r="P191"/>
  <c r="P190"/>
  <c r="BK191"/>
  <c r="BK190"/>
  <c r="J190"/>
  <c r="J191"/>
  <c r="BE191"/>
  <c r="J62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5"/>
  <c r="F37"/>
  <c i="1" r="BD65"/>
  <c i="12" r="BH85"/>
  <c r="F36"/>
  <c i="1" r="BC65"/>
  <c i="12" r="BG85"/>
  <c r="F35"/>
  <c i="1" r="BB65"/>
  <c i="12" r="BF85"/>
  <c r="J34"/>
  <c i="1" r="AW65"/>
  <c i="12" r="F34"/>
  <c i="1" r="BA65"/>
  <c i="12" r="T85"/>
  <c r="T84"/>
  <c r="T83"/>
  <c r="T82"/>
  <c r="R85"/>
  <c r="R84"/>
  <c r="R83"/>
  <c r="R82"/>
  <c r="P85"/>
  <c r="P84"/>
  <c r="P83"/>
  <c r="P82"/>
  <c i="1" r="AU65"/>
  <c i="12" r="BK85"/>
  <c r="BK84"/>
  <c r="J84"/>
  <c r="BK83"/>
  <c r="J83"/>
  <c r="BK82"/>
  <c r="J82"/>
  <c r="J59"/>
  <c r="J30"/>
  <c i="1" r="AG65"/>
  <c i="12" r="J85"/>
  <c r="BE85"/>
  <c r="J33"/>
  <c i="1" r="AV65"/>
  <c i="12" r="F33"/>
  <c i="1" r="AZ65"/>
  <c i="12" r="J61"/>
  <c r="J60"/>
  <c r="J79"/>
  <c r="J78"/>
  <c r="F78"/>
  <c r="F76"/>
  <c r="E74"/>
  <c r="J55"/>
  <c r="J54"/>
  <c r="F54"/>
  <c r="F52"/>
  <c r="E50"/>
  <c r="J39"/>
  <c r="J18"/>
  <c r="E18"/>
  <c r="F79"/>
  <c r="F55"/>
  <c r="J17"/>
  <c r="J12"/>
  <c r="J76"/>
  <c r="J52"/>
  <c r="E7"/>
  <c r="E72"/>
  <c r="E48"/>
  <c i="11" r="J37"/>
  <c r="J36"/>
  <c i="1" r="AY64"/>
  <c i="11" r="J35"/>
  <c i="1" r="AX64"/>
  <c i="11"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8"/>
  <c r="BH168"/>
  <c r="BG168"/>
  <c r="BF168"/>
  <c r="T168"/>
  <c r="T167"/>
  <c r="T166"/>
  <c r="R168"/>
  <c r="R167"/>
  <c r="R166"/>
  <c r="P168"/>
  <c r="P167"/>
  <c r="P166"/>
  <c r="BK168"/>
  <c r="BK167"/>
  <c r="J167"/>
  <c r="BK166"/>
  <c r="J166"/>
  <c r="J168"/>
  <c r="BE168"/>
  <c r="J68"/>
  <c r="J67"/>
  <c r="BI165"/>
  <c r="BH165"/>
  <c r="BG165"/>
  <c r="BF165"/>
  <c r="T165"/>
  <c r="T164"/>
  <c r="R165"/>
  <c r="R164"/>
  <c r="P165"/>
  <c r="P164"/>
  <c r="BK165"/>
  <c r="BK164"/>
  <c r="J164"/>
  <c r="J165"/>
  <c r="BE165"/>
  <c r="J66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8"/>
  <c r="BH158"/>
  <c r="BG158"/>
  <c r="BF158"/>
  <c r="T158"/>
  <c r="T157"/>
  <c r="R158"/>
  <c r="R157"/>
  <c r="P158"/>
  <c r="P157"/>
  <c r="BK158"/>
  <c r="BK157"/>
  <c r="J157"/>
  <c r="J158"/>
  <c r="BE158"/>
  <c r="J65"/>
  <c r="BI155"/>
  <c r="BH155"/>
  <c r="BG155"/>
  <c r="BF155"/>
  <c r="T155"/>
  <c r="R155"/>
  <c r="P155"/>
  <c r="BK155"/>
  <c r="J155"/>
  <c r="BE155"/>
  <c r="BI153"/>
  <c r="BH153"/>
  <c r="BG153"/>
  <c r="BF153"/>
  <c r="T153"/>
  <c r="T152"/>
  <c r="R153"/>
  <c r="R152"/>
  <c r="P153"/>
  <c r="P152"/>
  <c r="BK153"/>
  <c r="BK152"/>
  <c r="J152"/>
  <c r="J153"/>
  <c r="BE153"/>
  <c r="J64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T138"/>
  <c r="R139"/>
  <c r="R138"/>
  <c r="P139"/>
  <c r="P138"/>
  <c r="BK139"/>
  <c r="BK138"/>
  <c r="J138"/>
  <c r="J139"/>
  <c r="BE139"/>
  <c r="J63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1"/>
  <c r="F37"/>
  <c i="1" r="BD64"/>
  <c i="11" r="BH91"/>
  <c r="F36"/>
  <c i="1" r="BC64"/>
  <c i="11" r="BG91"/>
  <c r="F35"/>
  <c i="1" r="BB64"/>
  <c i="11" r="BF91"/>
  <c r="J34"/>
  <c i="1" r="AW64"/>
  <c i="11" r="F34"/>
  <c i="1" r="BA64"/>
  <c i="11" r="T91"/>
  <c r="T90"/>
  <c r="T89"/>
  <c r="T88"/>
  <c r="R91"/>
  <c r="R90"/>
  <c r="R89"/>
  <c r="R88"/>
  <c r="P91"/>
  <c r="P90"/>
  <c r="P89"/>
  <c r="P88"/>
  <c i="1" r="AU64"/>
  <c i="11" r="BK91"/>
  <c r="BK90"/>
  <c r="J90"/>
  <c r="BK89"/>
  <c r="J89"/>
  <c r="BK88"/>
  <c r="J88"/>
  <c r="J59"/>
  <c r="J30"/>
  <c i="1" r="AG64"/>
  <c i="11" r="J91"/>
  <c r="BE91"/>
  <c r="J33"/>
  <c i="1" r="AV64"/>
  <c i="11" r="F33"/>
  <c i="1" r="AZ64"/>
  <c i="11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10" r="J37"/>
  <c r="J36"/>
  <c i="1" r="AY63"/>
  <c i="10" r="J35"/>
  <c i="1" r="AX63"/>
  <c i="10"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2"/>
  <c r="BH212"/>
  <c r="BG212"/>
  <c r="BF212"/>
  <c r="T212"/>
  <c r="R212"/>
  <c r="P212"/>
  <c r="BK212"/>
  <c r="J212"/>
  <c r="BE212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68"/>
  <c r="J67"/>
  <c r="BI208"/>
  <c r="BH208"/>
  <c r="BG208"/>
  <c r="BF208"/>
  <c r="T208"/>
  <c r="T207"/>
  <c r="R208"/>
  <c r="R207"/>
  <c r="P208"/>
  <c r="P207"/>
  <c r="BK208"/>
  <c r="BK207"/>
  <c r="J207"/>
  <c r="J208"/>
  <c r="BE208"/>
  <c r="J66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6"/>
  <c r="BH196"/>
  <c r="BG196"/>
  <c r="BF196"/>
  <c r="T196"/>
  <c r="T195"/>
  <c r="R196"/>
  <c r="R195"/>
  <c r="P196"/>
  <c r="P195"/>
  <c r="BK196"/>
  <c r="BK195"/>
  <c r="J195"/>
  <c r="J196"/>
  <c r="BE196"/>
  <c r="J65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6"/>
  <c r="BH176"/>
  <c r="BG176"/>
  <c r="BF176"/>
  <c r="T176"/>
  <c r="T175"/>
  <c r="R176"/>
  <c r="R175"/>
  <c r="P176"/>
  <c r="P175"/>
  <c r="BK176"/>
  <c r="BK175"/>
  <c r="J175"/>
  <c r="J176"/>
  <c r="BE176"/>
  <c r="J6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1"/>
  <c r="BH141"/>
  <c r="BG141"/>
  <c r="BF141"/>
  <c r="T141"/>
  <c r="T140"/>
  <c r="R141"/>
  <c r="R140"/>
  <c r="P141"/>
  <c r="P140"/>
  <c r="BK141"/>
  <c r="BK140"/>
  <c r="J140"/>
  <c r="J141"/>
  <c r="BE141"/>
  <c r="J63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2"/>
  <c r="BH112"/>
  <c r="BG112"/>
  <c r="BF112"/>
  <c r="T112"/>
  <c r="T111"/>
  <c r="R112"/>
  <c r="R111"/>
  <c r="P112"/>
  <c r="P111"/>
  <c r="BK112"/>
  <c r="BK111"/>
  <c r="J111"/>
  <c r="J112"/>
  <c r="BE112"/>
  <c r="J6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91"/>
  <c r="F37"/>
  <c i="1" r="BD63"/>
  <c i="10" r="BH91"/>
  <c r="F36"/>
  <c i="1" r="BC63"/>
  <c i="10" r="BG91"/>
  <c r="F35"/>
  <c i="1" r="BB63"/>
  <c i="10" r="BF91"/>
  <c r="J34"/>
  <c i="1" r="AW63"/>
  <c i="10" r="F34"/>
  <c i="1" r="BA63"/>
  <c i="10" r="T91"/>
  <c r="T90"/>
  <c r="T89"/>
  <c r="T88"/>
  <c r="R91"/>
  <c r="R90"/>
  <c r="R89"/>
  <c r="R88"/>
  <c r="P91"/>
  <c r="P90"/>
  <c r="P89"/>
  <c r="P88"/>
  <c i="1" r="AU63"/>
  <c i="10" r="BK91"/>
  <c r="BK90"/>
  <c r="J90"/>
  <c r="BK89"/>
  <c r="J89"/>
  <c r="BK88"/>
  <c r="J88"/>
  <c r="J59"/>
  <c r="J30"/>
  <c i="1" r="AG63"/>
  <c i="10" r="J91"/>
  <c r="BE91"/>
  <c r="J33"/>
  <c i="1" r="AV63"/>
  <c i="10" r="F33"/>
  <c i="1" r="AZ63"/>
  <c i="10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9" r="J37"/>
  <c r="J36"/>
  <c i="1" r="AY62"/>
  <c i="9" r="J35"/>
  <c i="1" r="AX62"/>
  <c i="9" r="BI182"/>
  <c r="BH182"/>
  <c r="BG182"/>
  <c r="BF182"/>
  <c r="T182"/>
  <c r="R182"/>
  <c r="P182"/>
  <c r="BK182"/>
  <c r="J182"/>
  <c r="BE182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9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6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7"/>
  <c r="J66"/>
  <c r="BI103"/>
  <c r="BH103"/>
  <c r="BG103"/>
  <c r="BF103"/>
  <c r="T103"/>
  <c r="R103"/>
  <c r="P103"/>
  <c r="BK103"/>
  <c r="J103"/>
  <c r="BE103"/>
  <c r="BI102"/>
  <c r="BH102"/>
  <c r="BG102"/>
  <c r="BF102"/>
  <c r="T102"/>
  <c r="T101"/>
  <c r="T100"/>
  <c r="R102"/>
  <c r="R101"/>
  <c r="R100"/>
  <c r="P102"/>
  <c r="P101"/>
  <c r="P100"/>
  <c r="BK102"/>
  <c r="BK101"/>
  <c r="J101"/>
  <c r="BK100"/>
  <c r="J100"/>
  <c r="J102"/>
  <c r="BE102"/>
  <c r="J65"/>
  <c r="J64"/>
  <c r="BI98"/>
  <c r="BH98"/>
  <c r="BG98"/>
  <c r="BF98"/>
  <c r="T98"/>
  <c r="T97"/>
  <c r="R98"/>
  <c r="R97"/>
  <c r="P98"/>
  <c r="P97"/>
  <c r="BK98"/>
  <c r="BK97"/>
  <c r="J97"/>
  <c r="J98"/>
  <c r="BE98"/>
  <c r="J63"/>
  <c r="BI95"/>
  <c r="BH95"/>
  <c r="BG95"/>
  <c r="BF95"/>
  <c r="T95"/>
  <c r="T94"/>
  <c r="R95"/>
  <c r="R94"/>
  <c r="P95"/>
  <c r="P94"/>
  <c r="BK95"/>
  <c r="BK94"/>
  <c r="J94"/>
  <c r="J95"/>
  <c r="BE95"/>
  <c r="J62"/>
  <c r="BI92"/>
  <c r="F37"/>
  <c i="1" r="BD62"/>
  <c i="9" r="BH92"/>
  <c r="F36"/>
  <c i="1" r="BC62"/>
  <c i="9" r="BG92"/>
  <c r="F35"/>
  <c i="1" r="BB62"/>
  <c i="9" r="BF92"/>
  <c r="J34"/>
  <c i="1" r="AW62"/>
  <c i="9" r="F34"/>
  <c i="1" r="BA62"/>
  <c i="9" r="T92"/>
  <c r="T91"/>
  <c r="T90"/>
  <c r="T89"/>
  <c r="R92"/>
  <c r="R91"/>
  <c r="R90"/>
  <c r="R89"/>
  <c r="P92"/>
  <c r="P91"/>
  <c r="P90"/>
  <c r="P89"/>
  <c i="1" r="AU62"/>
  <c i="9" r="BK92"/>
  <c r="BK91"/>
  <c r="J91"/>
  <c r="BK90"/>
  <c r="J90"/>
  <c r="BK89"/>
  <c r="J89"/>
  <c r="J59"/>
  <c r="J30"/>
  <c i="1" r="AG62"/>
  <c i="9" r="J92"/>
  <c r="BE92"/>
  <c r="J33"/>
  <c i="1" r="AV62"/>
  <c i="9" r="F33"/>
  <c i="1" r="AZ62"/>
  <c i="9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8" r="J37"/>
  <c r="J36"/>
  <c i="1" r="AY61"/>
  <c i="8" r="J35"/>
  <c i="1" r="AX61"/>
  <c i="8" r="BI165"/>
  <c r="BH165"/>
  <c r="BG165"/>
  <c r="BF165"/>
  <c r="T165"/>
  <c r="T164"/>
  <c r="R165"/>
  <c r="R164"/>
  <c r="P165"/>
  <c r="P164"/>
  <c r="BK165"/>
  <c r="BK164"/>
  <c r="J164"/>
  <c r="J165"/>
  <c r="BE165"/>
  <c r="J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4"/>
  <c r="BH154"/>
  <c r="BG154"/>
  <c r="BF154"/>
  <c r="T154"/>
  <c r="T153"/>
  <c r="R154"/>
  <c r="R153"/>
  <c r="P154"/>
  <c r="P153"/>
  <c r="BK154"/>
  <c r="BK153"/>
  <c r="J153"/>
  <c r="J154"/>
  <c r="BE154"/>
  <c r="J6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3"/>
  <c r="BI128"/>
  <c r="BH128"/>
  <c r="BG128"/>
  <c r="BF128"/>
  <c r="T128"/>
  <c r="R128"/>
  <c r="P128"/>
  <c r="BK128"/>
  <c r="J128"/>
  <c r="BE128"/>
  <c r="BI124"/>
  <c r="BH124"/>
  <c r="BG124"/>
  <c r="BF124"/>
  <c r="T124"/>
  <c r="T123"/>
  <c r="R124"/>
  <c r="R123"/>
  <c r="P124"/>
  <c r="P123"/>
  <c r="BK124"/>
  <c r="BK123"/>
  <c r="J123"/>
  <c r="J124"/>
  <c r="BE124"/>
  <c r="J6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81"/>
  <c r="F79"/>
  <c r="E77"/>
  <c r="J55"/>
  <c r="J54"/>
  <c r="F54"/>
  <c r="F52"/>
  <c r="E50"/>
  <c r="J39"/>
  <c r="J18"/>
  <c r="E18"/>
  <c r="F82"/>
  <c r="F55"/>
  <c r="J17"/>
  <c r="J12"/>
  <c r="J79"/>
  <c r="J52"/>
  <c r="E7"/>
  <c r="E75"/>
  <c r="E48"/>
  <c i="7" r="J37"/>
  <c r="J36"/>
  <c i="1" r="AY60"/>
  <c i="7" r="J35"/>
  <c i="1" r="AX60"/>
  <c i="7" r="BI300"/>
  <c r="BH300"/>
  <c r="BG300"/>
  <c r="BF300"/>
  <c r="T300"/>
  <c r="T299"/>
  <c r="R300"/>
  <c r="R299"/>
  <c r="P300"/>
  <c r="P299"/>
  <c r="BK300"/>
  <c r="BK299"/>
  <c r="J299"/>
  <c r="J300"/>
  <c r="BE300"/>
  <c r="J66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93"/>
  <c r="BH293"/>
  <c r="BG293"/>
  <c r="BF293"/>
  <c r="T293"/>
  <c r="T292"/>
  <c r="R293"/>
  <c r="R292"/>
  <c r="P293"/>
  <c r="P292"/>
  <c r="BK293"/>
  <c r="BK292"/>
  <c r="J292"/>
  <c r="J293"/>
  <c r="BE293"/>
  <c r="J65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64"/>
  <c r="BI190"/>
  <c r="BH190"/>
  <c r="BG190"/>
  <c r="BF190"/>
  <c r="T190"/>
  <c r="T189"/>
  <c r="R190"/>
  <c r="R189"/>
  <c r="P190"/>
  <c r="P189"/>
  <c r="BK190"/>
  <c r="BK189"/>
  <c r="J189"/>
  <c r="J190"/>
  <c r="BE190"/>
  <c r="J63"/>
  <c r="BI185"/>
  <c r="BH185"/>
  <c r="BG185"/>
  <c r="BF185"/>
  <c r="T185"/>
  <c r="T184"/>
  <c r="R185"/>
  <c r="R184"/>
  <c r="P185"/>
  <c r="P184"/>
  <c r="BK185"/>
  <c r="BK184"/>
  <c r="J184"/>
  <c r="J185"/>
  <c r="BE185"/>
  <c r="J62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3"/>
  <c r="BH93"/>
  <c r="BG93"/>
  <c r="BF93"/>
  <c r="T93"/>
  <c r="R93"/>
  <c r="P93"/>
  <c r="BK93"/>
  <c r="J93"/>
  <c r="BE93"/>
  <c r="BI89"/>
  <c r="F37"/>
  <c i="1" r="BD60"/>
  <c i="7" r="BH89"/>
  <c r="F36"/>
  <c i="1" r="BC60"/>
  <c i="7" r="BG89"/>
  <c r="F35"/>
  <c i="1" r="BB60"/>
  <c i="7" r="BF89"/>
  <c r="J34"/>
  <c i="1" r="AW60"/>
  <c i="7" r="F34"/>
  <c i="1" r="BA60"/>
  <c i="7" r="T89"/>
  <c r="T88"/>
  <c r="T87"/>
  <c r="T86"/>
  <c r="R89"/>
  <c r="R88"/>
  <c r="R87"/>
  <c r="R86"/>
  <c r="P89"/>
  <c r="P88"/>
  <c r="P87"/>
  <c r="P86"/>
  <c i="1" r="AU60"/>
  <c i="7" r="BK89"/>
  <c r="BK88"/>
  <c r="J88"/>
  <c r="BK87"/>
  <c r="J87"/>
  <c r="BK86"/>
  <c r="J86"/>
  <c r="J59"/>
  <c r="J30"/>
  <c i="1" r="AG60"/>
  <c i="7" r="J89"/>
  <c r="BE89"/>
  <c r="J33"/>
  <c i="1" r="AV60"/>
  <c i="7" r="F33"/>
  <c i="1" r="AZ60"/>
  <c i="7" r="J61"/>
  <c r="J60"/>
  <c r="J83"/>
  <c r="J82"/>
  <c r="F82"/>
  <c r="F80"/>
  <c r="E78"/>
  <c r="J55"/>
  <c r="J54"/>
  <c r="F54"/>
  <c r="F52"/>
  <c r="E50"/>
  <c r="J39"/>
  <c r="J18"/>
  <c r="E18"/>
  <c r="F83"/>
  <c r="F55"/>
  <c r="J17"/>
  <c r="J12"/>
  <c r="J80"/>
  <c r="J52"/>
  <c r="E7"/>
  <c r="E76"/>
  <c r="E48"/>
  <c i="6" r="J37"/>
  <c r="J36"/>
  <c i="1" r="AY59"/>
  <c i="6" r="J35"/>
  <c i="1" r="AX59"/>
  <c i="6" r="BI321"/>
  <c r="BH321"/>
  <c r="BG321"/>
  <c r="BF321"/>
  <c r="T321"/>
  <c r="T320"/>
  <c r="R321"/>
  <c r="R320"/>
  <c r="P321"/>
  <c r="P320"/>
  <c r="BK321"/>
  <c r="BK320"/>
  <c r="J320"/>
  <c r="J321"/>
  <c r="BE321"/>
  <c r="J69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3"/>
  <c r="BH313"/>
  <c r="BG313"/>
  <c r="BF313"/>
  <c r="T313"/>
  <c r="R313"/>
  <c r="P313"/>
  <c r="BK313"/>
  <c r="J313"/>
  <c r="BE313"/>
  <c r="BI309"/>
  <c r="BH309"/>
  <c r="BG309"/>
  <c r="BF309"/>
  <c r="T309"/>
  <c r="T308"/>
  <c r="R309"/>
  <c r="R308"/>
  <c r="P309"/>
  <c r="P308"/>
  <c r="BK309"/>
  <c r="BK308"/>
  <c r="J308"/>
  <c r="J309"/>
  <c r="BE309"/>
  <c r="J68"/>
  <c r="BI307"/>
  <c r="BH307"/>
  <c r="BG307"/>
  <c r="BF307"/>
  <c r="T307"/>
  <c r="T306"/>
  <c r="R307"/>
  <c r="R306"/>
  <c r="P307"/>
  <c r="P306"/>
  <c r="BK307"/>
  <c r="BK306"/>
  <c r="J306"/>
  <c r="J307"/>
  <c r="BE307"/>
  <c r="J67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300"/>
  <c r="BH300"/>
  <c r="BG300"/>
  <c r="BF300"/>
  <c r="T300"/>
  <c r="R300"/>
  <c r="P300"/>
  <c r="BK300"/>
  <c r="J300"/>
  <c r="BE300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T224"/>
  <c r="T223"/>
  <c r="R225"/>
  <c r="R224"/>
  <c r="R223"/>
  <c r="P225"/>
  <c r="P224"/>
  <c r="P223"/>
  <c r="BK225"/>
  <c r="BK224"/>
  <c r="J224"/>
  <c r="BK223"/>
  <c r="J223"/>
  <c r="J225"/>
  <c r="BE225"/>
  <c r="J66"/>
  <c r="J65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0"/>
  <c r="BH210"/>
  <c r="BG210"/>
  <c r="BF210"/>
  <c r="T210"/>
  <c r="T209"/>
  <c r="R210"/>
  <c r="R209"/>
  <c r="P210"/>
  <c r="P209"/>
  <c r="BK210"/>
  <c r="BK209"/>
  <c r="J209"/>
  <c r="J210"/>
  <c r="BE210"/>
  <c r="J64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8"/>
  <c r="BH198"/>
  <c r="BG198"/>
  <c r="BF198"/>
  <c r="T198"/>
  <c r="T197"/>
  <c r="R198"/>
  <c r="R197"/>
  <c r="P198"/>
  <c r="P197"/>
  <c r="BK198"/>
  <c r="BK197"/>
  <c r="J197"/>
  <c r="J198"/>
  <c r="BE198"/>
  <c r="J63"/>
  <c r="BI196"/>
  <c r="BH196"/>
  <c r="BG196"/>
  <c r="BF196"/>
  <c r="T196"/>
  <c r="T195"/>
  <c r="R196"/>
  <c r="R195"/>
  <c r="P196"/>
  <c r="P195"/>
  <c r="BK196"/>
  <c r="BK195"/>
  <c r="J195"/>
  <c r="J196"/>
  <c r="BE196"/>
  <c r="J62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2"/>
  <c r="F37"/>
  <c i="1" r="BD59"/>
  <c i="6" r="BH92"/>
  <c r="F36"/>
  <c i="1" r="BC59"/>
  <c i="6" r="BG92"/>
  <c r="F35"/>
  <c i="1" r="BB59"/>
  <c i="6" r="BF92"/>
  <c r="J34"/>
  <c i="1" r="AW59"/>
  <c i="6" r="F34"/>
  <c i="1" r="BA59"/>
  <c i="6" r="T92"/>
  <c r="T91"/>
  <c r="T90"/>
  <c r="T89"/>
  <c r="R92"/>
  <c r="R91"/>
  <c r="R90"/>
  <c r="R89"/>
  <c r="P92"/>
  <c r="P91"/>
  <c r="P90"/>
  <c r="P89"/>
  <c i="1" r="AU59"/>
  <c i="6" r="BK92"/>
  <c r="BK91"/>
  <c r="J91"/>
  <c r="BK90"/>
  <c r="J90"/>
  <c r="BK89"/>
  <c r="J89"/>
  <c r="J59"/>
  <c r="J30"/>
  <c i="1" r="AG59"/>
  <c i="6" r="J92"/>
  <c r="BE92"/>
  <c r="J33"/>
  <c i="1" r="AV59"/>
  <c i="6" r="F33"/>
  <c i="1" r="AZ59"/>
  <c i="6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5" r="J37"/>
  <c r="J36"/>
  <c i="1" r="AY58"/>
  <c i="5" r="J35"/>
  <c i="1" r="AX58"/>
  <c i="5" r="BI378"/>
  <c r="BH378"/>
  <c r="BG378"/>
  <c r="BF378"/>
  <c r="T378"/>
  <c r="T377"/>
  <c r="R378"/>
  <c r="R377"/>
  <c r="P378"/>
  <c r="P377"/>
  <c r="BK378"/>
  <c r="BK377"/>
  <c r="J377"/>
  <c r="J378"/>
  <c r="BE378"/>
  <c r="J66"/>
  <c r="BI370"/>
  <c r="BH370"/>
  <c r="BG370"/>
  <c r="BF370"/>
  <c r="T370"/>
  <c r="R370"/>
  <c r="P370"/>
  <c r="BK370"/>
  <c r="J370"/>
  <c r="BE370"/>
  <c r="BI364"/>
  <c r="BH364"/>
  <c r="BG364"/>
  <c r="BF364"/>
  <c r="T364"/>
  <c r="R364"/>
  <c r="P364"/>
  <c r="BK364"/>
  <c r="J364"/>
  <c r="BE364"/>
  <c r="BI357"/>
  <c r="BH357"/>
  <c r="BG357"/>
  <c r="BF357"/>
  <c r="T357"/>
  <c r="R357"/>
  <c r="P357"/>
  <c r="BK357"/>
  <c r="J357"/>
  <c r="BE357"/>
  <c r="BI350"/>
  <c r="BH350"/>
  <c r="BG350"/>
  <c r="BF350"/>
  <c r="T350"/>
  <c r="R350"/>
  <c r="P350"/>
  <c r="BK350"/>
  <c r="J350"/>
  <c r="BE350"/>
  <c r="BI344"/>
  <c r="BH344"/>
  <c r="BG344"/>
  <c r="BF344"/>
  <c r="T344"/>
  <c r="R344"/>
  <c r="P344"/>
  <c r="BK344"/>
  <c r="J344"/>
  <c r="BE344"/>
  <c r="BI337"/>
  <c r="BH337"/>
  <c r="BG337"/>
  <c r="BF337"/>
  <c r="T337"/>
  <c r="T336"/>
  <c r="R337"/>
  <c r="R336"/>
  <c r="P337"/>
  <c r="P336"/>
  <c r="BK337"/>
  <c r="BK336"/>
  <c r="J336"/>
  <c r="J337"/>
  <c r="BE337"/>
  <c r="J65"/>
  <c r="BI329"/>
  <c r="BH329"/>
  <c r="BG329"/>
  <c r="BF329"/>
  <c r="T329"/>
  <c r="R329"/>
  <c r="P329"/>
  <c r="BK329"/>
  <c r="J329"/>
  <c r="BE329"/>
  <c r="BI323"/>
  <c r="BH323"/>
  <c r="BG323"/>
  <c r="BF323"/>
  <c r="T323"/>
  <c r="R323"/>
  <c r="P323"/>
  <c r="BK323"/>
  <c r="J323"/>
  <c r="BE323"/>
  <c r="BI315"/>
  <c r="BH315"/>
  <c r="BG315"/>
  <c r="BF315"/>
  <c r="T315"/>
  <c r="R315"/>
  <c r="P315"/>
  <c r="BK315"/>
  <c r="J315"/>
  <c r="BE315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299"/>
  <c r="BH299"/>
  <c r="BG299"/>
  <c r="BF299"/>
  <c r="T299"/>
  <c r="R299"/>
  <c r="P299"/>
  <c r="BK299"/>
  <c r="J299"/>
  <c r="BE299"/>
  <c r="BI295"/>
  <c r="BH295"/>
  <c r="BG295"/>
  <c r="BF295"/>
  <c r="T295"/>
  <c r="R295"/>
  <c r="P295"/>
  <c r="BK295"/>
  <c r="J295"/>
  <c r="BE295"/>
  <c r="BI287"/>
  <c r="BH287"/>
  <c r="BG287"/>
  <c r="BF287"/>
  <c r="T287"/>
  <c r="R287"/>
  <c r="P287"/>
  <c r="BK287"/>
  <c r="J287"/>
  <c r="BE287"/>
  <c r="BI282"/>
  <c r="BH282"/>
  <c r="BG282"/>
  <c r="BF282"/>
  <c r="T282"/>
  <c r="R282"/>
  <c r="P282"/>
  <c r="BK282"/>
  <c r="J282"/>
  <c r="BE282"/>
  <c r="BI273"/>
  <c r="BH273"/>
  <c r="BG273"/>
  <c r="BF273"/>
  <c r="T273"/>
  <c r="R273"/>
  <c r="P273"/>
  <c r="BK273"/>
  <c r="J273"/>
  <c r="BE273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3"/>
  <c r="BH253"/>
  <c r="BG253"/>
  <c r="BF253"/>
  <c r="T253"/>
  <c r="R253"/>
  <c r="P253"/>
  <c r="BK253"/>
  <c r="J253"/>
  <c r="BE253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08"/>
  <c r="BH208"/>
  <c r="BG208"/>
  <c r="BF208"/>
  <c r="T208"/>
  <c r="R208"/>
  <c r="P208"/>
  <c r="BK208"/>
  <c r="J208"/>
  <c r="BE208"/>
  <c r="BI198"/>
  <c r="BH198"/>
  <c r="BG198"/>
  <c r="BF198"/>
  <c r="T198"/>
  <c r="R198"/>
  <c r="P198"/>
  <c r="BK198"/>
  <c r="J198"/>
  <c r="BE198"/>
  <c r="BI188"/>
  <c r="BH188"/>
  <c r="BG188"/>
  <c r="BF188"/>
  <c r="T188"/>
  <c r="R188"/>
  <c r="P188"/>
  <c r="BK188"/>
  <c r="J188"/>
  <c r="BE188"/>
  <c r="BI177"/>
  <c r="BH177"/>
  <c r="BG177"/>
  <c r="BF177"/>
  <c r="T177"/>
  <c r="R177"/>
  <c r="P177"/>
  <c r="BK177"/>
  <c r="J177"/>
  <c r="BE177"/>
  <c r="BI166"/>
  <c r="BH166"/>
  <c r="BG166"/>
  <c r="BF166"/>
  <c r="T166"/>
  <c r="T165"/>
  <c r="R166"/>
  <c r="R165"/>
  <c r="P166"/>
  <c r="P165"/>
  <c r="BK166"/>
  <c r="BK165"/>
  <c r="J165"/>
  <c r="J166"/>
  <c r="BE166"/>
  <c r="J64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33"/>
  <c r="BH133"/>
  <c r="BG133"/>
  <c r="BF133"/>
  <c r="T133"/>
  <c r="T132"/>
  <c r="R133"/>
  <c r="R132"/>
  <c r="P133"/>
  <c r="P132"/>
  <c r="BK133"/>
  <c r="BK132"/>
  <c r="J132"/>
  <c r="J133"/>
  <c r="BE133"/>
  <c r="J63"/>
  <c r="BI130"/>
  <c r="BH130"/>
  <c r="BG130"/>
  <c r="BF130"/>
  <c r="T130"/>
  <c r="R130"/>
  <c r="P130"/>
  <c r="BK130"/>
  <c r="J130"/>
  <c r="BE130"/>
  <c r="BI123"/>
  <c r="BH123"/>
  <c r="BG123"/>
  <c r="BF123"/>
  <c r="T123"/>
  <c r="T122"/>
  <c r="R123"/>
  <c r="R122"/>
  <c r="P123"/>
  <c r="P122"/>
  <c r="BK123"/>
  <c r="BK122"/>
  <c r="J122"/>
  <c r="J123"/>
  <c r="BE123"/>
  <c r="J62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6"/>
  <c r="BH106"/>
  <c r="BG106"/>
  <c r="BF106"/>
  <c r="T106"/>
  <c r="R106"/>
  <c r="P106"/>
  <c r="BK106"/>
  <c r="J106"/>
  <c r="BE106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F37"/>
  <c i="1" r="BD58"/>
  <c i="5" r="BH89"/>
  <c r="F36"/>
  <c i="1" r="BC58"/>
  <c i="5" r="BG89"/>
  <c r="F35"/>
  <c i="1" r="BB58"/>
  <c i="5" r="BF89"/>
  <c r="J34"/>
  <c i="1" r="AW58"/>
  <c i="5" r="F34"/>
  <c i="1" r="BA58"/>
  <c i="5" r="T89"/>
  <c r="T88"/>
  <c r="T87"/>
  <c r="T86"/>
  <c r="R89"/>
  <c r="R88"/>
  <c r="R87"/>
  <c r="R86"/>
  <c r="P89"/>
  <c r="P88"/>
  <c r="P87"/>
  <c r="P86"/>
  <c i="1" r="AU58"/>
  <c i="5" r="BK89"/>
  <c r="BK88"/>
  <c r="J88"/>
  <c r="BK87"/>
  <c r="J87"/>
  <c r="BK86"/>
  <c r="J86"/>
  <c r="J59"/>
  <c r="J30"/>
  <c i="1" r="AG58"/>
  <c i="5" r="J89"/>
  <c r="BE89"/>
  <c r="J33"/>
  <c i="1" r="AV58"/>
  <c i="5" r="F33"/>
  <c i="1" r="AZ58"/>
  <c i="5" r="J61"/>
  <c r="J60"/>
  <c r="J83"/>
  <c r="J82"/>
  <c r="F82"/>
  <c r="F80"/>
  <c r="E78"/>
  <c r="J55"/>
  <c r="J54"/>
  <c r="F54"/>
  <c r="F52"/>
  <c r="E50"/>
  <c r="J39"/>
  <c r="J18"/>
  <c r="E18"/>
  <c r="F83"/>
  <c r="F55"/>
  <c r="J17"/>
  <c r="J12"/>
  <c r="J80"/>
  <c r="J52"/>
  <c r="E7"/>
  <c r="E76"/>
  <c r="E48"/>
  <c i="4" r="J37"/>
  <c r="J36"/>
  <c i="1" r="AY57"/>
  <c i="4" r="J35"/>
  <c i="1" r="AX57"/>
  <c i="4" r="BI764"/>
  <c r="BH764"/>
  <c r="BG764"/>
  <c r="BF764"/>
  <c r="T764"/>
  <c r="R764"/>
  <c r="P764"/>
  <c r="BK764"/>
  <c r="J764"/>
  <c r="BE764"/>
  <c r="BI758"/>
  <c r="BH758"/>
  <c r="BG758"/>
  <c r="BF758"/>
  <c r="T758"/>
  <c r="T757"/>
  <c r="T756"/>
  <c r="R758"/>
  <c r="R757"/>
  <c r="R756"/>
  <c r="P758"/>
  <c r="P757"/>
  <c r="P756"/>
  <c r="BK758"/>
  <c r="BK757"/>
  <c r="J757"/>
  <c r="BK756"/>
  <c r="J756"/>
  <c r="J758"/>
  <c r="BE758"/>
  <c r="J71"/>
  <c r="J70"/>
  <c r="BI755"/>
  <c r="BH755"/>
  <c r="BG755"/>
  <c r="BF755"/>
  <c r="T755"/>
  <c r="R755"/>
  <c r="P755"/>
  <c r="BK755"/>
  <c r="J755"/>
  <c r="BE755"/>
  <c r="BI754"/>
  <c r="BH754"/>
  <c r="BG754"/>
  <c r="BF754"/>
  <c r="T754"/>
  <c r="T753"/>
  <c r="R754"/>
  <c r="R753"/>
  <c r="P754"/>
  <c r="P753"/>
  <c r="BK754"/>
  <c r="BK753"/>
  <c r="J753"/>
  <c r="J754"/>
  <c r="BE754"/>
  <c r="J69"/>
  <c r="BI740"/>
  <c r="BH740"/>
  <c r="BG740"/>
  <c r="BF740"/>
  <c r="T740"/>
  <c r="R740"/>
  <c r="P740"/>
  <c r="BK740"/>
  <c r="J740"/>
  <c r="BE740"/>
  <c r="BI728"/>
  <c r="BH728"/>
  <c r="BG728"/>
  <c r="BF728"/>
  <c r="T728"/>
  <c r="R728"/>
  <c r="P728"/>
  <c r="BK728"/>
  <c r="J728"/>
  <c r="BE728"/>
  <c r="BI718"/>
  <c r="BH718"/>
  <c r="BG718"/>
  <c r="BF718"/>
  <c r="T718"/>
  <c r="R718"/>
  <c r="P718"/>
  <c r="BK718"/>
  <c r="J718"/>
  <c r="BE718"/>
  <c r="BI709"/>
  <c r="BH709"/>
  <c r="BG709"/>
  <c r="BF709"/>
  <c r="T709"/>
  <c r="R709"/>
  <c r="P709"/>
  <c r="BK709"/>
  <c r="J709"/>
  <c r="BE709"/>
  <c r="BI700"/>
  <c r="BH700"/>
  <c r="BG700"/>
  <c r="BF700"/>
  <c r="T700"/>
  <c r="R700"/>
  <c r="P700"/>
  <c r="BK700"/>
  <c r="J700"/>
  <c r="BE700"/>
  <c r="BI693"/>
  <c r="BH693"/>
  <c r="BG693"/>
  <c r="BF693"/>
  <c r="T693"/>
  <c r="R693"/>
  <c r="P693"/>
  <c r="BK693"/>
  <c r="J693"/>
  <c r="BE693"/>
  <c r="BI682"/>
  <c r="BH682"/>
  <c r="BG682"/>
  <c r="BF682"/>
  <c r="T682"/>
  <c r="R682"/>
  <c r="P682"/>
  <c r="BK682"/>
  <c r="J682"/>
  <c r="BE682"/>
  <c r="BI671"/>
  <c r="BH671"/>
  <c r="BG671"/>
  <c r="BF671"/>
  <c r="T671"/>
  <c r="R671"/>
  <c r="P671"/>
  <c r="BK671"/>
  <c r="J671"/>
  <c r="BE671"/>
  <c r="BI666"/>
  <c r="BH666"/>
  <c r="BG666"/>
  <c r="BF666"/>
  <c r="T666"/>
  <c r="T665"/>
  <c r="R666"/>
  <c r="R665"/>
  <c r="P666"/>
  <c r="P665"/>
  <c r="BK666"/>
  <c r="BK665"/>
  <c r="J665"/>
  <c r="J666"/>
  <c r="BE666"/>
  <c r="J68"/>
  <c r="BI664"/>
  <c r="BH664"/>
  <c r="BG664"/>
  <c r="BF664"/>
  <c r="T664"/>
  <c r="R664"/>
  <c r="P664"/>
  <c r="BK664"/>
  <c r="J664"/>
  <c r="BE664"/>
  <c r="BI663"/>
  <c r="BH663"/>
  <c r="BG663"/>
  <c r="BF663"/>
  <c r="T663"/>
  <c r="R663"/>
  <c r="P663"/>
  <c r="BK663"/>
  <c r="J663"/>
  <c r="BE663"/>
  <c r="BI662"/>
  <c r="BH662"/>
  <c r="BG662"/>
  <c r="BF662"/>
  <c r="T662"/>
  <c r="R662"/>
  <c r="P662"/>
  <c r="BK662"/>
  <c r="J662"/>
  <c r="BE662"/>
  <c r="BI656"/>
  <c r="BH656"/>
  <c r="BG656"/>
  <c r="BF656"/>
  <c r="T656"/>
  <c r="R656"/>
  <c r="P656"/>
  <c r="BK656"/>
  <c r="J656"/>
  <c r="BE656"/>
  <c r="BI649"/>
  <c r="BH649"/>
  <c r="BG649"/>
  <c r="BF649"/>
  <c r="T649"/>
  <c r="R649"/>
  <c r="P649"/>
  <c r="BK649"/>
  <c r="J649"/>
  <c r="BE649"/>
  <c r="BI642"/>
  <c r="BH642"/>
  <c r="BG642"/>
  <c r="BF642"/>
  <c r="T642"/>
  <c r="R642"/>
  <c r="P642"/>
  <c r="BK642"/>
  <c r="J642"/>
  <c r="BE642"/>
  <c r="BI641"/>
  <c r="BH641"/>
  <c r="BG641"/>
  <c r="BF641"/>
  <c r="T641"/>
  <c r="R641"/>
  <c r="P641"/>
  <c r="BK641"/>
  <c r="J641"/>
  <c r="BE641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4"/>
  <c r="BH634"/>
  <c r="BG634"/>
  <c r="BF634"/>
  <c r="T634"/>
  <c r="R634"/>
  <c r="P634"/>
  <c r="BK634"/>
  <c r="J634"/>
  <c r="BE634"/>
  <c r="BI631"/>
  <c r="BH631"/>
  <c r="BG631"/>
  <c r="BF631"/>
  <c r="T631"/>
  <c r="R631"/>
  <c r="P631"/>
  <c r="BK631"/>
  <c r="J631"/>
  <c r="BE631"/>
  <c r="BI627"/>
  <c r="BH627"/>
  <c r="BG627"/>
  <c r="BF627"/>
  <c r="T627"/>
  <c r="R627"/>
  <c r="P627"/>
  <c r="BK627"/>
  <c r="J627"/>
  <c r="BE627"/>
  <c r="BI618"/>
  <c r="BH618"/>
  <c r="BG618"/>
  <c r="BF618"/>
  <c r="T618"/>
  <c r="R618"/>
  <c r="P618"/>
  <c r="BK618"/>
  <c r="J618"/>
  <c r="BE618"/>
  <c r="BI616"/>
  <c r="BH616"/>
  <c r="BG616"/>
  <c r="BF616"/>
  <c r="T616"/>
  <c r="R616"/>
  <c r="P616"/>
  <c r="BK616"/>
  <c r="J616"/>
  <c r="BE616"/>
  <c r="BI612"/>
  <c r="BH612"/>
  <c r="BG612"/>
  <c r="BF612"/>
  <c r="T612"/>
  <c r="R612"/>
  <c r="P612"/>
  <c r="BK612"/>
  <c r="J612"/>
  <c r="BE612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3"/>
  <c r="BH593"/>
  <c r="BG593"/>
  <c r="BF593"/>
  <c r="T593"/>
  <c r="R593"/>
  <c r="P593"/>
  <c r="BK593"/>
  <c r="J593"/>
  <c r="BE593"/>
  <c r="BI580"/>
  <c r="BH580"/>
  <c r="BG580"/>
  <c r="BF580"/>
  <c r="T580"/>
  <c r="R580"/>
  <c r="P580"/>
  <c r="BK580"/>
  <c r="J580"/>
  <c r="BE580"/>
  <c r="BI575"/>
  <c r="BH575"/>
  <c r="BG575"/>
  <c r="BF575"/>
  <c r="T575"/>
  <c r="R575"/>
  <c r="P575"/>
  <c r="BK575"/>
  <c r="J575"/>
  <c r="BE575"/>
  <c r="BI569"/>
  <c r="BH569"/>
  <c r="BG569"/>
  <c r="BF569"/>
  <c r="T569"/>
  <c r="R569"/>
  <c r="P569"/>
  <c r="BK569"/>
  <c r="J569"/>
  <c r="BE569"/>
  <c r="BI568"/>
  <c r="BH568"/>
  <c r="BG568"/>
  <c r="BF568"/>
  <c r="T568"/>
  <c r="R568"/>
  <c r="P568"/>
  <c r="BK568"/>
  <c r="J568"/>
  <c r="BE568"/>
  <c r="BI565"/>
  <c r="BH565"/>
  <c r="BG565"/>
  <c r="BF565"/>
  <c r="T565"/>
  <c r="R565"/>
  <c r="P565"/>
  <c r="BK565"/>
  <c r="J565"/>
  <c r="BE565"/>
  <c r="BI564"/>
  <c r="BH564"/>
  <c r="BG564"/>
  <c r="BF564"/>
  <c r="T564"/>
  <c r="R564"/>
  <c r="P564"/>
  <c r="BK564"/>
  <c r="J564"/>
  <c r="BE564"/>
  <c r="BI561"/>
  <c r="BH561"/>
  <c r="BG561"/>
  <c r="BF561"/>
  <c r="T561"/>
  <c r="R561"/>
  <c r="P561"/>
  <c r="BK561"/>
  <c r="J561"/>
  <c r="BE561"/>
  <c r="BI559"/>
  <c r="BH559"/>
  <c r="BG559"/>
  <c r="BF559"/>
  <c r="T559"/>
  <c r="R559"/>
  <c r="P559"/>
  <c r="BK559"/>
  <c r="J559"/>
  <c r="BE559"/>
  <c r="BI557"/>
  <c r="BH557"/>
  <c r="BG557"/>
  <c r="BF557"/>
  <c r="T557"/>
  <c r="R557"/>
  <c r="P557"/>
  <c r="BK557"/>
  <c r="J557"/>
  <c r="BE557"/>
  <c r="BI555"/>
  <c r="BH555"/>
  <c r="BG555"/>
  <c r="BF555"/>
  <c r="T555"/>
  <c r="R555"/>
  <c r="P555"/>
  <c r="BK555"/>
  <c r="J555"/>
  <c r="BE555"/>
  <c r="BI553"/>
  <c r="BH553"/>
  <c r="BG553"/>
  <c r="BF553"/>
  <c r="T553"/>
  <c r="R553"/>
  <c r="P553"/>
  <c r="BK553"/>
  <c r="J553"/>
  <c r="BE553"/>
  <c r="BI551"/>
  <c r="BH551"/>
  <c r="BG551"/>
  <c r="BF551"/>
  <c r="T551"/>
  <c r="R551"/>
  <c r="P551"/>
  <c r="BK551"/>
  <c r="J551"/>
  <c r="BE551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5"/>
  <c r="BH545"/>
  <c r="BG545"/>
  <c r="BF545"/>
  <c r="T545"/>
  <c r="R545"/>
  <c r="P545"/>
  <c r="BK545"/>
  <c r="J545"/>
  <c r="BE545"/>
  <c r="BI543"/>
  <c r="BH543"/>
  <c r="BG543"/>
  <c r="BF543"/>
  <c r="T543"/>
  <c r="R543"/>
  <c r="P543"/>
  <c r="BK543"/>
  <c r="J543"/>
  <c r="BE543"/>
  <c r="BI541"/>
  <c r="BH541"/>
  <c r="BG541"/>
  <c r="BF541"/>
  <c r="T541"/>
  <c r="R541"/>
  <c r="P541"/>
  <c r="BK541"/>
  <c r="J541"/>
  <c r="BE541"/>
  <c r="BI539"/>
  <c r="BH539"/>
  <c r="BG539"/>
  <c r="BF539"/>
  <c r="T539"/>
  <c r="R539"/>
  <c r="P539"/>
  <c r="BK539"/>
  <c r="J539"/>
  <c r="BE539"/>
  <c r="BI532"/>
  <c r="BH532"/>
  <c r="BG532"/>
  <c r="BF532"/>
  <c r="T532"/>
  <c r="R532"/>
  <c r="P532"/>
  <c r="BK532"/>
  <c r="J532"/>
  <c r="BE532"/>
  <c r="BI531"/>
  <c r="BH531"/>
  <c r="BG531"/>
  <c r="BF531"/>
  <c r="T531"/>
  <c r="R531"/>
  <c r="P531"/>
  <c r="BK531"/>
  <c r="J531"/>
  <c r="BE531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19"/>
  <c r="BH519"/>
  <c r="BG519"/>
  <c r="BF519"/>
  <c r="T519"/>
  <c r="T518"/>
  <c r="R519"/>
  <c r="R518"/>
  <c r="P519"/>
  <c r="P518"/>
  <c r="BK519"/>
  <c r="BK518"/>
  <c r="J518"/>
  <c r="J519"/>
  <c r="BE519"/>
  <c r="J67"/>
  <c r="BI516"/>
  <c r="BH516"/>
  <c r="BG516"/>
  <c r="BF516"/>
  <c r="T516"/>
  <c r="R516"/>
  <c r="P516"/>
  <c r="BK516"/>
  <c r="J516"/>
  <c r="BE516"/>
  <c r="BI513"/>
  <c r="BH513"/>
  <c r="BG513"/>
  <c r="BF513"/>
  <c r="T513"/>
  <c r="R513"/>
  <c r="P513"/>
  <c r="BK513"/>
  <c r="J513"/>
  <c r="BE513"/>
  <c r="BI506"/>
  <c r="BH506"/>
  <c r="BG506"/>
  <c r="BF506"/>
  <c r="T506"/>
  <c r="R506"/>
  <c r="P506"/>
  <c r="BK506"/>
  <c r="J506"/>
  <c r="BE506"/>
  <c r="BI502"/>
  <c r="BH502"/>
  <c r="BG502"/>
  <c r="BF502"/>
  <c r="T502"/>
  <c r="R502"/>
  <c r="P502"/>
  <c r="BK502"/>
  <c r="J502"/>
  <c r="BE502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7"/>
  <c r="BH497"/>
  <c r="BG497"/>
  <c r="BF497"/>
  <c r="T497"/>
  <c r="R497"/>
  <c r="P497"/>
  <c r="BK497"/>
  <c r="J497"/>
  <c r="BE497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80"/>
  <c r="BH480"/>
  <c r="BG480"/>
  <c r="BF480"/>
  <c r="T480"/>
  <c r="R480"/>
  <c r="P480"/>
  <c r="BK480"/>
  <c r="J480"/>
  <c r="BE480"/>
  <c r="BI475"/>
  <c r="BH475"/>
  <c r="BG475"/>
  <c r="BF475"/>
  <c r="T475"/>
  <c r="R475"/>
  <c r="P475"/>
  <c r="BK475"/>
  <c r="J475"/>
  <c r="BE475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R460"/>
  <c r="P460"/>
  <c r="BK460"/>
  <c r="J460"/>
  <c r="BE460"/>
  <c r="BI455"/>
  <c r="BH455"/>
  <c r="BG455"/>
  <c r="BF455"/>
  <c r="T455"/>
  <c r="R455"/>
  <c r="P455"/>
  <c r="BK455"/>
  <c r="J455"/>
  <c r="BE455"/>
  <c r="BI450"/>
  <c r="BH450"/>
  <c r="BG450"/>
  <c r="BF450"/>
  <c r="T450"/>
  <c r="R450"/>
  <c r="P450"/>
  <c r="BK450"/>
  <c r="J450"/>
  <c r="BE450"/>
  <c r="BI445"/>
  <c r="BH445"/>
  <c r="BG445"/>
  <c r="BF445"/>
  <c r="T445"/>
  <c r="R445"/>
  <c r="P445"/>
  <c r="BK445"/>
  <c r="J445"/>
  <c r="BE445"/>
  <c r="BI439"/>
  <c r="BH439"/>
  <c r="BG439"/>
  <c r="BF439"/>
  <c r="T439"/>
  <c r="R439"/>
  <c r="P439"/>
  <c r="BK439"/>
  <c r="J439"/>
  <c r="BE439"/>
  <c r="BI433"/>
  <c r="BH433"/>
  <c r="BG433"/>
  <c r="BF433"/>
  <c r="T433"/>
  <c r="R433"/>
  <c r="P433"/>
  <c r="BK433"/>
  <c r="J433"/>
  <c r="BE433"/>
  <c r="BI430"/>
  <c r="BH430"/>
  <c r="BG430"/>
  <c r="BF430"/>
  <c r="T430"/>
  <c r="T429"/>
  <c r="R430"/>
  <c r="R429"/>
  <c r="P430"/>
  <c r="P429"/>
  <c r="BK430"/>
  <c r="BK429"/>
  <c r="J429"/>
  <c r="J430"/>
  <c r="BE430"/>
  <c r="J66"/>
  <c r="BI427"/>
  <c r="BH427"/>
  <c r="BG427"/>
  <c r="BF427"/>
  <c r="T427"/>
  <c r="R427"/>
  <c r="P427"/>
  <c r="BK427"/>
  <c r="J427"/>
  <c r="BE427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4"/>
  <c r="BH414"/>
  <c r="BG414"/>
  <c r="BF414"/>
  <c r="T414"/>
  <c r="R414"/>
  <c r="P414"/>
  <c r="BK414"/>
  <c r="J414"/>
  <c r="BE414"/>
  <c r="BI408"/>
  <c r="BH408"/>
  <c r="BG408"/>
  <c r="BF408"/>
  <c r="T408"/>
  <c r="R408"/>
  <c r="P408"/>
  <c r="BK408"/>
  <c r="J408"/>
  <c r="BE408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2"/>
  <c r="BH392"/>
  <c r="BG392"/>
  <c r="BF392"/>
  <c r="T392"/>
  <c r="R392"/>
  <c r="P392"/>
  <c r="BK392"/>
  <c r="J392"/>
  <c r="BE392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78"/>
  <c r="BH378"/>
  <c r="BG378"/>
  <c r="BF378"/>
  <c r="T378"/>
  <c r="R378"/>
  <c r="P378"/>
  <c r="BK378"/>
  <c r="J378"/>
  <c r="BE378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58"/>
  <c r="BH358"/>
  <c r="BG358"/>
  <c r="BF358"/>
  <c r="T358"/>
  <c r="R358"/>
  <c r="P358"/>
  <c r="BK358"/>
  <c r="J358"/>
  <c r="BE358"/>
  <c r="BI353"/>
  <c r="BH353"/>
  <c r="BG353"/>
  <c r="BF353"/>
  <c r="T353"/>
  <c r="R353"/>
  <c r="P353"/>
  <c r="BK353"/>
  <c r="J353"/>
  <c r="BE353"/>
  <c r="BI348"/>
  <c r="BH348"/>
  <c r="BG348"/>
  <c r="BF348"/>
  <c r="T348"/>
  <c r="R348"/>
  <c r="P348"/>
  <c r="BK348"/>
  <c r="J348"/>
  <c r="BE348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18"/>
  <c r="BH318"/>
  <c r="BG318"/>
  <c r="BF318"/>
  <c r="T318"/>
  <c r="T317"/>
  <c r="R318"/>
  <c r="R317"/>
  <c r="P318"/>
  <c r="P317"/>
  <c r="BK318"/>
  <c r="BK317"/>
  <c r="J317"/>
  <c r="J318"/>
  <c r="BE318"/>
  <c r="J65"/>
  <c r="BI314"/>
  <c r="BH314"/>
  <c r="BG314"/>
  <c r="BF314"/>
  <c r="T314"/>
  <c r="R314"/>
  <c r="P314"/>
  <c r="BK314"/>
  <c r="J314"/>
  <c r="BE314"/>
  <c r="BI312"/>
  <c r="BH312"/>
  <c r="BG312"/>
  <c r="BF312"/>
  <c r="T312"/>
  <c r="T311"/>
  <c r="R312"/>
  <c r="R311"/>
  <c r="P312"/>
  <c r="P311"/>
  <c r="BK312"/>
  <c r="BK311"/>
  <c r="J311"/>
  <c r="J312"/>
  <c r="BE312"/>
  <c r="J64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T300"/>
  <c r="R301"/>
  <c r="R300"/>
  <c r="P301"/>
  <c r="P300"/>
  <c r="BK301"/>
  <c r="BK300"/>
  <c r="J300"/>
  <c r="J301"/>
  <c r="BE301"/>
  <c r="J63"/>
  <c r="BI297"/>
  <c r="BH297"/>
  <c r="BG297"/>
  <c r="BF297"/>
  <c r="T297"/>
  <c r="T296"/>
  <c r="R297"/>
  <c r="R296"/>
  <c r="P297"/>
  <c r="P296"/>
  <c r="BK297"/>
  <c r="BK296"/>
  <c r="J296"/>
  <c r="J297"/>
  <c r="BE297"/>
  <c r="J62"/>
  <c r="BI294"/>
  <c r="BH294"/>
  <c r="BG294"/>
  <c r="BF294"/>
  <c r="T294"/>
  <c r="R294"/>
  <c r="P294"/>
  <c r="BK294"/>
  <c r="J294"/>
  <c r="BE294"/>
  <c r="BI289"/>
  <c r="BH289"/>
  <c r="BG289"/>
  <c r="BF289"/>
  <c r="T289"/>
  <c r="R289"/>
  <c r="P289"/>
  <c r="BK289"/>
  <c r="J289"/>
  <c r="BE289"/>
  <c r="BI284"/>
  <c r="BH284"/>
  <c r="BG284"/>
  <c r="BF284"/>
  <c r="T284"/>
  <c r="R284"/>
  <c r="P284"/>
  <c r="BK284"/>
  <c r="J284"/>
  <c r="BE284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47"/>
  <c r="BH247"/>
  <c r="BG247"/>
  <c r="BF247"/>
  <c r="T247"/>
  <c r="R247"/>
  <c r="P247"/>
  <c r="BK247"/>
  <c r="J247"/>
  <c r="BE247"/>
  <c r="BI241"/>
  <c r="BH241"/>
  <c r="BG241"/>
  <c r="BF241"/>
  <c r="T241"/>
  <c r="R241"/>
  <c r="P241"/>
  <c r="BK241"/>
  <c r="J241"/>
  <c r="BE241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4"/>
  <c r="BH224"/>
  <c r="BG224"/>
  <c r="BF224"/>
  <c r="T224"/>
  <c r="R224"/>
  <c r="P224"/>
  <c r="BK224"/>
  <c r="J224"/>
  <c r="BE224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F37"/>
  <c i="1" r="BD57"/>
  <c i="4" r="BH94"/>
  <c r="F36"/>
  <c i="1" r="BC57"/>
  <c i="4" r="BG94"/>
  <c r="F35"/>
  <c i="1" r="BB57"/>
  <c i="4" r="BF94"/>
  <c r="J34"/>
  <c i="1" r="AW57"/>
  <c i="4" r="F34"/>
  <c i="1" r="BA57"/>
  <c i="4" r="T94"/>
  <c r="T93"/>
  <c r="T92"/>
  <c r="T91"/>
  <c r="R94"/>
  <c r="R93"/>
  <c r="R92"/>
  <c r="R91"/>
  <c r="P94"/>
  <c r="P93"/>
  <c r="P92"/>
  <c r="P91"/>
  <c i="1" r="AU57"/>
  <c i="4" r="BK94"/>
  <c r="BK93"/>
  <c r="J93"/>
  <c r="BK92"/>
  <c r="J92"/>
  <c r="BK91"/>
  <c r="J91"/>
  <c r="J59"/>
  <c r="J30"/>
  <c i="1" r="AG57"/>
  <c i="4" r="J94"/>
  <c r="BE94"/>
  <c r="J33"/>
  <c i="1" r="AV57"/>
  <c i="4" r="F33"/>
  <c i="1" r="AZ57"/>
  <c i="4" r="J61"/>
  <c r="J60"/>
  <c r="J88"/>
  <c r="J87"/>
  <c r="F87"/>
  <c r="F85"/>
  <c r="E83"/>
  <c r="J55"/>
  <c r="J54"/>
  <c r="F54"/>
  <c r="F52"/>
  <c r="E50"/>
  <c r="J39"/>
  <c r="J18"/>
  <c r="E18"/>
  <c r="F88"/>
  <c r="F55"/>
  <c r="J17"/>
  <c r="J12"/>
  <c r="J85"/>
  <c r="J52"/>
  <c r="E7"/>
  <c r="E81"/>
  <c r="E48"/>
  <c i="3" r="J37"/>
  <c r="J36"/>
  <c i="1" r="AY56"/>
  <c i="3" r="J35"/>
  <c i="1" r="AX56"/>
  <c i="3"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64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6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2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7"/>
  <c i="1" r="BD56"/>
  <c i="3" r="BH87"/>
  <c r="F36"/>
  <c i="1" r="BC56"/>
  <c i="3" r="BG87"/>
  <c r="F35"/>
  <c i="1" r="BB56"/>
  <c i="3" r="BF87"/>
  <c r="J34"/>
  <c i="1" r="AW56"/>
  <c i="3" r="F34"/>
  <c i="1" r="BA56"/>
  <c i="3" r="T87"/>
  <c r="T86"/>
  <c r="T85"/>
  <c r="T84"/>
  <c r="R87"/>
  <c r="R86"/>
  <c r="R85"/>
  <c r="R84"/>
  <c r="P87"/>
  <c r="P86"/>
  <c r="P85"/>
  <c r="P84"/>
  <c i="1" r="AU56"/>
  <c i="3" r="BK87"/>
  <c r="BK86"/>
  <c r="J86"/>
  <c r="BK85"/>
  <c r="J85"/>
  <c r="BK84"/>
  <c r="J84"/>
  <c r="J59"/>
  <c r="J30"/>
  <c i="1" r="AG56"/>
  <c i="3" r="J87"/>
  <c r="BE87"/>
  <c r="J33"/>
  <c i="1" r="AV56"/>
  <c i="3" r="F33"/>
  <c i="1" r="AZ56"/>
  <c i="3" r="J61"/>
  <c r="J60"/>
  <c r="J81"/>
  <c r="J80"/>
  <c r="F80"/>
  <c r="F78"/>
  <c r="E76"/>
  <c r="J55"/>
  <c r="J54"/>
  <c r="F54"/>
  <c r="F52"/>
  <c r="E50"/>
  <c r="J39"/>
  <c r="J18"/>
  <c r="E18"/>
  <c r="F81"/>
  <c r="F55"/>
  <c r="J17"/>
  <c r="J12"/>
  <c r="J78"/>
  <c r="J52"/>
  <c r="E7"/>
  <c r="E74"/>
  <c r="E48"/>
  <c i="2" r="J37"/>
  <c r="J36"/>
  <c i="1" r="AY55"/>
  <c i="2" r="J35"/>
  <c i="1" r="AX55"/>
  <c i="2" r="BI104"/>
  <c r="BH104"/>
  <c r="BG104"/>
  <c r="BF104"/>
  <c r="T104"/>
  <c r="R104"/>
  <c r="P104"/>
  <c r="BK104"/>
  <c r="J104"/>
  <c r="BE10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1"/>
  <c r="J60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7"/>
  <c i="1" r="BD55"/>
  <c i="2" r="BH82"/>
  <c r="F36"/>
  <c i="1" r="BC55"/>
  <c i="2" r="BG82"/>
  <c r="F35"/>
  <c i="1" r="BB55"/>
  <c i="2" r="BF82"/>
  <c r="J34"/>
  <c i="1" r="AW55"/>
  <c i="2" r="F34"/>
  <c i="1" r="BA55"/>
  <c i="2" r="T82"/>
  <c r="T81"/>
  <c r="R82"/>
  <c r="R81"/>
  <c r="P82"/>
  <c r="P81"/>
  <c i="1" r="AU55"/>
  <c i="2" r="BK82"/>
  <c r="BK81"/>
  <c r="J81"/>
  <c r="J59"/>
  <c r="J30"/>
  <c i="1" r="AG55"/>
  <c i="2" r="J82"/>
  <c r="BE82"/>
  <c r="J33"/>
  <c i="1" r="AV55"/>
  <c i="2" r="F33"/>
  <c i="1" r="AZ55"/>
  <c i="2" r="J78"/>
  <c r="J77"/>
  <c r="F77"/>
  <c r="F75"/>
  <c r="E73"/>
  <c r="J55"/>
  <c r="J54"/>
  <c r="F54"/>
  <c r="F52"/>
  <c r="E50"/>
  <c r="J39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<sst xmlns="http://schemas.openxmlformats.org/spreadsheetml/2006/main">
  <si>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</si>
  <si>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</si>
  <si>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</si>
  <si>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</si>
  <si>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</si>
  <si>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{1915c4e7-e43d-4c88-923d-49b08979663d}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</si>
  <si>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</si>
  <si>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</si>
  <si>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</si>
  <si>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</si>
  <si>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</si>
  <si>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</si>
  <si>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</si>
  <si>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</si>
  <si>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201029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</si>
  <si>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</si>
  <si>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</si>
  <si>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Peškovy ulice - 1. etapa, DI1</t>
  </si>
  <si>
    <t>KSO:</t>
  </si>
  <si>
    <t/>
  </si>
  <si>
    <t>CC-CZ:</t>
  </si>
  <si>
    <t>Místo:</t>
  </si>
  <si>
    <t xml:space="preserve"> Horažďovice</t>
  </si>
  <si>
    <t>Datum:</t>
  </si>
  <si>
    <t>17. 3. 2020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</si>
  <si>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</si>
  <si>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</si>
  <si>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</si>
  <si>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</si>
  <si>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</si>
  <si>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</si>
  <si>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</si>
  <si>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</si>
  <si>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 xml:space="preserve"> Pontex, středisko Plzeň</t>
  </si>
  <si>
    <t>True</t>
  </si>
  <si>
    <t>Zpracovatel:</t>
  </si>
  <si>
    <t>Pavel Matoušek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</si>
  <si>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</si>
  <si>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</si>
  <si>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</si>
  <si>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</si>
  <si>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</si>
  <si>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</si>
  <si>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</si>
  <si>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</si>
  <si>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</si>
  <si>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</si>
  <si>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</si>
  <si>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</si>
  <si>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</si>
  <si>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</si>
  <si>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</si>
  <si>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</si>
  <si>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</si>
  <si>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</si>
  <si>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</si>
  <si>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</si>
  <si>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</si>
  <si>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</si>
  <si>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</si>
  <si>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</si>
  <si>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</si>
  <si>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</si>
  <si>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</si>
  <si>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</si>
  <si>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</si>
  <si>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</si>
  <si>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</si>
  <si>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</si>
  <si>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</si>
  <si>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</si>
  <si>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</si>
  <si>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</si>
  <si>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</si>
  <si>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</si>
  <si>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</si>
  <si>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</si>
  <si>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</si>
  <si>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</si>
  <si>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všeobecné položky - etapa 1</t>
  </si>
  <si>
    <t>STA</t>
  </si>
  <si>
    <t>1</t>
  </si>
  <si>
    <t>{6cc9fbb6-71b6-4770-a636-5cfaa90ff47a}</t>
  </si>
  <si>
    <t>2</t>
  </si>
  <si>
    <t>0099-1</t>
  </si>
  <si>
    <t>Plynovodní přípojky</t>
  </si>
  <si>
    <t>{0d44057c-0aea-4576-b668-be74e3ff391b}</t>
  </si>
  <si>
    <t>101</t>
  </si>
  <si>
    <t>Komunikace. chodníky a parkovací plochy - etapa 1</t>
  </si>
  <si>
    <t>{41db7cff-7883-4c54-941e-c86ec8694970}</t>
  </si>
  <si>
    <t>110.1</t>
  </si>
  <si>
    <t>DIO - 1.etapa</t>
  </si>
  <si>
    <t>{e28833f7-a4b3-4d27-bdab-fda055524d1d}</t>
  </si>
  <si>
    <t>301</t>
  </si>
  <si>
    <t>kanalizace včetně přípojek - etapa 1</t>
  </si>
  <si>
    <t>{4c0a3089-2751-4fda-a31b-8b7cb238b481}</t>
  </si>
  <si>
    <t>351</t>
  </si>
  <si>
    <t>vodovod včetně přípojek - etapa 1</t>
  </si>
  <si>
    <t>{284c48a9-7758-4e34-9db3-2dd206e66a35}</t>
  </si>
  <si>
    <t>353</t>
  </si>
  <si>
    <t>vodovodní přípojka pro zahrádkářskou kolonii</t>
  </si>
  <si>
    <t>{e66cedf3-3c6d-4440-83db-b9b155a2afca}</t>
  </si>
  <si>
    <t>441</t>
  </si>
  <si>
    <t>Veřejné osvětlení a veřejný rozhlas - etapa 1</t>
  </si>
  <si>
    <t>{46bcd845-40f8-4bcc-ac13-8a06aeea0194}</t>
  </si>
  <si>
    <t>701</t>
  </si>
  <si>
    <t>Oplocení pozemku kat.č. 219/33</t>
  </si>
  <si>
    <t>{4d35953d-4463-4825-99a2-c505b720da8c}</t>
  </si>
  <si>
    <t>702</t>
  </si>
  <si>
    <t>Oplocení pozemku kat.č. 219/23</t>
  </si>
  <si>
    <t>{13406a18-ed08-4b7e-b0a5-4b9cc1046675}</t>
  </si>
  <si>
    <t>801</t>
  </si>
  <si>
    <t>Vegetační úpravy - etapa 1</t>
  </si>
  <si>
    <t>{89cf63a4-2368-48d3-949e-a7ab507f11a7}</t>
  </si>
  <si>
    <t>KRYCÍ LIST SOUPISU PRACÍ</t>
  </si>
  <si>
    <t>Objekt:</t>
  </si>
  <si>
    <t>001 - všeobecné položky - etapa 1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</si>
  <si>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</si>
  <si>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</si>
  <si>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</si>
  <si>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</si>
  <si>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</si>
  <si>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</si>
  <si>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</si>
  <si>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</si>
  <si>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</si>
  <si>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</si>
  <si>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</si>
  <si>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</si>
  <si>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</si>
  <si>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</si>
  <si>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</si>
  <si>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</si>
  <si>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</si>
  <si>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</si>
  <si>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</si>
  <si>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</si>
  <si>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</si>
  <si>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094103100a</t>
  </si>
  <si>
    <t>Zajištění a provedení všech prací a dodávek nezbytných k provedení díla, tj. prací a dodávek, které nejsou přímo určeny rozsahem stavby, avšak jejich provedení je pro zhotovení stavby nezbytné (např. VRN/NUS vč. zařízení staveniště)</t>
  </si>
  <si>
    <t>kpl</t>
  </si>
  <si>
    <t>4</t>
  </si>
  <si>
    <t>ROZPOCET</t>
  </si>
  <si>
    <t>-469851176</t>
  </si>
  <si>
    <t>094103101</t>
  </si>
  <si>
    <t>VN - Vytýčení a ochrana stávajících inženýrských sítí - prověření existence stávajících podzemních i vzdušných vedení a zařízení, zajištění vytýčení a provedení opatření pro jejich zajištění a ochranu po dobu výstavby</t>
  </si>
  <si>
    <t>-132532372</t>
  </si>
  <si>
    <t>3</t>
  </si>
  <si>
    <t>094103102</t>
  </si>
  <si>
    <t>VN - Dopravní opatření po dobu stavby - vybavení povolení zvláštního užívání, návrh DIO</t>
  </si>
  <si>
    <t>-889704956</t>
  </si>
  <si>
    <t>094103103</t>
  </si>
  <si>
    <t>VN - Zajištění vstupu, vjezdu a bezpečnosti k sousedním nemovitostem</t>
  </si>
  <si>
    <t>1955166922</t>
  </si>
  <si>
    <t>5</t>
  </si>
  <si>
    <t>094103104</t>
  </si>
  <si>
    <t>VN - Opatření pro zajištění bezpečnosti, ochrany zdraví a požární bezpečnosti</t>
  </si>
  <si>
    <t>1024</t>
  </si>
  <si>
    <t>675123434</t>
  </si>
  <si>
    <t>6</t>
  </si>
  <si>
    <t>094103105</t>
  </si>
  <si>
    <t>VN - Pravidelné týdenní přemísťování popelnic od nemovitostí na určené svozové místo mimo staveniště a zpět k nemovitostem</t>
  </si>
  <si>
    <t>-1868350382</t>
  </si>
  <si>
    <t>7</t>
  </si>
  <si>
    <t>094103106</t>
  </si>
  <si>
    <t>VN - Požárně bezpečnostní opatření - dodávka a montáže materiálů a požárně bezpečnostních zařízení dle požárně bezpečnostního řešení stavby, které nejsou součástí VV</t>
  </si>
  <si>
    <t>1719243270</t>
  </si>
  <si>
    <t>8</t>
  </si>
  <si>
    <t>094103107</t>
  </si>
  <si>
    <t>VN - Provedení zkoušek materiálů, zařízení a hutnění, komplexní vyzkoušení a zaškolení obsluhy v minim. rozsahu daným ČSN</t>
  </si>
  <si>
    <t>-1491004059</t>
  </si>
  <si>
    <t>9</t>
  </si>
  <si>
    <t>094103155</t>
  </si>
  <si>
    <t>ON - Pořízení kompletní dokladové části stavby dle podmínek smlouvy o dílo (zejména kontroly, zkoušky, revize, atesty, prohlášení atd.)</t>
  </si>
  <si>
    <t>2026655650</t>
  </si>
  <si>
    <t>10</t>
  </si>
  <si>
    <t>094103156</t>
  </si>
  <si>
    <t>ON - Pořízení projektové dokumentace skutečného provedení stavby DSPS v digitální podobě + 3 paré v tištěné podobě</t>
  </si>
  <si>
    <t>-1420637519</t>
  </si>
  <si>
    <t>11</t>
  </si>
  <si>
    <t>094103157</t>
  </si>
  <si>
    <t>ON - Geodetické práce - vytýčení stavby, hranic pozemku</t>
  </si>
  <si>
    <t>1791118</t>
  </si>
  <si>
    <t>12</t>
  </si>
  <si>
    <t>094103158</t>
  </si>
  <si>
    <t>ON - Geodetické práce - zaměření skutečného stavu</t>
  </si>
  <si>
    <t>1066812015</t>
  </si>
  <si>
    <t>13</t>
  </si>
  <si>
    <t>094103108</t>
  </si>
  <si>
    <t>VN - Náklady spojené se zajištěním pitné vody po dobu odstávky vodovodního řadu (cisterna, suchovod apod.)</t>
  </si>
  <si>
    <t>-1973887726</t>
  </si>
  <si>
    <t>14</t>
  </si>
  <si>
    <t>013274000</t>
  </si>
  <si>
    <t>Pasportizace objektu před započetím prací</t>
  </si>
  <si>
    <t>CS ÚRS 2020 01</t>
  </si>
  <si>
    <t>-238159728</t>
  </si>
  <si>
    <t>HSV</t>
  </si>
  <si>
    <t>Práce a dodávky HSV</t>
  </si>
  <si>
    <t>Svislé a kompletní konstrukce</t>
  </si>
  <si>
    <t>359901211</t>
  </si>
  <si>
    <t>Monitoring stok (kamerový systém) jakékoli výšky nová kanalizace</t>
  </si>
  <si>
    <t>m</t>
  </si>
  <si>
    <t>-1591778319</t>
  </si>
  <si>
    <t>VV</t>
  </si>
  <si>
    <t>65,7*1,05" ..... DN 250</t>
  </si>
  <si>
    <t>191,7*1,05" ..... DN 315</t>
  </si>
  <si>
    <t>71,1*1,05" ..... DN 400</t>
  </si>
  <si>
    <t xml:space="preserve"> koeficient 1,05 zahrnuje případné tvarovky</t>
  </si>
  <si>
    <t>Součet</t>
  </si>
  <si>
    <t>16</t>
  </si>
  <si>
    <t>359901212</t>
  </si>
  <si>
    <t>Monitoring stok (kamerový systém) jakékoli výšky stávající kanalizace</t>
  </si>
  <si>
    <t>1250348945</t>
  </si>
  <si>
    <t>P</t>
  </si>
  <si>
    <t>Poznámka k položce:_x000d_
délka monitorovaného úseku odhadem</t>
  </si>
  <si>
    <t>70,0" .......... DN250</t>
  </si>
  <si>
    <t>210,0" .......... DN315</t>
  </si>
  <si>
    <t>100,0" .......... DN400</t>
  </si>
  <si>
    <t>0099-1 - Plynovodní přípojky</t>
  </si>
  <si>
    <t>Horažďovice</t>
  </si>
  <si>
    <t>Město Horažďovice, Mírové náměstí 1, Horažďovice</t>
  </si>
  <si>
    <t>THERMOLUFt KT s.r.o.</t>
  </si>
  <si>
    <t>Jan Štětka</t>
  </si>
  <si>
    <t>PSV - Práce a dodávky PSV</t>
  </si>
  <si>
    <t xml:space="preserve">    723.704 - Zdravotechnika - plynovodní přípojka (čp. 704, 705)</t>
  </si>
  <si>
    <t xml:space="preserve">    723.706 - Zdravotechnika - plynovodní přípojka (čp. 706)</t>
  </si>
  <si>
    <t xml:space="preserve">    723.710 - Zdravotechnika - plynovodní přípojka (čp. 710, 711)</t>
  </si>
  <si>
    <t xml:space="preserve">    999 - Ostatní</t>
  </si>
  <si>
    <t>PSV</t>
  </si>
  <si>
    <t>Práce a dodávky PSV</t>
  </si>
  <si>
    <t>723.704</t>
  </si>
  <si>
    <t>Zdravotechnika - plynovodní přípojka (čp. 704, 705)</t>
  </si>
  <si>
    <t>723.001.704</t>
  </si>
  <si>
    <t>Závitová přechodka d40/DN32 s KU (HUP)</t>
  </si>
  <si>
    <t>kus</t>
  </si>
  <si>
    <t>-464842770</t>
  </si>
  <si>
    <t>723.002.704</t>
  </si>
  <si>
    <t>Plynoměrová skříň pro HUP, regulátor přetlaku plynu a obchodní plynoměr (vnitřní rozměry 600x640x220)</t>
  </si>
  <si>
    <t>706394729</t>
  </si>
  <si>
    <t>723.003.704</t>
  </si>
  <si>
    <t>Signální fólie</t>
  </si>
  <si>
    <t>-368743429</t>
  </si>
  <si>
    <t>723.004.704</t>
  </si>
  <si>
    <t>Signalizační vodič</t>
  </si>
  <si>
    <t>-707724094</t>
  </si>
  <si>
    <t>723.005.704</t>
  </si>
  <si>
    <t>Bezpečnostní T-kus s ventilem, hl. řad DN100, odbočka plast d40x3,7 mm</t>
  </si>
  <si>
    <t>1702357485</t>
  </si>
  <si>
    <t>723.006.704</t>
  </si>
  <si>
    <t>Chránička d63 (l=2,5 m), utěsněná</t>
  </si>
  <si>
    <t>1758481955</t>
  </si>
  <si>
    <t>723.006b.704</t>
  </si>
  <si>
    <t>Chránička d63 (l=4,5 m), utěsněná</t>
  </si>
  <si>
    <t>-323439953</t>
  </si>
  <si>
    <t>723.007.704</t>
  </si>
  <si>
    <t>Čichačka d40 zakončená v malém silničním poklopu</t>
  </si>
  <si>
    <t>416667115</t>
  </si>
  <si>
    <t>723.008.704</t>
  </si>
  <si>
    <t>Elektrotvarovka koleno d40 90°</t>
  </si>
  <si>
    <t>1688279292</t>
  </si>
  <si>
    <t>723170115.704</t>
  </si>
  <si>
    <t>Potrubí plynové plastové Pe 100, PN 0,4 MPa, D 40 x 3,7 mm s ochranným plástěm, spojované elektrotvarovkami</t>
  </si>
  <si>
    <t>1536344947</t>
  </si>
  <si>
    <t>723170226.704</t>
  </si>
  <si>
    <t>Ochrana plynového potrubí ze síťovaného Pe korugovanými trubkami d63</t>
  </si>
  <si>
    <t>-628967378</t>
  </si>
  <si>
    <t>723.010.704</t>
  </si>
  <si>
    <t>Zemní práce pro vedení plynovodu v zemi, příčný rozměr rýhy 1x0,5 m</t>
  </si>
  <si>
    <t>69751325</t>
  </si>
  <si>
    <t>723.011.704</t>
  </si>
  <si>
    <t>Tlaková zkouška potrubí</t>
  </si>
  <si>
    <t>-973417320</t>
  </si>
  <si>
    <t>723.012.704</t>
  </si>
  <si>
    <t>Výchozí revize plynovodní přípojky</t>
  </si>
  <si>
    <t>-1542557612</t>
  </si>
  <si>
    <t>723.013.704</t>
  </si>
  <si>
    <t>Stavební výpomoci (drážka pro plynovod, nika pro plynoměrovou skříň)</t>
  </si>
  <si>
    <t>631027915</t>
  </si>
  <si>
    <t>998723101.704</t>
  </si>
  <si>
    <t>Přesun hmot tonážní pro plynovod</t>
  </si>
  <si>
    <t>t</t>
  </si>
  <si>
    <t>-1075443373</t>
  </si>
  <si>
    <t>17</t>
  </si>
  <si>
    <t>M</t>
  </si>
  <si>
    <t>M001</t>
  </si>
  <si>
    <t>Zpracování a vyřízení dokladů pro plyn. přípojku</t>
  </si>
  <si>
    <t>hod</t>
  </si>
  <si>
    <t>32</t>
  </si>
  <si>
    <t>-301945265</t>
  </si>
  <si>
    <t>723.706</t>
  </si>
  <si>
    <t>Zdravotechnika - plynovodní přípojka (čp. 706)</t>
  </si>
  <si>
    <t>18</t>
  </si>
  <si>
    <t>723.001.706</t>
  </si>
  <si>
    <t>1259242845</t>
  </si>
  <si>
    <t>19</t>
  </si>
  <si>
    <t>723.002.706</t>
  </si>
  <si>
    <t>-255666823</t>
  </si>
  <si>
    <t>20</t>
  </si>
  <si>
    <t>723.003.706</t>
  </si>
  <si>
    <t>1988054082</t>
  </si>
  <si>
    <t>723.004.706</t>
  </si>
  <si>
    <t>286399888</t>
  </si>
  <si>
    <t>22</t>
  </si>
  <si>
    <t>723.005.706</t>
  </si>
  <si>
    <t>492310887</t>
  </si>
  <si>
    <t>23</t>
  </si>
  <si>
    <t>723.006.706</t>
  </si>
  <si>
    <t>1497046499</t>
  </si>
  <si>
    <t>24</t>
  </si>
  <si>
    <t>723.007.706</t>
  </si>
  <si>
    <t>1706128775</t>
  </si>
  <si>
    <t>25</t>
  </si>
  <si>
    <t>723.008.706</t>
  </si>
  <si>
    <t>548786227</t>
  </si>
  <si>
    <t>26</t>
  </si>
  <si>
    <t>723170115.706</t>
  </si>
  <si>
    <t>-1702884510</t>
  </si>
  <si>
    <t>27</t>
  </si>
  <si>
    <t>723170226.706</t>
  </si>
  <si>
    <t>-46713128</t>
  </si>
  <si>
    <t>28</t>
  </si>
  <si>
    <t>723.010.706</t>
  </si>
  <si>
    <t>1080340305</t>
  </si>
  <si>
    <t>29</t>
  </si>
  <si>
    <t>723.011.706</t>
  </si>
  <si>
    <t>1105578581</t>
  </si>
  <si>
    <t>30</t>
  </si>
  <si>
    <t>723.012.706</t>
  </si>
  <si>
    <t>1578852726</t>
  </si>
  <si>
    <t>31</t>
  </si>
  <si>
    <t>723.013.706</t>
  </si>
  <si>
    <t>542229398</t>
  </si>
  <si>
    <t>998723101.706</t>
  </si>
  <si>
    <t>2111635728</t>
  </si>
  <si>
    <t>33</t>
  </si>
  <si>
    <t>446129928</t>
  </si>
  <si>
    <t>723.710</t>
  </si>
  <si>
    <t>Zdravotechnika - plynovodní přípojka (čp. 710, 711)</t>
  </si>
  <si>
    <t>34</t>
  </si>
  <si>
    <t>723.001.710</t>
  </si>
  <si>
    <t>-240784423</t>
  </si>
  <si>
    <t>35</t>
  </si>
  <si>
    <t>723.002.710</t>
  </si>
  <si>
    <t>1619774744</t>
  </si>
  <si>
    <t>36</t>
  </si>
  <si>
    <t>723.003.710</t>
  </si>
  <si>
    <t>1591602326</t>
  </si>
  <si>
    <t>37</t>
  </si>
  <si>
    <t>723.004.710</t>
  </si>
  <si>
    <t>1987792904</t>
  </si>
  <si>
    <t>38</t>
  </si>
  <si>
    <t>723.005.710</t>
  </si>
  <si>
    <t>-664504683</t>
  </si>
  <si>
    <t>39</t>
  </si>
  <si>
    <t>723.006.710</t>
  </si>
  <si>
    <t>1528571350</t>
  </si>
  <si>
    <t>40</t>
  </si>
  <si>
    <t>723.007.710</t>
  </si>
  <si>
    <t>-1874482277</t>
  </si>
  <si>
    <t>41</t>
  </si>
  <si>
    <t>723.008.710</t>
  </si>
  <si>
    <t>2022679458</t>
  </si>
  <si>
    <t>42</t>
  </si>
  <si>
    <t>723170115.710</t>
  </si>
  <si>
    <t>-1874667043</t>
  </si>
  <si>
    <t>43</t>
  </si>
  <si>
    <t>723170226.710</t>
  </si>
  <si>
    <t>647769245</t>
  </si>
  <si>
    <t>44</t>
  </si>
  <si>
    <t>723.010.710</t>
  </si>
  <si>
    <t>-382218172</t>
  </si>
  <si>
    <t>45</t>
  </si>
  <si>
    <t>723.011.710</t>
  </si>
  <si>
    <t>266906119</t>
  </si>
  <si>
    <t>46</t>
  </si>
  <si>
    <t>723.012.710</t>
  </si>
  <si>
    <t>-1344764467</t>
  </si>
  <si>
    <t>47</t>
  </si>
  <si>
    <t>723.013.710</t>
  </si>
  <si>
    <t>-145804503</t>
  </si>
  <si>
    <t>48</t>
  </si>
  <si>
    <t>998723101.710</t>
  </si>
  <si>
    <t>1065556270</t>
  </si>
  <si>
    <t>49</t>
  </si>
  <si>
    <t>-883337167</t>
  </si>
  <si>
    <t>999</t>
  </si>
  <si>
    <t>Ostatní</t>
  </si>
  <si>
    <t>50</t>
  </si>
  <si>
    <t>999.001</t>
  </si>
  <si>
    <t>Montážní a těsnící materiál</t>
  </si>
  <si>
    <t>kg</t>
  </si>
  <si>
    <t>1481644249</t>
  </si>
  <si>
    <t>51</t>
  </si>
  <si>
    <t>999.003</t>
  </si>
  <si>
    <t>Koordinační činnost</t>
  </si>
  <si>
    <t>572080355</t>
  </si>
  <si>
    <t>52</t>
  </si>
  <si>
    <t>999.004</t>
  </si>
  <si>
    <t>Vytyčení plynovodu</t>
  </si>
  <si>
    <t>1756200602</t>
  </si>
  <si>
    <t>53</t>
  </si>
  <si>
    <t>999.005</t>
  </si>
  <si>
    <t>Doprava</t>
  </si>
  <si>
    <t>-451953644</t>
  </si>
  <si>
    <t>101 - Komunikace. chodníky a parkovací plochy - etapa 1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</si>
  <si>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</si>
  <si>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</si>
  <si>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</si>
  <si>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</si>
  <si>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</si>
  <si>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</si>
  <si>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</si>
  <si>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</si>
  <si>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</si>
  <si>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>Zemní práce</t>
  </si>
  <si>
    <t>111211101</t>
  </si>
  <si>
    <t>Odstranění křovin a stromů s odstraněním kořenů ručně průměru kmene do 100 mm jakékoliv plochy v rovině nebo ve svahu o sklonu do 1:5</t>
  </si>
  <si>
    <t>m2</t>
  </si>
  <si>
    <t>-230890001</t>
  </si>
  <si>
    <t>Poznámka k položce:_x000d_
včetně likvidace_x000d_
odvoz v samostatných položkách</t>
  </si>
  <si>
    <t>112101101</t>
  </si>
  <si>
    <t>Odstranění stromů s odřezáním kmene a s odvětvením listnatých, průměru kmene přes 100 do 300 mm</t>
  </si>
  <si>
    <t>-1238777615</t>
  </si>
  <si>
    <t>112101102</t>
  </si>
  <si>
    <t>Odstranění stromů s odřezáním kmene a s odvětvením listnatých, průměru kmene přes 300 do 500 mm</t>
  </si>
  <si>
    <t>-1568647484</t>
  </si>
  <si>
    <t>112251101</t>
  </si>
  <si>
    <t>Odstranění pařezů strojně s jejich vykopáním, vytrháním nebo odstřelením průměru přes 100 do 300 mm</t>
  </si>
  <si>
    <t>-801683620</t>
  </si>
  <si>
    <t>112251102</t>
  </si>
  <si>
    <t>Odstranění pařezů strojně s jejich vykopáním, vytrháním nebo odstřelením průměru přes 300 do 500 mm</t>
  </si>
  <si>
    <t>-289145661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</si>
  <si>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</si>
  <si>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</si>
  <si>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833274984</t>
  </si>
  <si>
    <t>Poznámka k položce:_x000d_
bourání chodníku z betonových dlaždic 30 x 30 cm</t>
  </si>
  <si>
    <t>49,3" ..... betonové dlaždice - chodník</t>
  </si>
  <si>
    <t>52,6" ..... betonové dlaždice - okapní chodníček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</si>
  <si>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</si>
  <si>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</si>
  <si>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626655871</t>
  </si>
  <si>
    <t>369,27*0,5" ..... bourání rigolů ze žulových kostek; tl. 100 mm; š. 0,5 m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</si>
  <si>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</si>
  <si>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</si>
  <si>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1672277434</t>
  </si>
  <si>
    <t>1323,24" ..... bourání chodníku asfaltového; tl.vrstvy 60 mm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</si>
  <si>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</si>
  <si>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</si>
  <si>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1199631636</t>
  </si>
  <si>
    <t>Poznámka k položce:_x000d_
bourání podsypných vrstev asfaltové vozovky</t>
  </si>
  <si>
    <t>1689,6" ..... pod vybouraným asfaltem</t>
  </si>
  <si>
    <t>110,0" ..... pod vyfrézovaným asfaltem</t>
  </si>
  <si>
    <t>184,64" ..... pod vybouranými rigoly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</si>
  <si>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</si>
  <si>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</si>
  <si>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-387494108</t>
  </si>
  <si>
    <t>Poznámka k položce:_x000d_
betonové lože tl.100 mm rigolů ze žulových kostek</t>
  </si>
  <si>
    <t>0,5*369,27" ..... bourání rigolů ze žulových kostek do betonu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</si>
  <si>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</si>
  <si>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</si>
  <si>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-1826926010</t>
  </si>
  <si>
    <t>Poznámka k položce:_x000d_
bourání podkladních vrstev asfaltové vozovky</t>
  </si>
  <si>
    <t>1689,6" ..... pod vybouraným asfaltem, předpokl.mater. - kamenivo zpev.cementem</t>
  </si>
  <si>
    <t>110,0" ..... pod vyfrézovaným asfaltem, předpokl.mater. - kamenivo zpev. cementem</t>
  </si>
  <si>
    <t>184,64" ..... pod vybouranými rigoly, materiál - prostý beton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</si>
  <si>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</si>
  <si>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</si>
  <si>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709216515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</si>
  <si>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</si>
  <si>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</si>
  <si>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-1379218151</t>
  </si>
  <si>
    <t>1689,5" ..... odstranění KRYTU živičného tl.150 mm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</si>
  <si>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</si>
  <si>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</si>
  <si>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1927092034</t>
  </si>
  <si>
    <t>Poznámka k položce:_x000d_
bourání podsypných a podkladních vrstev tl.150 mm (chodníky)</t>
  </si>
  <si>
    <t>1323,24" ..... podkladní vrstvy pod asfaltovým chodníkem</t>
  </si>
  <si>
    <t>101,9" ..... podkladní vrstvy pod dlažbou</t>
  </si>
  <si>
    <t>40" ..... podkladní vrstva chodníku z betonu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</si>
  <si>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</si>
  <si>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</si>
  <si>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824123151</t>
  </si>
  <si>
    <t>40,0" ..... odstranění krycí vrstvy tl.100 mm chodníku z betonu</t>
  </si>
  <si>
    <t>113154114</t>
  </si>
  <si>
    <t>Frézování živičného podkladu nebo krytu s naložením na dopravní prostředek plochy do 500 m2 bez překážek v trase pruhu šířky do 0,5 m, tloušťky vrstvy 100 mm</t>
  </si>
  <si>
    <t>515732532</t>
  </si>
  <si>
    <t>70,0" ..... frézování v místě napojení; tl.100 mm</t>
  </si>
  <si>
    <t>113154124</t>
  </si>
  <si>
    <t>Frézování živičného podkladu nebo krytu s naložením na dopravní prostředek plochy do 500 m2 bez překážek v trase pruhu šířky přes 0,5 m do 1 m, tloušťky vrstvy 100 mm</t>
  </si>
  <si>
    <t>-1043425803</t>
  </si>
  <si>
    <t>110,0" ..... frézování asfalt.vozovky; tl.100 mm</t>
  </si>
  <si>
    <t>113201111</t>
  </si>
  <si>
    <t>Vytrhání obrub s vybouráním lože, s přemístěním hmot na skládku na vzdálenost do 3 m nebo s naložením na dopravní prostředek chodníkových ležatých</t>
  </si>
  <si>
    <t>1112302232</t>
  </si>
  <si>
    <t>Poznámka k položce:_x000d_
bourání kamenných obrubníků šířky 15 cm</t>
  </si>
  <si>
    <t>418,090" ..... bourání kamenných obrubníků šířky 15 cm</t>
  </si>
  <si>
    <t>10,0" ..... bourání schodů z kamenných obrubníků</t>
  </si>
  <si>
    <t>113201112</t>
  </si>
  <si>
    <t>Vytrhání obrub s vybouráním lože, s přemístěním hmot na skládku na vzdálenost do 3 m nebo s naložením na dopravní prostředek silničních ležatých</t>
  </si>
  <si>
    <t>395351356</t>
  </si>
  <si>
    <t>Poznámka k položce:_x000d_
bourání kamenných obrubníků šířky 25 cm</t>
  </si>
  <si>
    <t>113202111</t>
  </si>
  <si>
    <t>Vytrhání obrub s vybouráním lože, s přemístěním hmot na skládku na vzdálenost do 3 m nebo s naložením na dopravní prostředek z krajníků nebo obrubníků stojatých</t>
  </si>
  <si>
    <t>435781151</t>
  </si>
  <si>
    <t>113203111</t>
  </si>
  <si>
    <t>Vytrhání obrub s vybouráním lože, s přemístěním hmot na skládku na vzdálenost do 3 m nebo s naložením na dopravní prostředek z dlažebních kostek</t>
  </si>
  <si>
    <t>-1365464284</t>
  </si>
  <si>
    <t>Poznámka k položce:_x000d_
bourání kamenných obrubníků z velké dlažební kostky</t>
  </si>
  <si>
    <t>113204111</t>
  </si>
  <si>
    <t>Vytrhání obrub s vybouráním lože, s přemístěním hmot na skládku na vzdálenost do 3 m nebo s naložením na dopravní prostředek záhonových</t>
  </si>
  <si>
    <t>2112148350</t>
  </si>
  <si>
    <t>Poznámka k položce:_x000d_
bourání obrubníků zahradních u chodníku a schodů (beton)</t>
  </si>
  <si>
    <t>121151103</t>
  </si>
  <si>
    <t>Sejmutí ornice strojně při souvislé ploše do 100 m2, tl. vrstvy do 200 mm</t>
  </si>
  <si>
    <t>532790455</t>
  </si>
  <si>
    <t>1108" ..... plocha sejmuté ornice v tloušťce 100 mm</t>
  </si>
  <si>
    <t>" odvoz na mezideponii viz.pol.č.162451105</t>
  </si>
  <si>
    <t>122151404</t>
  </si>
  <si>
    <t>Vykopávky v zemnících na suchu strojně zapažených i nezapažených v hornině třídy těžitelnosti I skupiny 1 a 2 přes 100 do 500 m3</t>
  </si>
  <si>
    <t>m3</t>
  </si>
  <si>
    <t>1110967215</t>
  </si>
  <si>
    <t>110,8</t>
  </si>
  <si>
    <t>"odvoz na stavbu viz.pol.č.162451105</t>
  </si>
  <si>
    <t>131351105</t>
  </si>
  <si>
    <t>Hloubení nezapažených jam a zářezů strojně s urovnáním dna do předepsaného profilu a spádu v hornině třídy těžitelnosti II skupiny 4 přes 500 do 1 000 m3</t>
  </si>
  <si>
    <t>-1781535655</t>
  </si>
  <si>
    <t>Poznámka k položce:_x000d_
výkop na úroveň pláně</t>
  </si>
  <si>
    <t>691,7" ..... viz. kubatur. arch</t>
  </si>
  <si>
    <t>3,3*0,6*21,0" ..... pro chodník na větvi 2</t>
  </si>
  <si>
    <t>131351106</t>
  </si>
  <si>
    <t>Hloubení nezapažených jam a zářezů strojně s urovnáním dna do předepsaného profilu a spádu v hornině třídy těžitelnosti II skupiny 4 přes 1 000 do 5 000 m3</t>
  </si>
  <si>
    <t>-860594838</t>
  </si>
  <si>
    <t>1215,3" ..... výkop pro sanaci (podle kubaturového archu)</t>
  </si>
  <si>
    <t>132212112</t>
  </si>
  <si>
    <t>Hloubení rýh šířky do 800 mm ručně zapažených i nezapažených, s urovnáním dna do předepsaného profilu a spádu v hornině třídy těžitelnosti I skupiny 3 nesoudržných</t>
  </si>
  <si>
    <t>-823998360</t>
  </si>
  <si>
    <t>0,6*14,7*0,8" ..... výkop rýh - základy pro palisády</t>
  </si>
  <si>
    <t>0,75*7,5*0,5" ..... výkop rýh pro chráničky (od parapláně)</t>
  </si>
  <si>
    <t>132251103</t>
  </si>
  <si>
    <t>Hloubení nezapažených rýh šířky do 800 mm strojně s urovnáním dna do předepsaného profilu a spádu v hornině třídy těžitelnosti I skupiny 3 přes 50 do 100 m3</t>
  </si>
  <si>
    <t>-238257956</t>
  </si>
  <si>
    <t>0,5*378,4*0,5" ..... výkop rýh pro trativody u silnice</t>
  </si>
  <si>
    <t>0,5*153*0,5" ..... výkop rýh pro trativody u chodníku</t>
  </si>
  <si>
    <t>132254101</t>
  </si>
  <si>
    <t>Hloubení zapažených rýh šířky do 800 mm strojně s urovnáním dna do předepsaného profilu a spádu v hornině třídy těžitelnosti I skupiny 3 do 20 m3</t>
  </si>
  <si>
    <t>-1180037198</t>
  </si>
  <si>
    <t>14*(0,5*1,0*1,5)" ..... rozšíření v místě vpustí</t>
  </si>
  <si>
    <t>162201401</t>
  </si>
  <si>
    <t>Vodorovné přemístění větví, kmenů nebo pařezů s naložením, složením a dopravou do 1000 m větví stromů listnatých, průměru kmene přes 100 do 300 mm</t>
  </si>
  <si>
    <t>-939787028</t>
  </si>
  <si>
    <t>162201402</t>
  </si>
  <si>
    <t>Vodorovné přemístění větví, kmenů nebo pařezů s naložením, složením a dopravou do 1000 m větví stromů listnatých, průměru kmene přes 300 do 500 mm</t>
  </si>
  <si>
    <t>-681642954</t>
  </si>
  <si>
    <t>162201411</t>
  </si>
  <si>
    <t>Vodorovné přemístění větví, kmenů nebo pařezů s naložením, složením a dopravou do 1000 m kmenů stromů listnatých, průměru přes 100 do 300 mm</t>
  </si>
  <si>
    <t>894794980</t>
  </si>
  <si>
    <t>162201412</t>
  </si>
  <si>
    <t>Vodorovné přemístění větví, kmenů nebo pařezů s naložením, složením a dopravou do 1000 m kmenů stromů listnatých, průměru přes 300 do 500 mm</t>
  </si>
  <si>
    <t>-741442451</t>
  </si>
  <si>
    <t>162201421</t>
  </si>
  <si>
    <t>Vodorovné přemístění větví, kmenů nebo pařezů s naložením, složením a dopravou do 1000 m pařezů kmenů, průměru přes 100 do 300 mm</t>
  </si>
  <si>
    <t>-1799675591</t>
  </si>
  <si>
    <t>162201422</t>
  </si>
  <si>
    <t>Vodorovné přemístění větví, kmenů nebo pařezů s naložením, složením a dopravou do 1000 m pařezů kmenů, průměru přes 300 do 500 mm</t>
  </si>
  <si>
    <t>795910630</t>
  </si>
  <si>
    <t>162301501</t>
  </si>
  <si>
    <t>Vodorovné přemístění smýcených křovin do průměru kmene 100 mm na vzdálenost do 5 000 m</t>
  </si>
  <si>
    <t>1399963755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</si>
  <si>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</si>
  <si>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</si>
  <si>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1191343153</t>
  </si>
  <si>
    <t>9,0*19,0</t>
  </si>
  <si>
    <t>počet kusů x navýšení v km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</si>
  <si>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</si>
  <si>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</si>
  <si>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650189491</t>
  </si>
  <si>
    <t>1,0*19,0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</si>
  <si>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</si>
  <si>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</si>
  <si>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-1682527039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</si>
  <si>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</si>
  <si>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</si>
  <si>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1195734560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</si>
  <si>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</si>
  <si>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</si>
  <si>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-165879320</t>
  </si>
  <si>
    <t>počet ks x navýšení vzdálenosti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</si>
  <si>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</si>
  <si>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</si>
  <si>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1352946823</t>
  </si>
  <si>
    <t>162301981</t>
  </si>
  <si>
    <t>Vodorovné přemístění smýcených křovin Příplatek k ceně za každých dalších i započatých 1 000 m</t>
  </si>
  <si>
    <t>-544636366</t>
  </si>
  <si>
    <t>125,0*15,0</t>
  </si>
  <si>
    <t>množství [m2] x navýšení v km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</si>
  <si>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</si>
  <si>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</si>
  <si>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1280749930</t>
  </si>
  <si>
    <t>Poznámka k položce:_x000d_
odvoz sejmuté ornice na mezideponii</t>
  </si>
  <si>
    <t>1108,0*0,1" ..... odvoz sejmuté ornice na mezideponii; sejmutí ornice viz.pol.č.121151103</t>
  </si>
  <si>
    <t xml:space="preserve">1108,0*0,1" ..... dovoz ornice z mezideponie na stavbu </t>
  </si>
  <si>
    <t>253,2+57,3+6,3" ..... množství zeminy na zpětný zásyp - odvoz na mezideponii</t>
  </si>
  <si>
    <t>253,2+57,3+6,3" ..... množství zeminy na zpětný zásyp - dovoz z mezideponie</t>
  </si>
  <si>
    <t>10364101</t>
  </si>
  <si>
    <t xml:space="preserve">zemina pro terénní úpravy -  ornice</t>
  </si>
  <si>
    <t>-1638278760</t>
  </si>
  <si>
    <t>207,0*2,0" ..... objem ornice pro rozprostření viz.pol.č.182311123 a 181311103 x měr.hm.</t>
  </si>
  <si>
    <t>-110,8*2,0" ..... objem sejmuté ornice viz.pol.č.121151103 x měr.hm.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</si>
  <si>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</si>
  <si>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</si>
  <si>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-246685955</t>
  </si>
  <si>
    <t>5*0,8*0,5*0,5" ..... ze založení svislého dopravního značení</t>
  </si>
  <si>
    <t>691,7+41,58" ..... výkop na úroveň pláně (131351105)</t>
  </si>
  <si>
    <t>1215,3" ..... výkop pro sanaci (131351106)</t>
  </si>
  <si>
    <t>10,5+9,869+132,850" ..... výkop rýh ( 132254101, 132212112, 132251103)</t>
  </si>
  <si>
    <t>-1*(253,2+57,3+6,3)" ..... odpočet množství zeminy na zpětný zásyp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</si>
  <si>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</si>
  <si>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</si>
  <si>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-700659085</t>
  </si>
  <si>
    <t>(5*0,8*0,5*0,5)*10" ..... ze založení svislého doprav. značení - příplatek za dalších 10 km</t>
  </si>
  <si>
    <t>(691,7+41,58)*10" ..... výkop na úroveň pláně (131351105)</t>
  </si>
  <si>
    <t>1215,3*10" ..... výkop pro sanaci (131351106)</t>
  </si>
  <si>
    <t>(10,5+9,869+132,850)*10" ..... výkop rýh ( 132254101, 132212112, 132251103)</t>
  </si>
  <si>
    <t>-1*(253,2+57,3+6,3)*10" ..... odpočet množství zeminy na zpětný zásyp</t>
  </si>
  <si>
    <t>167111101</t>
  </si>
  <si>
    <t>Nakládání, skládání a překládání neulehlého výkopku nebo sypaniny ručně nakládání, z hornin třídy těžitelnosti I, skupiny 1 až 3</t>
  </si>
  <si>
    <t>-1777632266</t>
  </si>
  <si>
    <t>167151111</t>
  </si>
  <si>
    <t>Nakládání, skládání a překládání neulehlého výkopku nebo sypaniny strojně nakládání, množství přes 100 m3, z hornin třídy těžitelnosti I, skupiny 1 až 3</t>
  </si>
  <si>
    <t>204169240</t>
  </si>
  <si>
    <t>171151103</t>
  </si>
  <si>
    <t>Uložení sypanin do násypů s rozprostřením sypaniny ve vrstvách a s hrubým urovnáním zhutněných z hornin soudržných jakékoliv třídy těžitelnosti</t>
  </si>
  <si>
    <t>-1237115834</t>
  </si>
  <si>
    <t>253,2" ..... násyp do úrovně pláně (podle kubatur.archu)</t>
  </si>
  <si>
    <t>53,1" ..... zásyp za obrubami - dosypávka (podle kubatur.archu)</t>
  </si>
  <si>
    <t>0,2*21" ..... zásyp za obrubami - dosypávka (pro chodník na větvi 2)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</si>
  <si>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</si>
  <si>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</si>
  <si>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-2009595313</t>
  </si>
  <si>
    <t>2105,0*0,5" ..... pláň vozovka</t>
  </si>
  <si>
    <t>32,0*0,5" ..... pláň napojení</t>
  </si>
  <si>
    <t>480,4*0,5" ..... pláň parkoviště - vegetační tvárnice</t>
  </si>
  <si>
    <t>37,0*0,5" ..... pláň parkoviště - pro zdravotně postižené</t>
  </si>
  <si>
    <t>58344229</t>
  </si>
  <si>
    <t>štěrkodrť frakce 0/125</t>
  </si>
  <si>
    <t>1193525057</t>
  </si>
  <si>
    <t>2105,0*0,5*2,0" ..... pláň vozovka</t>
  </si>
  <si>
    <t>32,0*0,5*2,0" ..... pláň napojení</t>
  </si>
  <si>
    <t>480,4*0,5*2,0" ..... pláň parkoviště - vegetační tvárnice</t>
  </si>
  <si>
    <t>37,0*0,5*2,0" ..... pláň parkoviště - pro zdravotně postižené</t>
  </si>
  <si>
    <t>Součet - sanace (nakupovaný materiál)</t>
  </si>
  <si>
    <t>171201221</t>
  </si>
  <si>
    <t>Poplatek za uložení stavebního odpadu na skládce (skládkovné) zeminy a kamení zatříděného do Katalogu odpadů pod kódem 17 05 04</t>
  </si>
  <si>
    <t>577924190</t>
  </si>
  <si>
    <t>54</t>
  </si>
  <si>
    <t>174111101</t>
  </si>
  <si>
    <t>Zásyp sypaninou z jakékoliv horniny ručně s uložením výkopku ve vrstvách se zhutněním jam, šachet, rýh nebo kolem objektů v těchto vykopávkách</t>
  </si>
  <si>
    <t>-1953144149</t>
  </si>
  <si>
    <t>Poznámka k položce:_x000d_
zásyp trativodu ŠD 16-32</t>
  </si>
  <si>
    <t>0,5*531,4*0,25" ..... zásyp trativodu ŠD 16-32</t>
  </si>
  <si>
    <t>10,5-14*0,3" ..... zásyp jam pro UV</t>
  </si>
  <si>
    <t>55</t>
  </si>
  <si>
    <t>58343872</t>
  </si>
  <si>
    <t>kamenivo drcené hrubé frakce 8/16</t>
  </si>
  <si>
    <t>1609673306</t>
  </si>
  <si>
    <t>66,425*2,0" ..... obsyp trativodní trubky</t>
  </si>
  <si>
    <t>56</t>
  </si>
  <si>
    <t>58343930</t>
  </si>
  <si>
    <t>kamenivo drcené hrubé frakce 16/32</t>
  </si>
  <si>
    <t>-1888154763</t>
  </si>
  <si>
    <t>0,5*531,4*0,25*2,0" ..... zásyp trativodu ŠD 16-32</t>
  </si>
  <si>
    <t>57</t>
  </si>
  <si>
    <t>174151101</t>
  </si>
  <si>
    <t>Zásyp sypaninou z jakékoliv horniny strojně s uložením výkopku ve vrstvách se zhutněním jam, šachet, rýh nebo kolem objektů v těchto vykopávkách</t>
  </si>
  <si>
    <t>1930566444</t>
  </si>
  <si>
    <t>6,3" ..... zásyp jam pro UV</t>
  </si>
  <si>
    <t>58</t>
  </si>
  <si>
    <t>181152302</t>
  </si>
  <si>
    <t>Úprava pláně na stavbách silnic a dálnic strojně v zářezech mimo skalních se zhutněním</t>
  </si>
  <si>
    <t>-930780088</t>
  </si>
  <si>
    <t>2105,0" .......... pláň vozovka</t>
  </si>
  <si>
    <t>32,0" .......... pláň napojení</t>
  </si>
  <si>
    <t>169,5" .......... pláň před garaážemi</t>
  </si>
  <si>
    <t>480,4" .......... pláň parkoviště - vegetační tvárnice</t>
  </si>
  <si>
    <t>37,0" .......... pláň parkoviště - pro zdravotně postižené</t>
  </si>
  <si>
    <t>405,9" .......... pláň vjezd</t>
  </si>
  <si>
    <t>1473,5" .......... pláň chodník</t>
  </si>
  <si>
    <t>Mezisoučet (úprava pláně)</t>
  </si>
  <si>
    <t>0,0" .......... pláň před garaážemi</t>
  </si>
  <si>
    <t>0,0" .......... pláň vjezd</t>
  </si>
  <si>
    <t>0,0" .......... pláň chodník</t>
  </si>
  <si>
    <t>Mezisoučet (úprava parapláně)</t>
  </si>
  <si>
    <t>59</t>
  </si>
  <si>
    <t>181311103</t>
  </si>
  <si>
    <t>Rozprostření a urovnání ornice v rovině nebo ve svahu sklonu do 1:5 ručně při souvislé ploše, tl. vrstvy do 200 mm</t>
  </si>
  <si>
    <t>-1742363438</t>
  </si>
  <si>
    <t xml:space="preserve">261"     pro trávník"</t>
  </si>
  <si>
    <t xml:space="preserve">78"      pro půdokryvné rostliny"</t>
  </si>
  <si>
    <t xml:space="preserve">153"    pro trvalky"</t>
  </si>
  <si>
    <t>60</t>
  </si>
  <si>
    <t>182311123</t>
  </si>
  <si>
    <t>Rozprostření a urovnání ornice ve svahu sklonu přes 1:5 ručně při souvislé ploše, tl. vrstvy do 200 mm</t>
  </si>
  <si>
    <t>368921980</t>
  </si>
  <si>
    <t xml:space="preserve">232"    pro trávník"</t>
  </si>
  <si>
    <t xml:space="preserve">219"     pro půdokryvné rostliny"</t>
  </si>
  <si>
    <t xml:space="preserve">92"      pro trvalky"</t>
  </si>
  <si>
    <t>61</t>
  </si>
  <si>
    <t>184E2OTSKP</t>
  </si>
  <si>
    <t>přesazení dřevin - stromů</t>
  </si>
  <si>
    <t>ks</t>
  </si>
  <si>
    <t>1887084817</t>
  </si>
  <si>
    <t>3" strom R1, R2, R3; průměr kmene 5 cm</t>
  </si>
  <si>
    <t>Zakládání</t>
  </si>
  <si>
    <t>62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</si>
  <si>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</si>
  <si>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</si>
  <si>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-263791048</t>
  </si>
  <si>
    <t>Poznámka k položce:_x000d_
obsyp trativodní trubky fr.8÷16</t>
  </si>
  <si>
    <t>531,4"..... včetně případných tvarovek a opláštění geotextílií</t>
  </si>
  <si>
    <t>63</t>
  </si>
  <si>
    <t>339921112</t>
  </si>
  <si>
    <t>Osazování palisád betonových jednotlivých se zabetonováním výšky palisády přes 500 do 1000 mm</t>
  </si>
  <si>
    <t>708130960</t>
  </si>
  <si>
    <t>Poznámka k položce:_x000d_
včetně zabetonování - beton C 20/25 XF2 viz.PD výkres B.1.7. "Palisády"</t>
  </si>
  <si>
    <t>64</t>
  </si>
  <si>
    <t>59228414</t>
  </si>
  <si>
    <t>palisáda betonová tyčová půlkulatá přírodní 175x200x1000mm</t>
  </si>
  <si>
    <t>-688450547</t>
  </si>
  <si>
    <t>3*5,9 "Přepočtené koeficientem množství</t>
  </si>
  <si>
    <t>65</t>
  </si>
  <si>
    <t>59228413</t>
  </si>
  <si>
    <t>palisáda betonová tyčová půlkulatá přírodní 175x200x800mm</t>
  </si>
  <si>
    <t>1876288698</t>
  </si>
  <si>
    <t>66</t>
  </si>
  <si>
    <t>339921113</t>
  </si>
  <si>
    <t>Osazování palisád betonových jednotlivých se zabetonováním výšky palisády přes 1000 do 1500 mm</t>
  </si>
  <si>
    <t>-1862917572</t>
  </si>
  <si>
    <t>67</t>
  </si>
  <si>
    <t>59228415</t>
  </si>
  <si>
    <t>palisáda betonová tyčová půlkulatá přírodní 175x200x1200mm</t>
  </si>
  <si>
    <t>19553257</t>
  </si>
  <si>
    <t>4,2*5,9 "Přepočtené koeficientem množství</t>
  </si>
  <si>
    <t>Vodorovné konstrukce</t>
  </si>
  <si>
    <t>68</t>
  </si>
  <si>
    <t>451571221</t>
  </si>
  <si>
    <t>Podklad pod dlažbu ze štěrkopísku tl. do 100 mm</t>
  </si>
  <si>
    <t>-850869687</t>
  </si>
  <si>
    <t>35,0+2,0" ..... konstrukce parkovacího stání pro zdravotně postižené; navýšení ložné vrstvy o 10 mm</t>
  </si>
  <si>
    <t>69</t>
  </si>
  <si>
    <t>452321141</t>
  </si>
  <si>
    <t>Podkladní a zajišťovací konstrukce z betonu železového v otevřeném výkopu desky pod potrubí, stoky a drobné objekty z betonu tř. C 16/20</t>
  </si>
  <si>
    <t>-573590853</t>
  </si>
  <si>
    <t>0,75*7,5*0,1" ..... podkladní beton (pro rezervní chráničky) C16/20 X0 včetně KARI sítě 8/100x8/100</t>
  </si>
  <si>
    <t>" rozměr KARI sítě je 0,65*6,9</t>
  </si>
  <si>
    <t>Komunikace pozemní</t>
  </si>
  <si>
    <t>70</t>
  </si>
  <si>
    <t>564851111</t>
  </si>
  <si>
    <t>Podklad ze štěrkodrti ŠD s rozprostřením a zhutněním, po zhutnění tl. 150 mm</t>
  </si>
  <si>
    <t>-160211548</t>
  </si>
  <si>
    <t xml:space="preserve">1364,5"     ŠDb; konstrukce chodníku</t>
  </si>
  <si>
    <t xml:space="preserve">38,3"     ŠDb; konstrukce chodníku před vstupy</t>
  </si>
  <si>
    <t xml:space="preserve">6,0"     ŠDb; konstrukce chodníku u stromu</t>
  </si>
  <si>
    <t xml:space="preserve">501,7"     ŠDb; konstrukce vjezdu a plocha u garáží</t>
  </si>
  <si>
    <t xml:space="preserve">480,4"     ŠD; konstrukce parkovacího stání</t>
  </si>
  <si>
    <t xml:space="preserve">565,4"     ŠDb; konstrukce parkovacího stání</t>
  </si>
  <si>
    <t xml:space="preserve">43,75"     ŠDb; konstrukce parkovacího stání pro zdravotně postižené</t>
  </si>
  <si>
    <t>71</t>
  </si>
  <si>
    <t>564861111</t>
  </si>
  <si>
    <t>Podklad ze štěrkodrti ŠD s rozprostřením a zhutněním, po zhutnění tl. 200 mm</t>
  </si>
  <si>
    <t>-588195751</t>
  </si>
  <si>
    <t>Poznámka k položce:_x000d_
štěrkodrť (fr. 0 ÷ 32); Šda</t>
  </si>
  <si>
    <t>72</t>
  </si>
  <si>
    <t>564861113</t>
  </si>
  <si>
    <t>Podklad ze štěrkodrti ŠD s rozprostřením a zhutněním, po zhutnění tl. 220 mm</t>
  </si>
  <si>
    <t>459991717</t>
  </si>
  <si>
    <t>Poznámka k položce:_x000d_
ŠDb; konstrukce vjezdu do vnitrobloku a k zahrádkám</t>
  </si>
  <si>
    <t>73</t>
  </si>
  <si>
    <t>564952111</t>
  </si>
  <si>
    <t>Podklad z mechanicky zpevněného kameniva MZK (minerální beton) s rozprostřením a s hutněním, po zhutnění tl. 150 mm</t>
  </si>
  <si>
    <t>-1843804801</t>
  </si>
  <si>
    <t xml:space="preserve">1762,0"     MZK; konstrukce vozovky celá</t>
  </si>
  <si>
    <t xml:space="preserve">447,1"     MZK; konstrukce vjezdu a plocha u garáží</t>
  </si>
  <si>
    <t xml:space="preserve">37,0"     MZK; konstrukce parkovacího stání pro zdravotně postižené</t>
  </si>
  <si>
    <t>74</t>
  </si>
  <si>
    <t>565165111</t>
  </si>
  <si>
    <t>Asfaltový beton vrstva podkladní ACP 16 (obalované kamenivo střednězrnné - OKS) s rozprostřením a zhutněním v pruhu šířky přes 1,5 do 3 m, po zhutnění tl. 80 mm</t>
  </si>
  <si>
    <t>-861789735</t>
  </si>
  <si>
    <t>Poznámka k položce:_x000d_
ACP 16+I</t>
  </si>
  <si>
    <t xml:space="preserve">1800,0"     konstrukce vozovky celá</t>
  </si>
  <si>
    <t xml:space="preserve">38,0"     konstrukce vozovky povrchová - napojení na stávající vozovku</t>
  </si>
  <si>
    <t>75</t>
  </si>
  <si>
    <t>567122114</t>
  </si>
  <si>
    <t>Podklad ze směsi stmelené cementem SC bez dilatačních spár, s rozprostřením a zhutněním SC C 8/10 (KSC I), po zhutnění tl. 150 mm</t>
  </si>
  <si>
    <t>1641838676</t>
  </si>
  <si>
    <t>Poznámka k položce:_x000d_
SC C8/10; SC C/8</t>
  </si>
  <si>
    <t>76</t>
  </si>
  <si>
    <t>573191111</t>
  </si>
  <si>
    <t>Postřik infiltrační kationaktivní emulzí v množství 1,00 kg/m2</t>
  </si>
  <si>
    <t>-1909390161</t>
  </si>
  <si>
    <t>Poznámka k položce:_x000d_
postřik infiltrační emulzí 1,1 kg/m2; PI-EP</t>
  </si>
  <si>
    <t>77</t>
  </si>
  <si>
    <t>573231106</t>
  </si>
  <si>
    <t>Postřik spojovací PS bez posypu kamenivem ze silniční emulze, v množství 0,30 kg/m2</t>
  </si>
  <si>
    <t>2034262475</t>
  </si>
  <si>
    <t>Poznámka k položce:_x000d_
PS-EP; z modifik.asfaltu</t>
  </si>
  <si>
    <t>78</t>
  </si>
  <si>
    <t>577144131</t>
  </si>
  <si>
    <t>Asfaltový beton vrstva obrusná ACO 11 (ABS) s rozprostřením a se zhutněním z modifikovaného asfaltu v pruhu šířky přes do 1,5 do 3 m, po zhutnění tl. 50 mm</t>
  </si>
  <si>
    <t>381021989</t>
  </si>
  <si>
    <t>Poznámka k položce:_x000d_
ACO 11+</t>
  </si>
  <si>
    <t>79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</si>
  <si>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</si>
  <si>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</si>
  <si>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-1465533586</t>
  </si>
  <si>
    <t>" konstrukce chodníku (beton.zámková dlažba 200x100x60, rovné hrany)</t>
  </si>
  <si>
    <t>1325,4" ..... barva přírodní šedá</t>
  </si>
  <si>
    <t>39,1" ..... reliéfní, červená</t>
  </si>
  <si>
    <t>8,4" ..... barva červená - běžný povrch</t>
  </si>
  <si>
    <t>80</t>
  </si>
  <si>
    <t>592450R62</t>
  </si>
  <si>
    <t>dlažba betonová zámková 200x100x60mm povrch hladký (červená)</t>
  </si>
  <si>
    <t>1584007018</t>
  </si>
  <si>
    <t>8,4*1,03" ..... konstrukce chodníku</t>
  </si>
  <si>
    <t>81</t>
  </si>
  <si>
    <t>592450R61</t>
  </si>
  <si>
    <t>dlažba betonová zámková 200x100x60mm reliéfní (červená)</t>
  </si>
  <si>
    <t>-984029781</t>
  </si>
  <si>
    <t>39,1*1,03" ..... dlažba reliéfní, barva červená</t>
  </si>
  <si>
    <t>82</t>
  </si>
  <si>
    <t>592450R60</t>
  </si>
  <si>
    <t>dlažba zámková 200x100x60mm přírodní</t>
  </si>
  <si>
    <t>853194741</t>
  </si>
  <si>
    <t>1325,4" ..... barva přírodní šedá, povrch hladkýdlažba zámková 200x100x60mm přírodní</t>
  </si>
  <si>
    <t>83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</si>
  <si>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</si>
  <si>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</si>
  <si>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300104913</t>
  </si>
  <si>
    <t>84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</si>
  <si>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</si>
  <si>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</si>
  <si>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2087028954</t>
  </si>
  <si>
    <t>" konstrukce vjezdu a plocha u garáží (beton.zámková dlažba 200x100x80, rovné hrany)</t>
  </si>
  <si>
    <t>419,6" ..... barva přírodní šedá</t>
  </si>
  <si>
    <t>27,5" ..... reliéfní, červená</t>
  </si>
  <si>
    <t>85</t>
  </si>
  <si>
    <t>592450R81</t>
  </si>
  <si>
    <t>betonová zámková dlažba 100x200x80 reliéfní (červená)_x000d_
 přírodní beton, bez fazety - rovné hrany</t>
  </si>
  <si>
    <t>515936859</t>
  </si>
  <si>
    <t>27,5*1,02" ..... konstrukce vjezdu a plocha u garáží</t>
  </si>
  <si>
    <t>86</t>
  </si>
  <si>
    <t>592450R80</t>
  </si>
  <si>
    <t>betonová zámková dlažba 100x200x80 přírodní_x000d_
povrch hladký, přírodní beton, bez fazety - rovné hrany_x000d_
barva šedá</t>
  </si>
  <si>
    <t>-550719311</t>
  </si>
  <si>
    <t>419,6*1,02" ..... konstrukce vjezdu a plocha u garáží</t>
  </si>
  <si>
    <t>87</t>
  </si>
  <si>
    <t>596212214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</si>
  <si>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</si>
  <si>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-346212259</t>
  </si>
  <si>
    <t>88</t>
  </si>
  <si>
    <t>596212312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</si>
  <si>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</si>
  <si>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861505367</t>
  </si>
  <si>
    <t>" konstrukce vjezdu do vnitrobloku a k zahrádkám</t>
  </si>
  <si>
    <t>120,9" ..... barva přírodní šedá</t>
  </si>
  <si>
    <t>7,4" ..... reliéfní, červená</t>
  </si>
  <si>
    <t>89</t>
  </si>
  <si>
    <t>592450R10</t>
  </si>
  <si>
    <t>dlažba tvar obdélník betonová 200x100x100mm přírodní</t>
  </si>
  <si>
    <t>-393138462</t>
  </si>
  <si>
    <t>120,9*1,02" ..... plocha viz.pol.č.596212312 navýšená o ztratné 2%</t>
  </si>
  <si>
    <t>90</t>
  </si>
  <si>
    <t>592450R11</t>
  </si>
  <si>
    <t>dlažba tvar obdélník betonová 200x100x100mm reliéfní (červená)</t>
  </si>
  <si>
    <t>690520915</t>
  </si>
  <si>
    <t>7,4*1,03" ..... plocha viz.pol.č.596212312 navýšená o ztratné 3%</t>
  </si>
  <si>
    <t>91</t>
  </si>
  <si>
    <t>596212314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</si>
  <si>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Příplatek k cenám za dlažbu z prvků dvou barev</t>
  </si>
  <si>
    <t>1499074329</t>
  </si>
  <si>
    <t>92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</si>
  <si>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</si>
  <si>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</si>
  <si>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874162065</t>
  </si>
  <si>
    <t>6,0" ..... konstrukce chodníku u stromu-betonová dlažba vegetační (viz.pol.59246018)</t>
  </si>
  <si>
    <t>93</t>
  </si>
  <si>
    <t>59246018</t>
  </si>
  <si>
    <t>dlažba velkoformátová betonová plochy do 0,5m2 tl 80mm přírodní</t>
  </si>
  <si>
    <t>452943610</t>
  </si>
  <si>
    <t>6,0*1,03" ..... konstrukce chodníku u mostu; viz.pol.596412210; ztratné ve výši 3%</t>
  </si>
  <si>
    <t>480,4*1,01" ..... konstrukce parkovacího stání; viz.pol.č.596412213; ztratné ve výši 1%</t>
  </si>
  <si>
    <t>" zatravňovací betonová dlažba, barva šedá, přírodní beton, povrch hladký, bez fazety - rovné hrany, 120x300 mm</t>
  </si>
  <si>
    <t>" zatravňovací spára tl.30 mm</t>
  </si>
  <si>
    <t>94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</si>
  <si>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</si>
  <si>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</si>
  <si>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-388656611</t>
  </si>
  <si>
    <t>480,4" ..... konstrukce parkovacího stání; specifikace viz.pol.č.59246018</t>
  </si>
  <si>
    <t>95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</si>
  <si>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</si>
  <si>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</si>
  <si>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1172000112</t>
  </si>
  <si>
    <t>38,3" ..... dlažba betonová 200x200x60; konstrukce chodníku před vstupy</t>
  </si>
  <si>
    <t>" specifikace viz.pol.č.59245021</t>
  </si>
  <si>
    <t>96</t>
  </si>
  <si>
    <t>59245021</t>
  </si>
  <si>
    <t>dlažba tvar čtverec betonová 200x200x60mm přírodní</t>
  </si>
  <si>
    <t>-1877268213</t>
  </si>
  <si>
    <t>38,3*1,03" ..... betonová dlažba 200x200x60, barva šedá, povrch hladký, přírodní beton, bez fazety - rovné hrany</t>
  </si>
  <si>
    <t>" kladení dlažby viz.pol.č.596811120</t>
  </si>
  <si>
    <t>97</t>
  </si>
  <si>
    <t>-116936692</t>
  </si>
  <si>
    <t>35,0+2,0" ..... konstrukce parkovacího stání pro zdravotně postižené</t>
  </si>
  <si>
    <t>" navýšení tloušťky ložné vrstvy z 30mm na 40mm viz.pol.č.451571221</t>
  </si>
  <si>
    <t>98</t>
  </si>
  <si>
    <t>592450R30</t>
  </si>
  <si>
    <t>betonová dlažba 300x150x80 mm, povrch Nativo, barva přírodní šedá</t>
  </si>
  <si>
    <t>-1045009422</t>
  </si>
  <si>
    <t>35,0" ..... kladení dlažby viz.pol.č.596811120</t>
  </si>
  <si>
    <t>99</t>
  </si>
  <si>
    <t>592450R32</t>
  </si>
  <si>
    <t>betonová dlažba 300x150x80 mm, povrch Nativo, barva antracit</t>
  </si>
  <si>
    <t>-1631322983</t>
  </si>
  <si>
    <t>2,0" ..... kladení dlažby viz.pol.č.596811120</t>
  </si>
  <si>
    <t>Trubní vedení</t>
  </si>
  <si>
    <t>100</t>
  </si>
  <si>
    <t>87633OTSKP</t>
  </si>
  <si>
    <t xml:space="preserve">chráničky z trub plastových DN do 150 </t>
  </si>
  <si>
    <t>bm</t>
  </si>
  <si>
    <t>-619876672</t>
  </si>
  <si>
    <t xml:space="preserve">Poznámka k položce:_x000d_
položky pro zhotovení potrubí platí bez ohledu na sklon_x000d_
zahrnuje:_x000d_
- výrobní dokumentaci (včetně technologického předpisu)_x000d_
- dodání veškerého trubního a pomocného materiálu  (trouby,  trubky,  tvarovky,  spojovací a těsnící  materiál a pod.), podpěrných, závěsných a upevňovacích prvků, včetně potřebných úprav_x000d_
- úprava a příprava podkladu a podpěr, očištění a ošetření podkladu a podpěr_x000d_
- zřízení plně funkčního potrubí, kompletní soustavy, podle příslušného technologického předpisu_x000d_
- zřízení potrubí i jednotlivých částí po etapách, včetně pracovních spar a spojů, pracovního zaslepení konců a pod._x000d_
- úprava prostupů, průchodů  šachtami a komorami, okolí podpěr a vyústění, zaústění, napojení, vyvedení a upevnění odpad. výustí_x000d_
- ochrana potrubí nátěrem (vč. úpravy povrchu), případně izolací, nejsou-li tyto práce předmětem jiné položky_x000d_
- úprava, očištění a ošetření prostoru kolem potrubí_x000d_
 včetně případně předepsaného utěsnění konců chrániček_x000d_
- položky platí pro práce prováděné v prostoru zapaženém i nezapaženém a i v kolektorech, chráničkách</t>
  </si>
  <si>
    <t>2*7,0</t>
  </si>
  <si>
    <t>890411851</t>
  </si>
  <si>
    <t>Bourání šachet a jímek strojně velikosti obestavěného prostoru do 1,5 m3 z prefabrikovaných skruží</t>
  </si>
  <si>
    <t>-735705433</t>
  </si>
  <si>
    <t>Poznámka k položce:_x000d_
bourání uličních vpustí</t>
  </si>
  <si>
    <t>12,0*0,3*0,3*3,142*1,8</t>
  </si>
  <si>
    <t>"12,0 uličních vpustí</t>
  </si>
  <si>
    <t>"0,3 vnější průměr</t>
  </si>
  <si>
    <t>"1,8 předpokládaná výška vpusti</t>
  </si>
  <si>
    <t>102</t>
  </si>
  <si>
    <t>895941111</t>
  </si>
  <si>
    <t>Zřízení vpusti kanalizační uliční z betonových dílců typ UV-50 normální</t>
  </si>
  <si>
    <t>842751986</t>
  </si>
  <si>
    <t>Poznámka k položce:_x000d_
betonová uliční vpust s litinovou mříží 500 x 500 [mm], TDZ D 400</t>
  </si>
  <si>
    <t>1" ..... betonová uliční vpust s litinovou mříží 500x500 mm, TDZ D 400</t>
  </si>
  <si>
    <t>7" ..... betonová uliční vpust s litinovou mříží 300x500 mm, TDZ D 400</t>
  </si>
  <si>
    <t>6" ..... betonová uliční vpust s litinovou mříží 300x500 mm, TDZ C 250</t>
  </si>
  <si>
    <t>103</t>
  </si>
  <si>
    <t>59223857</t>
  </si>
  <si>
    <t>skruž pro uliční vpusť horní betonová 450x295x50mm</t>
  </si>
  <si>
    <t>-2063949791</t>
  </si>
  <si>
    <t>1" ..... pro betonovou uliční vpust s litinovou mříží 500x500 mm, TDZ D 400</t>
  </si>
  <si>
    <t>0" ..... pro betonovou uliční vpust s litinovou mříží 300x500 mm, TDZ D 400</t>
  </si>
  <si>
    <t>0" ..... pro betonovou uliční vpust s litinovou mříží 300x500 mm, TDZ C 250</t>
  </si>
  <si>
    <t>104</t>
  </si>
  <si>
    <t>59223860</t>
  </si>
  <si>
    <t>skruž pro uliční vpusť středová betonová 450x195x50mm</t>
  </si>
  <si>
    <t>-1811815175</t>
  </si>
  <si>
    <t>7" ..... pro betonovou uliční vpust s litinovou mříží 300x500 mm, TDZ D 400</t>
  </si>
  <si>
    <t>6" ..... pro betonovou uliční vpust s litinovou mříží 300x500 mm, TDZ C 250</t>
  </si>
  <si>
    <t>105</t>
  </si>
  <si>
    <t>59223862</t>
  </si>
  <si>
    <t>skruž pro uliční vpusť středová betonová 450x295x50mm</t>
  </si>
  <si>
    <t>-259561943</t>
  </si>
  <si>
    <t>106</t>
  </si>
  <si>
    <t>59223864</t>
  </si>
  <si>
    <t>prstenec pro uliční vpusť vyrovnávací betonový 390x60x130mm</t>
  </si>
  <si>
    <t>2125718969</t>
  </si>
  <si>
    <t>2" ..... pro betonovou uliční vpust s litinovou mříží 500x500 mm, TDZ D 400</t>
  </si>
  <si>
    <t>14" ..... pro betonovou uliční vpust s litinovou mříží 300x500 mm, TDZ D 400</t>
  </si>
  <si>
    <t>12" ..... pro betonovou uliční vpust s litinovou mříží 300x500 mm, TDZ C 250</t>
  </si>
  <si>
    <t>107</t>
  </si>
  <si>
    <t>59223866</t>
  </si>
  <si>
    <t>skruž pro uliční vpusť přechodová betonová 450-270x295x50m</t>
  </si>
  <si>
    <t>-1172869094</t>
  </si>
  <si>
    <t>0" ..... pro betonovou uliční vpust s litinovou mříží 500x500 mm, TDZ D 400</t>
  </si>
  <si>
    <t>108</t>
  </si>
  <si>
    <t>59223824R</t>
  </si>
  <si>
    <t>vpusť uliční skruž betonová výšky 550 mm se zabudovaným sifonem</t>
  </si>
  <si>
    <t>1134768547</t>
  </si>
  <si>
    <t>109</t>
  </si>
  <si>
    <t>59223852</t>
  </si>
  <si>
    <t>dno pro uliční vpusť s kalovou prohlubní betonové 450x300x50mm</t>
  </si>
  <si>
    <t>837361945</t>
  </si>
  <si>
    <t>110</t>
  </si>
  <si>
    <t>55242320</t>
  </si>
  <si>
    <t>mříž vtoková litinová plochá 500x500mm</t>
  </si>
  <si>
    <t>1919909670</t>
  </si>
  <si>
    <t>Poznámka k položce:_x000d_
litinová mříž 500 x 500 s rámem TDZ D400</t>
  </si>
  <si>
    <t>111</t>
  </si>
  <si>
    <t>55242322</t>
  </si>
  <si>
    <t>mříž D 400 - plochá 300x500mm</t>
  </si>
  <si>
    <t>-1160841108</t>
  </si>
  <si>
    <t>112</t>
  </si>
  <si>
    <t>59223874</t>
  </si>
  <si>
    <t>koš vysoký pro uliční vpusti žárově Pz plech pro rám 500/300mm</t>
  </si>
  <si>
    <t>1697245798</t>
  </si>
  <si>
    <t>113</t>
  </si>
  <si>
    <t>59223871</t>
  </si>
  <si>
    <t>koš vysoký pro uliční vpusti žárově Pz plech pro rám 500/500mm</t>
  </si>
  <si>
    <t>574566432</t>
  </si>
  <si>
    <t>114</t>
  </si>
  <si>
    <t>899203112</t>
  </si>
  <si>
    <t>Osazení mříží litinových včetně rámů a košů na bahno pro třídu zatížení B125, C250</t>
  </si>
  <si>
    <t>-2113342572</t>
  </si>
  <si>
    <t>Poznámka k položce:_x000d_
litinová mříž 300 x 500 s rámem TDZ C250</t>
  </si>
  <si>
    <t>115</t>
  </si>
  <si>
    <t>55242322R</t>
  </si>
  <si>
    <t>litinová mříž 300 x 500 s rámem TDZ C250</t>
  </si>
  <si>
    <t>112491508</t>
  </si>
  <si>
    <t>116</t>
  </si>
  <si>
    <t>899203211</t>
  </si>
  <si>
    <t>Demontáž mříží litinových včetně rámů, hmotnosti jednotlivě přes 100 do 150 Kg</t>
  </si>
  <si>
    <t>-670907376</t>
  </si>
  <si>
    <t>Poznámka k položce:_x000d_
včetně odvozu_x000d_
případný zisk z recyklace náleží objednateli</t>
  </si>
  <si>
    <t>117</t>
  </si>
  <si>
    <t>899204112</t>
  </si>
  <si>
    <t>Osazení mříží litinových včetně rámů a košů na bahno pro třídu zatížení D400, E600</t>
  </si>
  <si>
    <t>94383970</t>
  </si>
  <si>
    <t>1" ..... litinová mříž 500 x 500 s rámem TDZ D400</t>
  </si>
  <si>
    <t>7" ..... litinová mříž 300 x 500 s rámem TDZ D400</t>
  </si>
  <si>
    <t>118</t>
  </si>
  <si>
    <t>899431111</t>
  </si>
  <si>
    <t>Výšková úprava uličního vstupu nebo vpusti do 200 mm zvýšením krycího hrnce, šoupěte nebo hydrantu bez úpravy armatur</t>
  </si>
  <si>
    <t>-1508592455</t>
  </si>
  <si>
    <t>Poznámka k položce:_x000d_
výšková úprava povrchových znaků - předpoklad</t>
  </si>
  <si>
    <t>15" ..... kanalizace</t>
  </si>
  <si>
    <t>15" ..... voda</t>
  </si>
  <si>
    <t>15" ..... plyn</t>
  </si>
  <si>
    <t>10" ..... CETIN</t>
  </si>
  <si>
    <t>119</t>
  </si>
  <si>
    <t>899623161</t>
  </si>
  <si>
    <t>Obetonování potrubí nebo zdiva stok betonem prostým v otevřeném výkopu, beton tř. C 20/25</t>
  </si>
  <si>
    <t>-933555959</t>
  </si>
  <si>
    <t>Poznámka k položce:_x000d_
beton C20/25 XA1</t>
  </si>
  <si>
    <t>0,75*7,0*0,3-0,075*0,075*3,142*7,0" ..... včetně odpočtu objemu potrubí</t>
  </si>
  <si>
    <t>120</t>
  </si>
  <si>
    <t>899643111</t>
  </si>
  <si>
    <t>Bednění pro obetonování potrubí v otevřeném výkopu</t>
  </si>
  <si>
    <t>1958464455</t>
  </si>
  <si>
    <t>2*0,3*7,0" ..... viz.pol.899623161</t>
  </si>
  <si>
    <t>Ostatní konstrukce a práce, bourání</t>
  </si>
  <si>
    <t>121</t>
  </si>
  <si>
    <t>911111111</t>
  </si>
  <si>
    <t>Montáž zábradlí ocelového zabetonovaného</t>
  </si>
  <si>
    <t>-1768478020</t>
  </si>
  <si>
    <t>2*4,6</t>
  </si>
  <si>
    <t>2*3,85</t>
  </si>
  <si>
    <t>2*2,75</t>
  </si>
  <si>
    <t>2*4,8</t>
  </si>
  <si>
    <t>2*4</t>
  </si>
  <si>
    <t>2*2,9</t>
  </si>
  <si>
    <t>2*2,6</t>
  </si>
  <si>
    <t>122</t>
  </si>
  <si>
    <t>55391530</t>
  </si>
  <si>
    <t>zábradelní systém Pz bez výplně ZSNH4/H2</t>
  </si>
  <si>
    <t>719978939</t>
  </si>
  <si>
    <t>123</t>
  </si>
  <si>
    <t>912111111R</t>
  </si>
  <si>
    <t>sloupek betonový průměr 30 cm, výška 90 cm, tvar válec_x000d_
dodávka a osazení komplet</t>
  </si>
  <si>
    <t>628140069</t>
  </si>
  <si>
    <t>124</t>
  </si>
  <si>
    <t>912211131</t>
  </si>
  <si>
    <t>Montáž směrového sloupku plastového pružného - balisety přišroubováním k podkladu</t>
  </si>
  <si>
    <t>900714099</t>
  </si>
  <si>
    <t>125</t>
  </si>
  <si>
    <t>56288000</t>
  </si>
  <si>
    <t>sloupek plastový baliseta</t>
  </si>
  <si>
    <t>-1223177590</t>
  </si>
  <si>
    <t>126</t>
  </si>
  <si>
    <t>914111111</t>
  </si>
  <si>
    <t>Montáž svislé dopravní značky základní velikosti do 1 m2 objímkami na sloupky nebo konzoly</t>
  </si>
  <si>
    <t>-1855461823</t>
  </si>
  <si>
    <t>1" ..... IP12+O1</t>
  </si>
  <si>
    <t>1" ..... E1</t>
  </si>
  <si>
    <t>1" ..... IZ8b</t>
  </si>
  <si>
    <t>1" ..... IZ8a</t>
  </si>
  <si>
    <t>1" ..... P4</t>
  </si>
  <si>
    <t>127</t>
  </si>
  <si>
    <t>40445647</t>
  </si>
  <si>
    <t>dodatkové tabulky E1, E2a,b , E6, E9, E10 E12c, E17 500x500mm</t>
  </si>
  <si>
    <t>-1351321344</t>
  </si>
  <si>
    <t>Poznámka k položce:_x000d_
E1</t>
  </si>
  <si>
    <t>128</t>
  </si>
  <si>
    <t>40445625</t>
  </si>
  <si>
    <t>informativní značky provozní IP8, IP9, IP11-IP13 500x700mm</t>
  </si>
  <si>
    <t>750995482</t>
  </si>
  <si>
    <t>Poznámka k položce:_x000d_
IP12+O1</t>
  </si>
  <si>
    <t>129</t>
  </si>
  <si>
    <t>40445609</t>
  </si>
  <si>
    <t>značky upravující přednost P1, P4 900mm</t>
  </si>
  <si>
    <t>-136595744</t>
  </si>
  <si>
    <t>Poznámka k položce:_x000d_
P4</t>
  </si>
  <si>
    <t>130</t>
  </si>
  <si>
    <t>40445643</t>
  </si>
  <si>
    <t>informativní značky jiné IJ1-IJ3, IJ4c-IJ16 500x700mm</t>
  </si>
  <si>
    <t>1572630395</t>
  </si>
  <si>
    <t>Poznámka k položce:_x000d_
IZ8a - zóna s dopravním omezením_x000d_
IZ8b - konec zóny s dopravním omezením</t>
  </si>
  <si>
    <t>131</t>
  </si>
  <si>
    <t>914511111</t>
  </si>
  <si>
    <t>Montáž sloupku dopravních značek délky do 3,5 m do betonového základu</t>
  </si>
  <si>
    <t>1592911017</t>
  </si>
  <si>
    <t>132</t>
  </si>
  <si>
    <t>40445230</t>
  </si>
  <si>
    <t>sloupek pro dopravní značku Zn D 70mm v 3,5m</t>
  </si>
  <si>
    <t>840421491</t>
  </si>
  <si>
    <t>133</t>
  </si>
  <si>
    <t>915121111</t>
  </si>
  <si>
    <t>Vodorovné dopravní značení stříkané barvou vodící čára bílá šířky 250 mm souvislá základní</t>
  </si>
  <si>
    <t>-1622563397</t>
  </si>
  <si>
    <t>Poznámka k položce:_x000d_
V4 předznačení barvou</t>
  </si>
  <si>
    <t>134</t>
  </si>
  <si>
    <t>915121121</t>
  </si>
  <si>
    <t>Vodorovné dopravní značení stříkané barvou vodící čára bílá šířky 250 mm přerušovaná základní</t>
  </si>
  <si>
    <t>753511318</t>
  </si>
  <si>
    <t>135</t>
  </si>
  <si>
    <t>915221111</t>
  </si>
  <si>
    <t>Vodorovné dopravní značení stříkaným plastem vodící čára bílá šířky 250 mm souvislá základní</t>
  </si>
  <si>
    <t>-136700359</t>
  </si>
  <si>
    <t>Poznámka k položce:_x000d_
V4 plast tažený</t>
  </si>
  <si>
    <t>136</t>
  </si>
  <si>
    <t>915221112</t>
  </si>
  <si>
    <t>Vodorovné dopravní značení stříkaným plastem vodící čára bílá šířky 250 mm souvislá retroreflexní</t>
  </si>
  <si>
    <t>-1678595102</t>
  </si>
  <si>
    <t>4*6,7" ..... vodící linie (1 místo)</t>
  </si>
  <si>
    <t>137</t>
  </si>
  <si>
    <t>915221121</t>
  </si>
  <si>
    <t>Vodorovné dopravní značení stříkaným plastem vodící čára bílá šířky 250 mm přerušovaná základní</t>
  </si>
  <si>
    <t>-2070829902</t>
  </si>
  <si>
    <t>138</t>
  </si>
  <si>
    <t>915231112</t>
  </si>
  <si>
    <t>Vodorovné dopravní značení stříkaným plastem přechody pro chodce, šipky, symboly nápisy bílé základní</t>
  </si>
  <si>
    <t>1009612274</t>
  </si>
  <si>
    <t xml:space="preserve">2*1,0*1,0"     logo invalida V10f"</t>
  </si>
  <si>
    <t>139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</si>
  <si>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</si>
  <si>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</si>
  <si>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1590302104</t>
  </si>
  <si>
    <t>8,0" ..... obruba betonová sklopená</t>
  </si>
  <si>
    <t>" lože z prostého betonu C20/25 nXF3</t>
  </si>
  <si>
    <t>140</t>
  </si>
  <si>
    <t>592170R2</t>
  </si>
  <si>
    <t>obruba betonová sklopená 300-220/300/500</t>
  </si>
  <si>
    <t>551054409</t>
  </si>
  <si>
    <t>141</t>
  </si>
  <si>
    <t>916131212</t>
  </si>
  <si>
    <t>Osazení silničního obrubníku betonového se zřízením lože, s vyplněním a zatřením spár cementovou maltou stojatého bez boční opěry, do lože z betonu prostého</t>
  </si>
  <si>
    <t>-1335605908</t>
  </si>
  <si>
    <t>420,0" ..... podklad pro přídlažbu</t>
  </si>
  <si>
    <t>" lože z betonu prostého C20/25 nXF3</t>
  </si>
  <si>
    <t>142</t>
  </si>
  <si>
    <t>592170R1</t>
  </si>
  <si>
    <t>přídlažba 100x125x250</t>
  </si>
  <si>
    <t>-1400628555</t>
  </si>
  <si>
    <t>143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</si>
  <si>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</si>
  <si>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</si>
  <si>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1147379724</t>
  </si>
  <si>
    <t>507,5" ..... obruba betonová; specif.viz.pol.č.59217031</t>
  </si>
  <si>
    <t>89,7" ..... obruba betonová snížená; specif.viz.pol.č.59217031</t>
  </si>
  <si>
    <t>8,0+8,0" ..... obruba betonová přechod vjezdy 150/250/1000; specif.viz.pol.č.59217031</t>
  </si>
  <si>
    <t>"lože z betonu prostého C20/25 nXF3</t>
  </si>
  <si>
    <t>144</t>
  </si>
  <si>
    <t>59217031</t>
  </si>
  <si>
    <t>obrubník betonový silniční 1000x150x250mm</t>
  </si>
  <si>
    <t>1744232341</t>
  </si>
  <si>
    <t>507,5" ..... obruba betonová; montáž viz.pol.č.916131213</t>
  </si>
  <si>
    <t>89,7" ..... obruba betonová snížená; montáž viz.pol.č.916131213</t>
  </si>
  <si>
    <t>8,0+8,0" ..... obruba betonová přechod vjezdy; viz.pol.č.916131213</t>
  </si>
  <si>
    <t>145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</si>
  <si>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</si>
  <si>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</si>
  <si>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1981280426</t>
  </si>
  <si>
    <t>Poznámka k položce:_x000d_
obruba betonová 80/250/500_x000d_
do betonového lože C20/25 nXF3</t>
  </si>
  <si>
    <t>548" ..... podél chodníků</t>
  </si>
  <si>
    <t>138,8" ..... u parkovišť</t>
  </si>
  <si>
    <t>29,5" ..... u vjezdu k zahrádkám</t>
  </si>
  <si>
    <t>58" ..... u schodů</t>
  </si>
  <si>
    <t>96" ..... schody - stupně</t>
  </si>
  <si>
    <t>107,4" ..... na rozhraní dlažeb (vjezdy)</t>
  </si>
  <si>
    <t>23" ..... na rozhraní vjezdu a parkoviště</t>
  </si>
  <si>
    <t>133" ..... u drénů z polymerbetonu</t>
  </si>
  <si>
    <t>"obruba betonová 80/250/500</t>
  </si>
  <si>
    <t>"do betonového lože C20/25 nXF3</t>
  </si>
  <si>
    <t>146</t>
  </si>
  <si>
    <t>59217012</t>
  </si>
  <si>
    <t>obrubník betonový zahradní 500x80x250mm</t>
  </si>
  <si>
    <t>-1988319452</t>
  </si>
  <si>
    <t>147</t>
  </si>
  <si>
    <t>916991121R</t>
  </si>
  <si>
    <t>Lože pod obrubníky, krajníky nebo obruby z dlažebních kostek z betonu prostého tř. C 20/25 nXF3</t>
  </si>
  <si>
    <t>-986864219</t>
  </si>
  <si>
    <t>0,125*0,160*420,0" ..... lože pod přídlažbou (navýšení)</t>
  </si>
  <si>
    <t>(0,2+0,5)*0,6*(507,5+89,7+16,0)" ..... lože pod obrubníky (navýšení)</t>
  </si>
  <si>
    <t>" beton třídy C20/25 nXF3</t>
  </si>
  <si>
    <t>148</t>
  </si>
  <si>
    <t>919112223</t>
  </si>
  <si>
    <t>Řezání dilatačních spár v živičném krytu vytvoření komůrky pro těsnící zálivku šířky 15 mm, hloubky 30 mm</t>
  </si>
  <si>
    <t>-2107260761</t>
  </si>
  <si>
    <t>357,0" ..... nový asfaltový kryt</t>
  </si>
  <si>
    <t>565,0" ..... nový asfaltový kryt podél přídlažby</t>
  </si>
  <si>
    <t>149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</si>
  <si>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</si>
  <si>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</si>
  <si>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153446481</t>
  </si>
  <si>
    <t>150</t>
  </si>
  <si>
    <t>919735112</t>
  </si>
  <si>
    <t>Řezání stávajícího živičného krytu nebo podkladu hloubky přes 50 do 100 mm</t>
  </si>
  <si>
    <t>-577737452</t>
  </si>
  <si>
    <t>66,0" ..... řezání stávajícího asfaltového krytu tl.100 mm</t>
  </si>
  <si>
    <t>151</t>
  </si>
  <si>
    <t>935113111</t>
  </si>
  <si>
    <t>Osazení odvodňovacího žlabu s krycím roštem polymerbetonového šířky do 200 mm</t>
  </si>
  <si>
    <t>1128294585</t>
  </si>
  <si>
    <t>5*0,5" ..... samostatné vpusti; drén z polymerbet.s vyspád.dnem šířky 130 mm</t>
  </si>
  <si>
    <t>91,0" ..... podél chodníků a ve vjezdech; drén z polymerbet.s vyspád.dnem šířky 130 mm</t>
  </si>
  <si>
    <t>13*0,5" ..... vpusti, které jsou součástí drénu; drén z polymerbet.s vyspád.dnem šířky 130 mm</t>
  </si>
  <si>
    <t>5*0,5" ..... samostatné vpusti bez drénu; drén z polymerbet.s vyspád.dnem šířky 130 mm</t>
  </si>
  <si>
    <t>5,5" ..... příčně; drén z polymerbet.s vyspád.dnem šířky 200 mm</t>
  </si>
  <si>
    <t>2*0,5" ..... vpusti; drén z polymerbet.s vyspád.dnem šířky 200 mm</t>
  </si>
  <si>
    <t>"Oprava dle DI1"109-2,5</t>
  </si>
  <si>
    <t>152</t>
  </si>
  <si>
    <t>56241032R</t>
  </si>
  <si>
    <t>litinový rošt TDZ D C 250 pro drén z polymerbetonu š.200 mm</t>
  </si>
  <si>
    <t>116390475</t>
  </si>
  <si>
    <t>153</t>
  </si>
  <si>
    <t>56241024R</t>
  </si>
  <si>
    <t>litinový rošt TDZ D C 250 pro drén z polymerbetonu š.130 mm</t>
  </si>
  <si>
    <t>281409847</t>
  </si>
  <si>
    <t>"Oprava dle DI1"91+18*0,5</t>
  </si>
  <si>
    <t>Mezisoučet</t>
  </si>
  <si>
    <t>154</t>
  </si>
  <si>
    <t>56241400R2</t>
  </si>
  <si>
    <t>vpust pro drén z polymerbetonu (s vyspádovaným dnem šířky 200 mm)</t>
  </si>
  <si>
    <t>-1829697007</t>
  </si>
  <si>
    <t>155</t>
  </si>
  <si>
    <t>56241400R1</t>
  </si>
  <si>
    <t>vpust pro drén z polymerbetonu (s vyspádovaným dnem šířky 130 mm)</t>
  </si>
  <si>
    <t>-2066275583</t>
  </si>
  <si>
    <t>"Oprava dle DI1"5+13</t>
  </si>
  <si>
    <t>156</t>
  </si>
  <si>
    <t>59227000R1</t>
  </si>
  <si>
    <t>žlab odvodňovací polymerbetonový se spádem dna, šířka 200 mm</t>
  </si>
  <si>
    <t>266963857</t>
  </si>
  <si>
    <t>157</t>
  </si>
  <si>
    <t>59227000R2</t>
  </si>
  <si>
    <t>žlab odvodňovací polymerbetonový se spádem dna 0,5% 1000x130x155/160mm</t>
  </si>
  <si>
    <t>-2071663673</t>
  </si>
  <si>
    <t>158</t>
  </si>
  <si>
    <t>961044111</t>
  </si>
  <si>
    <t>Bourání základů z betonu prostého</t>
  </si>
  <si>
    <t>2137364778</t>
  </si>
  <si>
    <t>Poznámka k položce:_x000d_
bourání betonových základů zídek</t>
  </si>
  <si>
    <t>0,6*2,5*0,8</t>
  </si>
  <si>
    <t>0,6*3*0,8</t>
  </si>
  <si>
    <t>159</t>
  </si>
  <si>
    <t>962022491</t>
  </si>
  <si>
    <t>Bourání zdiva nadzákladového kamenného nebo smíšeného kamenného na maltu cementovou, objemu přes 1 m3</t>
  </si>
  <si>
    <t>1205718686</t>
  </si>
  <si>
    <t>Poznámka k položce:_x000d_
bourání opěrných zídek z lomového kamene</t>
  </si>
  <si>
    <t>0,4*2,5*0,2</t>
  </si>
  <si>
    <t>0,4*3*0,5</t>
  </si>
  <si>
    <t>160</t>
  </si>
  <si>
    <t>962042321</t>
  </si>
  <si>
    <t>Bourání zdiva z betonu prostého nadzákladového objemu přes 1 m3</t>
  </si>
  <si>
    <t>1394771731</t>
  </si>
  <si>
    <t>Poznámka k položce:_x000d_
bourání schodů a zídek z betonu</t>
  </si>
  <si>
    <t>(1,5*0,4*0,3)*5" ..... schody</t>
  </si>
  <si>
    <t>1,2*2,1*0,4" ..... rampa</t>
  </si>
  <si>
    <t>(1,2*2,1*0,4)*5" ..... ostatní (předpoklad)</t>
  </si>
  <si>
    <t>161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</si>
  <si>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</si>
  <si>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</si>
  <si>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676998467</t>
  </si>
  <si>
    <t>162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</si>
  <si>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</si>
  <si>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</si>
  <si>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-1990750745</t>
  </si>
  <si>
    <t>163</t>
  </si>
  <si>
    <t>979071112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</si>
  <si>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</si>
  <si>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1644113397</t>
  </si>
  <si>
    <t>997</t>
  </si>
  <si>
    <t>Přesun sutě</t>
  </si>
  <si>
    <t>164</t>
  </si>
  <si>
    <t>997013847</t>
  </si>
  <si>
    <t>Poplatek za uložení stavebního odpadu na skládce (skládkovné) asfaltového s obsahem dehtu zatříděného do Katalogu odpadů pod kódem 17 03 01</t>
  </si>
  <si>
    <t>-307829558</t>
  </si>
  <si>
    <t>10,780+533,882+291,113" ..... vybouraný asfalt</t>
  </si>
  <si>
    <t>viz.pol.č.113107142, 113107181, 113107183</t>
  </si>
  <si>
    <t>odfrézovaná asfaltová směs bude uložena na skládce určené MÚ Horažďovice (cca 2 km) jedná se o materiál k dalšímu použití</t>
  </si>
  <si>
    <t>165</t>
  </si>
  <si>
    <t>997221551</t>
  </si>
  <si>
    <t>Vodorovná doprava suti bez naložení, ale se složením a s hrubým urovnáním ze sypkých materiálů, na vzdálenost do 1 km</t>
  </si>
  <si>
    <t>-1266310831</t>
  </si>
  <si>
    <t>28,16+17,92" ..... frézovaný asfalt</t>
  </si>
  <si>
    <t>644,878" ..... podkladní vrstvy asfalt.vozovky (viz.pol.č.113107171)</t>
  </si>
  <si>
    <t>575,43" ..... podsypové vrstvy asfalt.vozovky (viz.pol.č. 113107162)</t>
  </si>
  <si>
    <t>44,312" ..... beton - bourání rigolů ze žulových kostek</t>
  </si>
  <si>
    <t>424,891" ..... podklad.vrstvy chodníků (viz.pol.č. 113107322)</t>
  </si>
  <si>
    <t>9,6" ..... beton z chodníku (viz.pol.č. 113107330)</t>
  </si>
  <si>
    <t>11,040" ..... beton ze základu (viz.pol.č. 961044111)</t>
  </si>
  <si>
    <t>15,286" ..... bourání schodů a zídek (viz.pol.č.962042321)</t>
  </si>
  <si>
    <t>166</t>
  </si>
  <si>
    <t>997221559</t>
  </si>
  <si>
    <t>Vodorovná doprava suti bez naložení, ale se složením a s hrubým urovnáním Příplatek k ceně za každý další i započatý 1 km přes 1 km</t>
  </si>
  <si>
    <t>-1352800350</t>
  </si>
  <si>
    <t>(10,780+533,882+291,113)*59,0" ..... vybouraný asfalt</t>
  </si>
  <si>
    <t>(28,16+17,92)*1,0" ..... frézovaný asfalt</t>
  </si>
  <si>
    <t>575,43*19,0" ..... podsypové vrstvy asfalt.vozovky (viz.pol.č. 113107162); skládka Zavleklov</t>
  </si>
  <si>
    <t>644,878*19,0" ..... podkladní vrstvy asfalt.vozovky (viz.pol.č.113107171); skládka Zavleklov</t>
  </si>
  <si>
    <t>44,312*19,0" ..... beton - bourání rigolů ze žulových kostek (viz.pol.č. 113107170); skládka Zavleklov</t>
  </si>
  <si>
    <t>424,891*19,0" ..... podklad.vrstvy chodníků (viz.pol.č. 113107322)</t>
  </si>
  <si>
    <t>9,6*19,0" ..... beton z chodníku (viz.pol.č. 113107330)</t>
  </si>
  <si>
    <t>11,040*19,0" ..... beton ze základu (viz.pol.č. 961044111)</t>
  </si>
  <si>
    <t>15,286*19,0" ..... bourání schodů a zídek (viz.pol.č.962042321)</t>
  </si>
  <si>
    <t>167</t>
  </si>
  <si>
    <t>997221561</t>
  </si>
  <si>
    <t>Vodorovná doprava suti bez naložení, ale se složením a s hrubým urovnáním z kusových materiálů, na vzdálenost do 1 km</t>
  </si>
  <si>
    <t>-1204560405</t>
  </si>
  <si>
    <t>70,0*0,10*2,4" ..... viz.pol.č. 113154114</t>
  </si>
  <si>
    <t>110,0*0,10*2,4" ..... viz.pol.č. 113154124</t>
  </si>
  <si>
    <t>76,993" ..... dlažba ze žulových kostek (bourání rigolu); pol.č.113106151</t>
  </si>
  <si>
    <t>25,985" ..... betonová dlažba viz.pol.113106121</t>
  </si>
  <si>
    <t>5,0" ..... lomový kámen (pol.č.962022491)</t>
  </si>
  <si>
    <t>168</t>
  </si>
  <si>
    <t>997221569</t>
  </si>
  <si>
    <t>-921624355</t>
  </si>
  <si>
    <t>70,0*0,10*2,4*1,0" ..... viz.pol.č. 113154114</t>
  </si>
  <si>
    <t>110,0*0,10*2,4*1,0" ..... viz.pol.č. 113154124</t>
  </si>
  <si>
    <t>76,993*19,0" ..... dlažba ze žulových kostek (bourání rigolu); pol.č.113106151</t>
  </si>
  <si>
    <t>25,985*19,0" ..... betonová dlažba viz.pol.113106121</t>
  </si>
  <si>
    <t>5,0*19,0" ..... lomový kámen (pol.č.962022491)</t>
  </si>
  <si>
    <t>"vzdálenost - 1,0+1,0 km uloženo na skládce bez poplatku pro další potřeby města</t>
  </si>
  <si>
    <t xml:space="preserve">"vzdálenost - 1,0+59,0 km uloženo na skládce viz.pol.č.997013847 </t>
  </si>
  <si>
    <t>169</t>
  </si>
  <si>
    <t>997221571</t>
  </si>
  <si>
    <t>Vodorovná doprava vybouraných hmot bez naložení, ale se složením a s hrubým urovnáním na vzdálenost do 1 km</t>
  </si>
  <si>
    <t>-1885075682</t>
  </si>
  <si>
    <t>11,727" ..... viz.pol.č.890411851</t>
  </si>
  <si>
    <t>62,057" ..... viz.pol.č.:113201112</t>
  </si>
  <si>
    <t>98,461" ..... viz.pol.č.:113201111</t>
  </si>
  <si>
    <t>6,295" ..... viz.pol.č.:113203111</t>
  </si>
  <si>
    <t>11,939" ..... viz.pol.č.:113202111</t>
  </si>
  <si>
    <t>12,964" ..... viz.pol.č.:113204111</t>
  </si>
  <si>
    <t>2,2*0,8*0,5*0,5" ..... doprav.značky demontované - betonové patky; viz.pol.966006132</t>
  </si>
  <si>
    <t>170</t>
  </si>
  <si>
    <t>997221579</t>
  </si>
  <si>
    <t>Vodorovná doprava vybouraných hmot bez naložení, ale se složením a s hrubým urovnáním na vzdálenost Příplatek k ceně za každý další i započatý 1 km přes 1 km</t>
  </si>
  <si>
    <t>1882361013</t>
  </si>
  <si>
    <t>11,727*17,0" ..... viz.pol.č.890411851</t>
  </si>
  <si>
    <t>62,057*17" ..... viz.pol.č.:113201112</t>
  </si>
  <si>
    <t>98,461*17" ..... viz.pol.č.:113201111</t>
  </si>
  <si>
    <t>6,295*17" ..... viz.pol.č.:113203111</t>
  </si>
  <si>
    <t>11,939*17" ..... viz.pol.č.:113202111</t>
  </si>
  <si>
    <t>12,964*17" ..... viz.pol.č.:113204111</t>
  </si>
  <si>
    <t>2,2*0,8*0,5*0,5*17" ..... doprav.značky demontované - betonové patky; viz.pol.966006132</t>
  </si>
  <si>
    <t>"odvoz na vzdálenost 17 km</t>
  </si>
  <si>
    <t>171</t>
  </si>
  <si>
    <t>997221615</t>
  </si>
  <si>
    <t>Poplatek za uložení stavebního odpadu na skládce (skládkovné) z prostého betonu zatříděného do Katalogu odpadů pod kódem 17 01 01</t>
  </si>
  <si>
    <t>-1559385312</t>
  </si>
  <si>
    <t>11,727" ..... viz.pol.č.890411851; uliční vpusti</t>
  </si>
  <si>
    <t>189,416" ..... obrubníky</t>
  </si>
  <si>
    <t>-98,461" ..... kamenné obrubníky bez skládkovného - rozhodne objednatel</t>
  </si>
  <si>
    <t>žulové kostky (rigol) bez skládkovného - rozhodne objednatel</t>
  </si>
  <si>
    <t>172</t>
  </si>
  <si>
    <t>997221655</t>
  </si>
  <si>
    <t>1338296876</t>
  </si>
  <si>
    <t>96,161" ..... viz.pol.č.:113201111</t>
  </si>
  <si>
    <t>998</t>
  </si>
  <si>
    <t>Přesun hmot</t>
  </si>
  <si>
    <t>173</t>
  </si>
  <si>
    <t>998223011</t>
  </si>
  <si>
    <t>Přesun hmot pro pozemní komunikace s krytem dlážděným dopravní vzdálenost do 200 m jakékoliv délky objektu</t>
  </si>
  <si>
    <t>1271185670</t>
  </si>
  <si>
    <t>174</t>
  </si>
  <si>
    <t>998223091</t>
  </si>
  <si>
    <t>Přesun hmot pro pozemní komunikace s krytem dlážděným Příplatek k ceně za zvětšený přesun přes vymezenou největší dopravní vzdálenost do 1000 m</t>
  </si>
  <si>
    <t>-681074449</t>
  </si>
  <si>
    <t>711</t>
  </si>
  <si>
    <t>Izolace proti vodě, vlhkosti a plynům</t>
  </si>
  <si>
    <t>175</t>
  </si>
  <si>
    <t>711161117</t>
  </si>
  <si>
    <t>Izolace proti zemní vlhkosti a beztlakové vodě nopovými fóliemi na ploše vodorovné V vrstva ochranná, odvětrávací a drenážní výška nopku 40,0 mm, tl. fólie do 2,0 mm</t>
  </si>
  <si>
    <t>1314686348</t>
  </si>
  <si>
    <t>Poznámka k položce:_x000d_
parametry voleny odhadem</t>
  </si>
  <si>
    <t>106*1,0*0,50" ..... izolace u domů; 50 % odhad</t>
  </si>
  <si>
    <t>230*1,0*0,60" ..... izolace u plotů; 60% podle vzorového příčného řezu</t>
  </si>
  <si>
    <t>40*1,0*0,50" ..... izolace u garáží; 50% odhad</t>
  </si>
  <si>
    <t>176</t>
  </si>
  <si>
    <t>711161217</t>
  </si>
  <si>
    <t>Izolace proti zemní vlhkosti a beztlakové vodě nopovými fóliemi na ploše svislé S vrstva ochranná, odvětrávací a drenážní výška nopku 40,0 mm, tl. fólie do 2,0 mm</t>
  </si>
  <si>
    <t>1077841392</t>
  </si>
  <si>
    <t>106*1,0*0,50" ..... izolace u domů; 50% odhad</t>
  </si>
  <si>
    <t>230*1,0*0,40" ..... izolace u plotů; 40% viz.vzorový příčný řez</t>
  </si>
  <si>
    <t>110.1 - DIO - 1.etapa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</si>
  <si>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</si>
  <si>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</si>
  <si>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-228973705</t>
  </si>
  <si>
    <t>Poznámka k položce:_x000d_
- rozebrání dočasné autobusové zastávky z žb panelů (viz.pol.č.548121108)_x000d_
 - zhotovitel panely odkoupí od objednatele</t>
  </si>
  <si>
    <t>113106292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</si>
  <si>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</si>
  <si>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2098387132</t>
  </si>
  <si>
    <t>Poznámka k položce:_x000d_
- rozebrání provizorní komunikace š.6 [m] ze žb panelů (viz.pol.č.59381004; 12 [ks])_x000d_
- zhotovitel panely odkoupí od objednatele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</si>
  <si>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</si>
  <si>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</si>
  <si>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1164830734</t>
  </si>
  <si>
    <t xml:space="preserve">79,20" ..... štěrkodrť  tl.220 [mm]; viz.provizorní komunikace š. 6,0 [m] </t>
  </si>
  <si>
    <t>113107186</t>
  </si>
  <si>
    <t>Odstranění podkladů nebo krytů strojně plochy jednotlivě přes 50 m2 do 200 m2 s přemístěním hmot na skládku na vzdálenost do 20 m nebo s naložením na dopravní prostředek živičných, o tl. vrstvy přes 250 do 300 mm</t>
  </si>
  <si>
    <t>-855788172</t>
  </si>
  <si>
    <t>Poznámka k položce:_x000d_
odstranění provizorní komunikace u garáží (viz.pol.č.564951413)_x000d_
 - zhotovitel odkoupí materiál k recyklaci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</si>
  <si>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</si>
  <si>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</si>
  <si>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-804038171</t>
  </si>
  <si>
    <t>291,75" ..... štěrkodrť tl.150 mm; provizorní chodník š. 1,5 [m]</t>
  </si>
  <si>
    <t>668186595</t>
  </si>
  <si>
    <t>26,4</t>
  </si>
  <si>
    <t>113311121</t>
  </si>
  <si>
    <t>Odstranění geosyntetik s uložením na vzdálenost do 20 m nebo naložením na dopravní prostředek geotextilie</t>
  </si>
  <si>
    <t>1420189961</t>
  </si>
  <si>
    <t>91,0" ..... provizorní komunikace š.6,0 [m]</t>
  </si>
  <si>
    <t>31,2" ..... provizorní zastávka BUS š.2,0 [m]</t>
  </si>
  <si>
    <t>440,0" ..... provizorní chodník š.1,5 [m]</t>
  </si>
  <si>
    <t>389716060</t>
  </si>
  <si>
    <t>Poznámka k položce:_x000d_
maximální množství, účtovat podle skutečnosti</t>
  </si>
  <si>
    <t>53,0*1,5</t>
  </si>
  <si>
    <t>22,0*1,5</t>
  </si>
  <si>
    <t>27,5*1,5</t>
  </si>
  <si>
    <t>121151113</t>
  </si>
  <si>
    <t>Sejmutí ornice strojně při souvislé ploše přes 100 do 500 m2, tl. vrstvy do 200 mm</t>
  </si>
  <si>
    <t>102078556</t>
  </si>
  <si>
    <t>92*1,5" ..... etapa 1A a 1B</t>
  </si>
  <si>
    <t>-605099526</t>
  </si>
  <si>
    <t>Poznámka k položce:_x000d_
odvoz sejmuté ornice (tl.vrstvy 100 mm) na mezideponii - vzdálenost 1,2 km_x000d_
maximální množství, účtovat podle skutečnosti</t>
  </si>
  <si>
    <t>92,0*0,10" ..... viz.kap. 7.1. PD</t>
  </si>
  <si>
    <t>53,0*0,10" ..... viz.kap. 7.2. PD</t>
  </si>
  <si>
    <t>22,0*0,10" ..... viz.kap. 7.3. PD</t>
  </si>
  <si>
    <t>27,5*0,10" ..... viz.kap. 7.4. PD</t>
  </si>
  <si>
    <t>213141111</t>
  </si>
  <si>
    <t>Zřízení vrstvy z geotextilie filtrační, separační, odvodňovací, ochranné, výztužné nebo protierozní v rovině nebo ve sklonu do 1:5, šířky do 3 m</t>
  </si>
  <si>
    <t>-1635889846</t>
  </si>
  <si>
    <t>Poznámka k položce:_x000d_
separační geotextilie (gramáž 200g/m2)</t>
  </si>
  <si>
    <t xml:space="preserve">91,0"     provizorní komunikace š.6,0 m - etapa 1"</t>
  </si>
  <si>
    <t xml:space="preserve">440,0"     provizorní chodník š.1,5 m - etapa 1"</t>
  </si>
  <si>
    <t xml:space="preserve">31,2"     provizorní zastávka BUS š. 2m - etapa 1"</t>
  </si>
  <si>
    <t>Mezisoučet - etapa 1</t>
  </si>
  <si>
    <t>TCT69311008</t>
  </si>
  <si>
    <t>geotextilie tkaná (polypropylen) PK-TEX PP 40 200 g/m2</t>
  </si>
  <si>
    <t>1783186908</t>
  </si>
  <si>
    <t>562,2*1,15 "Přepočtené koeficientem množství</t>
  </si>
  <si>
    <t>1140972101</t>
  </si>
  <si>
    <t>92,0*1,5" ..... provizorní chodník; etapa 1A a 1B (viz. PD kap.7.1)</t>
  </si>
  <si>
    <t>53,0*1,5" ..... provizorní chodník; etapa 1B (viz.PD kap. 7.2)</t>
  </si>
  <si>
    <t>(5,5+7,0+9,5)*1,5" ..... provizorní chodník; etapa 1E (viz.PD kap. 7.3)</t>
  </si>
  <si>
    <t>27,5*1,5" ..... provizorní chodník; etapa 1E (viz. PD kap. 7.4)</t>
  </si>
  <si>
    <t xml:space="preserve">26,4"     provizorní zastávka BUS š.2,0 m; etapa 1"</t>
  </si>
  <si>
    <t>-800650682</t>
  </si>
  <si>
    <t xml:space="preserve">79,2"     provizorní komunikace š. 6,0 m; etapa 1</t>
  </si>
  <si>
    <t>564951413</t>
  </si>
  <si>
    <t>Podklad nebo podsyp z asfaltového recyklátu s rozprostřením a zhutněním, po zhutnění tl. 150 mm</t>
  </si>
  <si>
    <t>-2068795844</t>
  </si>
  <si>
    <t>Poznámka k položce:_x000d_
provizorní komunikace u daráží kat.č.787 - 794 nad nově položenou kanalizací a vodovodem</t>
  </si>
  <si>
    <t xml:space="preserve">75,0*1,5" .......... 1.vrstva tl.150 mm nad kanalizací </t>
  </si>
  <si>
    <t>75,0*1,5" .......... 2.vrstva tl.150 mm nad kanalizací</t>
  </si>
  <si>
    <t>60,0*1,0" .......... 1.vrstva tl.150 mm nad vodovodem</t>
  </si>
  <si>
    <t>60,0*1,0" .......... 2.vrstva tl.150 mm nad vodovodem</t>
  </si>
  <si>
    <t>59381004</t>
  </si>
  <si>
    <t>panel silniční 3,00x2,00x0,15m</t>
  </si>
  <si>
    <t>-1118516161</t>
  </si>
  <si>
    <t>Poznámka k položce:_x000d_
osazení betonových dílců SP 3000x2000x150 mm do ložné vrstvy (ŠP) tl.50 mm !!!_x000d_
provizorní komunikace š. 6,0 m</t>
  </si>
  <si>
    <t>584121109</t>
  </si>
  <si>
    <t>Osazení silničních dílců ze železového betonu s podkladem z kameniva těženého do tl. 40 mm jakéhokoliv druhu a velikosti, na plochu jednotlivě přes 15 do 50 m2</t>
  </si>
  <si>
    <t>450790602</t>
  </si>
  <si>
    <t>Poznámka k položce:_x000d_
provizorní zastávka BUS</t>
  </si>
  <si>
    <t>59381007</t>
  </si>
  <si>
    <t>panel silniční 3,00x2,00x0,18m</t>
  </si>
  <si>
    <t>293495874</t>
  </si>
  <si>
    <t>584121111</t>
  </si>
  <si>
    <t>Osazení silničních dílců ze železového betonu s podkladem z kameniva těženého do tl. 40 mm jakéhokoliv druhu a velikosti, na plochu jednotlivě přes 50 do 200 m2</t>
  </si>
  <si>
    <t>1668196079</t>
  </si>
  <si>
    <t xml:space="preserve">"   ložná vrstva pod panely - plocha 74,4 m2</t>
  </si>
  <si>
    <t xml:space="preserve">72,0"     provizorní komunikace š. 6,0 m - etapa 1</t>
  </si>
  <si>
    <t>599441111</t>
  </si>
  <si>
    <t>Vyplnění spár mezi silničními dílci jakékoliv tloušťky kamenivem těženým</t>
  </si>
  <si>
    <t>-956393811</t>
  </si>
  <si>
    <t>3*2,0" ..... vyplnění spár mezi silničními panely tl.180 mm; počet*délka; etapa 1; proviz.zastávka BUS</t>
  </si>
  <si>
    <t xml:space="preserve">5*6,0+12,0"     vyplnění spár mezi silničními panely tl.150 mm; počet*délka; etapa 1; provizorní komunikace š.6,0 [m]</t>
  </si>
  <si>
    <t>913111111</t>
  </si>
  <si>
    <t>Montáž a demontáž dočasných dopravních značek zařízení pro upevnění samostatných značek podstavce plastového</t>
  </si>
  <si>
    <t>205426706</t>
  </si>
  <si>
    <t>Poznámka k položce:_x000d_
včetně průběžného přemísťování v rámci etap</t>
  </si>
  <si>
    <t xml:space="preserve">(2*2+2*2)*2"     Příčná uzávěra zábranou + 3 výstražná světla typu 1"</t>
  </si>
  <si>
    <t xml:space="preserve">10*2+10*2"     Z4"</t>
  </si>
  <si>
    <t xml:space="preserve">(3*1+3*1)*2"     Příčná uzávěra směrovacími deskami + 1 výstražné světlo/desku"</t>
  </si>
  <si>
    <t xml:space="preserve">5*1+5*1"     Z4"</t>
  </si>
  <si>
    <t xml:space="preserve">2*1+2*1"     Z2"</t>
  </si>
  <si>
    <t xml:space="preserve">1+1"     Z2"</t>
  </si>
  <si>
    <t xml:space="preserve">4*1+4*1"     Z4"</t>
  </si>
  <si>
    <t xml:space="preserve">Mezisoučet"     etapa 1</t>
  </si>
  <si>
    <t>913111112</t>
  </si>
  <si>
    <t>Montáž a demontáž dočasných dopravních značek zařízení pro upevnění samostatných značek sloupku délky do 2 m</t>
  </si>
  <si>
    <t>180481325</t>
  </si>
  <si>
    <t xml:space="preserve">Mezisoučet"   etapa 1"</t>
  </si>
  <si>
    <t>913111211</t>
  </si>
  <si>
    <t>Montáž a demontáž dočasných dopravních značek Příplatek za první a každý další den použití dočasných dopravních značek k ceně 11-1111</t>
  </si>
  <si>
    <t>1025459638</t>
  </si>
  <si>
    <t xml:space="preserve">(2*7*7)*2"     Příčná uzávěra zábranou + 3 výstražná světla typu 1"</t>
  </si>
  <si>
    <t xml:space="preserve">10*7*7"     Z4"</t>
  </si>
  <si>
    <t xml:space="preserve">3*3*7"     Příčná uzávěra směrovacími deskami + 1 výstražné světlo/desku"</t>
  </si>
  <si>
    <t xml:space="preserve">5*3*7"     Z4"</t>
  </si>
  <si>
    <t xml:space="preserve">(2*21*7)*2"     Z2"</t>
  </si>
  <si>
    <t xml:space="preserve">(1*16*7)*2"     Z2"</t>
  </si>
  <si>
    <t xml:space="preserve">4*16*7"     Z4"</t>
  </si>
  <si>
    <t>913111212</t>
  </si>
  <si>
    <t>Montáž a demontáž dočasných dopravních značek Příplatek za první a každý další den použití dočasných dopravních značek k ceně 11-1112</t>
  </si>
  <si>
    <t>1121807099</t>
  </si>
  <si>
    <t>913121111</t>
  </si>
  <si>
    <t>Montáž a demontáž dočasných dopravních značek kompletních značek vč. podstavce a sloupku základních</t>
  </si>
  <si>
    <t>1303425935</t>
  </si>
  <si>
    <t>"schéma B2</t>
  </si>
  <si>
    <t>2+2+2" .......... etapa 1A+1B+1F; A15</t>
  </si>
  <si>
    <t>1+1+1" .......... etapa 1A+1B+1C; C4a</t>
  </si>
  <si>
    <t>"schéma B3</t>
  </si>
  <si>
    <t>2" .......... etapa 1A; A15</t>
  </si>
  <si>
    <t>"dopravní značení svislé</t>
  </si>
  <si>
    <t>1+1+1+1+1" .......... etapa 1A, 1B, 1C, 1D, 1E; IP10a</t>
  </si>
  <si>
    <t>2+3+3+2" .......... etapa 1B, 1C, 1D, 1E; B1</t>
  </si>
  <si>
    <t>2+5+5+2" .......... etapa 1B, 1C, 1D, 1E; E13</t>
  </si>
  <si>
    <t>2+2+2" .......... etapa 1A, 1B, 1F; B29</t>
  </si>
  <si>
    <t>1+1" .......... etapa 1C, 1D; B24a</t>
  </si>
  <si>
    <t>1+1" .......... etapa 1C, 1D; B24b</t>
  </si>
  <si>
    <t>1+1" .......... etapa 1C, 1D; C2f</t>
  </si>
  <si>
    <t>913121112</t>
  </si>
  <si>
    <t>Montáž a demontáž dočasných dopravních značek kompletních značek vč. podstavce a sloupku zvětšených</t>
  </si>
  <si>
    <t>2070501554</t>
  </si>
  <si>
    <t>2+2+2+2+2" .......... IP22; etapa 1A, 1B, 1C, 1D, 1E</t>
  </si>
  <si>
    <t>913121211</t>
  </si>
  <si>
    <t>Montáž a demontáž dočasných dopravních značek Příplatek za první a každý další den použití dočasných dopravních značek k ceně 12-1111</t>
  </si>
  <si>
    <t>-1699142642</t>
  </si>
  <si>
    <t>2*3*7+2*3*7+2*1*7" .......... etapa 1A+1B+1F; A15</t>
  </si>
  <si>
    <t>1*3*7+1*3*7+1*1*7" .......... etapa 1A+1B+1C; C4a</t>
  </si>
  <si>
    <t>2*3*7" .......... etapa 1A; A15</t>
  </si>
  <si>
    <t>1*3*7+1*3*7+1*10*7+1*6*7+1*3*7" .......... etapa 1A, 1B, 1C, 1D, 1E; IP10a</t>
  </si>
  <si>
    <t>2*3*7+3*10*7+3*6*7+2*3*7" .......... etapa 1B, 1C, 1D, 1E; B1</t>
  </si>
  <si>
    <t>2*3*7+5*10*7+5*6*7+2*3*7" .......... etapa 1B, 1C, 1D, 1E; E13</t>
  </si>
  <si>
    <t>2*3*7+2*3*7+2*1*7" .......... etapa 1A, 1B, 1F; B29</t>
  </si>
  <si>
    <t>1*10*7+1*6*7" .......... etapa 1C, 1D; B24a</t>
  </si>
  <si>
    <t>1*10*7+1*6*7" .......... etapa 1C, 1D; B24b</t>
  </si>
  <si>
    <t>1*10*7+1*6*7" .......... etapa 1C, 1D; C2f</t>
  </si>
  <si>
    <t>913121212</t>
  </si>
  <si>
    <t>Montáž a demontáž dočasných dopravních značek Příplatek za první a každý další den použití dočasných dopravních značek k ceně 12-1112</t>
  </si>
  <si>
    <t>-549896255</t>
  </si>
  <si>
    <t>2*3*7+2*3*7+2*10*7+2*6*7+2*3*7" .......... IP22; etapa 1A, 1B, 1C, 1D, 1E</t>
  </si>
  <si>
    <t>913211113</t>
  </si>
  <si>
    <t>Montáž a demontáž dočasných dopravních zábran reflexních, šířky 3 m</t>
  </si>
  <si>
    <t>-1265404430</t>
  </si>
  <si>
    <t>2+3+3+2" .......... etapa 1B+1C+1D+1E</t>
  </si>
  <si>
    <t>913211213</t>
  </si>
  <si>
    <t>Montáž a demontáž dočasných dopravních zábran Příplatek za první a každý další den použití dočasných dopravních zábran k ceně 21-1113</t>
  </si>
  <si>
    <t>1358219971</t>
  </si>
  <si>
    <t>2*3*7" .......... etapa 1B; 2 zábrany, 3 týdny</t>
  </si>
  <si>
    <t>3*10*7" .......... etapa 1C; 3 zábrany, 10 týdnů</t>
  </si>
  <si>
    <t>3*6*7" .......... etapa 1D; 3 zábrany, 6 týdnů</t>
  </si>
  <si>
    <t>2*3*7" .......... etapa 1E; 2 zábrany, 3 týdny</t>
  </si>
  <si>
    <t>913221111</t>
  </si>
  <si>
    <t>Montáž a demontáž dočasných dopravních zábran světelných včetně zásobníku na akumulátor, šířky 1,5 m, 3 světla</t>
  </si>
  <si>
    <t>-1383707639</t>
  </si>
  <si>
    <t>2" .......... etapa 1A</t>
  </si>
  <si>
    <t>2" .......... etapa 1B</t>
  </si>
  <si>
    <t xml:space="preserve">2" ..........   etapa 1F</t>
  </si>
  <si>
    <t>913221211</t>
  </si>
  <si>
    <t>Montáž a demontáž dočasných dopravních zábran Příplatek za první a každý další den použití dočasných dopravních zábran k ceně 22-1111</t>
  </si>
  <si>
    <t>1959192869</t>
  </si>
  <si>
    <t>2*3*7" .......... etapa 1A; 2 zábrany, 3 týdny</t>
  </si>
  <si>
    <t>2*1*7" .......... etapa 1F; 2 zábrany, 1 týden</t>
  </si>
  <si>
    <t>913321111</t>
  </si>
  <si>
    <t>Montáž a demontáž dočasných dopravních vodících zařízení směrové desky základní</t>
  </si>
  <si>
    <t>-1153618755</t>
  </si>
  <si>
    <t>10+10+10" .......... etapa 1A+1B+1F</t>
  </si>
  <si>
    <t>5" .......... etapa 1A</t>
  </si>
  <si>
    <t>4+4" .......... etapa 1C+1D</t>
  </si>
  <si>
    <t>913321115</t>
  </si>
  <si>
    <t>Montáž a demontáž dočasných dopravních vodících zařízení soupravy směrových desek s výstražným světlem 3 desky</t>
  </si>
  <si>
    <t>871949505</t>
  </si>
  <si>
    <t>1" .......... etapa 1A</t>
  </si>
  <si>
    <t>913321211</t>
  </si>
  <si>
    <t>Montáž a demontáž dočasných dopravních vodících zařízení Příplatek za první a každý další den použití dočasných dopravních vodících zařízení k ceně 32-1111</t>
  </si>
  <si>
    <t>1474577637</t>
  </si>
  <si>
    <t>(10*3+10*3+10*1)*7" .......... etapa 1A+1B+1F; 3+3+1 týden</t>
  </si>
  <si>
    <t>5*3*7" .......... etapa 1A; 3 týdny</t>
  </si>
  <si>
    <t>(4*10+4*6)*7" .......... etapa 1C+1D; 10+6 týdnů</t>
  </si>
  <si>
    <t>913321215</t>
  </si>
  <si>
    <t>Montáž a demontáž dočasných dopravních vodících zařízení Příplatek za první a každý další den použití dočasných dopravních vodících zařízení k ceně 32-1115</t>
  </si>
  <si>
    <t>-262560563</t>
  </si>
  <si>
    <t>1*3*7" .......... etapa 1A; 3 týdny</t>
  </si>
  <si>
    <t>913331115</t>
  </si>
  <si>
    <t>Montáž a demontáž dočasných dopravních vodících zařízení signální svítilny včetně akumulátoru</t>
  </si>
  <si>
    <t>-614916963</t>
  </si>
  <si>
    <t>913331215</t>
  </si>
  <si>
    <t>Montáž a demontáž dočasných dopravních vodících zařízení Příplatek za první a každý další den použití dočasných dopravních vodících zařízení k ceně 33-1115</t>
  </si>
  <si>
    <t>-348914628</t>
  </si>
  <si>
    <t>2*3*7" .......... etapa 1A</t>
  </si>
  <si>
    <t>913911113</t>
  </si>
  <si>
    <t>Montáž a demontáž akumulátorů a zásobníků dočasného dopravního značení akumulátoru olověného 12V/180 Ah</t>
  </si>
  <si>
    <t>-1109187988</t>
  </si>
  <si>
    <t>2+2+2" .......... etapa 1A + 1B + 1F</t>
  </si>
  <si>
    <t>913911122</t>
  </si>
  <si>
    <t>Montáž a demontáž akumulátorů a zásobníků dočasného dopravního značení zásobníku na akumulátor a řídící jednotku ocelového</t>
  </si>
  <si>
    <t>-275510981</t>
  </si>
  <si>
    <t>"ocelový zásobník na akumulátor a řídící jednotku - AKU 12V/180 Ah</t>
  </si>
  <si>
    <t>913911213</t>
  </si>
  <si>
    <t>Montáž a demontáž akumulátorů a zásobníků dočasného dopravního značení Příplatek za první a každý další den použití akumulátorů a zásobníků dočasného dopravního značení k ceně 91-1113</t>
  </si>
  <si>
    <t>-917141039</t>
  </si>
  <si>
    <t>2*3*7+2*3*7+2*1*7" .......... etapa 1A + 1B + 1F; 3+3+1 týden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</si>
  <si>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</si>
  <si>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</si>
  <si>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959171057</t>
  </si>
  <si>
    <t>997013655</t>
  </si>
  <si>
    <t>248672499</t>
  </si>
  <si>
    <t>74,4*0,05*2,2" ..... ložná vrstva pod žb panely (ŠP); provizorní komunikace š.6,0 [m]</t>
  </si>
  <si>
    <t>79,2*0,220*2,2" ..... štěrkodrť; provizorní komunikace š.6,0 [m]</t>
  </si>
  <si>
    <t>26,4*0,150*2,2" ..... štěrkodrť; provizorní zasávka BUS š.2,0 [m]</t>
  </si>
  <si>
    <t>328,0*0,150*2,2" ..... štěrkodrť; provizorní chodník š.1,5 [m]</t>
  </si>
  <si>
    <t>24,0*0,04*2,2" ..... ložná vrstva pod žb panely (ŠP); provizorní zastávka BUS</t>
  </si>
  <si>
    <t>997013813</t>
  </si>
  <si>
    <t>Poplatek za uložení stavebního odpadu na skládce (skládkovné) z plastických hmot zatříděného do Katalogu odpadů pod kódem 17 02 03</t>
  </si>
  <si>
    <t>-1151484334</t>
  </si>
  <si>
    <t>(91,0*0,200*0,001)*1,15" ..... separační geotextilie (200 [g/m2]; provizorní komunikace š.6,0 [m]</t>
  </si>
  <si>
    <t>(31,2*0,200*0,001)*1,15" ..... separační geotextilie (200 [g/m2]; provizorní zastávka BUS š.2,0 [m]</t>
  </si>
  <si>
    <t>(440,0*0,200*0,001)*1,15" ..... separační geotextilie (200 [g/m2]; provizorní chodník š.1,5 [m]</t>
  </si>
  <si>
    <t>" - koeficient 1,15 vyjadřuje navýšení množství (překrývání jednotlivých pásů)</t>
  </si>
  <si>
    <t>-752994342</t>
  </si>
  <si>
    <t>-1613082789</t>
  </si>
  <si>
    <t>74,4*0,05*2,2*19" ..... ložná vrstva pod žb panely (ŠP); provizorní komunikace š.6,0 [m]</t>
  </si>
  <si>
    <t>79,2*0,220*2,2*19" ..... štěrkodrť; provizorní komunikace š.6,0 [m]</t>
  </si>
  <si>
    <t>26,4*0,150*2,2*19" ..... štěrkodrť; provizorní zasávka BUS š.2,0 [m]</t>
  </si>
  <si>
    <t>328,0*0,150*2,2*19" ..... štěrkodrť; provizorní chodník š.1,5 [m]</t>
  </si>
  <si>
    <t>24,0*0,04*2,2*19" ..... ložná vrstva pod žb panely (ŠP); provizorní zastávka BUS</t>
  </si>
  <si>
    <t>260280011</t>
  </si>
  <si>
    <t>1881887653</t>
  </si>
  <si>
    <t>Poznámka k položce:_x000d_
navýšení vzdálenosti o 19 km</t>
  </si>
  <si>
    <t>(91,0*0,200*0,001*19)*1,15" ..... separační geotextilie (200 [g/m2]; provizorní komunikace š.6,0 [m]</t>
  </si>
  <si>
    <t>(31,2*0,200*0,001*19)*1,15" ..... separační geotextilie (200 [g/m2]; provizorní zastávka BUS š.2,0 [m]</t>
  </si>
  <si>
    <t>(440,0*0,200*0,001*19)*1,15" ..... separační geotextilie (200 [g/m2]; provizorní chodník š.1,5 [m]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</si>
  <si>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</si>
  <si>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</si>
  <si>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-582909314</t>
  </si>
  <si>
    <t>301 - kanalizace včetně přípojek - etapa 1</t>
  </si>
  <si>
    <t>Vladimír Baštář</t>
  </si>
  <si>
    <t xml:space="preserve">      81 - Potrubí z trub betonových</t>
  </si>
  <si>
    <t>-314103263</t>
  </si>
  <si>
    <t>"řad chodník" 37,8*1,2</t>
  </si>
  <si>
    <t>"přípojky chodník" 143,4*1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</si>
  <si>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</si>
  <si>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</si>
  <si>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-1422185900</t>
  </si>
  <si>
    <t>"řad komunikace" 259*1,2</t>
  </si>
  <si>
    <t>"přípojky komunikace" 143,3*1</t>
  </si>
  <si>
    <t>115101201</t>
  </si>
  <si>
    <t>Čerpání vody na dopravní výšku do 10 m s uvažovaným průměrným přítokem do 500 l/min</t>
  </si>
  <si>
    <t>1252495025</t>
  </si>
  <si>
    <t>40*8</t>
  </si>
  <si>
    <t>odhad 40 dnů</t>
  </si>
  <si>
    <t>115101301</t>
  </si>
  <si>
    <t>Pohotovost záložní čerpací soupravy pro dopravní výšku do 10 m s uvažovaným průměrným přítokem do 500 l/min</t>
  </si>
  <si>
    <t>den</t>
  </si>
  <si>
    <t>-2013766255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</si>
  <si>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</si>
  <si>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</si>
  <si>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-753337734</t>
  </si>
  <si>
    <t>26*1,2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</si>
  <si>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</si>
  <si>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</si>
  <si>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2134057431</t>
  </si>
  <si>
    <t>85*1,2</t>
  </si>
  <si>
    <t>131251202</t>
  </si>
  <si>
    <t>Hloubení zapažených jam a zářezů strojně s urovnáním dna do předepsaného profilu a spádu v hornině třídy těžitelnosti I skupiny 3 přes 20 do 50 m3</t>
  </si>
  <si>
    <t>-1971671341</t>
  </si>
  <si>
    <t>"rušené šachty" ((1*1*3,01)*9)*0,8</t>
  </si>
  <si>
    <t>80% objemu hloubení jam</t>
  </si>
  <si>
    <t>131351202</t>
  </si>
  <si>
    <t>Hloubení zapažených jam a zářezů strojně s urovnáním dna do předepsaného profilu a spádu v hornině třídy těžitelnosti II skupiny 4 přes 20 do 50 m3</t>
  </si>
  <si>
    <t>-791453367</t>
  </si>
  <si>
    <t>27,09*0,2</t>
  </si>
  <si>
    <t>20% objemu hloubení jam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</si>
  <si>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</si>
  <si>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</si>
  <si>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-1735904284</t>
  </si>
  <si>
    <t>"stoky" (328,5*1,2*3,01)*0,8</t>
  </si>
  <si>
    <t>"přípojky" (286,7*1*2,3)*0,8</t>
  </si>
  <si>
    <t>80% objemu hloubení rýh</t>
  </si>
  <si>
    <t>132354206</t>
  </si>
  <si>
    <t>Hloubení zapažených rýh šířky přes 800 do 2 000 mm strojně s urovnáním dna do předepsaného profilu a spádu v hornině třídy těžitelnosti II skupiny 4 přes 1 000 do 5 000 m3</t>
  </si>
  <si>
    <t>2135510094</t>
  </si>
  <si>
    <t>1845,952*0,2</t>
  </si>
  <si>
    <t>20% objemu hloubení rýh</t>
  </si>
  <si>
    <t>139001101</t>
  </si>
  <si>
    <t>Příplatek k cenám hloubených vykopávek za ztížení vykopávky v blízkosti podzemního vedení nebo výbušnin pro jakoukoliv třídu horniny</t>
  </si>
  <si>
    <t>-1003963950</t>
  </si>
  <si>
    <t>(2*1,2*1,4)*101</t>
  </si>
  <si>
    <t>151101102</t>
  </si>
  <si>
    <t>Zřízení pažení a rozepření stěn rýh pro podzemní vedení příložné pro jakoukoliv mezerovitost, hloubky do 4 m</t>
  </si>
  <si>
    <t>1377963447</t>
  </si>
  <si>
    <t>"stoky" (328,5*3,01)*2</t>
  </si>
  <si>
    <t>"přípojky" (286,7*2,3)*2</t>
  </si>
  <si>
    <t>151101112</t>
  </si>
  <si>
    <t>Odstranění pažení a rozepření stěn rýh pro podzemní vedení s uložením materiálu na vzdálenost do 3 m od kraje výkopu příložné, hloubky přes 2 do 4 m</t>
  </si>
  <si>
    <t>1972871202</t>
  </si>
  <si>
    <t>3296,39</t>
  </si>
  <si>
    <t>viz zřízení pažení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</si>
  <si>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</si>
  <si>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</si>
  <si>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211491125</t>
  </si>
  <si>
    <t>(21,672+1476,762)/2</t>
  </si>
  <si>
    <t>50% objemu hloubení</t>
  </si>
  <si>
    <t>161151113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</si>
  <si>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</si>
  <si>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820187594</t>
  </si>
  <si>
    <t>(5,418+369,19)/2</t>
  </si>
  <si>
    <t>2058367026</t>
  </si>
  <si>
    <t>21,672+1476,762+396,496</t>
  </si>
  <si>
    <t>převoz výkopku na mezideponii a zpět pro zasyp</t>
  </si>
  <si>
    <t>162451125</t>
  </si>
  <si>
    <t>Vodorovné přemístění výkopku nebo sypaniny po suchu na obvyklém dopravním prostředku, bez naložení výkopku, avšak se složením bez rozhrnutí z horniny třídy těžitelnosti II na vzdálenost skupiny 4 a 5 na vzdálenost přes 1 000 do 1 500 m</t>
  </si>
  <si>
    <t>472763618</t>
  </si>
  <si>
    <t>5,418+369,19</t>
  </si>
  <si>
    <t>převoz na mezideponii</t>
  </si>
  <si>
    <t>2097389387</t>
  </si>
  <si>
    <t>1894,93-396,496</t>
  </si>
  <si>
    <t>158827723</t>
  </si>
  <si>
    <t>1498,434*9</t>
  </si>
  <si>
    <t>skládka AZS 98 Zavlekov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</si>
  <si>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</si>
  <si>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</si>
  <si>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511129191</t>
  </si>
  <si>
    <t>374,608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</si>
  <si>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</si>
  <si>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</si>
  <si>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-1159667219</t>
  </si>
  <si>
    <t>374,608*9</t>
  </si>
  <si>
    <t>1859475726</t>
  </si>
  <si>
    <t>1498,434</t>
  </si>
  <si>
    <t>viz vodorovné přemístění 10 km</t>
  </si>
  <si>
    <t>167151112</t>
  </si>
  <si>
    <t>Nakládání, skládání a překládání neulehlého výkopku nebo sypaniny strojně nakládání, množství přes 100 m3, z hornin třídy těžitelnosti II, skpiny 4 a 5</t>
  </si>
  <si>
    <t>1531821925</t>
  </si>
  <si>
    <t>-1740034063</t>
  </si>
  <si>
    <t>(1498,434+374,608)*1,8</t>
  </si>
  <si>
    <t>1977665679</t>
  </si>
  <si>
    <t>"řady komunikace" 273,82*1,2*1,13</t>
  </si>
  <si>
    <t>"řady chodník" 31,38*1,2*1,87</t>
  </si>
  <si>
    <t>"řady parkoviště u vjezdu" 2*1,2*1,69</t>
  </si>
  <si>
    <t>"řady vjezd u zahrádek" 2,5*1,2*1,6</t>
  </si>
  <si>
    <t>"řady trvalý travní porost" 18,8*1,2*1,96</t>
  </si>
  <si>
    <t>"přípojky komunikace" 143,3*1*0,72</t>
  </si>
  <si>
    <t>"přípojky chodník" 143,4*1*1,36</t>
  </si>
  <si>
    <t>58344197</t>
  </si>
  <si>
    <t>štěrkodrť frakce 0/63</t>
  </si>
  <si>
    <t>1121729076</t>
  </si>
  <si>
    <t>(792,991/2)*1,8</t>
  </si>
  <si>
    <t>50% výměna zásypu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</si>
  <si>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</si>
  <si>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</si>
  <si>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497479947</t>
  </si>
  <si>
    <t>"řad" 328,5*1,2*0,7</t>
  </si>
  <si>
    <t>"přípojky"286,7*1*0,5</t>
  </si>
  <si>
    <t>58337331</t>
  </si>
  <si>
    <t>štěrkopísek frakce 0/22</t>
  </si>
  <si>
    <t>-2103493466</t>
  </si>
  <si>
    <t>419,29*1,8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</si>
  <si>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</si>
  <si>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</si>
  <si>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1197132981</t>
  </si>
  <si>
    <t>451573111</t>
  </si>
  <si>
    <t>Lože pod potrubí, stoky a drobné objekty v otevřeném výkopu z písku a štěrkopísku do 63 mm</t>
  </si>
  <si>
    <t>-1187544668</t>
  </si>
  <si>
    <t>"řady"328,5*1,2*0,1</t>
  </si>
  <si>
    <t>"přípojky"286,7*1*0,1</t>
  </si>
  <si>
    <t>452112111</t>
  </si>
  <si>
    <t>Osazení betonových dílců prstenců nebo rámů pod poklopy a mříže, výšky do 100 mm</t>
  </si>
  <si>
    <t>-802097940</t>
  </si>
  <si>
    <t>59224185</t>
  </si>
  <si>
    <t>prstenec šachtový vyrovnávací betonový 625x120x60mm</t>
  </si>
  <si>
    <t>537072621</t>
  </si>
  <si>
    <t>59224176</t>
  </si>
  <si>
    <t>prstenec šachtový vyrovnávací betonový 625x120x80mm</t>
  </si>
  <si>
    <t>-1361438134</t>
  </si>
  <si>
    <t>59224187</t>
  </si>
  <si>
    <t>prstenec šachtový vyrovnávací betonový 625x120x100mm</t>
  </si>
  <si>
    <t>636803237</t>
  </si>
  <si>
    <t>59224188</t>
  </si>
  <si>
    <t>prstenec šachtový vyrovnávací betonový 625x120x120mm</t>
  </si>
  <si>
    <t>-1090228429</t>
  </si>
  <si>
    <t>452311131</t>
  </si>
  <si>
    <t>Podkladní a zajišťovací konstrukce z betonu prostého v otevřeném výkopu desky pod potrubí, stoky a drobné objekty z betonu tř. C 12/15</t>
  </si>
  <si>
    <t>950479371</t>
  </si>
  <si>
    <t>(1,5*1,5*0,1)*13</t>
  </si>
  <si>
    <t>564871114</t>
  </si>
  <si>
    <t>Podklad ze štěrkodrti ŠD s rozprostřením a zhutněním, po zhutnění tl. 280 mm</t>
  </si>
  <si>
    <t>-765173317</t>
  </si>
  <si>
    <t>"PROVIZORNÍ PŘEPOJENÍ V 2. ETAPĚ"6,5*5,0</t>
  </si>
  <si>
    <t>564871116</t>
  </si>
  <si>
    <t>Podklad ze štěrkodrti ŠD s rozprostřením a zhutněním, po zhutnění tl. 300 mm</t>
  </si>
  <si>
    <t>600968381</t>
  </si>
  <si>
    <t>-1579127883</t>
  </si>
  <si>
    <t>1734457557</t>
  </si>
  <si>
    <t>1917244096</t>
  </si>
  <si>
    <t>1377220075</t>
  </si>
  <si>
    <t>1000883663</t>
  </si>
  <si>
    <t>Potrubí z trub betonových</t>
  </si>
  <si>
    <t>810351811</t>
  </si>
  <si>
    <t>Bourání stávajícího potrubí z betonu v otevřeném výkopu DN do 200</t>
  </si>
  <si>
    <t>-1854465846</t>
  </si>
  <si>
    <t>"přípojky" 57</t>
  </si>
  <si>
    <t>810391811</t>
  </si>
  <si>
    <t>Bourání stávajícího potrubí z betonu v otevřeném výkopu DN přes 200 do 400</t>
  </si>
  <si>
    <t>272451736</t>
  </si>
  <si>
    <t>"řad"236</t>
  </si>
  <si>
    <t>871313121</t>
  </si>
  <si>
    <t>Montáž kanalizačního potrubí z plastů z tvrdého PVC těsněných gumovým kroužkem v otevřeném výkopu ve sklonu do 20 % DN 160</t>
  </si>
  <si>
    <t>612332756</t>
  </si>
  <si>
    <t>28611166</t>
  </si>
  <si>
    <t>trubka kanalizační PVC DN 160x5000mm SN8</t>
  </si>
  <si>
    <t>-1182163714</t>
  </si>
  <si>
    <t>199,4*1,03</t>
  </si>
  <si>
    <t>871353121</t>
  </si>
  <si>
    <t>Montáž kanalizačního potrubí z plastů z tvrdého PVC těsněných gumovým kroužkem v otevřeném výkopu ve sklonu do 20 % DN 200</t>
  </si>
  <si>
    <t>-609422270</t>
  </si>
  <si>
    <t>28611107</t>
  </si>
  <si>
    <t>trubka kanalizační PVC-U 200x6,9x6000mm SN12</t>
  </si>
  <si>
    <t>1419597999</t>
  </si>
  <si>
    <t>87,3*1,03</t>
  </si>
  <si>
    <t>871363121</t>
  </si>
  <si>
    <t>Montáž kanalizačního potrubí z plastů z tvrdého PVC těsněných gumovým kroužkem v otevřeném výkopu ve sklonu do 20 % DN 250</t>
  </si>
  <si>
    <t>-781530438</t>
  </si>
  <si>
    <t>65,7</t>
  </si>
  <si>
    <t>28611108</t>
  </si>
  <si>
    <t>trubka kanalizační PVC-U 250x8,6x6000mm SN12</t>
  </si>
  <si>
    <t>1402597333</t>
  </si>
  <si>
    <t>65,7*1,03</t>
  </si>
  <si>
    <t>871373121</t>
  </si>
  <si>
    <t>Montáž kanalizačního potrubí z plastů z tvrdého PVC těsněných gumovým kroužkem v otevřeném výkopu ve sklonu do 20 % DN 315</t>
  </si>
  <si>
    <t>-353557126</t>
  </si>
  <si>
    <t>28611109</t>
  </si>
  <si>
    <t>trubka kanalizační PVC-U 315x10,8x6000mm SN12</t>
  </si>
  <si>
    <t>1411182901</t>
  </si>
  <si>
    <t>191,7*1,03</t>
  </si>
  <si>
    <t>871393121</t>
  </si>
  <si>
    <t>Montáž kanalizačního potrubí z plastů z tvrdého PVC těsněných gumovým kroužkem v otevřeném výkopu ve sklonu do 20 % DN 400</t>
  </si>
  <si>
    <t>-1870428413</t>
  </si>
  <si>
    <t>28611110</t>
  </si>
  <si>
    <t>trubka kanalizační PVC-U 400x13,7x6000mm SN12</t>
  </si>
  <si>
    <t>-614222003</t>
  </si>
  <si>
    <t>71,1*1,03</t>
  </si>
  <si>
    <t>877315211</t>
  </si>
  <si>
    <t>Montáž tvarovek na kanalizačním potrubí z trub z plastu z tvrdého PVC nebo z polypropylenu v otevřeném výkopu jednoosých DN 160</t>
  </si>
  <si>
    <t>-266554501</t>
  </si>
  <si>
    <t>28611359</t>
  </si>
  <si>
    <t>koleno kanalizace PVC KG 160x15°</t>
  </si>
  <si>
    <t>31602693</t>
  </si>
  <si>
    <t>28611360</t>
  </si>
  <si>
    <t>koleno kanalizace PVC KG 160x30°</t>
  </si>
  <si>
    <t>-1028873904</t>
  </si>
  <si>
    <t>28611361</t>
  </si>
  <si>
    <t>koleno kanalizační PVC KG 160x45°</t>
  </si>
  <si>
    <t>1665901024</t>
  </si>
  <si>
    <t>28611362</t>
  </si>
  <si>
    <t>koleno kanalizace PVC KG 160x67°</t>
  </si>
  <si>
    <t>-1234335371</t>
  </si>
  <si>
    <t>28611506</t>
  </si>
  <si>
    <t>redukce kanalizační PVC 160/125</t>
  </si>
  <si>
    <t>979164383</t>
  </si>
  <si>
    <t>28612243</t>
  </si>
  <si>
    <t>přesuvka kanalizační plastová PVC KG DN 160 SN12/16</t>
  </si>
  <si>
    <t>1064174369</t>
  </si>
  <si>
    <t>877315221</t>
  </si>
  <si>
    <t>Montáž tvarovek na kanalizačním potrubí z trub z plastu z tvrdého PVC nebo z polypropylenu v otevřeném výkopu dvouosých DN 160</t>
  </si>
  <si>
    <t>-1564211882</t>
  </si>
  <si>
    <t>28611916</t>
  </si>
  <si>
    <t>odbočka kanalizační plastová s hrdlem KG 160/160/45°</t>
  </si>
  <si>
    <t>-1094683940</t>
  </si>
  <si>
    <t>877315231</t>
  </si>
  <si>
    <t>Montáž tvarovek na kanalizačním potrubí z trub z plastu z tvrdého PVC nebo z polypropylenu v otevřeném výkopu víček DN 160</t>
  </si>
  <si>
    <t>-617551120</t>
  </si>
  <si>
    <t>28611722</t>
  </si>
  <si>
    <t>víčko kanalizace plastové KG DN 160</t>
  </si>
  <si>
    <t>2005152308</t>
  </si>
  <si>
    <t>877395231</t>
  </si>
  <si>
    <t>Montáž tvarovek na kanalizačním potrubí z trub z plastu z tvrdého PVC nebo z polypropylenu v otevřeném výkopu víček DN 400</t>
  </si>
  <si>
    <t>-8528163</t>
  </si>
  <si>
    <t>28611730</t>
  </si>
  <si>
    <t>víčko kanalizace plastové KG DN 400</t>
  </si>
  <si>
    <t>1832421875</t>
  </si>
  <si>
    <t>877355221</t>
  </si>
  <si>
    <t>Montáž tvarovek na kanalizačním potrubí z trub z plastu z tvrdého PVC nebo z polypropylenu v otevřeném výkopu dvouosých DN 200</t>
  </si>
  <si>
    <t>1088685225</t>
  </si>
  <si>
    <t>28611395</t>
  </si>
  <si>
    <t>odbočka kanalizační plastová s hrdlem KG 200/150/45°</t>
  </si>
  <si>
    <t>-721881229</t>
  </si>
  <si>
    <t>877365221</t>
  </si>
  <si>
    <t>Montáž tvarovek na kanalizačním potrubí z trub z plastu z tvrdého PVC nebo z polypropylenu v otevřeném výkopu dvouosých DN 250</t>
  </si>
  <si>
    <t>-1868223874</t>
  </si>
  <si>
    <t>28611399</t>
  </si>
  <si>
    <t>odbočka kanalizační plastová s hrdlem KG 250/150/45°</t>
  </si>
  <si>
    <t>-855185686</t>
  </si>
  <si>
    <t>877375221</t>
  </si>
  <si>
    <t>Montáž tvarovek na kanalizačním potrubí z trub z plastu z tvrdého PVC nebo z polypropylenu v otevřeném výkopu dvouosých DN 315</t>
  </si>
  <si>
    <t>1275651991</t>
  </si>
  <si>
    <t>28611404</t>
  </si>
  <si>
    <t>odbočka kanalizační plastová s hrdlem KG 315/150/45°</t>
  </si>
  <si>
    <t>2132069476</t>
  </si>
  <si>
    <t>877395221</t>
  </si>
  <si>
    <t>Montáž tvarovek na kanalizačním potrubí z trub z plastu z tvrdého PVC nebo z polypropylenu v otevřeném výkopu dvouosých DN 400</t>
  </si>
  <si>
    <t>-553836161</t>
  </si>
  <si>
    <t>28611410</t>
  </si>
  <si>
    <t>odbočka kanalizační plastová s hrdlem KG 400/150/45°</t>
  </si>
  <si>
    <t>-760414493</t>
  </si>
  <si>
    <t>890311851</t>
  </si>
  <si>
    <t>Bourání šachet a jímek strojně velikosti obestavěného prostoru do 1,5 m3 ze železobetonu</t>
  </si>
  <si>
    <t>1130323324</t>
  </si>
  <si>
    <t>(2,84/2,4)*9</t>
  </si>
  <si>
    <t>X1</t>
  </si>
  <si>
    <t>Napojení do stávající šachty</t>
  </si>
  <si>
    <t>1748135377</t>
  </si>
  <si>
    <t>X2</t>
  </si>
  <si>
    <t>propojení stávajícího a nového řadu pomocí mechanické pružné spojky přechodové DN 300</t>
  </si>
  <si>
    <t>-789145213</t>
  </si>
  <si>
    <t>X3</t>
  </si>
  <si>
    <t>propojení kanalizačních přípojek pomocí mechanické pružné spojky přechodové DN 150</t>
  </si>
  <si>
    <t>806708838</t>
  </si>
  <si>
    <t>X4</t>
  </si>
  <si>
    <t>napojení do stávajícího potrubí navrtávkou a D+M sedlové odbočky 300/200 PVC</t>
  </si>
  <si>
    <t>-757465178</t>
  </si>
  <si>
    <t>X5</t>
  </si>
  <si>
    <t>zalití stávající kanalzace cementopopílkovou směsí a zaslepení konců potrubí</t>
  </si>
  <si>
    <t>813281033</t>
  </si>
  <si>
    <t>X6</t>
  </si>
  <si>
    <t>dodávka a montáž litinového lapače střešních splavenin DN 125</t>
  </si>
  <si>
    <t>-1206668401</t>
  </si>
  <si>
    <t>892372111</t>
  </si>
  <si>
    <t>Tlakové zkoušky vodou zabezpečení konců potrubí při tlakových zkouškách DN do 300</t>
  </si>
  <si>
    <t>1235969411</t>
  </si>
  <si>
    <t>892381111</t>
  </si>
  <si>
    <t>Tlakové zkoušky vodou na potrubí DN 250, 300 nebo 350</t>
  </si>
  <si>
    <t>1332229776</t>
  </si>
  <si>
    <t>892421111</t>
  </si>
  <si>
    <t>Tlakové zkoušky vodou na potrubí DN 400 nebo 500</t>
  </si>
  <si>
    <t>1823687509</t>
  </si>
  <si>
    <t>892442111</t>
  </si>
  <si>
    <t>Tlakové zkoušky vodou zabezpečení konců potrubí při tlakových zkouškách DN přes 300 do 600</t>
  </si>
  <si>
    <t>2085738363</t>
  </si>
  <si>
    <t>894411121</t>
  </si>
  <si>
    <t>Zřízení šachet kanalizačních z betonových dílců výšky vstupu do 1,50 m s obložením dna betonem tř. C 25/30, na potrubí DN přes 200 do 300</t>
  </si>
  <si>
    <t>-1925103643</t>
  </si>
  <si>
    <t>X7</t>
  </si>
  <si>
    <t>zhotovení monolitického dna Š8</t>
  </si>
  <si>
    <t>773934293</t>
  </si>
  <si>
    <t>59224064</t>
  </si>
  <si>
    <t>dno betonové šachtové kulaté DN 1000x500, 100x65x15cm</t>
  </si>
  <si>
    <t>2002840153</t>
  </si>
  <si>
    <t>59224062</t>
  </si>
  <si>
    <t>dno betonové šachtové kulaté DN 1000x800, 100x95x15cm</t>
  </si>
  <si>
    <t>-1018532030</t>
  </si>
  <si>
    <t>59224056</t>
  </si>
  <si>
    <t>kónus pro kanalizační šachty s kapsovým stupadlem 100/62,5x67x12cm</t>
  </si>
  <si>
    <t>-405667559</t>
  </si>
  <si>
    <t>59224070</t>
  </si>
  <si>
    <t>skruž betonová DN 1000x1000 PS, 100x100x12cm</t>
  </si>
  <si>
    <t>1899184638</t>
  </si>
  <si>
    <t>59224068</t>
  </si>
  <si>
    <t>skruž betonová DN 1000x500 PS, 100x50x12cm</t>
  </si>
  <si>
    <t>-252389997</t>
  </si>
  <si>
    <t>59224066</t>
  </si>
  <si>
    <t>skruž betonová DN 1000x250 PS, 100x25x12cm</t>
  </si>
  <si>
    <t>-156556464</t>
  </si>
  <si>
    <t>59224348</t>
  </si>
  <si>
    <t>těsnění elastomerové pro spojení šachetních dílů DN 1000</t>
  </si>
  <si>
    <t>636915184</t>
  </si>
  <si>
    <t>899304111</t>
  </si>
  <si>
    <t>Osazení poklopů železobetonových včetně rámů jakékoliv hmotnosti</t>
  </si>
  <si>
    <t>-1946245838</t>
  </si>
  <si>
    <t>KSI.KBB04</t>
  </si>
  <si>
    <t>Kanalizační Poklop Standard - litinový, rám betonolitinový 125mm, B 125 s odvětráním</t>
  </si>
  <si>
    <t>-58238682</t>
  </si>
  <si>
    <t>KSI.KDA82B</t>
  </si>
  <si>
    <t>Kanalizační Poklop Europa 8, rám betonolitinový v.160mm,s vybráním pro lapač, D 400 s odvětráním</t>
  </si>
  <si>
    <t>-901596570</t>
  </si>
  <si>
    <t>899722113</t>
  </si>
  <si>
    <t>Krytí potrubí z plastů výstražnou fólií z PVC šířky 34 cm</t>
  </si>
  <si>
    <t>-596867770</t>
  </si>
  <si>
    <t>328,5+286,7</t>
  </si>
  <si>
    <t>WVN.RF210000W</t>
  </si>
  <si>
    <t>TEGRA 600 - DNO KG 200 PŘÍMÉ</t>
  </si>
  <si>
    <t>605538947</t>
  </si>
  <si>
    <t>Poznámka k položce:_x000d_
Systém plastových kanalizačních šachet - IŠ O600 - DNO KG 200 PŘÍMÉ</t>
  </si>
  <si>
    <t>WVN.RF160000W</t>
  </si>
  <si>
    <t>TEGRA 600 - DNO KG 160 TYP X</t>
  </si>
  <si>
    <t>436043094</t>
  </si>
  <si>
    <t>Poznámka k položce:_x000d_
Systém plastových kanalizačních šachet - IŠ O600 - DNO KG 160 TYP X</t>
  </si>
  <si>
    <t>WVN.RF150000W</t>
  </si>
  <si>
    <t>TEGRA 600 - DNO KG 160 TYP T</t>
  </si>
  <si>
    <t>-986515773</t>
  </si>
  <si>
    <t>Poznámka k položce:_x000d_
Systém plastových kanalizačních šachet - IŠ O600 - DNO KG 160 TYP T</t>
  </si>
  <si>
    <t>WVN.RP020000W</t>
  </si>
  <si>
    <t>TEGRA 600 - ŠACHT. KORUG. ROURA 600/2000</t>
  </si>
  <si>
    <t>1834473290</t>
  </si>
  <si>
    <t>Poznámka k položce:_x000d_
Systém plastových kanalizačních šachet - IŠ O600 - ŠACHT. KORUG. ROURA 600/2000</t>
  </si>
  <si>
    <t>WVN.RF999900W</t>
  </si>
  <si>
    <t>TĚSNĚNÍ PRO DNO A SPOJKU ŠACHTOVÉ ROURY</t>
  </si>
  <si>
    <t>-556256591</t>
  </si>
  <si>
    <t>Poznámka k položce:_x000d_
Systém plastových kanalizačních šachet - TĚSNĚNÍ PRO DNO A SPOJKU ŠACHTOVÉ ROURY</t>
  </si>
  <si>
    <t>WVN.RF600000W</t>
  </si>
  <si>
    <t>TEGRA 600 - BETONOVÝ PRSTENEC</t>
  </si>
  <si>
    <t>1355238976</t>
  </si>
  <si>
    <t>Poznámka k položce:_x000d_
Systém plastových kanalizačních šachet - IŠ O600 - BETONOVÝ PRSTENEC</t>
  </si>
  <si>
    <t>WVN.RF710000W</t>
  </si>
  <si>
    <t>POKLOP LITINOVÝ 600/12,5T B125</t>
  </si>
  <si>
    <t>2053140892</t>
  </si>
  <si>
    <t>Poznámka k položce:_x000d_
Systém plastových kanalizačních šachet - POKLOP LITINOVÝ 600/12,5T B125</t>
  </si>
  <si>
    <t>-2016724094</t>
  </si>
  <si>
    <t>959334711</t>
  </si>
  <si>
    <t>"betonové šachty+potrubí" 10,65+56,036</t>
  </si>
  <si>
    <t>"podkl.vrstvy komunikace" (188,76*0,2)*1,8+(454,1*0,3)*1,8</t>
  </si>
  <si>
    <t>1302358969</t>
  </si>
  <si>
    <t>379,854*17</t>
  </si>
  <si>
    <t>997221611</t>
  </si>
  <si>
    <t>Nakládání na dopravní prostředky pro vodorovnou dopravu suti</t>
  </si>
  <si>
    <t>1180242538</t>
  </si>
  <si>
    <t>997221861</t>
  </si>
  <si>
    <t>Poplatek za uložení stavebního odpadu na recyklační skládce (skládkovné) z prostého betonu zatříděného do Katalogu odpadů pod kódem 17 01 01</t>
  </si>
  <si>
    <t>1818897270</t>
  </si>
  <si>
    <t>997221873</t>
  </si>
  <si>
    <t>Poplatek za uložení stavebního odpadu na recyklační skládce (skládkovné) zeminy a kamení zatříděného do Katalogu odpadů pod kódem 17 05 04</t>
  </si>
  <si>
    <t>-1677696129</t>
  </si>
  <si>
    <t>998276101</t>
  </si>
  <si>
    <t>Přesun hmot pro trubní vedení hloubené z trub z plastických hmot nebo sklolaminátových pro vodovody nebo kanalizace v otevřeném výkopu dopravní vzdálenost do 15 m</t>
  </si>
  <si>
    <t>2054109639</t>
  </si>
  <si>
    <t>351 - vodovod včetně přípojek - etapa 1</t>
  </si>
  <si>
    <t>755376908</t>
  </si>
  <si>
    <t>"řad silnice" 273,2*1,1</t>
  </si>
  <si>
    <t>"přípojky silnice" 46*1</t>
  </si>
  <si>
    <t>638875023</t>
  </si>
  <si>
    <t>"řad chodník" 1,6*1,1</t>
  </si>
  <si>
    <t>"přípojky chodník"15*1</t>
  </si>
  <si>
    <t>1939477272</t>
  </si>
  <si>
    <t>23*8</t>
  </si>
  <si>
    <t>odhad 23 dnů</t>
  </si>
  <si>
    <t>138886249</t>
  </si>
  <si>
    <t>-1729898138</t>
  </si>
  <si>
    <t>6*1,2</t>
  </si>
  <si>
    <t>119001412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</si>
  <si>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</si>
  <si>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746127199</t>
  </si>
  <si>
    <t>2*1,2</t>
  </si>
  <si>
    <t>-932174871</t>
  </si>
  <si>
    <t>27*1,2</t>
  </si>
  <si>
    <t>131251201</t>
  </si>
  <si>
    <t>Hloubení zapažených jam a zářezů strojně s urovnáním dna do předepsaného profilu a spádu v hornině třídy těžitelnosti I skupiny 3 do 20 m3</t>
  </si>
  <si>
    <t>1913626219</t>
  </si>
  <si>
    <t>"rušená VŠ" (2*2*2,5)*0,8</t>
  </si>
  <si>
    <t>80 % objemu hloubení jam</t>
  </si>
  <si>
    <t>131351201</t>
  </si>
  <si>
    <t>Hloubení zapažených jam a zářezů strojně s urovnáním dna do předepsaného profilu a spádu v hornině třídy těžitelnosti II skupiny 4 do 20 m3</t>
  </si>
  <si>
    <t>-1402600605</t>
  </si>
  <si>
    <t>10*0,2</t>
  </si>
  <si>
    <t>20% objemu hloubení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</si>
  <si>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</si>
  <si>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</si>
  <si>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-1824304009</t>
  </si>
  <si>
    <t>"řad" (287,8*1,1*2,1)*0,8</t>
  </si>
  <si>
    <t>"přípojky" (61*1*1,6)*0,8</t>
  </si>
  <si>
    <t>132354205</t>
  </si>
  <si>
    <t>Hloubení zapažených rýh šířky přes 800 do 2 000 mm strojně s urovnáním dna do předepsaného profilu a spádu v hornině třídy těžitelnosti II skupiny 4 přes 500 do 1 000 m3</t>
  </si>
  <si>
    <t>-829252926</t>
  </si>
  <si>
    <t>762,418*0,2</t>
  </si>
  <si>
    <t>-1000237096</t>
  </si>
  <si>
    <t>(2*1,1*1,4)*25</t>
  </si>
  <si>
    <t>151101101</t>
  </si>
  <si>
    <t>Zřízení pažení a rozepření stěn rýh pro podzemní vedení příložné pro jakoukoliv mezerovitost, hloubky do 2 m</t>
  </si>
  <si>
    <t>-1406457193</t>
  </si>
  <si>
    <t>"řad" (287,8*2,1)*2</t>
  </si>
  <si>
    <t>"přípojky" (61*1,6)*2</t>
  </si>
  <si>
    <t>151101111</t>
  </si>
  <si>
    <t>Odstranění pažení a rozepření stěn rýh pro podzemní vedení s uložením materiálu na vzdálenost do 3 m od kraje výkopu příložné, hloubky do 2 m</t>
  </si>
  <si>
    <t>558132790</t>
  </si>
  <si>
    <t>1403,96</t>
  </si>
  <si>
    <t>viz zřízení</t>
  </si>
  <si>
    <t>2019088240</t>
  </si>
  <si>
    <t>(8+609,934)/2</t>
  </si>
  <si>
    <t>6595103</t>
  </si>
  <si>
    <t>(2+152,484)/2</t>
  </si>
  <si>
    <t>254080525</t>
  </si>
  <si>
    <t>8+609,934+115,852</t>
  </si>
  <si>
    <t>převoz na mezideponii a zpět pro zásyp</t>
  </si>
  <si>
    <t>2110858907</t>
  </si>
  <si>
    <t>2+152,484</t>
  </si>
  <si>
    <t>-1671304561</t>
  </si>
  <si>
    <t>617,934-115,852</t>
  </si>
  <si>
    <t>1173104591</t>
  </si>
  <si>
    <t>502,082*9</t>
  </si>
  <si>
    <t>skládka AZS 98 Zavlekov 19 km</t>
  </si>
  <si>
    <t>-1211316838</t>
  </si>
  <si>
    <t>154,476</t>
  </si>
  <si>
    <t>-1359933029</t>
  </si>
  <si>
    <t>154,484*9</t>
  </si>
  <si>
    <t>-556764776</t>
  </si>
  <si>
    <t>502,082</t>
  </si>
  <si>
    <t>-597148418</t>
  </si>
  <si>
    <t>154,484</t>
  </si>
  <si>
    <t>-1299501922</t>
  </si>
  <si>
    <t>(502,082+154,484)*1,8</t>
  </si>
  <si>
    <t>-1454382159</t>
  </si>
  <si>
    <t>"řad silnice" 273,2 *1,1*0,62</t>
  </si>
  <si>
    <t>"řad chodník" 1,6*1,1*1,31</t>
  </si>
  <si>
    <t>"řad TTP" 13*1,1*1,35</t>
  </si>
  <si>
    <t>"přípojky silnice" 46*1*0,22</t>
  </si>
  <si>
    <t>"přípojky chodník" 15*1*0,91</t>
  </si>
  <si>
    <t>1160075604</t>
  </si>
  <si>
    <t>231,703/2*1,8</t>
  </si>
  <si>
    <t>-747435103</t>
  </si>
  <si>
    <t>"řad" 287,8*1,1*0,5</t>
  </si>
  <si>
    <t>"přípojky" 61*1*0,4</t>
  </si>
  <si>
    <t>-1134802756</t>
  </si>
  <si>
    <t>182,69*1,8</t>
  </si>
  <si>
    <t>1445936369</t>
  </si>
  <si>
    <t>"řad" 287,8*1,1*0,1</t>
  </si>
  <si>
    <t>"přípojky" 61*1*0,1</t>
  </si>
  <si>
    <t>1363983656</t>
  </si>
  <si>
    <t>"PROVIZORNÍ PROPOJENÍ V 2. ETAPĚ" 6,0*1,1</t>
  </si>
  <si>
    <t>850311811</t>
  </si>
  <si>
    <t>Bourání stávajícího potrubí z trub litinových hrdlových nebo přírubových v otevřeném výkopu DN do 150</t>
  </si>
  <si>
    <t>-2141749734</t>
  </si>
  <si>
    <t>857242122</t>
  </si>
  <si>
    <t>Montáž litinových tvarovek na potrubí litinovém tlakovém jednoosých na potrubí z trub přírubových v otevřeném výkopu, kanálu nebo v šachtě DN 80</t>
  </si>
  <si>
    <t>-1279935458</t>
  </si>
  <si>
    <t>HWLhwl.505008020016</t>
  </si>
  <si>
    <t>KOLENO PATNÍ PŘÍRUBOVÉ DLOUHÉ 80</t>
  </si>
  <si>
    <t>1285316448</t>
  </si>
  <si>
    <t>HWL.850008020016</t>
  </si>
  <si>
    <t>TVAROVKA FF KUS 80/200</t>
  </si>
  <si>
    <t>1527249849</t>
  </si>
  <si>
    <t>857262122</t>
  </si>
  <si>
    <t>Montáž litinových tvarovek na potrubí litinovém tlakovém jednoosých na potrubí z trub přírubových v otevřeném výkopu, kanálu nebo v šachtě DN 100</t>
  </si>
  <si>
    <t>-1147556757</t>
  </si>
  <si>
    <t>HWL.504910000016</t>
  </si>
  <si>
    <t>KOLENO PATNÍ PŘÍRUBOVÉ 100</t>
  </si>
  <si>
    <t>-2066257946</t>
  </si>
  <si>
    <t>HWL.850010025016</t>
  </si>
  <si>
    <t>TVAROVKA FF KUS 100/250</t>
  </si>
  <si>
    <t>920094908</t>
  </si>
  <si>
    <t>HWL.799410000016</t>
  </si>
  <si>
    <t>SYNOFLEX - S PŘÍRUBOU 100 (104-132)</t>
  </si>
  <si>
    <t>-1196850719</t>
  </si>
  <si>
    <t>857263131</t>
  </si>
  <si>
    <t>Montáž litinových tvarovek na potrubí litinovém tlakovém odbočných na potrubí z trub hrdlových v otevřeném výkopu, kanálu nebo v šachtě s integrovaným těsněním DN 100</t>
  </si>
  <si>
    <t>379558585</t>
  </si>
  <si>
    <t>HWL.851010010016</t>
  </si>
  <si>
    <t>TVAROVKA T KUS 100-100</t>
  </si>
  <si>
    <t>1533565789</t>
  </si>
  <si>
    <t>857312122</t>
  </si>
  <si>
    <t>Montáž litinových tvarovek na potrubí litinovém tlakovém jednoosých na potrubí z trub přírubových v otevřeném výkopu, kanálu nebo v šachtě DN 150</t>
  </si>
  <si>
    <t>1192489570</t>
  </si>
  <si>
    <t>HWL.799415000016</t>
  </si>
  <si>
    <t>SYNOFLEX - S PŘÍRUBOU 150 (155-192)</t>
  </si>
  <si>
    <t>-344955581</t>
  </si>
  <si>
    <t>HWL.855015010016</t>
  </si>
  <si>
    <t>TVAROVKA REDUKČNÍ FFR 150-100</t>
  </si>
  <si>
    <t>-1042714472</t>
  </si>
  <si>
    <t>857313131</t>
  </si>
  <si>
    <t>Montáž litinových tvarovek na potrubí litinovém tlakovém odbočných na potrubí z trub hrdlových v otevřeném výkopu, kanálu nebo v šachtě s integrovaným těsněním DN 150</t>
  </si>
  <si>
    <t>-607448389</t>
  </si>
  <si>
    <t>HWL.851015015016</t>
  </si>
  <si>
    <t>TVAROVKA T KUS 150-150</t>
  </si>
  <si>
    <t>2061911211</t>
  </si>
  <si>
    <t>871161141</t>
  </si>
  <si>
    <t>Montáž vodovodního potrubí z plastů v otevřeném výkopu z polyetylenu PE 100 svařovaných na tupo SDR 11/PN16 D 32 x 3,0 mm</t>
  </si>
  <si>
    <t>1421791868</t>
  </si>
  <si>
    <t>WVN.VP403033W</t>
  </si>
  <si>
    <t>Trubka dvouvrstvá PE 100 RC SafeTech RC voda SDR11 32x3.0 100m BC</t>
  </si>
  <si>
    <t>1675181282</t>
  </si>
  <si>
    <t>61*1,03</t>
  </si>
  <si>
    <t>871211811</t>
  </si>
  <si>
    <t>Bourání stávajícího potrubí z polyetylenu v otevřeném výkopu D do 50 mm</t>
  </si>
  <si>
    <t>1640184418</t>
  </si>
  <si>
    <t>871251211</t>
  </si>
  <si>
    <t>Montáž vodovodního potrubí z plastů v otevřeném výkopu z polyetylenu PE 100 svařovaných elektrotvarovkou SDR 11/PN16 D 110 x 10,0 mm</t>
  </si>
  <si>
    <t>-1696230802</t>
  </si>
  <si>
    <t>WVN.VP403093W</t>
  </si>
  <si>
    <t>Trubka dvouvrstvá PE 100 RC SafeTech RC voda SDR11 110x10.0 100m BC</t>
  </si>
  <si>
    <t>-1644761671</t>
  </si>
  <si>
    <t>69,3*1,03</t>
  </si>
  <si>
    <t>871321211</t>
  </si>
  <si>
    <t>Montáž vodovodního potrubí z plastů v otevřeném výkopu z polyetylenu PE 100 svařovaných elektrotvarovkou SDR 11/PN16 D 160 x 14,6 mm</t>
  </si>
  <si>
    <t>-884004490</t>
  </si>
  <si>
    <t>WVN.VP403123W</t>
  </si>
  <si>
    <t>Trubka dvouvrstvá PE 100 RC voda SDR11 160x14.6 6 m tyče</t>
  </si>
  <si>
    <t>1027063209</t>
  </si>
  <si>
    <t>218,5*1,03</t>
  </si>
  <si>
    <t>877161118</t>
  </si>
  <si>
    <t>Montáž tvarovek na vodovodním plastovém potrubí z polyetylenu PE 100 elektrotvarovek SDR 11/PN16 záslepek d 32</t>
  </si>
  <si>
    <t>162216066</t>
  </si>
  <si>
    <t>WVN.FF485952W</t>
  </si>
  <si>
    <t>Elektrozáslepka 32</t>
  </si>
  <si>
    <t>64937148</t>
  </si>
  <si>
    <t>877241101</t>
  </si>
  <si>
    <t>Montáž tvarovek na vodovodním plastovém potrubí z polyetylenu PE 100 elektrotvarovek SDR 11/PN16 spojek, oblouků nebo redukcí d 90</t>
  </si>
  <si>
    <t>-1147053327</t>
  </si>
  <si>
    <t>WVN.FF485710W</t>
  </si>
  <si>
    <t>Elektrospojka PE100 SDR11 90</t>
  </si>
  <si>
    <t>-804514859</t>
  </si>
  <si>
    <t>WVN.FF485527W</t>
  </si>
  <si>
    <t>Lemový nákružek PE100 SDR11 90</t>
  </si>
  <si>
    <t>-1962769072</t>
  </si>
  <si>
    <t>NCL.470909010</t>
  </si>
  <si>
    <t>FRIALEN - BFL d90 / DN80 PN16, PP příruba s ocel.výztuhou, na tupo (8xM16), vrtání PN10/PN16</t>
  </si>
  <si>
    <t>1469039611</t>
  </si>
  <si>
    <t>877261101</t>
  </si>
  <si>
    <t>Montáž tvarovek na vodovodním plastovém potrubí z polyetylenu PE 100 elektrotvarovek SDR 11/PN16 spojek, oblouků nebo redukcí d 110</t>
  </si>
  <si>
    <t>1366984525</t>
  </si>
  <si>
    <t>WVN.FF485528W</t>
  </si>
  <si>
    <t>Lemový nákružek PE100 SDR11 110</t>
  </si>
  <si>
    <t>1275300419</t>
  </si>
  <si>
    <t>NCL.471109010</t>
  </si>
  <si>
    <t>FRIALEN - BFL d110 / DN100 PN16, PP příruba s ocel.výztuhou, na tupo (8xM16), vrtání PN10/PN16</t>
  </si>
  <si>
    <t>752080438</t>
  </si>
  <si>
    <t>WVN.FF485730W</t>
  </si>
  <si>
    <t>Elektrospojka PE100 SDR11 110</t>
  </si>
  <si>
    <t>-1434948925</t>
  </si>
  <si>
    <t>877261112</t>
  </si>
  <si>
    <t>Montáž tvarovek na vodovodním plastovém potrubí z polyetylenu PE 100 elektrotvarovek SDR 11/PN16 kolen 90° d 110</t>
  </si>
  <si>
    <t>1586575897</t>
  </si>
  <si>
    <t>WVN.FF485618W</t>
  </si>
  <si>
    <t>Elektrokoleno 90° 110</t>
  </si>
  <si>
    <t>-429172699</t>
  </si>
  <si>
    <t>877261113</t>
  </si>
  <si>
    <t>Montáž tvarovek na vodovodním plastovém potrubí z polyetylenu PE 100 elektrotvarovek SDR 11/PN16 T-kusů d 110</t>
  </si>
  <si>
    <t>500698197</t>
  </si>
  <si>
    <t>WVN.FF585049W</t>
  </si>
  <si>
    <t>Redukovaný T-kus SDR11 110/90</t>
  </si>
  <si>
    <t>-913627597</t>
  </si>
  <si>
    <t>877261118</t>
  </si>
  <si>
    <t>Montáž tvarovek na vodovodním plastovém potrubí z polyetylenu PE 100 elektrotvarovek SDR 11/PN16 záslepek d 110</t>
  </si>
  <si>
    <t>-860792387</t>
  </si>
  <si>
    <t>WVN.FF485938W</t>
  </si>
  <si>
    <t>Elektrozáslepka KIT 110</t>
  </si>
  <si>
    <t>-888656738</t>
  </si>
  <si>
    <t>877321101</t>
  </si>
  <si>
    <t>Montáž tvarovek na vodovodním plastovém potrubí z polyetylenu PE 100 elektrotvarovek SDR 11/PN16 spojek, oblouků nebo redukcí d 160</t>
  </si>
  <si>
    <t>-1806963737</t>
  </si>
  <si>
    <t>NCL.471609010</t>
  </si>
  <si>
    <t>FRIALEN - BFL d160 / DN150 PN16, PP příruba s ocel.výztuhou, na tupo (8xM20), vrtání PN10/PN16</t>
  </si>
  <si>
    <t>-1514387972</t>
  </si>
  <si>
    <t>WVN.FF485531W</t>
  </si>
  <si>
    <t>Lemový nákružek PE100 SDR11 160</t>
  </si>
  <si>
    <t>1478869006</t>
  </si>
  <si>
    <t>WVN.FF485717W</t>
  </si>
  <si>
    <t>Elektrospojka PE100 SDR11 160</t>
  </si>
  <si>
    <t>-1471301153</t>
  </si>
  <si>
    <t>877321110</t>
  </si>
  <si>
    <t>Montáž tvarovek na vodovodním plastovém potrubí z polyetylenu PE 100 elektrotvarovek SDR 11/PN16 kolen 45° d 160</t>
  </si>
  <si>
    <t>-118450248</t>
  </si>
  <si>
    <t>WVN.FF485810W</t>
  </si>
  <si>
    <t>Elektrokoleno 45° 160</t>
  </si>
  <si>
    <t>-361988371</t>
  </si>
  <si>
    <t>877321112</t>
  </si>
  <si>
    <t>Montáž tvarovek na vodovodním plastovém potrubí z polyetylenu PE 100 elektrotvarovek SDR 11/PN16 kolen 90° d 160</t>
  </si>
  <si>
    <t>-1432393173</t>
  </si>
  <si>
    <t>WVN.FF485820W</t>
  </si>
  <si>
    <t>Elektrokoleno 90° 160</t>
  </si>
  <si>
    <t>886973656</t>
  </si>
  <si>
    <t>877321115</t>
  </si>
  <si>
    <t>Montáž tvarovek na vodovodním plastovém potrubí z polyetylenu PE 100 elektrotvarovek SDR 11/PN16 T-kusů redukovaných d 160/90</t>
  </si>
  <si>
    <t>2095484378</t>
  </si>
  <si>
    <t>WVN.FF485772W</t>
  </si>
  <si>
    <t>Elektro T-kus redukovaný 160-90</t>
  </si>
  <si>
    <t>443311847</t>
  </si>
  <si>
    <t>877321116</t>
  </si>
  <si>
    <t>Montáž tvarovek na vodovodním plastovém potrubí z polyetylenu PE 100 elektrotvarovek SDR 11/PN16 T-kusů redukovaných d 160/110</t>
  </si>
  <si>
    <t>42198423</t>
  </si>
  <si>
    <t>WVN.FF485773W</t>
  </si>
  <si>
    <t>Elektro T-kus redukovaný 160-110</t>
  </si>
  <si>
    <t>-581226228</t>
  </si>
  <si>
    <t>891163111</t>
  </si>
  <si>
    <t>Montáž vodovodních armatur na potrubí ventilů hlavních pro přípojky DN 25</t>
  </si>
  <si>
    <t>-971390223</t>
  </si>
  <si>
    <t>HWL.280000103216</t>
  </si>
  <si>
    <t>ŠOUPÁTKO ISO DOMOVNÍ PŘÍPOJKY 32-5/4"</t>
  </si>
  <si>
    <t>-378395311</t>
  </si>
  <si>
    <t>HWL.960113018004</t>
  </si>
  <si>
    <t>SOUPRAVA ZEMNÍ TELESKOPICKÁ DOM. ŠOUPÁTKA-1,3-1,8 3/4"-2" (1,3-1,8m)</t>
  </si>
  <si>
    <t>371910862</t>
  </si>
  <si>
    <t>HWL.348100000000</t>
  </si>
  <si>
    <t xml:space="preserve">PODKLAD. DESKA  UNI UNI</t>
  </si>
  <si>
    <t>-1419493539</t>
  </si>
  <si>
    <t>HWL.632003203216</t>
  </si>
  <si>
    <t>TVAROVKA ISO SPOJKA 32-32</t>
  </si>
  <si>
    <t>1396542433</t>
  </si>
  <si>
    <t>891241112</t>
  </si>
  <si>
    <t>Montáž vodovodních armatur na potrubí šoupátek nebo klapek uzavíracích v otevřeném výkopu nebo v šachtách s osazením zemní soupravy (bez poklopů) DN 80</t>
  </si>
  <si>
    <t>-297050965</t>
  </si>
  <si>
    <t>HWL.400108000016</t>
  </si>
  <si>
    <t>ŠOUPĚ PŘÍRUBOVÉ KRÁTKÉ E1 CZ 80</t>
  </si>
  <si>
    <t>-610477379</t>
  </si>
  <si>
    <t>HWL.950108000003</t>
  </si>
  <si>
    <t>SOUPRAVA ZEMNÍ TELESKOPICKÁ E1/A-1,3 -1,8 65-80 E1/80 A (1,3-1,8m)</t>
  </si>
  <si>
    <t>69864473</t>
  </si>
  <si>
    <t>891247111</t>
  </si>
  <si>
    <t>Montáž vodovodních armatur na potrubí hydrantů podzemních (bez osazení poklopů) DN 80</t>
  </si>
  <si>
    <t>-526450914</t>
  </si>
  <si>
    <t>HWL.K24008012516</t>
  </si>
  <si>
    <t>HYDRANT DUO PODZEMNÍ 80/1,25 m</t>
  </si>
  <si>
    <t>320193793</t>
  </si>
  <si>
    <t>891267211</t>
  </si>
  <si>
    <t>Montáž vodovodních armatur na potrubí hydrantů nadzemních DN 100</t>
  </si>
  <si>
    <t>-534219608</t>
  </si>
  <si>
    <t>HWL.K23010012516</t>
  </si>
  <si>
    <t>HYDRANT DUO NADZ.OBJEZD. A2B 100/1,25 m</t>
  </si>
  <si>
    <t>-1245265860</t>
  </si>
  <si>
    <t>891261112</t>
  </si>
  <si>
    <t>Montáž vodovodních armatur na potrubí šoupátek nebo klapek uzavíracích v otevřeném výkopu nebo v šachtách s osazením zemní soupravy (bez poklopů) DN 100</t>
  </si>
  <si>
    <t>-195188168</t>
  </si>
  <si>
    <t>HWL.400110000016</t>
  </si>
  <si>
    <t>ŠOUPĚ PŘÍRUBOVÉ KRÁTKÉ E1 CZ 100</t>
  </si>
  <si>
    <t>1714035769</t>
  </si>
  <si>
    <t>HWL.950110000003</t>
  </si>
  <si>
    <t>SOUPRAVA ZEMNÍ TELESKOPICKÁ E1/A-1,3 -1,8 100 (1,3-1,8m)</t>
  </si>
  <si>
    <t>-495138239</t>
  </si>
  <si>
    <t>891269111</t>
  </si>
  <si>
    <t>Montáž vodovodních armatur na potrubí navrtávacích pasů s ventilem Jt 1 MPa, na potrubí z trub litinových, ocelových nebo plastických hmot DN 100</t>
  </si>
  <si>
    <t>1183186756</t>
  </si>
  <si>
    <t>HWL.525011005416</t>
  </si>
  <si>
    <t>PAS NAVRTÁVACÍ HAKU 110-5/4"</t>
  </si>
  <si>
    <t>1207477670</t>
  </si>
  <si>
    <t>891311112</t>
  </si>
  <si>
    <t>Montáž vodovodních armatur na potrubí šoupátek nebo klapek uzavíracích v otevřeném výkopu nebo v šachtách s osazením zemní soupravy (bez poklopů) DN 150</t>
  </si>
  <si>
    <t>-1111493819</t>
  </si>
  <si>
    <t>HWL.400115000016</t>
  </si>
  <si>
    <t>ŠOUPĚ PŘÍRUBOVÉ KRÁTKÉ E1 CZ 150</t>
  </si>
  <si>
    <t>959688155</t>
  </si>
  <si>
    <t>HWL.950112515003</t>
  </si>
  <si>
    <t>SOUPRAVA ZEMNÍ TELESKOPICKÁ E1/A-1,3 -1,8 125-150 (1,3-1,8m)</t>
  </si>
  <si>
    <t>175414554</t>
  </si>
  <si>
    <t>891319111</t>
  </si>
  <si>
    <t>Montáž vodovodních armatur na potrubí navrtávacích pasů s ventilem Jt 1 MPa, na potrubí z trub litinových, ocelových nebo plastických hmot DN 150</t>
  </si>
  <si>
    <t>1397193765</t>
  </si>
  <si>
    <t>HWL.525016005416</t>
  </si>
  <si>
    <t>PAS NAVRTÁVACÍ HAKU 160-5/4"</t>
  </si>
  <si>
    <t>2072582681</t>
  </si>
  <si>
    <t>892271111</t>
  </si>
  <si>
    <t>Tlakové zkoušky vodou na potrubí DN 100 nebo 125</t>
  </si>
  <si>
    <t>-1279120366</t>
  </si>
  <si>
    <t>892273122</t>
  </si>
  <si>
    <t>Proplach a dezinfekce vodovodního potrubí DN od 80 do 125</t>
  </si>
  <si>
    <t>2143137933</t>
  </si>
  <si>
    <t>892351111</t>
  </si>
  <si>
    <t>Tlakové zkoušky vodou na potrubí DN 150 nebo 200</t>
  </si>
  <si>
    <t>-1667701260</t>
  </si>
  <si>
    <t>892353122</t>
  </si>
  <si>
    <t>Proplach a dezinfekce vodovodního potrubí DN 150 nebo 200</t>
  </si>
  <si>
    <t>-850504224</t>
  </si>
  <si>
    <t>2075975464</t>
  </si>
  <si>
    <t>899401111</t>
  </si>
  <si>
    <t>Osazení poklopů litinových ventilových</t>
  </si>
  <si>
    <t>-1425913249</t>
  </si>
  <si>
    <t>HWL.1650KASI0000</t>
  </si>
  <si>
    <t>POKLOP ULIČNÍ SAMONIVELAČNÍ PŘÍPOJKOVÝ S LOGEM HAWLE VODA</t>
  </si>
  <si>
    <t>649274709</t>
  </si>
  <si>
    <t>899401112</t>
  </si>
  <si>
    <t>Osazení poklopů litinových šoupátkových</t>
  </si>
  <si>
    <t>1349986170</t>
  </si>
  <si>
    <t>HWL.1750KASI0000</t>
  </si>
  <si>
    <t>POKLOP ULIČNÍ SAMONIVELAČNÍ ŠOUPÁTKOVÝ (Z.S. TELE) HAWLE-VODA</t>
  </si>
  <si>
    <t>702496627</t>
  </si>
  <si>
    <t>899401113</t>
  </si>
  <si>
    <t>Osazení poklopů litinových hydrantových</t>
  </si>
  <si>
    <t>-1109322717</t>
  </si>
  <si>
    <t>HWL.348200000000</t>
  </si>
  <si>
    <t xml:space="preserve">PODKLAD. DESKA  POD HYDRANT.POKLOP</t>
  </si>
  <si>
    <t>1853728126</t>
  </si>
  <si>
    <t>HWL.1950KASI0000</t>
  </si>
  <si>
    <t>POKLOP ULIČNÍ SAMONIVELAČNÍ HYDRANTOVÝ S LOGEM HAWLE HYDRANT</t>
  </si>
  <si>
    <t>-1427466252</t>
  </si>
  <si>
    <t>899713111</t>
  </si>
  <si>
    <t>Orientační tabulky na vodovodních a kanalizačních řadech na sloupku ocelovém nebo betonovém</t>
  </si>
  <si>
    <t>-210620492</t>
  </si>
  <si>
    <t>899721111</t>
  </si>
  <si>
    <t>Signalizační vodič na potrubí DN do 150 mm</t>
  </si>
  <si>
    <t>2115640184</t>
  </si>
  <si>
    <t>287,6+61</t>
  </si>
  <si>
    <t>1823273579</t>
  </si>
  <si>
    <t>287,8+61</t>
  </si>
  <si>
    <t>XX1</t>
  </si>
  <si>
    <t>vybourání stávající VŠ do hloubky 0,5m, demontáž vystrojení, provrtání dna a zasypání</t>
  </si>
  <si>
    <t>-1447888659</t>
  </si>
  <si>
    <t>XX2</t>
  </si>
  <si>
    <t>Demontáž a odstranění stávajících šoupat v trase nového vodovodu - 16 ks</t>
  </si>
  <si>
    <t>1690152174</t>
  </si>
  <si>
    <t>XX3</t>
  </si>
  <si>
    <t>Demontáž a odstranění stávajících hydrantů v trase nového vodovodu 4 ks</t>
  </si>
  <si>
    <t>-1378881111</t>
  </si>
  <si>
    <t>XX4</t>
  </si>
  <si>
    <t>Zrušení a odpojení společné přípojky k objektům čp. 709 a 251 v Plzeňské ul. vespolupráci s provozovatelem vč. výkopových prací a uvedení komunikace do původního stavu</t>
  </si>
  <si>
    <t>-1150739999</t>
  </si>
  <si>
    <t>XX5</t>
  </si>
  <si>
    <t>Zalití stávajícího vodovodu cementopopílkovou směsí a zaslepení 93m</t>
  </si>
  <si>
    <t>-790642930</t>
  </si>
  <si>
    <t>XX6</t>
  </si>
  <si>
    <t>Zřízení a následné odstranění provizorního vodovodu 288 m</t>
  </si>
  <si>
    <t>1768788406</t>
  </si>
  <si>
    <t>XX7</t>
  </si>
  <si>
    <t>Odvoz a likvidace stávajícího potrubí</t>
  </si>
  <si>
    <t>1064295680</t>
  </si>
  <si>
    <t>-264655702</t>
  </si>
  <si>
    <t>"podkl. vrstvy komunikace" (16,76*0,2)*1,8+(346,52*0,3)*1,8</t>
  </si>
  <si>
    <t>1181467660</t>
  </si>
  <si>
    <t>193,4*17 'Přepočtené koeficientem množství</t>
  </si>
  <si>
    <t>187568026</t>
  </si>
  <si>
    <t>691391809</t>
  </si>
  <si>
    <t>-1395486884</t>
  </si>
  <si>
    <t>VYKODV</t>
  </si>
  <si>
    <t>31,921</t>
  </si>
  <si>
    <t>VYKzahrada</t>
  </si>
  <si>
    <t>15,625</t>
  </si>
  <si>
    <t>353 - vodovodní přípojka pro zahrádkářskou kolonii</t>
  </si>
  <si>
    <t>-135581457</t>
  </si>
  <si>
    <t>"VŠ" (2,5*2,5*2,5)</t>
  </si>
  <si>
    <t>VYKzahrada*0,5</t>
  </si>
  <si>
    <t>-758154701</t>
  </si>
  <si>
    <t>132251251</t>
  </si>
  <si>
    <t>Hloubení nezapažených rýh šířky přes 800 do 2 000 mm strojně s urovnáním dna do předepsaného profilu a spádu v hornině třídy těžitelnosti I skupiny 3 do 20 m3</t>
  </si>
  <si>
    <t>-1345489179</t>
  </si>
  <si>
    <t>(14,7*0,8*1,7)*0,5</t>
  </si>
  <si>
    <t>50% objemu hloubení rýh</t>
  </si>
  <si>
    <t>132354202</t>
  </si>
  <si>
    <t>Hloubení zapažených rýh šířky přes 800 do 2 000 mm strojně s urovnáním dna do předepsaného profilu a spádu v hornině třídy těžitelnosti II skupiny 4 přes 20 do 50 m3</t>
  </si>
  <si>
    <t>-1442867636</t>
  </si>
  <si>
    <t>-1561213910</t>
  </si>
  <si>
    <t>(14,7*1,6)*2</t>
  </si>
  <si>
    <t>317439911</t>
  </si>
  <si>
    <t>47,04</t>
  </si>
  <si>
    <t>77778957</t>
  </si>
  <si>
    <t>(7,813+9,996)*2-3,697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</si>
  <si>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</si>
  <si>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</si>
  <si>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CS ÚRS 2019 01</t>
  </si>
  <si>
    <t>875307303</t>
  </si>
  <si>
    <t>vykodv</t>
  </si>
  <si>
    <t>31,921*7 'Přepočtené koeficientem množství</t>
  </si>
  <si>
    <t>-1660386444</t>
  </si>
  <si>
    <t>178244221</t>
  </si>
  <si>
    <t>"přípojka silnice" 9,8*0,8*0,22</t>
  </si>
  <si>
    <t>"přípojka TTP" 4,9*0,8*1,1</t>
  </si>
  <si>
    <t>"VŠ" 8,75</t>
  </si>
  <si>
    <t>14,787/2</t>
  </si>
  <si>
    <t>-1131322601</t>
  </si>
  <si>
    <t>"přípojka" 7,394/2*1,8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</si>
  <si>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</si>
  <si>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</si>
  <si>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-984462265</t>
  </si>
  <si>
    <t>7,394/2</t>
  </si>
  <si>
    <t>1552593321</t>
  </si>
  <si>
    <t>14,7*0,8*0,4</t>
  </si>
  <si>
    <t>150464578</t>
  </si>
  <si>
    <t>4,704*1,8</t>
  </si>
  <si>
    <t>-104179508</t>
  </si>
  <si>
    <t>"přípojka" 14,7*1*0,1</t>
  </si>
  <si>
    <t>"VŠ" 2,5*2,5*0,12</t>
  </si>
  <si>
    <t>-1645183630</t>
  </si>
  <si>
    <t>2,5*2,5*0,15</t>
  </si>
  <si>
    <t>871171141</t>
  </si>
  <si>
    <t>Montáž vodovodního potrubí z plastů v otevřeném výkopu z polyetylenu PE 100 svařovaných na tupo SDR 11/PN16 D 40 x 3,7 mm</t>
  </si>
  <si>
    <t>-1513722770</t>
  </si>
  <si>
    <t>WVN.VP403043W</t>
  </si>
  <si>
    <t xml:space="preserve">Trubka dvouvrstvá PE 100 RC voda SDR11 40x3.7 </t>
  </si>
  <si>
    <t>-104822324</t>
  </si>
  <si>
    <t>14,7*1,03</t>
  </si>
  <si>
    <t>877171112</t>
  </si>
  <si>
    <t>Montáž tvarovek na vodovodním plastovém potrubí z polyetylenu PE 100 elektrotvarovek SDR 11/PN16 kolen 90° d 40</t>
  </si>
  <si>
    <t>-895984193</t>
  </si>
  <si>
    <t>WVN.FF485814W</t>
  </si>
  <si>
    <t>Elektrokoleno 90° 40</t>
  </si>
  <si>
    <t>1655824776</t>
  </si>
  <si>
    <t>877171118</t>
  </si>
  <si>
    <t>Montáž tvarovek na vodovodním plastovém potrubí z polyetylenu PE 100 elektrotvarovek SDR 11/PN16 záslepek d 40</t>
  </si>
  <si>
    <t>1032972653</t>
  </si>
  <si>
    <t>HWL.632004004016</t>
  </si>
  <si>
    <t>TVAROVKA ISO SPOJKA 40-40</t>
  </si>
  <si>
    <t>1099012539</t>
  </si>
  <si>
    <t>60009732</t>
  </si>
  <si>
    <t>891173111</t>
  </si>
  <si>
    <t>Montáž vodovodních armatur na potrubí ventilů hlavních pro přípojky DN 32</t>
  </si>
  <si>
    <t>1972662614</t>
  </si>
  <si>
    <t>-1904965852</t>
  </si>
  <si>
    <t>HWL.280005404016</t>
  </si>
  <si>
    <t>ŠOUPÁTKO ISO DOMOVNÍ PŘÍPOJKY 40-2"</t>
  </si>
  <si>
    <t>908771147</t>
  </si>
  <si>
    <t>1314980970</t>
  </si>
  <si>
    <t>HWL.525011000216</t>
  </si>
  <si>
    <t>PAS NAVRTÁVACÍ HAKU 110-2"</t>
  </si>
  <si>
    <t>-1516685785</t>
  </si>
  <si>
    <t>892241111</t>
  </si>
  <si>
    <t>Tlakové zkoušky vodou na potrubí DN do 80</t>
  </si>
  <si>
    <t>-1059784994</t>
  </si>
  <si>
    <t>713132903</t>
  </si>
  <si>
    <t>-1623028116</t>
  </si>
  <si>
    <t>355469831</t>
  </si>
  <si>
    <t>-1125544363</t>
  </si>
  <si>
    <t>596245520</t>
  </si>
  <si>
    <t>1659164206</t>
  </si>
  <si>
    <t>xxx1</t>
  </si>
  <si>
    <t>Dodávka, montáž a vystrojení VŠ dle PD</t>
  </si>
  <si>
    <t>-1587770363</t>
  </si>
  <si>
    <t>-361537914</t>
  </si>
  <si>
    <t>"podkl vrstvy chodník" (3,7*0,2)*1,8</t>
  </si>
  <si>
    <t>"podkl.vrstvy chodník" (11*0,3)*1,8</t>
  </si>
  <si>
    <t>1919499918</t>
  </si>
  <si>
    <t>7,272*18</t>
  </si>
  <si>
    <t>-245440589</t>
  </si>
  <si>
    <t>7,272</t>
  </si>
  <si>
    <t>-720075376</t>
  </si>
  <si>
    <t>-1822533674</t>
  </si>
  <si>
    <t>441 - Veřejné osvětlení a veřejný rozhlas - etapa 1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</si>
  <si>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</si>
  <si>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</si>
  <si>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</si>
  <si>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</si>
  <si>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</si>
  <si>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171201211</t>
  </si>
  <si>
    <t>Poplatek za uložení stavebního odpadu na skládce (skládkovné) zeminy a kameniva zatříděného do Katalogu odpadů pod kódem 170 504</t>
  </si>
  <si>
    <t>CS ÚRS 2019 02</t>
  </si>
  <si>
    <t>-70256695</t>
  </si>
  <si>
    <t>29,799*1,8</t>
  </si>
  <si>
    <t>393012597</t>
  </si>
  <si>
    <t>1,0*1,0*1,0*5</t>
  </si>
  <si>
    <t>997013801</t>
  </si>
  <si>
    <t>Poplatek za uložení stavebního odpadu na skládce (skládkovné) z prostého betonu zatříděného do Katalogu odpadů pod kódem 170 101</t>
  </si>
  <si>
    <t>-490296563</t>
  </si>
  <si>
    <t>741</t>
  </si>
  <si>
    <t>Elektroinstalace - silnoproud</t>
  </si>
  <si>
    <t>741372151</t>
  </si>
  <si>
    <t>Montáž svítidel LED se zapojením vodičů průmyslových závěsných lamp</t>
  </si>
  <si>
    <t>-1195741733</t>
  </si>
  <si>
    <t>741372151-D</t>
  </si>
  <si>
    <t>-43619705</t>
  </si>
  <si>
    <t>včetně uskladnění po dobu stavby</t>
  </si>
  <si>
    <t>Práce a dodávky M</t>
  </si>
  <si>
    <t>21-M</t>
  </si>
  <si>
    <t>Elektromontáže</t>
  </si>
  <si>
    <t>210100151</t>
  </si>
  <si>
    <t>Ukončení kabelů smršťovací záklopkou nebo páskou se zapojením bez letování počtu a průřezu žil do 4 x 16 mm2</t>
  </si>
  <si>
    <t>-2077688361</t>
  </si>
  <si>
    <t>210100173</t>
  </si>
  <si>
    <t>Ukončení kabelů smršťovací záklopkou nebo páskou se zapojením bez letování počtu a průřezu žil do 3 x 1,5 až 4 mm2</t>
  </si>
  <si>
    <t>1465005103</t>
  </si>
  <si>
    <t>9*2+2</t>
  </si>
  <si>
    <t>210101233</t>
  </si>
  <si>
    <t>Propojení kabelů nebo vodičů spojkou do 1 kV venkovní smršťovací kabelů celoplastových, počtu a průřezu žil do 4 x 10 až 16 mm2</t>
  </si>
  <si>
    <t>-958644317</t>
  </si>
  <si>
    <t>35436023</t>
  </si>
  <si>
    <t>spojka kabelová smršťovaná přímé do 1kV 91ah-22s 4x16-50mm</t>
  </si>
  <si>
    <t>1206085172</t>
  </si>
  <si>
    <t>210204011</t>
  </si>
  <si>
    <t>Montáž stožárů osvětlení, bez zemních prací ocelových samostatně stojících, délky do 12 m</t>
  </si>
  <si>
    <t>-543011949</t>
  </si>
  <si>
    <t>1290003</t>
  </si>
  <si>
    <t>STOZAR VER. OSV. U 8-159/133/114 Z</t>
  </si>
  <si>
    <t>256</t>
  </si>
  <si>
    <t>1878657946</t>
  </si>
  <si>
    <t>210204011-D</t>
  </si>
  <si>
    <t>Demontáž stožárů osvětlení, bez zemních prací ocelových samostatně stojících, délky do 12 m</t>
  </si>
  <si>
    <t>-644723827</t>
  </si>
  <si>
    <t>210204103</t>
  </si>
  <si>
    <t>Montáž výložníků osvětlení jednoramenných sloupových, hmotnosti do 35 kg</t>
  </si>
  <si>
    <t>-847427713</t>
  </si>
  <si>
    <t>1290300</t>
  </si>
  <si>
    <t>VYLOZNIK OBLOUKOVY J 1-1500/ Z</t>
  </si>
  <si>
    <t>1990297595</t>
  </si>
  <si>
    <t>210204103-D</t>
  </si>
  <si>
    <t>Demontáž výložníků osvětlení jednoramenných sloupových, hmotnosti do 35 kg</t>
  </si>
  <si>
    <t>637346956</t>
  </si>
  <si>
    <t>210204112-D</t>
  </si>
  <si>
    <t>Demontáž výložníků osvětlení dvouramenných nástěnných, hmotnosti do 70 kg</t>
  </si>
  <si>
    <t>288289293</t>
  </si>
  <si>
    <t>210204201</t>
  </si>
  <si>
    <t>Montáž elektrovýzbroje stožárů osvětlení 1 okruh</t>
  </si>
  <si>
    <t>513364867</t>
  </si>
  <si>
    <t>10.228.214</t>
  </si>
  <si>
    <t>Svorka SV-A-6.16.4 stožárová výzbroj</t>
  </si>
  <si>
    <t>1852634349</t>
  </si>
  <si>
    <t xml:space="preserve">Poznámka k položce:_x000d_
Průchozí, čtyřvodičová svorkovnice s jedním držákem pojistky E14.  Složení svorkovnice:         6 x RSA 16 A                  1 x RS A PE 16 A                         Rozměry: A [mm]       75 B [mm]       73 C [mm]       145 C1 [mm]     40 L [mm]</t>
  </si>
  <si>
    <t>10.077.539</t>
  </si>
  <si>
    <t>Svorka SV-A 9.16.4 stožárová výzbroj</t>
  </si>
  <si>
    <t>-1891608774</t>
  </si>
  <si>
    <t xml:space="preserve">Poznámka k položce:_x000d_
Odbočovací, čtyřvodičová svorkovnice s jedním držákem pojistky E14. Složení svorkovnice:         9 x RSA 16 A                  1 x R SA PE 16 A                         Rozměry: A [mm]       75 B [mm]       73 C [mm]       181 C1 [mm]     40 L [mm]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</si>
  <si>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</si>
  <si>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</si>
  <si>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-1900741083</t>
  </si>
  <si>
    <t>210220111</t>
  </si>
  <si>
    <t>Montáž hromosvodného vedení svodových vodičů bez podpěr, průměru do 10 mm</t>
  </si>
  <si>
    <t>-761058221</t>
  </si>
  <si>
    <t>propojení drátu a stožáru</t>
  </si>
  <si>
    <t>7*1,5</t>
  </si>
  <si>
    <t>35441073</t>
  </si>
  <si>
    <t>drát D 10mm FeZn</t>
  </si>
  <si>
    <t>-2078651978</t>
  </si>
  <si>
    <t>(290+10,5)*0,62</t>
  </si>
  <si>
    <t>210220301</t>
  </si>
  <si>
    <t>Montáž hromosvodného vedení svorek se 2 šrouby</t>
  </si>
  <si>
    <t>-622670368</t>
  </si>
  <si>
    <t>7+15</t>
  </si>
  <si>
    <t>35441895</t>
  </si>
  <si>
    <t>svorka připojovací k připojení kovových částí</t>
  </si>
  <si>
    <t>-986272886</t>
  </si>
  <si>
    <t>35441885</t>
  </si>
  <si>
    <t>svorka spojovací pro lano D 8-10 mm</t>
  </si>
  <si>
    <t>-1964098474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</si>
  <si>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</si>
  <si>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</si>
  <si>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1173916080</t>
  </si>
  <si>
    <t>210812011</t>
  </si>
  <si>
    <t>Montáž izolovaných kabelů měděných do 1 kV bez ukončení plných a kulatých (CYKY, CHKE-R,...) uložených volně nebo v liště počtu a průřezu žil 3x1,5 až 6 mm2</t>
  </si>
  <si>
    <t>-1928061480</t>
  </si>
  <si>
    <t>(7*(8+1,5)+6+6)*1,05</t>
  </si>
  <si>
    <t>(120+2+2)*1,05</t>
  </si>
  <si>
    <t>34111030</t>
  </si>
  <si>
    <t>kabel silový s Cu jádrem 1 kV 3x1,5mm2</t>
  </si>
  <si>
    <t>-1316074180</t>
  </si>
  <si>
    <t>34111012</t>
  </si>
  <si>
    <t>kabel silový s Cu jádrem 1 kV 2x4mm2</t>
  </si>
  <si>
    <t>-718145154</t>
  </si>
  <si>
    <t>(120+2+2)*10,5</t>
  </si>
  <si>
    <t>210812035</t>
  </si>
  <si>
    <t>Montáž izolovaných kabelů měděných do 1 kV bez ukončení plných a kulatých (CYKY, CHKE-R,...) uložených volně nebo v liště počtu a průřezu žil 4x16 mm2</t>
  </si>
  <si>
    <t>-920826414</t>
  </si>
  <si>
    <t>(340+17*2,5)*1,05</t>
  </si>
  <si>
    <t>34111080</t>
  </si>
  <si>
    <t>kabel silový s Cu jádrem 1 kV 4x16mm2</t>
  </si>
  <si>
    <t>-2021675876</t>
  </si>
  <si>
    <t>22-M</t>
  </si>
  <si>
    <t>Montáže technologických zařízení pro dopravní stavby</t>
  </si>
  <si>
    <t>220370445</t>
  </si>
  <si>
    <t>Montáž reproduktoru na ocelový stožár</t>
  </si>
  <si>
    <t>1403148545</t>
  </si>
  <si>
    <t>R10</t>
  </si>
  <si>
    <t>reentrantní reproduktor</t>
  </si>
  <si>
    <t>KUS</t>
  </si>
  <si>
    <t>443928946</t>
  </si>
  <si>
    <t>46-M</t>
  </si>
  <si>
    <t>Zemní práce při extr.mont.pracích</t>
  </si>
  <si>
    <t>460050704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</si>
  <si>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</si>
  <si>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>-1137303280</t>
  </si>
  <si>
    <t>460080034</t>
  </si>
  <si>
    <t>Základové konstrukce základ bez bednění do rostlé zeminy z monolitického železobetonu bez výztuže tř. C 20/25</t>
  </si>
  <si>
    <t>700374163</t>
  </si>
  <si>
    <t>0,8*0,8*1,3*7</t>
  </si>
  <si>
    <t>34571350</t>
  </si>
  <si>
    <t>trubka elektroinstalační ohebná dvouplášťová korugovaná D 32/40 mm, HDPE+LDPE</t>
  </si>
  <si>
    <t>-2126704177</t>
  </si>
  <si>
    <t>2*3*7</t>
  </si>
  <si>
    <t>1290542</t>
  </si>
  <si>
    <t>STOZAROVE POUZDRO SP 315/1000</t>
  </si>
  <si>
    <t>63743692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</si>
  <si>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</si>
  <si>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</si>
  <si>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-925442506</t>
  </si>
  <si>
    <t>460150564</t>
  </si>
  <si>
    <t>Hloubení zapažených i nezapažených kabelových rýh ručně včetně urovnání dna s přemístěním výkopku do vzdálenosti 3 m od okraje jámy nebo naložením na dopravní prostředek šířky 60 cm, hloubky 110 cm, v hornině třídy 4</t>
  </si>
  <si>
    <t>-830493046</t>
  </si>
  <si>
    <t>7,5+10+7</t>
  </si>
  <si>
    <t>460421123</t>
  </si>
  <si>
    <t>Kabelové lože včetně podsypu, zhutnění a urovnání povrchu z písku nebo štěrkopísku tloušťky 10 cm nad kabel zakryté betonovými deskami vel. 50 x 15 cm, šířky lože přes 30 do 45 cm</t>
  </si>
  <si>
    <t>-424713818</t>
  </si>
  <si>
    <t>59213008</t>
  </si>
  <si>
    <t>deska kabelová betonová 500x200x35mm</t>
  </si>
  <si>
    <t>-1109820593</t>
  </si>
  <si>
    <t>58337308</t>
  </si>
  <si>
    <t>štěrkopísek frakce 0/2</t>
  </si>
  <si>
    <t>-1995702911</t>
  </si>
  <si>
    <t>pískové lože</t>
  </si>
  <si>
    <t>0,35*0,2*290*2,0</t>
  </si>
  <si>
    <t>460510074</t>
  </si>
  <si>
    <t>Kabelové prostupy, kanály a multikanály kabelové prostupy z trub plastových včetně osazení, utěsnění a spárování do rýhy, bez výkopových prací s obetonováním, vnitřního průměru do 10 cm</t>
  </si>
  <si>
    <t>1641881091</t>
  </si>
  <si>
    <t>(7,5+7,0+10)*2</t>
  </si>
  <si>
    <t>34571365</t>
  </si>
  <si>
    <t>trubka elektroinstalační HDPE tuhá dvouplášťová korugovaná D 94/110mm</t>
  </si>
  <si>
    <t>-585654925</t>
  </si>
  <si>
    <t>49,000*1,1</t>
  </si>
  <si>
    <t>58932310</t>
  </si>
  <si>
    <t>beton C 12/15 kamenivo frakce 0/8</t>
  </si>
  <si>
    <t>-539018612</t>
  </si>
  <si>
    <t>0,6*0,05*(7,5+10+7,0)</t>
  </si>
  <si>
    <t>58932935</t>
  </si>
  <si>
    <t>beton C 25/30 XF1 XA1 kamenivo frakce 0/8</t>
  </si>
  <si>
    <t>-167484855</t>
  </si>
  <si>
    <t>0,6*0,2*(7,0+7,5+10)</t>
  </si>
  <si>
    <t>460560113</t>
  </si>
  <si>
    <t>Zásyp kabelových rýh ručně s uložením výkopku ve vrstvách včetně zhutnění a urovnání povrchu šířky 35 cm hloubky 30 cm, v hornině třídy 3</t>
  </si>
  <si>
    <t>194234225</t>
  </si>
  <si>
    <t>460560554</t>
  </si>
  <si>
    <t>Zásyp kabelových rýh ručně s uložením výkopku ve vrstvách včetně zhutnění a urovnání povrchu šířky 60 cm hloubky 100 cm, v hornině třídy 4</t>
  </si>
  <si>
    <t>-1135002284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</si>
  <si>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</si>
  <si>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</si>
  <si>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1788895241</t>
  </si>
  <si>
    <t>0,35*0,2*290</t>
  </si>
  <si>
    <t>0,6*0,25*(7,5+7,0+10)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</si>
  <si>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</si>
  <si>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</si>
  <si>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-1034812551</t>
  </si>
  <si>
    <t>29,799*19</t>
  </si>
  <si>
    <t>701 - Oplocení pozemku kat.č. 219/33</t>
  </si>
  <si>
    <t>121112003</t>
  </si>
  <si>
    <t>Sejmutí ornice ručně při souvislé ploše, tl. vrstvy do 200 mm</t>
  </si>
  <si>
    <t>955420561</t>
  </si>
  <si>
    <t>131112532</t>
  </si>
  <si>
    <t>Hloubení jamek ručně objemu do 0,5 m3 s odhozením výkopku do 3 m nebo naložením na dopravní prostředek v hornině třídy těžitelnosti I skupiny 1 a 2 nesoudržných</t>
  </si>
  <si>
    <t>2002976237</t>
  </si>
  <si>
    <t xml:space="preserve">1*0,4*0,4*0,8"     pro sloupky</t>
  </si>
  <si>
    <t xml:space="preserve">2*0,5*0,4*0,8"     pro vzpěru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</si>
  <si>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</si>
  <si>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</si>
  <si>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-602438313</t>
  </si>
  <si>
    <t xml:space="preserve">23*0,4*0,75"     pro základ - do rýhy</t>
  </si>
  <si>
    <t xml:space="preserve">23*0,3*0,7"     pro zdivo</t>
  </si>
  <si>
    <t xml:space="preserve">23*0,30"     za zdivem</t>
  </si>
  <si>
    <t xml:space="preserve">4*0,3*0,3"     pro obruby</t>
  </si>
  <si>
    <t>975566405</t>
  </si>
  <si>
    <t>23,0*0,2" ..... doprava ornice na mezideponii</t>
  </si>
  <si>
    <t>23,0*0,2" ..... doprava ornice z mezideponie na stavbu</t>
  </si>
  <si>
    <t>167151101</t>
  </si>
  <si>
    <t>Nakládání, skládání a překládání neulehlého výkopku nebo sypaniny strojně nakládání, množství do 100 m3, z horniny třídy těžitelnosti I, skupiny 1 až 3</t>
  </si>
  <si>
    <t>678745493</t>
  </si>
  <si>
    <t>23,0*0,2" ..... naložení ornice na mezideponii</t>
  </si>
  <si>
    <t>-1287926107</t>
  </si>
  <si>
    <t>26*0,2*0,5</t>
  </si>
  <si>
    <t>-2141780226</t>
  </si>
  <si>
    <t>31265916</t>
  </si>
  <si>
    <t>Poznámka k položce:_x000d_
včetně odbočky na drenáži u drénu - 1 ks_x000d_
podsyp ŠD 8÷16; 26*0,4*0,4=4,2 m3_x000d_
obsyp ŠD 8÷16; 26*0,1*0,4=1,0 m3</t>
  </si>
  <si>
    <t>271532212</t>
  </si>
  <si>
    <t>Podsyp pod základové konstrukce se zhutněním a urovnáním povrchu z kameniva hrubého, frakce 16 - 32 mm</t>
  </si>
  <si>
    <t>1491657619</t>
  </si>
  <si>
    <t>Poznámka k položce:_x000d_
podsyp tl.0,15 m</t>
  </si>
  <si>
    <t>23*0,4*0,15</t>
  </si>
  <si>
    <t>274322511</t>
  </si>
  <si>
    <t>Základy z betonu železového (bez výztuže) pasy z betonu se zvýšenými nároky na prostředí tř. C 25/30</t>
  </si>
  <si>
    <t>2092160389</t>
  </si>
  <si>
    <t>Poznámka k položce:_x000d_
beton základu C25/30 XF2</t>
  </si>
  <si>
    <t xml:space="preserve">22,1*0,6*0,4"     pro základ zdi</t>
  </si>
  <si>
    <t>274322611</t>
  </si>
  <si>
    <t>Základy z betonu železového (bez výztuže) pasy z betonu se zvýšenými nároky na prostředí tř. C 30/37</t>
  </si>
  <si>
    <t>801085113</t>
  </si>
  <si>
    <t>Poznámka k položce:_x000d_
beton základu C30/37 XF4</t>
  </si>
  <si>
    <t xml:space="preserve">22,1*0,8*0,3"     pro dřík zdi</t>
  </si>
  <si>
    <t>274351121</t>
  </si>
  <si>
    <t>Bednění základů pasů rovné zřízení</t>
  </si>
  <si>
    <t>246796468</t>
  </si>
  <si>
    <t xml:space="preserve">2*22,3*0,6+6*0,6*0,4"     pro základ zdi</t>
  </si>
  <si>
    <t xml:space="preserve">2*22,3*0,8+6*0,8*0,3"     pro dřík zdi</t>
  </si>
  <si>
    <t>274351122</t>
  </si>
  <si>
    <t>Bednění základů pasů rovné odstranění</t>
  </si>
  <si>
    <t>-1950095549</t>
  </si>
  <si>
    <t>274361821</t>
  </si>
  <si>
    <t>Výztuž základů pasů z betonářské oceli 10 505 (R) nebo BSt 500</t>
  </si>
  <si>
    <t>328086411</t>
  </si>
  <si>
    <t xml:space="preserve">0,01*(22,1*0,6*0,4)*7800*0,001"     základ</t>
  </si>
  <si>
    <t xml:space="preserve">0,02*(22,1*0,8*0,3)*7800*0,001"     dřík</t>
  </si>
  <si>
    <t>275322511</t>
  </si>
  <si>
    <t>Základy z betonu železového (bez výztuže) patky z betonu se zvýšenými nároky na prostředí tř. C 25/30</t>
  </si>
  <si>
    <t>-17745355</t>
  </si>
  <si>
    <t>338121123</t>
  </si>
  <si>
    <t>Osazování sloupků a vzpěr plotových železobetonových se zabetonováním patky, o objemu do 0,15 m3</t>
  </si>
  <si>
    <t>-1252803015</t>
  </si>
  <si>
    <t xml:space="preserve">1"     rohové (1 sloupek + 0 vzpěry); průměr 48 mm, délka 3000 mm</t>
  </si>
  <si>
    <t xml:space="preserve">3"     rohové (1 sloupek + 2 vzpěry); průměr 48 mm, délka 2500 mm</t>
  </si>
  <si>
    <t>55342243</t>
  </si>
  <si>
    <t>sloupek plotový Pz 2500/48x1,5mm</t>
  </si>
  <si>
    <t>-1082901334</t>
  </si>
  <si>
    <t>55342265</t>
  </si>
  <si>
    <t>sloupek plotový koncový Pz a komaxitový 3000/48x1,5mm</t>
  </si>
  <si>
    <t>1955326403</t>
  </si>
  <si>
    <t>55342276</t>
  </si>
  <si>
    <t>vzpěra plotová Pz 2500/38x1,5mm</t>
  </si>
  <si>
    <t>779929429</t>
  </si>
  <si>
    <t>338121125</t>
  </si>
  <si>
    <t>Osazování sloupků a vzpěr plotových železobetonových se zabetonováním patky, o objemu přes 0,15 do 0,20 m3</t>
  </si>
  <si>
    <t>1750082946</t>
  </si>
  <si>
    <t>55342274</t>
  </si>
  <si>
    <t>vzpěra plotová 38x1,5mm včetně krytky s uchem 2500mm</t>
  </si>
  <si>
    <t>358660374</t>
  </si>
  <si>
    <t>Poznámka k položce:_x000d_
vzpěra 38 mm, délka 2200 mm</t>
  </si>
  <si>
    <t>338171115</t>
  </si>
  <si>
    <t>Montáž sloupků a vzpěr plotových ocelových trubkových nebo profilovaných výšky do 2,00 m ukotvením k pevnému podkladu</t>
  </si>
  <si>
    <t>-91206273</t>
  </si>
  <si>
    <t xml:space="preserve">10"     průměr 38 mm, délka 1500 mm</t>
  </si>
  <si>
    <t>55342270</t>
  </si>
  <si>
    <t>vzpěra plotová 38x1,5mm včetně krytky s uchem 1500mm</t>
  </si>
  <si>
    <t>-1956935299</t>
  </si>
  <si>
    <t>-8474487</t>
  </si>
  <si>
    <t>Poznámka k položce:_x000d_
osazení sloupků délky 1700 a 1900 mm, o průměru 48 mm včetně patních plechů, plastmalty, vrtání otvorůpro závitové tyče, závitové tyče na chemickou kotvu, podložky, šrouby</t>
  </si>
  <si>
    <t xml:space="preserve">1"     koncové sloupky</t>
  </si>
  <si>
    <t xml:space="preserve">1+3"     rohové sloupky</t>
  </si>
  <si>
    <t xml:space="preserve">4"     normální sloupky</t>
  </si>
  <si>
    <t xml:space="preserve">3"     vzpěry ke sloupkům o délce 1700 mm</t>
  </si>
  <si>
    <t xml:space="preserve">6"     vzpěry ke sloupkům o délce 1900 mm</t>
  </si>
  <si>
    <t xml:space="preserve">1"     vzpěra ke sloupku o délce 3000 mm</t>
  </si>
  <si>
    <t>55342271</t>
  </si>
  <si>
    <t>vzpěra plotová Pz 1500/38x1,5mm</t>
  </si>
  <si>
    <t>1424769868</t>
  </si>
  <si>
    <t>55342251</t>
  </si>
  <si>
    <t>sloupek plotový průběžný Pz a komaxitové 1750/38x1,5mm</t>
  </si>
  <si>
    <t>-1953151688</t>
  </si>
  <si>
    <t>Poznámka k položce:_x000d_
průměr 48 mm</t>
  </si>
  <si>
    <t>55342252</t>
  </si>
  <si>
    <t>sloupek plotový průběžný Pz a komaxitový 2000/38x1,5mm</t>
  </si>
  <si>
    <t>-251705482</t>
  </si>
  <si>
    <t>348101220</t>
  </si>
  <si>
    <t>Osazení vrat a vrátek k oplocení na sloupky ocelové, plochy jednotlivě přes 2 do 4 m2</t>
  </si>
  <si>
    <t>149328715</t>
  </si>
  <si>
    <t>Poznámka k položce:_x000d_
ocelová vrata šířky 4,0 m včetně sloupků_x000d_
dvoukřídlá vrata, 1/3 plech, 2/3 výplet pletivo do ocel.rámu_x000d_
výška brány 1,60 m</t>
  </si>
  <si>
    <t>55342344</t>
  </si>
  <si>
    <t>brána plotová dvoukřídlá Pz 4000x1730mm</t>
  </si>
  <si>
    <t>-1913037083</t>
  </si>
  <si>
    <t>348401120</t>
  </si>
  <si>
    <t>Montáž oplocení z pletiva strojového s napínacími dráty do 1,6 m</t>
  </si>
  <si>
    <t>-2141683980</t>
  </si>
  <si>
    <t>31324756</t>
  </si>
  <si>
    <t>pletivo drátěné se čtvercovými oky zapletené Pz 50x2x1600mm</t>
  </si>
  <si>
    <t>-663497807</t>
  </si>
  <si>
    <t>27,0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</si>
  <si>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</si>
  <si>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</si>
  <si>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-1244046492</t>
  </si>
  <si>
    <t>Poznámka k položce:_x000d_
betonové lože C20/25 nXF3</t>
  </si>
  <si>
    <t>59217017</t>
  </si>
  <si>
    <t>obrubník betonový chodníkový 1000x100x250mm</t>
  </si>
  <si>
    <t>1581004370</t>
  </si>
  <si>
    <t>931991211</t>
  </si>
  <si>
    <t>Výplň dilatačních spár z lehčených plastů, tl. 20 mm</t>
  </si>
  <si>
    <t>-1997754611</t>
  </si>
  <si>
    <t>Poznámka k položce:_x000d_
pružná vložka tl.20 mm</t>
  </si>
  <si>
    <t>3*0,6*0,4</t>
  </si>
  <si>
    <t>3*0,8*0,3</t>
  </si>
  <si>
    <t>931994132</t>
  </si>
  <si>
    <t>Těsnění spáry betonové konstrukce pásy, profily, tmely tmelem silikonovým spáry dilatační do 4,0 cm2</t>
  </si>
  <si>
    <t>-694971399</t>
  </si>
  <si>
    <t>Poznámka k položce:_x000d_
trvale pružný tmel šířky 20 mm</t>
  </si>
  <si>
    <t>3*(0,6+0,4+0,6)</t>
  </si>
  <si>
    <t>3*(0,8+0,3+0,8)</t>
  </si>
  <si>
    <t>966071711</t>
  </si>
  <si>
    <t>Bourání plotových sloupků a vzpěr ocelových trubkových nebo profilovaných výšky do 2,50 m zabetonovaných</t>
  </si>
  <si>
    <t>-1891785186</t>
  </si>
  <si>
    <t>Poznámka k položce:_x000d_
případný zisk (za recyklaci pletiva - náklady za dopravu k recyklaci) náleží objednateli</t>
  </si>
  <si>
    <t xml:space="preserve">(37,0/2,5)+0.2+1.0"     délka likvid.plotu/rozteč sloupků (2.5 m - odhad); 0.2 - dopočet na celá čísla; přípočet krajního sloupku</t>
  </si>
  <si>
    <t>966071822</t>
  </si>
  <si>
    <t>Rozebrání oplocení z pletiva drátěného se čtvercovými oky, výšky přes 1,6 do 2,0 m</t>
  </si>
  <si>
    <t>-670857980</t>
  </si>
  <si>
    <t>Poznámka k položce:_x000d_
výška plotu odhadem_x000d_
případný zisk (za recyklaci pletiva - náklady za dopravu k recyklaci) náleží objednateli</t>
  </si>
  <si>
    <t>1372938940</t>
  </si>
  <si>
    <t>16*0,5*0,5*0,8*2,2</t>
  </si>
  <si>
    <t xml:space="preserve">"   16 ..... množství viz.pol.č.966071711</t>
  </si>
  <si>
    <t xml:space="preserve">"   0,5*0,5*0,8 ..... rozměr patky; odhad</t>
  </si>
  <si>
    <t xml:space="preserve">"   2,2 ..... měrná hmotnost betonu patek; odhad</t>
  </si>
  <si>
    <t>56450214</t>
  </si>
  <si>
    <t>7,040*17,0</t>
  </si>
  <si>
    <t xml:space="preserve">"   7,040 ..... množství viz.pol.č. 997221561</t>
  </si>
  <si>
    <t xml:space="preserve">"   17,0 ...... počet km</t>
  </si>
  <si>
    <t>2126486240</t>
  </si>
  <si>
    <t>7,040" ..... množství viz.pol.č.997221561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</si>
  <si>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</si>
  <si>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</si>
  <si>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-284507781</t>
  </si>
  <si>
    <t>711111001</t>
  </si>
  <si>
    <t>Provedení izolace proti zemní vlhkosti natěradly a tmely za studena na ploše vodorovné V nátěrem penetračním</t>
  </si>
  <si>
    <t>1885325656</t>
  </si>
  <si>
    <t>11163150</t>
  </si>
  <si>
    <t>lak penetrační asfaltový</t>
  </si>
  <si>
    <t>-334180439</t>
  </si>
  <si>
    <t>Poznámka k položce:_x000d_
vodorovná část základyu</t>
  </si>
  <si>
    <t xml:space="preserve">8,8"     vodorovná plocha</t>
  </si>
  <si>
    <t xml:space="preserve">14,2+1,4+8,0"      svislá plocha</t>
  </si>
  <si>
    <t>32,4*0,002 "Přepočtené koeficientem množství</t>
  </si>
  <si>
    <t>711111002</t>
  </si>
  <si>
    <t>Provedení izolace proti zemní vlhkosti natěradly a tmely za studena na ploše vodorovné V nátěrem lakem asfaltovým</t>
  </si>
  <si>
    <t>-142596937</t>
  </si>
  <si>
    <t>11163152</t>
  </si>
  <si>
    <t>lak hydroizolační asfaltový</t>
  </si>
  <si>
    <t>686621259</t>
  </si>
  <si>
    <t>Poznámka k položce:_x000d_
vodorovná část základu</t>
  </si>
  <si>
    <t xml:space="preserve">17,7"     vodorovná plocha"</t>
  </si>
  <si>
    <t xml:space="preserve">28,4+2,9+16,0"     svislá plocha"</t>
  </si>
  <si>
    <t>65*0,002 "Přepočtené koeficientem množství</t>
  </si>
  <si>
    <t>711112001</t>
  </si>
  <si>
    <t>Provedení izolace proti zemní vlhkosti natěradly a tmely za studena na ploše svislé S nátěrem penetračním</t>
  </si>
  <si>
    <t>-1351146753</t>
  </si>
  <si>
    <t>14,2+1,4+8,0</t>
  </si>
  <si>
    <t>711112002</t>
  </si>
  <si>
    <t>Provedení izolace proti zemní vlhkosti natěradly a tmely za studena na ploše svislé S nátěrem lakem asfaltovým</t>
  </si>
  <si>
    <t>-1036638242</t>
  </si>
  <si>
    <t>28,4+2,9+16,0</t>
  </si>
  <si>
    <t>702 - Oplocení pozemku kat.č. 219/23</t>
  </si>
  <si>
    <t>R1</t>
  </si>
  <si>
    <t>Pozn. Výkaz výměr upraven na oplocení dle PD jen v 1. poli (5,5 m) a dále již jen pletivo bez podezdivky</t>
  </si>
  <si>
    <t>pozn.</t>
  </si>
  <si>
    <t>894314993</t>
  </si>
  <si>
    <t>-259583757</t>
  </si>
  <si>
    <t>2,6*7*2,0</t>
  </si>
  <si>
    <t>122201101</t>
  </si>
  <si>
    <t>Odkopávky a prokopávky nezapažené s přehozením výkopku na vzdálenost do 3 m nebo s naložením na dopravní prostředek v hornině tř. 3 do 100 m3</t>
  </si>
  <si>
    <t>-948950159</t>
  </si>
  <si>
    <t>(2,6*5)*2,0*0,2</t>
  </si>
  <si>
    <t>1624071293</t>
  </si>
  <si>
    <t xml:space="preserve">5*0,4*0,4*0,8"     pro sloupky</t>
  </si>
  <si>
    <t xml:space="preserve">1*0,5*0,4*0,8"     pro vzpěru</t>
  </si>
  <si>
    <t>-108210934</t>
  </si>
  <si>
    <t xml:space="preserve">5,5*0,4*0,75"     pro základ - do rýhy</t>
  </si>
  <si>
    <t xml:space="preserve">5,5*0,3*0,7"     pro zdivo</t>
  </si>
  <si>
    <t xml:space="preserve">5,5*0,30"     za zdivem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</si>
  <si>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</si>
  <si>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</si>
  <si>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276563901</t>
  </si>
  <si>
    <t>4,455+0,8-0,55</t>
  </si>
  <si>
    <t>524253322</t>
  </si>
  <si>
    <t>4,705</t>
  </si>
  <si>
    <t>4,705*7 'Přepočtené koeficientem množství</t>
  </si>
  <si>
    <t>171201201</t>
  </si>
  <si>
    <t>Uložení sypaniny na skládky</t>
  </si>
  <si>
    <t>1535180934</t>
  </si>
  <si>
    <t>107611209</t>
  </si>
  <si>
    <t>5,5*0,2*0,5</t>
  </si>
  <si>
    <t>-1633880034</t>
  </si>
  <si>
    <t>-1189533013</t>
  </si>
  <si>
    <t>Poznámka k položce:_x000d_
včetně odbočky na drenáži u drénu - 1 ks_x000d_
podsyp ŠD 8÷16; 16,0*0,4*0,4=4,2 m3_x000d_
obsyp ŠD 8÷16; 16,0*0,1*0,4=1,0 m3</t>
  </si>
  <si>
    <t>1127290984</t>
  </si>
  <si>
    <t>5,5*0,4*0,15</t>
  </si>
  <si>
    <t>1195772575</t>
  </si>
  <si>
    <t xml:space="preserve">5,5*0,6*0,4"     pro základ zdi</t>
  </si>
  <si>
    <t>-580001281</t>
  </si>
  <si>
    <t xml:space="preserve">5,5*0,8*0,3"     pro dřík zdi</t>
  </si>
  <si>
    <t>1363969472</t>
  </si>
  <si>
    <t xml:space="preserve">2*5,5*0,8+2*0,8*0,3"     bednění dříku stěny</t>
  </si>
  <si>
    <t xml:space="preserve">2*5,5*0,6+2*0,6*0,4"     bednění pro základový pas</t>
  </si>
  <si>
    <t>68941400</t>
  </si>
  <si>
    <t>-777751507</t>
  </si>
  <si>
    <t xml:space="preserve">0,01*(5,5*0,6*0,4)*7800*0,001"     základ</t>
  </si>
  <si>
    <t xml:space="preserve">0,02*(5,5*0,8*0,3)*7800*0,001"     dřík</t>
  </si>
  <si>
    <t>-293989993</t>
  </si>
  <si>
    <t>R2-0001</t>
  </si>
  <si>
    <t xml:space="preserve">D+M ztraceného bednění na sloupek z KG potrubí DN 300 o výšce 150 mm </t>
  </si>
  <si>
    <t>-177888469</t>
  </si>
  <si>
    <t>584353972</t>
  </si>
  <si>
    <t>Poznámka k položce:_x000d_
včetně patních plechů, plastmalty, vrtání otvorů pro závitové tyče, závitové tyče na chemickou kotvu, podložky, šrouby</t>
  </si>
  <si>
    <t>996808027</t>
  </si>
  <si>
    <t>Poznámka k položce:_x000d_
průměr 48 mm, délka 1850 mm</t>
  </si>
  <si>
    <t>338171121</t>
  </si>
  <si>
    <t>Montáž sloupků a vzpěr plotových ocelových trubkových nebo profilovaných výšky do 2,60 m se zalitím cementovou maltou do vynechaných otvorů</t>
  </si>
  <si>
    <t>-763605948</t>
  </si>
  <si>
    <t>55342262</t>
  </si>
  <si>
    <t>sloupek plotový koncový Pz a komaxitový 2350/48x1,5mm</t>
  </si>
  <si>
    <t>-21938892</t>
  </si>
  <si>
    <t>Poznámka k položce:_x000d_
sloupek průměr 48 mm délky 2300 mm do betonového základu</t>
  </si>
  <si>
    <t>338171123</t>
  </si>
  <si>
    <t>Montáž sloupků a vzpěr plotových ocelových trubkových nebo profilovaných výšky do 2,60 m se zabetonováním do 0,08 m3 do připravených jamek</t>
  </si>
  <si>
    <t>-1588500513</t>
  </si>
  <si>
    <t>-2045826388</t>
  </si>
  <si>
    <t>Poznámka k položce:_x000d_
vzpěra průměr 38 mm, délka 2200 mm do betonového základu</t>
  </si>
  <si>
    <t>-951780955</t>
  </si>
  <si>
    <t>(18,2+4,0)</t>
  </si>
  <si>
    <t>935460358</t>
  </si>
  <si>
    <t>-1148204627</t>
  </si>
  <si>
    <t>1213671064</t>
  </si>
  <si>
    <t>Poznámka k položce:_x000d_
výška oplocení volena odhadem_x000d_
případný zisk (za recyklaci pletiva - náklady za dopravu k recyklaci) náleží objednateli</t>
  </si>
  <si>
    <t>-1817085933</t>
  </si>
  <si>
    <t>1633539632</t>
  </si>
  <si>
    <t>11,481*17 'Přepočtené koeficientem množství</t>
  </si>
  <si>
    <t>997221825</t>
  </si>
  <si>
    <t>Poplatek za uložení stavebního odpadu na skládce (skládkovné) z armovaného betonu zatříděného do Katalogu odpadů pod kódem 170 101</t>
  </si>
  <si>
    <t>-856544633</t>
  </si>
  <si>
    <t>997221855</t>
  </si>
  <si>
    <t>465173269</t>
  </si>
  <si>
    <t>4,705*1,6</t>
  </si>
  <si>
    <t>998232131</t>
  </si>
  <si>
    <t>Přesun hmot pro oplocení se svislou nosnou konstrukcí monolitickou betonovou tyčovou nebo plošnou vodorovná dopravní vzdálenost do 50 m, pro oplocení výšky do 3 m</t>
  </si>
  <si>
    <t>-997799763</t>
  </si>
  <si>
    <t>-546908892</t>
  </si>
  <si>
    <t>8926064</t>
  </si>
  <si>
    <t>5,5*0,002 "Přepočtené koeficientem množství</t>
  </si>
  <si>
    <t>1583668301</t>
  </si>
  <si>
    <t>5,5*1,0</t>
  </si>
  <si>
    <t>-469979718</t>
  </si>
  <si>
    <t>801 - Vegetační úpravy - etapa 1</t>
  </si>
  <si>
    <t>Město Horažďovice</t>
  </si>
  <si>
    <t>Ing. Petr Vachta, PONTEX s.r.o.</t>
  </si>
  <si>
    <t>65575211</t>
  </si>
  <si>
    <t>Mgr. Vladimír Ledvina</t>
  </si>
  <si>
    <t>CZ7205081774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</si>
  <si>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</si>
  <si>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</si>
  <si>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CS ÚRS 2017 01</t>
  </si>
  <si>
    <t>-398019756</t>
  </si>
  <si>
    <t>Poznámka k položce:_x000d_
trávník</t>
  </si>
  <si>
    <t>181111112</t>
  </si>
  <si>
    <t>Plošná úprava terénu v zemině tř. 1 až 4 s urovnáním povrchu bez doplnění ornice souvislé plochy do 500 m2 při nerovnostech terénu přes 50 do 100 mm na svahu přes 1:5 do 1:2</t>
  </si>
  <si>
    <t>-235032260</t>
  </si>
  <si>
    <t>181411141</t>
  </si>
  <si>
    <t>Založení trávníku na půdě předem připravené plochy do 1000 m2 výsevem včetně utažení parterového v rovině nebo na svahu do 1:5</t>
  </si>
  <si>
    <t>-1046041805</t>
  </si>
  <si>
    <t>005724150</t>
  </si>
  <si>
    <t>osivo směs travní parková směs exclusive</t>
  </si>
  <si>
    <t>683058992</t>
  </si>
  <si>
    <t>261*0,015 "Přepočtené koeficientem množství</t>
  </si>
  <si>
    <t>181411142</t>
  </si>
  <si>
    <t>Založení trávníku na půdě předem připravené plochy do 1000 m2 výsevem včetně utažení parterového na svahu přes 1:5 do 1:2</t>
  </si>
  <si>
    <t>1241938374</t>
  </si>
  <si>
    <t>211789256</t>
  </si>
  <si>
    <t>232*0,015 "Přepočtené koeficientem množství</t>
  </si>
  <si>
    <t>182111111</t>
  </si>
  <si>
    <t>Zpevnění svahu jutovou, kokosovou nebo plastovou rohoží na svahu přes 1:2 do 1:1</t>
  </si>
  <si>
    <t>-66721114</t>
  </si>
  <si>
    <t>618940120</t>
  </si>
  <si>
    <t>síť protierozní z kokosových vláken 400 g/m2</t>
  </si>
  <si>
    <t>-747043027</t>
  </si>
  <si>
    <t>218*1,4 "Přepočtené koeficientem množství</t>
  </si>
  <si>
    <t>182911121</t>
  </si>
  <si>
    <t>Zpevnění svahu prkny v zemině tř. 1 až 4 na svahu přes 1:2 do 1:1</t>
  </si>
  <si>
    <t>391113784</t>
  </si>
  <si>
    <t>605111200</t>
  </si>
  <si>
    <t>řezivo stavební prkna prismovaná (středová) tloušťky 25 (32) mm délky 2 - 5 m</t>
  </si>
  <si>
    <t>-1440731379</t>
  </si>
  <si>
    <t>605912801</t>
  </si>
  <si>
    <t>Dřevěný kolík délky 0,4 - 0,5 m na upevnění tyče / prkna ve svahu</t>
  </si>
  <si>
    <t>1467452539</t>
  </si>
  <si>
    <t>183101213</t>
  </si>
  <si>
    <t>Hloubení jamek pro vysazování rostlin v zemině tř.1 až 4 s výměnou půdy z 50% v rovině nebo na svahu do 1:5, objemu přes 0,02 do 0,05 m3</t>
  </si>
  <si>
    <t>-1807388578</t>
  </si>
  <si>
    <t>103715100</t>
  </si>
  <si>
    <t>substrát zahradnický B 70 l bal.PE</t>
  </si>
  <si>
    <t>1272010649</t>
  </si>
  <si>
    <t>35*0,05 "Přepočtené koeficientem množství</t>
  </si>
  <si>
    <t>183101221</t>
  </si>
  <si>
    <t>Hloubení jamek pro vysazování rostlin v zemině tř.1 až 4 s výměnou půdy z 50% v rovině nebo na svahu do 1:5, objemu přes 0,40 do 1,00 m3</t>
  </si>
  <si>
    <t>947368348</t>
  </si>
  <si>
    <t>-1549587523</t>
  </si>
  <si>
    <t>183111211</t>
  </si>
  <si>
    <t>Hloubení jamek pro vysazování rostlin v zemině tř.1 až 4 s výměnou půdy z 50% v rovině nebo na svahu do 1:5, objemu do 0,002 m3</t>
  </si>
  <si>
    <t>877525335</t>
  </si>
  <si>
    <t>-243437295</t>
  </si>
  <si>
    <t>1936*0,015 "Přepočtené koeficientem množství</t>
  </si>
  <si>
    <t>183111212</t>
  </si>
  <si>
    <t>Hloubení jamek pro vysazování rostlin v zemině tř.1 až 4 s výměnou půdy z 50% v rovině nebo na svahu do 1:5, objemu přes 0,002 do 0,005 m3</t>
  </si>
  <si>
    <t>1159446617</t>
  </si>
  <si>
    <t>-6036005</t>
  </si>
  <si>
    <t>173*0,045 "Přepočtené koeficientem množství</t>
  </si>
  <si>
    <t>183112212</t>
  </si>
  <si>
    <t>Hloubení jamek pro vysazování rostlin v zemině tř.1 až 4 s výměnou půdy z 50% na svahu přes 1:5 do 1:2, objemu přes 0,002 do 0,005 m3</t>
  </si>
  <si>
    <t>1393474849</t>
  </si>
  <si>
    <t>1357730255</t>
  </si>
  <si>
    <t>542*0,045 "Přepočtené koeficientem množství</t>
  </si>
  <si>
    <t>183205111</t>
  </si>
  <si>
    <t>Založení záhonu pro výsadbu rostlin v rovině nebo na svahu do 1:5 v zemině tř. 1 až 2</t>
  </si>
  <si>
    <t>-1191958378</t>
  </si>
  <si>
    <t>183205131</t>
  </si>
  <si>
    <t>Založení záhonu pro výsadbu rostlin na svahu přes 1:5 do 1:2 v zemině tř. 1 až 2</t>
  </si>
  <si>
    <t>-1163765606</t>
  </si>
  <si>
    <t>183211211</t>
  </si>
  <si>
    <t>Založení štěrkového záhonu pro výsadbu trvalek v zemině tř. 1 až 4 v rovině nebo na svahu do 1:5</t>
  </si>
  <si>
    <t>368730208</t>
  </si>
  <si>
    <t>183211212</t>
  </si>
  <si>
    <t>Založení štěrkového záhonu pro výsadbu trvalek v zemině tř. 1 až 4 na svahu přes 1:5 do 1:2</t>
  </si>
  <si>
    <t>476026614</t>
  </si>
  <si>
    <t>183211312</t>
  </si>
  <si>
    <t>Výsadba květin do připravené půdy se zalitím do připravené půdy, se zalitím trvalek</t>
  </si>
  <si>
    <t>-386224331</t>
  </si>
  <si>
    <t>183211313</t>
  </si>
  <si>
    <t>Výsadba květin do připravené půdy se zalitím do připravené půdy, se zalitím cibulí nebo hlíz</t>
  </si>
  <si>
    <t>-1596753440</t>
  </si>
  <si>
    <t>183402121</t>
  </si>
  <si>
    <t>Rozrušení půdy na hloubku přes 50 do 150 mm souvislé plochy do 500 m2 v rovině nebo na svahu do 1:5</t>
  </si>
  <si>
    <t>-1105559847</t>
  </si>
  <si>
    <t>183402122</t>
  </si>
  <si>
    <t>Rozrušení půdy na hloubku přes 50 do 150 mm souvislé plochy do 500 m2 na svahu přes 1:5 do 1:2</t>
  </si>
  <si>
    <t>-1552018866</t>
  </si>
  <si>
    <t>184102110</t>
  </si>
  <si>
    <t>Výsadba dřeviny s balem do předem vyhloubené jamky se zalitím v rovině nebo na svahu do 1:5, při průměru balu do 100 mm</t>
  </si>
  <si>
    <t>687293206</t>
  </si>
  <si>
    <t>251911552</t>
  </si>
  <si>
    <t>hnojivo NPK pomalurozpustné (tablety 10 g)</t>
  </si>
  <si>
    <t>1697658956</t>
  </si>
  <si>
    <t>173*0,02 "Přepočtené koeficientem množství</t>
  </si>
  <si>
    <t>251911551</t>
  </si>
  <si>
    <t>Hydroabsorpční kondicionér (např. Hydrogel, Terracottem,...)</t>
  </si>
  <si>
    <t>-1890604572</t>
  </si>
  <si>
    <t>173*0,015 "Přepočtené koeficientem množství</t>
  </si>
  <si>
    <t>026504161</t>
  </si>
  <si>
    <t>keř listnatý půdopokryvný, 20 - 40 cm, K (specifikace níže)</t>
  </si>
  <si>
    <t>-2052905321</t>
  </si>
  <si>
    <t>184102111</t>
  </si>
  <si>
    <t>Výsadba dřeviny s balem do předem vyhloubené jamky se zalitím v rovině nebo na svahu do 1:5, při průměru balu přes 100 do 200 mm</t>
  </si>
  <si>
    <t>1764492009</t>
  </si>
  <si>
    <t>-1806695568</t>
  </si>
  <si>
    <t>35*0,04 "Přepočtené koeficientem množství</t>
  </si>
  <si>
    <t>-1372950884</t>
  </si>
  <si>
    <t>35*0,03 "Přepočtené koeficientem množství</t>
  </si>
  <si>
    <t>026504170</t>
  </si>
  <si>
    <t>keř listnatý, 40 - 60 cm, K</t>
  </si>
  <si>
    <t>-1362499948</t>
  </si>
  <si>
    <t>026504172</t>
  </si>
  <si>
    <t>keř jehličnatý, 40 - 60 cm, K</t>
  </si>
  <si>
    <t>547320079</t>
  </si>
  <si>
    <t>184102115</t>
  </si>
  <si>
    <t>Výsadba dřeviny s balem do předem vyhloubené jamky se zalitím v rovině nebo na svahu do 1:5, při průměru balu přes 500 do 600 mm</t>
  </si>
  <si>
    <t>-1667139180</t>
  </si>
  <si>
    <t>-1357134118</t>
  </si>
  <si>
    <t>10*0,3 "Přepočtené koeficientem množství</t>
  </si>
  <si>
    <t>026504050</t>
  </si>
  <si>
    <t>Jabloň - Malus 'Rudolph', OK 14 - 16 cm, ZB</t>
  </si>
  <si>
    <t>-444704191</t>
  </si>
  <si>
    <t>026504871</t>
  </si>
  <si>
    <t>Hloh - Crataegus x prunifolia 'Splendens', OK 14 - 16 cm, ZB</t>
  </si>
  <si>
    <t>-355652940</t>
  </si>
  <si>
    <t>184102120</t>
  </si>
  <si>
    <t>Výsadba dřeviny s balem do předem vyhloubené jamky se zalitím na svahu přes 1:5 do 1:2, při průměru balu do 100 mm</t>
  </si>
  <si>
    <t>-1724843729</t>
  </si>
  <si>
    <t>379841841</t>
  </si>
  <si>
    <t>512*0,02 "Přepočtené koeficientem množství</t>
  </si>
  <si>
    <t>1796085780</t>
  </si>
  <si>
    <t>512*0,015 "Přepočtené koeficientem množství</t>
  </si>
  <si>
    <t>026504160</t>
  </si>
  <si>
    <t>keř listnatý 20 - 40 cm, K</t>
  </si>
  <si>
    <t>-375599830</t>
  </si>
  <si>
    <t>184102121</t>
  </si>
  <si>
    <t>Výsadba dřeviny s balem do předem vyhloubené jamky se zalitím na svahu přes 1:5 do 1:2, při průměru balu přes 100 do 200 mm</t>
  </si>
  <si>
    <t>684142609</t>
  </si>
  <si>
    <t>-1097030859</t>
  </si>
  <si>
    <t>30*0,02 "Přepočtené koeficientem množství</t>
  </si>
  <si>
    <t>1908526028</t>
  </si>
  <si>
    <t>30*0,015 "Přepočtené koeficientem množství</t>
  </si>
  <si>
    <t>026603000</t>
  </si>
  <si>
    <t>keř jehličnatý 20 - 40 cm, K</t>
  </si>
  <si>
    <t>1159951110</t>
  </si>
  <si>
    <t>184215133</t>
  </si>
  <si>
    <t>Ukotvení dřeviny kůly třemi kůly, délky přes 2 do 3 m</t>
  </si>
  <si>
    <t>1453426349</t>
  </si>
  <si>
    <t>605912540</t>
  </si>
  <si>
    <t>kůl vyvazovací dřevěný délka 250 cm průměr 8 cm</t>
  </si>
  <si>
    <t>417841718</t>
  </si>
  <si>
    <t>13*3 "Přepočtené koeficientem množství</t>
  </si>
  <si>
    <t>605912571</t>
  </si>
  <si>
    <t>příčka spojovací ke kůlům ipregnovaná 50x8 cm (půlkulatina)</t>
  </si>
  <si>
    <t>-851920752</t>
  </si>
  <si>
    <t>693110501</t>
  </si>
  <si>
    <t>úvazek bavlněný / jutový / kokosový š. 3 cm</t>
  </si>
  <si>
    <t>1750054335</t>
  </si>
  <si>
    <t>184501141</t>
  </si>
  <si>
    <t>Zhotovení obalu kmene z rákosové nebo kokosové rohože v rovině nebo na svahu do 1:5</t>
  </si>
  <si>
    <t>-1211452002</t>
  </si>
  <si>
    <t>618940020</t>
  </si>
  <si>
    <t>rákos ohradový neloupaný 60 x 140 cm</t>
  </si>
  <si>
    <t>-1261407630</t>
  </si>
  <si>
    <t>13*0,5 "Přepočtené koeficientem množství</t>
  </si>
  <si>
    <t>184401112</t>
  </si>
  <si>
    <t>Příprava dřeviny k přesazení v rovině nebo na svahu do 1:5 s balem, při průměru balu přes 0,8 do 1 m</t>
  </si>
  <si>
    <t>649581155</t>
  </si>
  <si>
    <t>184502114</t>
  </si>
  <si>
    <t>Vyzvednutí dřeviny k přesazení s balem v rovině nebo na svahu do 1:5, při průměru balu přes 600 do 800 mm</t>
  </si>
  <si>
    <t>1093853761</t>
  </si>
  <si>
    <t>184102117</t>
  </si>
  <si>
    <t>Výsadba dřeviny s balem do předem vyhloubené jamky se zalitím v rovině nebo na svahu do 1:5, při průměru balu přes 800 do 1000 mm</t>
  </si>
  <si>
    <t>558243131</t>
  </si>
  <si>
    <t>682997016</t>
  </si>
  <si>
    <t>3*0,3 "Přepočtené koeficientem množství</t>
  </si>
  <si>
    <t>184802111</t>
  </si>
  <si>
    <t>Chemické odplevelení půdy před založením kultury, trávníku nebo zpevněných ploch o výměře jednotlivě přes 20 m2 v rovině nebo na svahu do 1:5 postřikem na široko</t>
  </si>
  <si>
    <t>-1765580339</t>
  </si>
  <si>
    <t>184802211</t>
  </si>
  <si>
    <t>Chemické odplevelení půdy před založením kultury, trávníku nebo zpevněných ploch o výměře jednotlivě přes 20 m2 na svahu přes 1:5 do 1:2 postřikem na široko</t>
  </si>
  <si>
    <t>1008435512</t>
  </si>
  <si>
    <t>184806121</t>
  </si>
  <si>
    <t>Řez komparativní stromů o průměru koruny do 2 m</t>
  </si>
  <si>
    <t>1661005</t>
  </si>
  <si>
    <t>184818231</t>
  </si>
  <si>
    <t>Ochrana kmene bedněním před poškozením stavebním provozem zřízení včetně odstranění výšky bednění do 2 m průměru kmene do 300 mm</t>
  </si>
  <si>
    <t>-944833714</t>
  </si>
  <si>
    <t>184852214</t>
  </si>
  <si>
    <t>Řez stromů prováděný lezeckou technikou zdravotní, plocha koruny stromu přes 90 do 120 m2</t>
  </si>
  <si>
    <t>-24025974</t>
  </si>
  <si>
    <t>184852216</t>
  </si>
  <si>
    <t>Řez stromů prováděný lezeckou technikou zdravotní, plocha koruny stromu přes 150 do 180 m2</t>
  </si>
  <si>
    <t>-644727202</t>
  </si>
  <si>
    <t>184911161</t>
  </si>
  <si>
    <t>Mulčování záhonů kačírkem nebo drceným kamenivem tloušťky mulče přes 50 do 100 mm v rovině nebo na svahu do 1:5</t>
  </si>
  <si>
    <t>-1726200594</t>
  </si>
  <si>
    <t>583374010</t>
  </si>
  <si>
    <t>kamenivo dekorační (kačírek) frakce 8/16</t>
  </si>
  <si>
    <t>1294404000</t>
  </si>
  <si>
    <t>152*0,25 "Přepočtené koeficientem množství</t>
  </si>
  <si>
    <t>184911162</t>
  </si>
  <si>
    <t>Mulčování záhonů kačírkem nebo drceným kamenivem tloušťky mulče přes 50 do 100 mm na svahu přes 1:5 do 1:2</t>
  </si>
  <si>
    <t>354669532</t>
  </si>
  <si>
    <t>-1264961042</t>
  </si>
  <si>
    <t>91*0,25 "Přepočtené koeficientem množství</t>
  </si>
  <si>
    <t>184911311</t>
  </si>
  <si>
    <t>Položení mulčovací textilie proti prorůstání plevelů kolem vysázených rostlin v rovině nebo na svahu do 1:5</t>
  </si>
  <si>
    <t>-83319094</t>
  </si>
  <si>
    <t>693112150</t>
  </si>
  <si>
    <t>geotextilie netkaná 300 g/m2</t>
  </si>
  <si>
    <t>-922184981</t>
  </si>
  <si>
    <t>98*1,4 "Přepočtené koeficientem množství</t>
  </si>
  <si>
    <t>184911312</t>
  </si>
  <si>
    <t>Položení mulčovací textilie proti prorůstání plevelů kolem vysázených rostlin na svahu přes 1:5 do 1:2</t>
  </si>
  <si>
    <t>-860090208</t>
  </si>
  <si>
    <t>2053751172</t>
  </si>
  <si>
    <t>184911421</t>
  </si>
  <si>
    <t>Mulčování vysazených rostlin mulčovací kůrou, tl. do 100 mm v rovině nebo na svahu do 1:5</t>
  </si>
  <si>
    <t>762888766</t>
  </si>
  <si>
    <t>103911000</t>
  </si>
  <si>
    <t>kůra mulčovací VL</t>
  </si>
  <si>
    <t>-984994414</t>
  </si>
  <si>
    <t>98*0,103 "Přepočtené koeficientem množství</t>
  </si>
  <si>
    <t>184911422</t>
  </si>
  <si>
    <t>Mulčování vysazených rostlin mulčovací kůrou, tl. do 100 mm na svahu přes 1:5 do 1:2</t>
  </si>
  <si>
    <t>-1201775576</t>
  </si>
  <si>
    <t>744989036</t>
  </si>
  <si>
    <t>218*0,103 "Přepočtené koeficientem množství</t>
  </si>
  <si>
    <t>185851121</t>
  </si>
  <si>
    <t>Dovoz vody pro zálivku rostlin na vzdálenost do 1000 m</t>
  </si>
  <si>
    <t>-132591489</t>
  </si>
  <si>
    <t>998231311</t>
  </si>
  <si>
    <t>Přesun hmot pro sadovnické a krajinářské úpravy - strojně dopravní vzdálenost do 5000 m</t>
  </si>
  <si>
    <t>-1347635237</t>
  </si>
  <si>
    <t>998231411</t>
  </si>
  <si>
    <t>Přesun hmot pro sadovnické a krajinářské úpravy - ručně bez užití mechanizace vodorovná dopravní vzdálenost do 100 m</t>
  </si>
  <si>
    <t>1656054321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</si>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</sst>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ht="36.96" customHeight="1">
      <c r="AR2"/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ht="51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1" customFormat="1" ht="25.92" customHeight="1"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2"/>
    </row>
    <row r="29" s="2" customFormat="1" ht="14.4" customHeight="1">
      <c r="B29" s="46"/>
      <c r="C29" s="47"/>
      <c r="D29" s="33" t="s">
        <v>43</v>
      </c>
      <c r="E29" s="47"/>
      <c r="F29" s="33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2" customFormat="1" ht="14.4" customHeight="1">
      <c r="B30" s="46"/>
      <c r="C30" s="47"/>
      <c r="D30" s="47"/>
      <c r="E30" s="47"/>
      <c r="F30" s="33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2" customFormat="1" ht="14.4" customHeight="1">
      <c r="B31" s="46"/>
      <c r="C31" s="47"/>
      <c r="D31" s="47"/>
      <c r="E31" s="47"/>
      <c r="F31" s="33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2" customFormat="1" ht="14.4" customHeight="1">
      <c r="B32" s="46"/>
      <c r="C32" s="47"/>
      <c r="D32" s="47"/>
      <c r="E32" s="47"/>
      <c r="F32" s="33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2" customFormat="1" ht="14.4" customHeight="1">
      <c r="B33" s="46"/>
      <c r="C33" s="47"/>
      <c r="D33" s="47"/>
      <c r="E33" s="47"/>
      <c r="F33" s="33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="1" customFormat="1" ht="6.96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="1" customFormat="1" ht="24.96" customHeight="1">
      <c r="B42" s="39"/>
      <c r="C42" s="24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201029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="4" customFormat="1" ht="36.96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Peškovy ulice - 1. etapa, DI1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Horažďovice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 "","",AN8)</f>
        <v>17. 3. 2020</v>
      </c>
      <c r="AN47" s="72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Horažďovice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32</v>
      </c>
      <c r="AJ49" s="40"/>
      <c r="AK49" s="40"/>
      <c r="AL49" s="40"/>
      <c r="AM49" s="73" t="str">
        <f>IF(E17="","",E17)</f>
        <v xml:space="preserve"> Pontex, středisko Plzeň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="1" customFormat="1" ht="15.15" customHeight="1">
      <c r="B50" s="39"/>
      <c r="C50" s="33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35</v>
      </c>
      <c r="AJ50" s="40"/>
      <c r="AK50" s="40"/>
      <c r="AL50" s="40"/>
      <c r="AM50" s="73" t="str">
        <f>IF(E20="","",E20)</f>
        <v>Pavel Matoušek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="1" customFormat="1" ht="29.28" customHeight="1"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="5" customFormat="1" ht="32.4" customHeight="1"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ROUND(SUM(AG55:AG65),2)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ROUND(SUM(AS55:AS65),2)</f>
        <v>0</v>
      </c>
      <c r="AT54" s="106">
        <f>ROUND(SUM(AV54:AW54),2)</f>
        <v>0</v>
      </c>
      <c r="AU54" s="107">
        <f>ROUND(SUM(AU55:AU65),5)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ROUND(SUM(AZ55:AZ65),2)</f>
        <v>0</v>
      </c>
      <c r="BA54" s="106">
        <f>ROUND(SUM(BA55:BA65),2)</f>
        <v>0</v>
      </c>
      <c r="BB54" s="106">
        <f>ROUND(SUM(BB55:BB65),2)</f>
        <v>0</v>
      </c>
      <c r="BC54" s="106">
        <f>ROUND(SUM(BC55:BC65),2)</f>
        <v>0</v>
      </c>
      <c r="BD54" s="108">
        <f>ROUND(SUM(BD55:BD65),2)</f>
        <v>0</v>
      </c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="6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'001 - všeobecné položky -...'!J30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'001 - všeobecné položky -...'!P81</f>
        <v>0</v>
      </c>
      <c r="AV55" s="120">
        <f>'001 - všeobecné položky -...'!J33</f>
        <v>0</v>
      </c>
      <c r="AW55" s="120">
        <f>'001 - všeobecné položky -...'!J34</f>
        <v>0</v>
      </c>
      <c r="AX55" s="120">
        <f>'001 - všeobecné položky -...'!J35</f>
        <v>0</v>
      </c>
      <c r="AY55" s="120">
        <f>'001 - všeobecné položky -...'!J36</f>
        <v>0</v>
      </c>
      <c r="AZ55" s="120">
        <f>'001 - všeobecné položky -...'!F33</f>
        <v>0</v>
      </c>
      <c r="BA55" s="120">
        <f>'001 - všeobecné položky -...'!F34</f>
        <v>0</v>
      </c>
      <c r="BB55" s="120">
        <f>'001 - všeobecné položky -...'!F35</f>
        <v>0</v>
      </c>
      <c r="BC55" s="120">
        <f>'001 - všeobecné položky -...'!F36</f>
        <v>0</v>
      </c>
      <c r="BD55" s="122">
        <f>'001 - všeobecné položky -...'!F37</f>
        <v>0</v>
      </c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="6" customFormat="1" ht="16.5" customHeight="1">
      <c r="A56" s="111" t="s">
        <v>77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'0099-1 - Plynovodní přípojky'!J30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19">
        <v>0</v>
      </c>
      <c r="AT56" s="120">
        <f>ROUND(SUM(AV56:AW56),2)</f>
        <v>0</v>
      </c>
      <c r="AU56" s="121">
        <f>'0099-1 - Plynovodní přípojky'!P84</f>
        <v>0</v>
      </c>
      <c r="AV56" s="120">
        <f>'0099-1 - Plynovodní přípojky'!J33</f>
        <v>0</v>
      </c>
      <c r="AW56" s="120">
        <f>'0099-1 - Plynovodní přípojky'!J34</f>
        <v>0</v>
      </c>
      <c r="AX56" s="120">
        <f>'0099-1 - Plynovodní přípojky'!J35</f>
        <v>0</v>
      </c>
      <c r="AY56" s="120">
        <f>'0099-1 - Plynovodní přípojky'!J36</f>
        <v>0</v>
      </c>
      <c r="AZ56" s="120">
        <f>'0099-1 - Plynovodní přípojky'!F33</f>
        <v>0</v>
      </c>
      <c r="BA56" s="120">
        <f>'0099-1 - Plynovodní přípojky'!F34</f>
        <v>0</v>
      </c>
      <c r="BB56" s="120">
        <f>'0099-1 - Plynovodní přípojky'!F35</f>
        <v>0</v>
      </c>
      <c r="BC56" s="120">
        <f>'0099-1 - Plynovodní přípojky'!F36</f>
        <v>0</v>
      </c>
      <c r="BD56" s="122">
        <f>'0099-1 - Plynovodní přípojky'!F37</f>
        <v>0</v>
      </c>
      <c r="BT56" s="123" t="s">
        <v>81</v>
      </c>
      <c r="BV56" s="123" t="s">
        <v>75</v>
      </c>
      <c r="BW56" s="123" t="s">
        <v>86</v>
      </c>
      <c r="BX56" s="123" t="s">
        <v>5</v>
      </c>
      <c r="CL56" s="123" t="s">
        <v>19</v>
      </c>
      <c r="CM56" s="123" t="s">
        <v>83</v>
      </c>
    </row>
    <row r="57" s="6" customFormat="1" ht="27" customHeight="1">
      <c r="A57" s="111" t="s">
        <v>77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'101 - Komunikace. chodník...'!J30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80</v>
      </c>
      <c r="AR57" s="118"/>
      <c r="AS57" s="119">
        <v>0</v>
      </c>
      <c r="AT57" s="120">
        <f>ROUND(SUM(AV57:AW57),2)</f>
        <v>0</v>
      </c>
      <c r="AU57" s="121">
        <f>'101 - Komunikace. chodník...'!P91</f>
        <v>0</v>
      </c>
      <c r="AV57" s="120">
        <f>'101 - Komunikace. chodník...'!J33</f>
        <v>0</v>
      </c>
      <c r="AW57" s="120">
        <f>'101 - Komunikace. chodník...'!J34</f>
        <v>0</v>
      </c>
      <c r="AX57" s="120">
        <f>'101 - Komunikace. chodník...'!J35</f>
        <v>0</v>
      </c>
      <c r="AY57" s="120">
        <f>'101 - Komunikace. chodník...'!J36</f>
        <v>0</v>
      </c>
      <c r="AZ57" s="120">
        <f>'101 - Komunikace. chodník...'!F33</f>
        <v>0</v>
      </c>
      <c r="BA57" s="120">
        <f>'101 - Komunikace. chodník...'!F34</f>
        <v>0</v>
      </c>
      <c r="BB57" s="120">
        <f>'101 - Komunikace. chodník...'!F35</f>
        <v>0</v>
      </c>
      <c r="BC57" s="120">
        <f>'101 - Komunikace. chodník...'!F36</f>
        <v>0</v>
      </c>
      <c r="BD57" s="122">
        <f>'101 - Komunikace. chodník...'!F37</f>
        <v>0</v>
      </c>
      <c r="BT57" s="123" t="s">
        <v>81</v>
      </c>
      <c r="BV57" s="123" t="s">
        <v>75</v>
      </c>
      <c r="BW57" s="123" t="s">
        <v>89</v>
      </c>
      <c r="BX57" s="123" t="s">
        <v>5</v>
      </c>
      <c r="CL57" s="123" t="s">
        <v>19</v>
      </c>
      <c r="CM57" s="123" t="s">
        <v>83</v>
      </c>
    </row>
    <row r="58" s="6" customFormat="1" ht="16.5" customHeight="1">
      <c r="A58" s="111" t="s">
        <v>77</v>
      </c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'110.1 - DIO - 1.etapa'!J30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80</v>
      </c>
      <c r="AR58" s="118"/>
      <c r="AS58" s="119">
        <v>0</v>
      </c>
      <c r="AT58" s="120">
        <f>ROUND(SUM(AV58:AW58),2)</f>
        <v>0</v>
      </c>
      <c r="AU58" s="121">
        <f>'110.1 - DIO - 1.etapa'!P86</f>
        <v>0</v>
      </c>
      <c r="AV58" s="120">
        <f>'110.1 - DIO - 1.etapa'!J33</f>
        <v>0</v>
      </c>
      <c r="AW58" s="120">
        <f>'110.1 - DIO - 1.etapa'!J34</f>
        <v>0</v>
      </c>
      <c r="AX58" s="120">
        <f>'110.1 - DIO - 1.etapa'!J35</f>
        <v>0</v>
      </c>
      <c r="AY58" s="120">
        <f>'110.1 - DIO - 1.etapa'!J36</f>
        <v>0</v>
      </c>
      <c r="AZ58" s="120">
        <f>'110.1 - DIO - 1.etapa'!F33</f>
        <v>0</v>
      </c>
      <c r="BA58" s="120">
        <f>'110.1 - DIO - 1.etapa'!F34</f>
        <v>0</v>
      </c>
      <c r="BB58" s="120">
        <f>'110.1 - DIO - 1.etapa'!F35</f>
        <v>0</v>
      </c>
      <c r="BC58" s="120">
        <f>'110.1 - DIO - 1.etapa'!F36</f>
        <v>0</v>
      </c>
      <c r="BD58" s="122">
        <f>'110.1 - DIO - 1.etapa'!F37</f>
        <v>0</v>
      </c>
      <c r="BT58" s="123" t="s">
        <v>81</v>
      </c>
      <c r="BV58" s="123" t="s">
        <v>75</v>
      </c>
      <c r="BW58" s="123" t="s">
        <v>92</v>
      </c>
      <c r="BX58" s="123" t="s">
        <v>5</v>
      </c>
      <c r="CL58" s="123" t="s">
        <v>19</v>
      </c>
      <c r="CM58" s="123" t="s">
        <v>83</v>
      </c>
    </row>
    <row r="59" s="6" customFormat="1" ht="16.5" customHeight="1">
      <c r="A59" s="111" t="s">
        <v>77</v>
      </c>
      <c r="B59" s="112"/>
      <c r="C59" s="113"/>
      <c r="D59" s="114" t="s">
        <v>93</v>
      </c>
      <c r="E59" s="114"/>
      <c r="F59" s="114"/>
      <c r="G59" s="114"/>
      <c r="H59" s="114"/>
      <c r="I59" s="115"/>
      <c r="J59" s="114" t="s">
        <v>94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'301 - kanalizace včetně p...'!J30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80</v>
      </c>
      <c r="AR59" s="118"/>
      <c r="AS59" s="119">
        <v>0</v>
      </c>
      <c r="AT59" s="120">
        <f>ROUND(SUM(AV59:AW59),2)</f>
        <v>0</v>
      </c>
      <c r="AU59" s="121">
        <f>'301 - kanalizace včetně p...'!P89</f>
        <v>0</v>
      </c>
      <c r="AV59" s="120">
        <f>'301 - kanalizace včetně p...'!J33</f>
        <v>0</v>
      </c>
      <c r="AW59" s="120">
        <f>'301 - kanalizace včetně p...'!J34</f>
        <v>0</v>
      </c>
      <c r="AX59" s="120">
        <f>'301 - kanalizace včetně p...'!J35</f>
        <v>0</v>
      </c>
      <c r="AY59" s="120">
        <f>'301 - kanalizace včetně p...'!J36</f>
        <v>0</v>
      </c>
      <c r="AZ59" s="120">
        <f>'301 - kanalizace včetně p...'!F33</f>
        <v>0</v>
      </c>
      <c r="BA59" s="120">
        <f>'301 - kanalizace včetně p...'!F34</f>
        <v>0</v>
      </c>
      <c r="BB59" s="120">
        <f>'301 - kanalizace včetně p...'!F35</f>
        <v>0</v>
      </c>
      <c r="BC59" s="120">
        <f>'301 - kanalizace včetně p...'!F36</f>
        <v>0</v>
      </c>
      <c r="BD59" s="122">
        <f>'301 - kanalizace včetně p...'!F37</f>
        <v>0</v>
      </c>
      <c r="BT59" s="123" t="s">
        <v>81</v>
      </c>
      <c r="BV59" s="123" t="s">
        <v>75</v>
      </c>
      <c r="BW59" s="123" t="s">
        <v>95</v>
      </c>
      <c r="BX59" s="123" t="s">
        <v>5</v>
      </c>
      <c r="CL59" s="123" t="s">
        <v>19</v>
      </c>
      <c r="CM59" s="123" t="s">
        <v>83</v>
      </c>
    </row>
    <row r="60" s="6" customFormat="1" ht="16.5" customHeight="1">
      <c r="A60" s="111" t="s">
        <v>77</v>
      </c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'351 - vodovod včetně příp...'!J30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80</v>
      </c>
      <c r="AR60" s="118"/>
      <c r="AS60" s="119">
        <v>0</v>
      </c>
      <c r="AT60" s="120">
        <f>ROUND(SUM(AV60:AW60),2)</f>
        <v>0</v>
      </c>
      <c r="AU60" s="121">
        <f>'351 - vodovod včetně příp...'!P86</f>
        <v>0</v>
      </c>
      <c r="AV60" s="120">
        <f>'351 - vodovod včetně příp...'!J33</f>
        <v>0</v>
      </c>
      <c r="AW60" s="120">
        <f>'351 - vodovod včetně příp...'!J34</f>
        <v>0</v>
      </c>
      <c r="AX60" s="120">
        <f>'351 - vodovod včetně příp...'!J35</f>
        <v>0</v>
      </c>
      <c r="AY60" s="120">
        <f>'351 - vodovod včetně příp...'!J36</f>
        <v>0</v>
      </c>
      <c r="AZ60" s="120">
        <f>'351 - vodovod včetně příp...'!F33</f>
        <v>0</v>
      </c>
      <c r="BA60" s="120">
        <f>'351 - vodovod včetně příp...'!F34</f>
        <v>0</v>
      </c>
      <c r="BB60" s="120">
        <f>'351 - vodovod včetně příp...'!F35</f>
        <v>0</v>
      </c>
      <c r="BC60" s="120">
        <f>'351 - vodovod včetně příp...'!F36</f>
        <v>0</v>
      </c>
      <c r="BD60" s="122">
        <f>'351 - vodovod včetně příp...'!F37</f>
        <v>0</v>
      </c>
      <c r="BT60" s="123" t="s">
        <v>81</v>
      </c>
      <c r="BV60" s="123" t="s">
        <v>75</v>
      </c>
      <c r="BW60" s="123" t="s">
        <v>98</v>
      </c>
      <c r="BX60" s="123" t="s">
        <v>5</v>
      </c>
      <c r="CL60" s="123" t="s">
        <v>19</v>
      </c>
      <c r="CM60" s="123" t="s">
        <v>83</v>
      </c>
    </row>
    <row r="61" s="6" customFormat="1" ht="27" customHeight="1">
      <c r="A61" s="111" t="s">
        <v>77</v>
      </c>
      <c r="B61" s="112"/>
      <c r="C61" s="113"/>
      <c r="D61" s="114" t="s">
        <v>99</v>
      </c>
      <c r="E61" s="114"/>
      <c r="F61" s="114"/>
      <c r="G61" s="114"/>
      <c r="H61" s="114"/>
      <c r="I61" s="115"/>
      <c r="J61" s="114" t="s">
        <v>100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'353 - vodovodní přípojka 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80</v>
      </c>
      <c r="AR61" s="118"/>
      <c r="AS61" s="119">
        <v>0</v>
      </c>
      <c r="AT61" s="120">
        <f>ROUND(SUM(AV61:AW61),2)</f>
        <v>0</v>
      </c>
      <c r="AU61" s="121">
        <f>'353 - vodovodní přípojka ...'!P85</f>
        <v>0</v>
      </c>
      <c r="AV61" s="120">
        <f>'353 - vodovodní přípojka ...'!J33</f>
        <v>0</v>
      </c>
      <c r="AW61" s="120">
        <f>'353 - vodovodní přípojka ...'!J34</f>
        <v>0</v>
      </c>
      <c r="AX61" s="120">
        <f>'353 - vodovodní přípojka ...'!J35</f>
        <v>0</v>
      </c>
      <c r="AY61" s="120">
        <f>'353 - vodovodní přípojka ...'!J36</f>
        <v>0</v>
      </c>
      <c r="AZ61" s="120">
        <f>'353 - vodovodní přípojka ...'!F33</f>
        <v>0</v>
      </c>
      <c r="BA61" s="120">
        <f>'353 - vodovodní přípojka ...'!F34</f>
        <v>0</v>
      </c>
      <c r="BB61" s="120">
        <f>'353 - vodovodní přípojka ...'!F35</f>
        <v>0</v>
      </c>
      <c r="BC61" s="120">
        <f>'353 - vodovodní přípojka ...'!F36</f>
        <v>0</v>
      </c>
      <c r="BD61" s="122">
        <f>'353 - vodovodní přípojka ...'!F37</f>
        <v>0</v>
      </c>
      <c r="BT61" s="123" t="s">
        <v>81</v>
      </c>
      <c r="BV61" s="123" t="s">
        <v>75</v>
      </c>
      <c r="BW61" s="123" t="s">
        <v>101</v>
      </c>
      <c r="BX61" s="123" t="s">
        <v>5</v>
      </c>
      <c r="CL61" s="123" t="s">
        <v>19</v>
      </c>
      <c r="CM61" s="123" t="s">
        <v>83</v>
      </c>
    </row>
    <row r="62" s="6" customFormat="1" ht="27" customHeight="1">
      <c r="A62" s="111" t="s">
        <v>77</v>
      </c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'441 - Veřejné osvětlení a...'!J30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80</v>
      </c>
      <c r="AR62" s="118"/>
      <c r="AS62" s="119">
        <v>0</v>
      </c>
      <c r="AT62" s="120">
        <f>ROUND(SUM(AV62:AW62),2)</f>
        <v>0</v>
      </c>
      <c r="AU62" s="121">
        <f>'441 - Veřejné osvětlení a...'!P89</f>
        <v>0</v>
      </c>
      <c r="AV62" s="120">
        <f>'441 - Veřejné osvětlení a...'!J33</f>
        <v>0</v>
      </c>
      <c r="AW62" s="120">
        <f>'441 - Veřejné osvětlení a...'!J34</f>
        <v>0</v>
      </c>
      <c r="AX62" s="120">
        <f>'441 - Veřejné osvětlení a...'!J35</f>
        <v>0</v>
      </c>
      <c r="AY62" s="120">
        <f>'441 - Veřejné osvětlení a...'!J36</f>
        <v>0</v>
      </c>
      <c r="AZ62" s="120">
        <f>'441 - Veřejné osvětlení a...'!F33</f>
        <v>0</v>
      </c>
      <c r="BA62" s="120">
        <f>'441 - Veřejné osvětlení a...'!F34</f>
        <v>0</v>
      </c>
      <c r="BB62" s="120">
        <f>'441 - Veřejné osvětlení a...'!F35</f>
        <v>0</v>
      </c>
      <c r="BC62" s="120">
        <f>'441 - Veřejné osvětlení a...'!F36</f>
        <v>0</v>
      </c>
      <c r="BD62" s="122">
        <f>'441 - Veřejné osvětlení a...'!F37</f>
        <v>0</v>
      </c>
      <c r="BT62" s="123" t="s">
        <v>81</v>
      </c>
      <c r="BV62" s="123" t="s">
        <v>75</v>
      </c>
      <c r="BW62" s="123" t="s">
        <v>104</v>
      </c>
      <c r="BX62" s="123" t="s">
        <v>5</v>
      </c>
      <c r="CL62" s="123" t="s">
        <v>19</v>
      </c>
      <c r="CM62" s="123" t="s">
        <v>83</v>
      </c>
    </row>
    <row r="63" s="6" customFormat="1" ht="16.5" customHeight="1">
      <c r="A63" s="111" t="s">
        <v>77</v>
      </c>
      <c r="B63" s="112"/>
      <c r="C63" s="113"/>
      <c r="D63" s="114" t="s">
        <v>105</v>
      </c>
      <c r="E63" s="114"/>
      <c r="F63" s="114"/>
      <c r="G63" s="114"/>
      <c r="H63" s="114"/>
      <c r="I63" s="115"/>
      <c r="J63" s="114" t="s">
        <v>106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'701 - Oplocení pozemku ka...'!J30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80</v>
      </c>
      <c r="AR63" s="118"/>
      <c r="AS63" s="119">
        <v>0</v>
      </c>
      <c r="AT63" s="120">
        <f>ROUND(SUM(AV63:AW63),2)</f>
        <v>0</v>
      </c>
      <c r="AU63" s="121">
        <f>'701 - Oplocení pozemku ka...'!P88</f>
        <v>0</v>
      </c>
      <c r="AV63" s="120">
        <f>'701 - Oplocení pozemku ka...'!J33</f>
        <v>0</v>
      </c>
      <c r="AW63" s="120">
        <f>'701 - Oplocení pozemku ka...'!J34</f>
        <v>0</v>
      </c>
      <c r="AX63" s="120">
        <f>'701 - Oplocení pozemku ka...'!J35</f>
        <v>0</v>
      </c>
      <c r="AY63" s="120">
        <f>'701 - Oplocení pozemku ka...'!J36</f>
        <v>0</v>
      </c>
      <c r="AZ63" s="120">
        <f>'701 - Oplocení pozemku ka...'!F33</f>
        <v>0</v>
      </c>
      <c r="BA63" s="120">
        <f>'701 - Oplocení pozemku ka...'!F34</f>
        <v>0</v>
      </c>
      <c r="BB63" s="120">
        <f>'701 - Oplocení pozemku ka...'!F35</f>
        <v>0</v>
      </c>
      <c r="BC63" s="120">
        <f>'701 - Oplocení pozemku ka...'!F36</f>
        <v>0</v>
      </c>
      <c r="BD63" s="122">
        <f>'701 - Oplocení pozemku ka...'!F37</f>
        <v>0</v>
      </c>
      <c r="BT63" s="123" t="s">
        <v>81</v>
      </c>
      <c r="BV63" s="123" t="s">
        <v>75</v>
      </c>
      <c r="BW63" s="123" t="s">
        <v>107</v>
      </c>
      <c r="BX63" s="123" t="s">
        <v>5</v>
      </c>
      <c r="CL63" s="123" t="s">
        <v>19</v>
      </c>
      <c r="CM63" s="123" t="s">
        <v>83</v>
      </c>
    </row>
    <row r="64" s="6" customFormat="1" ht="16.5" customHeight="1">
      <c r="A64" s="111" t="s">
        <v>77</v>
      </c>
      <c r="B64" s="112"/>
      <c r="C64" s="113"/>
      <c r="D64" s="114" t="s">
        <v>108</v>
      </c>
      <c r="E64" s="114"/>
      <c r="F64" s="114"/>
      <c r="G64" s="114"/>
      <c r="H64" s="114"/>
      <c r="I64" s="115"/>
      <c r="J64" s="114" t="s">
        <v>109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'702 - Oplocení pozemku ka...'!J30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80</v>
      </c>
      <c r="AR64" s="118"/>
      <c r="AS64" s="119">
        <v>0</v>
      </c>
      <c r="AT64" s="120">
        <f>ROUND(SUM(AV64:AW64),2)</f>
        <v>0</v>
      </c>
      <c r="AU64" s="121">
        <f>'702 - Oplocení pozemku ka...'!P88</f>
        <v>0</v>
      </c>
      <c r="AV64" s="120">
        <f>'702 - Oplocení pozemku ka...'!J33</f>
        <v>0</v>
      </c>
      <c r="AW64" s="120">
        <f>'702 - Oplocení pozemku ka...'!J34</f>
        <v>0</v>
      </c>
      <c r="AX64" s="120">
        <f>'702 - Oplocení pozemku ka...'!J35</f>
        <v>0</v>
      </c>
      <c r="AY64" s="120">
        <f>'702 - Oplocení pozemku ka...'!J36</f>
        <v>0</v>
      </c>
      <c r="AZ64" s="120">
        <f>'702 - Oplocení pozemku ka...'!F33</f>
        <v>0</v>
      </c>
      <c r="BA64" s="120">
        <f>'702 - Oplocení pozemku ka...'!F34</f>
        <v>0</v>
      </c>
      <c r="BB64" s="120">
        <f>'702 - Oplocení pozemku ka...'!F35</f>
        <v>0</v>
      </c>
      <c r="BC64" s="120">
        <f>'702 - Oplocení pozemku ka...'!F36</f>
        <v>0</v>
      </c>
      <c r="BD64" s="122">
        <f>'702 - Oplocení pozemku ka...'!F37</f>
        <v>0</v>
      </c>
      <c r="BT64" s="123" t="s">
        <v>81</v>
      </c>
      <c r="BV64" s="123" t="s">
        <v>75</v>
      </c>
      <c r="BW64" s="123" t="s">
        <v>110</v>
      </c>
      <c r="BX64" s="123" t="s">
        <v>5</v>
      </c>
      <c r="CL64" s="123" t="s">
        <v>19</v>
      </c>
      <c r="CM64" s="123" t="s">
        <v>83</v>
      </c>
    </row>
    <row r="65" s="6" customFormat="1" ht="16.5" customHeight="1">
      <c r="A65" s="111" t="s">
        <v>77</v>
      </c>
      <c r="B65" s="112"/>
      <c r="C65" s="113"/>
      <c r="D65" s="114" t="s">
        <v>111</v>
      </c>
      <c r="E65" s="114"/>
      <c r="F65" s="114"/>
      <c r="G65" s="114"/>
      <c r="H65" s="114"/>
      <c r="I65" s="115"/>
      <c r="J65" s="114" t="s">
        <v>112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'801 - Vegetační úpravy - ...'!J30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80</v>
      </c>
      <c r="AR65" s="118"/>
      <c r="AS65" s="124">
        <v>0</v>
      </c>
      <c r="AT65" s="125">
        <f>ROUND(SUM(AV65:AW65),2)</f>
        <v>0</v>
      </c>
      <c r="AU65" s="126">
        <f>'801 - Vegetační úpravy - ...'!P82</f>
        <v>0</v>
      </c>
      <c r="AV65" s="125">
        <f>'801 - Vegetační úpravy - ...'!J33</f>
        <v>0</v>
      </c>
      <c r="AW65" s="125">
        <f>'801 - Vegetační úpravy - ...'!J34</f>
        <v>0</v>
      </c>
      <c r="AX65" s="125">
        <f>'801 - Vegetační úpravy - ...'!J35</f>
        <v>0</v>
      </c>
      <c r="AY65" s="125">
        <f>'801 - Vegetační úpravy - ...'!J36</f>
        <v>0</v>
      </c>
      <c r="AZ65" s="125">
        <f>'801 - Vegetační úpravy - ...'!F33</f>
        <v>0</v>
      </c>
      <c r="BA65" s="125">
        <f>'801 - Vegetační úpravy - ...'!F34</f>
        <v>0</v>
      </c>
      <c r="BB65" s="125">
        <f>'801 - Vegetační úpravy - ...'!F35</f>
        <v>0</v>
      </c>
      <c r="BC65" s="125">
        <f>'801 - Vegetační úpravy - ...'!F36</f>
        <v>0</v>
      </c>
      <c r="BD65" s="127">
        <f>'801 - Vegetační úpravy - ...'!F37</f>
        <v>0</v>
      </c>
      <c r="BT65" s="123" t="s">
        <v>81</v>
      </c>
      <c r="BV65" s="123" t="s">
        <v>75</v>
      </c>
      <c r="BW65" s="123" t="s">
        <v>113</v>
      </c>
      <c r="BX65" s="123" t="s">
        <v>5</v>
      </c>
      <c r="CL65" s="123" t="s">
        <v>19</v>
      </c>
      <c r="CM65" s="123" t="s">
        <v>83</v>
      </c>
    </row>
    <row r="66" s="1" customFormat="1" ht="30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4"/>
    </row>
    <row r="67" s="1" customFormat="1" ht="6.96" customHeight="1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44"/>
    </row>
  </sheetData>
  <sheetProtection sheet="1" formatColumns="0" formatRows="0" objects="1" scenarios="1" spinCount="100000" saltValue="//q6f48E/SaFbxxwdlcWa+2IaHkhkq5KrAzVBx31H3XhKV5RSnH2Ivxu0BlkN+/OcpzLpFT8mcgB5wfa6T3tkw==" hashValue="DhOAaMInH8aKANIzSBSIKHZZq74T8WAo0WLEaFbfWEUoK92bpQllb3tgmi8kIjz0KQjxA9KPh3LAv7JPzNyIgA==" algorithmName="SHA-512" password="CC35"/>
  <mergeCells count="8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AG64:AM64"/>
    <mergeCell ref="AG63:AM63"/>
    <mergeCell ref="AG65:AM65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001 - všeobecné položky -...'!C2" display="/"/>
    <hyperlink ref="A56" location="'0099-1 - Plynovodní přípojky'!C2" display="/"/>
    <hyperlink ref="A57" location="'101 - Komunikace. chodník...'!C2" display="/"/>
    <hyperlink ref="A58" location="'110.1 - DIO - 1.etapa'!C2" display="/"/>
    <hyperlink ref="A59" location="'301 - kanalizace včetně p...'!C2" display="/"/>
    <hyperlink ref="A60" location="'351 - vodovod včetně příp...'!C2" display="/"/>
    <hyperlink ref="A61" location="'353 - vodovodní přípojka ...'!C2" display="/"/>
    <hyperlink ref="A62" location="'441 - Veřejné osvětlení a...'!C2" display="/"/>
    <hyperlink ref="A63" location="'701 - Oplocení pozemku ka...'!C2" display="/"/>
    <hyperlink ref="A64" location="'702 - Oplocení pozemku ka...'!C2" display="/"/>
    <hyperlink ref="A65" location="'801 - Vegetační úpravy -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107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2714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ROUND(J88,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ROUND((SUM(BE88:BE228)),  2)</f>
        <v>0</v>
      </c>
      <c r="I33" s="151">
        <v>0.20999999999999999</v>
      </c>
      <c r="J33" s="150">
        <f>ROUND(((SUM(BE88:BE228))*I33),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ROUND((SUM(BF88:BF228)),  2)</f>
        <v>0</v>
      </c>
      <c r="I34" s="151">
        <v>0.14999999999999999</v>
      </c>
      <c r="J34" s="150">
        <f>ROUND(((SUM(BF88:BF228))*I34),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ROUND((SUM(BG88:BG228)),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ROUND((SUM(BH88:BH228)),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ROUND((SUM(BI88:BI228)),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701 - Oplocení pozemku kat.č. 219/33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J88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J89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J90</f>
        <v>0</v>
      </c>
      <c r="K61" s="180"/>
      <c r="L61" s="185"/>
    </row>
    <row r="62" s="9" customFormat="1" ht="19.92" customHeight="1">
      <c r="B62" s="179"/>
      <c r="C62" s="180"/>
      <c r="D62" s="181" t="s">
        <v>406</v>
      </c>
      <c r="E62" s="182"/>
      <c r="F62" s="182"/>
      <c r="G62" s="182"/>
      <c r="H62" s="182"/>
      <c r="I62" s="183"/>
      <c r="J62" s="184">
        <f>J111</f>
        <v>0</v>
      </c>
      <c r="K62" s="180"/>
      <c r="L62" s="185"/>
    </row>
    <row r="63" s="9" customFormat="1" ht="19.92" customHeight="1">
      <c r="B63" s="179"/>
      <c r="C63" s="180"/>
      <c r="D63" s="181" t="s">
        <v>123</v>
      </c>
      <c r="E63" s="182"/>
      <c r="F63" s="182"/>
      <c r="G63" s="182"/>
      <c r="H63" s="182"/>
      <c r="I63" s="183"/>
      <c r="J63" s="184">
        <f>J140</f>
        <v>0</v>
      </c>
      <c r="K63" s="180"/>
      <c r="L63" s="185"/>
    </row>
    <row r="64" s="9" customFormat="1" ht="19.92" customHeight="1">
      <c r="B64" s="179"/>
      <c r="C64" s="180"/>
      <c r="D64" s="181" t="s">
        <v>410</v>
      </c>
      <c r="E64" s="182"/>
      <c r="F64" s="182"/>
      <c r="G64" s="182"/>
      <c r="H64" s="182"/>
      <c r="I64" s="183"/>
      <c r="J64" s="184">
        <f>J175</f>
        <v>0</v>
      </c>
      <c r="K64" s="180"/>
      <c r="L64" s="185"/>
    </row>
    <row r="65" s="9" customFormat="1" ht="19.92" customHeight="1">
      <c r="B65" s="179"/>
      <c r="C65" s="180"/>
      <c r="D65" s="181" t="s">
        <v>411</v>
      </c>
      <c r="E65" s="182"/>
      <c r="F65" s="182"/>
      <c r="G65" s="182"/>
      <c r="H65" s="182"/>
      <c r="I65" s="183"/>
      <c r="J65" s="184">
        <f>J195</f>
        <v>0</v>
      </c>
      <c r="K65" s="180"/>
      <c r="L65" s="185"/>
    </row>
    <row r="66" s="9" customFormat="1" ht="19.92" customHeight="1">
      <c r="B66" s="179"/>
      <c r="C66" s="180"/>
      <c r="D66" s="181" t="s">
        <v>412</v>
      </c>
      <c r="E66" s="182"/>
      <c r="F66" s="182"/>
      <c r="G66" s="182"/>
      <c r="H66" s="182"/>
      <c r="I66" s="183"/>
      <c r="J66" s="184">
        <f>J207</f>
        <v>0</v>
      </c>
      <c r="K66" s="180"/>
      <c r="L66" s="185"/>
    </row>
    <row r="67" s="8" customFormat="1" ht="24.96" customHeight="1">
      <c r="B67" s="172"/>
      <c r="C67" s="173"/>
      <c r="D67" s="174" t="s">
        <v>223</v>
      </c>
      <c r="E67" s="175"/>
      <c r="F67" s="175"/>
      <c r="G67" s="175"/>
      <c r="H67" s="175"/>
      <c r="I67" s="176"/>
      <c r="J67" s="177">
        <f>J209</f>
        <v>0</v>
      </c>
      <c r="K67" s="173"/>
      <c r="L67" s="178"/>
    </row>
    <row r="68" s="9" customFormat="1" ht="19.92" customHeight="1">
      <c r="B68" s="179"/>
      <c r="C68" s="180"/>
      <c r="D68" s="181" t="s">
        <v>413</v>
      </c>
      <c r="E68" s="182"/>
      <c r="F68" s="182"/>
      <c r="G68" s="182"/>
      <c r="H68" s="182"/>
      <c r="I68" s="183"/>
      <c r="J68" s="184">
        <f>J210</f>
        <v>0</v>
      </c>
      <c r="K68" s="180"/>
      <c r="L68" s="185"/>
    </row>
    <row r="69" s="1" customFormat="1" ht="21.84" customHeight="1"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6.96" customHeight="1">
      <c r="B70" s="59"/>
      <c r="C70" s="60"/>
      <c r="D70" s="60"/>
      <c r="E70" s="60"/>
      <c r="F70" s="60"/>
      <c r="G70" s="60"/>
      <c r="H70" s="60"/>
      <c r="I70" s="162"/>
      <c r="J70" s="60"/>
      <c r="K70" s="60"/>
      <c r="L70" s="44"/>
    </row>
    <row r="74" s="1" customFormat="1" ht="6.96" customHeight="1">
      <c r="B74" s="61"/>
      <c r="C74" s="62"/>
      <c r="D74" s="62"/>
      <c r="E74" s="62"/>
      <c r="F74" s="62"/>
      <c r="G74" s="62"/>
      <c r="H74" s="62"/>
      <c r="I74" s="165"/>
      <c r="J74" s="62"/>
      <c r="K74" s="62"/>
      <c r="L74" s="44"/>
    </row>
    <row r="75" s="1" customFormat="1" ht="24.96" customHeight="1">
      <c r="B75" s="39"/>
      <c r="C75" s="24" t="s">
        <v>124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6.5" customHeight="1">
      <c r="B78" s="39"/>
      <c r="C78" s="40"/>
      <c r="D78" s="40"/>
      <c r="E78" s="166" t="str">
        <f>E7</f>
        <v>Rekonstrukce Peškovy ulice - 1. etapa, DI1</v>
      </c>
      <c r="F78" s="33"/>
      <c r="G78" s="33"/>
      <c r="H78" s="33"/>
      <c r="I78" s="136"/>
      <c r="J78" s="40"/>
      <c r="K78" s="40"/>
      <c r="L78" s="44"/>
    </row>
    <row r="79" s="1" customFormat="1" ht="12" customHeight="1">
      <c r="B79" s="39"/>
      <c r="C79" s="33" t="s">
        <v>115</v>
      </c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6.5" customHeight="1">
      <c r="B80" s="39"/>
      <c r="C80" s="40"/>
      <c r="D80" s="40"/>
      <c r="E80" s="69" t="str">
        <f>E9</f>
        <v>701 - Oplocení pozemku kat.č. 219/33</v>
      </c>
      <c r="F80" s="40"/>
      <c r="G80" s="40"/>
      <c r="H80" s="40"/>
      <c r="I80" s="136"/>
      <c r="J80" s="40"/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" customFormat="1" ht="12" customHeight="1">
      <c r="B82" s="39"/>
      <c r="C82" s="33" t="s">
        <v>21</v>
      </c>
      <c r="D82" s="40"/>
      <c r="E82" s="40"/>
      <c r="F82" s="28" t="str">
        <f>F12</f>
        <v xml:space="preserve"> </v>
      </c>
      <c r="G82" s="40"/>
      <c r="H82" s="40"/>
      <c r="I82" s="139" t="s">
        <v>23</v>
      </c>
      <c r="J82" s="72" t="str">
        <f>IF(J12="","",J12)</f>
        <v>17. 3. 2020</v>
      </c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44"/>
    </row>
    <row r="84" s="1" customFormat="1" ht="15.15" customHeight="1">
      <c r="B84" s="39"/>
      <c r="C84" s="33" t="s">
        <v>25</v>
      </c>
      <c r="D84" s="40"/>
      <c r="E84" s="40"/>
      <c r="F84" s="28" t="str">
        <f>E15</f>
        <v xml:space="preserve"> </v>
      </c>
      <c r="G84" s="40"/>
      <c r="H84" s="40"/>
      <c r="I84" s="139" t="s">
        <v>32</v>
      </c>
      <c r="J84" s="37" t="str">
        <f>E21</f>
        <v xml:space="preserve"> </v>
      </c>
      <c r="K84" s="40"/>
      <c r="L84" s="44"/>
    </row>
    <row r="85" s="1" customFormat="1" ht="15.15" customHeight="1">
      <c r="B85" s="39"/>
      <c r="C85" s="33" t="s">
        <v>30</v>
      </c>
      <c r="D85" s="40"/>
      <c r="E85" s="40"/>
      <c r="F85" s="28" t="str">
        <f>IF(E18="","",E18)</f>
        <v>Vyplň údaj</v>
      </c>
      <c r="G85" s="40"/>
      <c r="H85" s="40"/>
      <c r="I85" s="139" t="s">
        <v>35</v>
      </c>
      <c r="J85" s="37" t="str">
        <f>E24</f>
        <v xml:space="preserve"> </v>
      </c>
      <c r="K85" s="40"/>
      <c r="L85" s="44"/>
    </row>
    <row r="86" s="1" customFormat="1" ht="10.32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="10" customFormat="1" ht="29.28" customHeight="1">
      <c r="B87" s="186"/>
      <c r="C87" s="187" t="s">
        <v>125</v>
      </c>
      <c r="D87" s="188" t="s">
        <v>58</v>
      </c>
      <c r="E87" s="188" t="s">
        <v>54</v>
      </c>
      <c r="F87" s="188" t="s">
        <v>55</v>
      </c>
      <c r="G87" s="188" t="s">
        <v>126</v>
      </c>
      <c r="H87" s="188" t="s">
        <v>127</v>
      </c>
      <c r="I87" s="189" t="s">
        <v>128</v>
      </c>
      <c r="J87" s="190" t="s">
        <v>120</v>
      </c>
      <c r="K87" s="191" t="s">
        <v>129</v>
      </c>
      <c r="L87" s="192"/>
      <c r="M87" s="92" t="s">
        <v>19</v>
      </c>
      <c r="N87" s="93" t="s">
        <v>43</v>
      </c>
      <c r="O87" s="93" t="s">
        <v>130</v>
      </c>
      <c r="P87" s="93" t="s">
        <v>131</v>
      </c>
      <c r="Q87" s="93" t="s">
        <v>132</v>
      </c>
      <c r="R87" s="93" t="s">
        <v>133</v>
      </c>
      <c r="S87" s="93" t="s">
        <v>134</v>
      </c>
      <c r="T87" s="94" t="s">
        <v>135</v>
      </c>
    </row>
    <row r="88" s="1" customFormat="1" ht="22.8" customHeight="1">
      <c r="B88" s="39"/>
      <c r="C88" s="99" t="s">
        <v>136</v>
      </c>
      <c r="D88" s="40"/>
      <c r="E88" s="40"/>
      <c r="F88" s="40"/>
      <c r="G88" s="40"/>
      <c r="H88" s="40"/>
      <c r="I88" s="136"/>
      <c r="J88" s="193">
        <f>BK88</f>
        <v>0</v>
      </c>
      <c r="K88" s="40"/>
      <c r="L88" s="44"/>
      <c r="M88" s="95"/>
      <c r="N88" s="96"/>
      <c r="O88" s="96"/>
      <c r="P88" s="194">
        <f>P89+P209</f>
        <v>0</v>
      </c>
      <c r="Q88" s="96"/>
      <c r="R88" s="194">
        <f>R89+R209</f>
        <v>42.359554810000006</v>
      </c>
      <c r="S88" s="96"/>
      <c r="T88" s="195">
        <f>T89+T209</f>
        <v>1.14296</v>
      </c>
      <c r="AT88" s="18" t="s">
        <v>72</v>
      </c>
      <c r="AU88" s="18" t="s">
        <v>121</v>
      </c>
      <c r="BK88" s="196">
        <f>BK89+BK209</f>
        <v>0</v>
      </c>
    </row>
    <row r="89" s="11" customFormat="1" ht="25.92" customHeight="1">
      <c r="B89" s="210"/>
      <c r="C89" s="211"/>
      <c r="D89" s="212" t="s">
        <v>72</v>
      </c>
      <c r="E89" s="213" t="s">
        <v>196</v>
      </c>
      <c r="F89" s="213" t="s">
        <v>197</v>
      </c>
      <c r="G89" s="211"/>
      <c r="H89" s="211"/>
      <c r="I89" s="214"/>
      <c r="J89" s="215">
        <f>BK89</f>
        <v>0</v>
      </c>
      <c r="K89" s="211"/>
      <c r="L89" s="216"/>
      <c r="M89" s="217"/>
      <c r="N89" s="218"/>
      <c r="O89" s="218"/>
      <c r="P89" s="219">
        <f>P90+P111+P140+P175+P195+P207</f>
        <v>0</v>
      </c>
      <c r="Q89" s="218"/>
      <c r="R89" s="219">
        <f>R90+R111+R140+R175+R195+R207</f>
        <v>42.164554810000006</v>
      </c>
      <c r="S89" s="218"/>
      <c r="T89" s="220">
        <f>T90+T111+T140+T175+T195+T207</f>
        <v>1.14296</v>
      </c>
      <c r="AR89" s="221" t="s">
        <v>81</v>
      </c>
      <c r="AT89" s="222" t="s">
        <v>72</v>
      </c>
      <c r="AU89" s="222" t="s">
        <v>73</v>
      </c>
      <c r="AY89" s="221" t="s">
        <v>142</v>
      </c>
      <c r="BK89" s="223">
        <f>BK90+BK111+BK140+BK175+BK195+BK207</f>
        <v>0</v>
      </c>
    </row>
    <row r="90" s="11" customFormat="1" ht="22.8" customHeight="1">
      <c r="B90" s="210"/>
      <c r="C90" s="211"/>
      <c r="D90" s="212" t="s">
        <v>72</v>
      </c>
      <c r="E90" s="224" t="s">
        <v>81</v>
      </c>
      <c r="F90" s="224" t="s">
        <v>414</v>
      </c>
      <c r="G90" s="211"/>
      <c r="H90" s="211"/>
      <c r="I90" s="214"/>
      <c r="J90" s="225">
        <f>BK90</f>
        <v>0</v>
      </c>
      <c r="K90" s="211"/>
      <c r="L90" s="216"/>
      <c r="M90" s="217"/>
      <c r="N90" s="218"/>
      <c r="O90" s="218"/>
      <c r="P90" s="219">
        <f>SUM(P91:P110)</f>
        <v>0</v>
      </c>
      <c r="Q90" s="218"/>
      <c r="R90" s="219">
        <f>SUM(R91:R110)</f>
        <v>0</v>
      </c>
      <c r="S90" s="218"/>
      <c r="T90" s="220">
        <f>SUM(T91:T110)</f>
        <v>0</v>
      </c>
      <c r="AR90" s="221" t="s">
        <v>81</v>
      </c>
      <c r="AT90" s="222" t="s">
        <v>72</v>
      </c>
      <c r="AU90" s="222" t="s">
        <v>81</v>
      </c>
      <c r="AY90" s="221" t="s">
        <v>142</v>
      </c>
      <c r="BK90" s="223">
        <f>SUM(BK91:BK110)</f>
        <v>0</v>
      </c>
    </row>
    <row r="91" s="1" customFormat="1" ht="24" customHeight="1">
      <c r="B91" s="39"/>
      <c r="C91" s="197" t="s">
        <v>81</v>
      </c>
      <c r="D91" s="197" t="s">
        <v>137</v>
      </c>
      <c r="E91" s="198" t="s">
        <v>2715</v>
      </c>
      <c r="F91" s="199" t="s">
        <v>2716</v>
      </c>
      <c r="G91" s="200" t="s">
        <v>417</v>
      </c>
      <c r="H91" s="201">
        <v>23</v>
      </c>
      <c r="I91" s="202"/>
      <c r="J91" s="203">
        <f>ROUND(I91*H91,2)</f>
        <v>0</v>
      </c>
      <c r="K91" s="199" t="s">
        <v>194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08" t="s">
        <v>141</v>
      </c>
      <c r="AT91" s="208" t="s">
        <v>137</v>
      </c>
      <c r="AU91" s="208" t="s">
        <v>83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141</v>
      </c>
      <c r="BM91" s="208" t="s">
        <v>2717</v>
      </c>
    </row>
    <row r="92" s="1" customFormat="1" ht="48" customHeight="1">
      <c r="B92" s="39"/>
      <c r="C92" s="197" t="s">
        <v>83</v>
      </c>
      <c r="D92" s="197" t="s">
        <v>137</v>
      </c>
      <c r="E92" s="198" t="s">
        <v>2718</v>
      </c>
      <c r="F92" s="199" t="s">
        <v>2719</v>
      </c>
      <c r="G92" s="200" t="s">
        <v>519</v>
      </c>
      <c r="H92" s="201">
        <v>0.44800000000000001</v>
      </c>
      <c r="I92" s="202"/>
      <c r="J92" s="203">
        <f>ROUND(I92*H92,2)</f>
        <v>0</v>
      </c>
      <c r="K92" s="199" t="s">
        <v>194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141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2720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2721</v>
      </c>
      <c r="G93" s="227"/>
      <c r="H93" s="231">
        <v>0.128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73</v>
      </c>
      <c r="AY93" s="237" t="s">
        <v>142</v>
      </c>
    </row>
    <row r="94" s="12" customFormat="1">
      <c r="B94" s="226"/>
      <c r="C94" s="227"/>
      <c r="D94" s="228" t="s">
        <v>203</v>
      </c>
      <c r="E94" s="229" t="s">
        <v>19</v>
      </c>
      <c r="F94" s="230" t="s">
        <v>2722</v>
      </c>
      <c r="G94" s="227"/>
      <c r="H94" s="231">
        <v>0.32000000000000001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203</v>
      </c>
      <c r="AU94" s="237" t="s">
        <v>83</v>
      </c>
      <c r="AV94" s="12" t="s">
        <v>83</v>
      </c>
      <c r="AW94" s="12" t="s">
        <v>34</v>
      </c>
      <c r="AX94" s="12" t="s">
        <v>73</v>
      </c>
      <c r="AY94" s="237" t="s">
        <v>142</v>
      </c>
    </row>
    <row r="95" s="14" customFormat="1">
      <c r="B95" s="248"/>
      <c r="C95" s="249"/>
      <c r="D95" s="228" t="s">
        <v>203</v>
      </c>
      <c r="E95" s="250" t="s">
        <v>19</v>
      </c>
      <c r="F95" s="251" t="s">
        <v>208</v>
      </c>
      <c r="G95" s="249"/>
      <c r="H95" s="252">
        <v>0.44800000000000001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203</v>
      </c>
      <c r="AU95" s="258" t="s">
        <v>83</v>
      </c>
      <c r="AV95" s="14" t="s">
        <v>141</v>
      </c>
      <c r="AW95" s="14" t="s">
        <v>34</v>
      </c>
      <c r="AX95" s="14" t="s">
        <v>81</v>
      </c>
      <c r="AY95" s="258" t="s">
        <v>142</v>
      </c>
    </row>
    <row r="96" s="1" customFormat="1" ht="48" customHeight="1">
      <c r="B96" s="39"/>
      <c r="C96" s="197" t="s">
        <v>147</v>
      </c>
      <c r="D96" s="197" t="s">
        <v>137</v>
      </c>
      <c r="E96" s="198" t="s">
        <v>2723</v>
      </c>
      <c r="F96" s="199" t="s">
        <v>2724</v>
      </c>
      <c r="G96" s="200" t="s">
        <v>519</v>
      </c>
      <c r="H96" s="201">
        <v>18.989999999999998</v>
      </c>
      <c r="I96" s="202"/>
      <c r="J96" s="203">
        <f>ROUND(I96*H96,2)</f>
        <v>0</v>
      </c>
      <c r="K96" s="199" t="s">
        <v>194</v>
      </c>
      <c r="L96" s="44"/>
      <c r="M96" s="204" t="s">
        <v>19</v>
      </c>
      <c r="N96" s="205" t="s">
        <v>44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08" t="s">
        <v>141</v>
      </c>
      <c r="AT96" s="208" t="s">
        <v>137</v>
      </c>
      <c r="AU96" s="208" t="s">
        <v>83</v>
      </c>
      <c r="AY96" s="18" t="s">
        <v>142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81</v>
      </c>
      <c r="BK96" s="209">
        <f>ROUND(I96*H96,2)</f>
        <v>0</v>
      </c>
      <c r="BL96" s="18" t="s">
        <v>141</v>
      </c>
      <c r="BM96" s="208" t="s">
        <v>2725</v>
      </c>
    </row>
    <row r="97" s="12" customFormat="1">
      <c r="B97" s="226"/>
      <c r="C97" s="227"/>
      <c r="D97" s="228" t="s">
        <v>203</v>
      </c>
      <c r="E97" s="229" t="s">
        <v>19</v>
      </c>
      <c r="F97" s="230" t="s">
        <v>2726</v>
      </c>
      <c r="G97" s="227"/>
      <c r="H97" s="231">
        <v>6.9000000000000004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203</v>
      </c>
      <c r="AU97" s="237" t="s">
        <v>83</v>
      </c>
      <c r="AV97" s="12" t="s">
        <v>83</v>
      </c>
      <c r="AW97" s="12" t="s">
        <v>34</v>
      </c>
      <c r="AX97" s="12" t="s">
        <v>73</v>
      </c>
      <c r="AY97" s="237" t="s">
        <v>142</v>
      </c>
    </row>
    <row r="98" s="12" customFormat="1">
      <c r="B98" s="226"/>
      <c r="C98" s="227"/>
      <c r="D98" s="228" t="s">
        <v>203</v>
      </c>
      <c r="E98" s="229" t="s">
        <v>19</v>
      </c>
      <c r="F98" s="230" t="s">
        <v>2727</v>
      </c>
      <c r="G98" s="227"/>
      <c r="H98" s="231">
        <v>4.8300000000000001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203</v>
      </c>
      <c r="AU98" s="237" t="s">
        <v>83</v>
      </c>
      <c r="AV98" s="12" t="s">
        <v>83</v>
      </c>
      <c r="AW98" s="12" t="s">
        <v>34</v>
      </c>
      <c r="AX98" s="12" t="s">
        <v>73</v>
      </c>
      <c r="AY98" s="237" t="s">
        <v>142</v>
      </c>
    </row>
    <row r="99" s="12" customFormat="1">
      <c r="B99" s="226"/>
      <c r="C99" s="227"/>
      <c r="D99" s="228" t="s">
        <v>203</v>
      </c>
      <c r="E99" s="229" t="s">
        <v>19</v>
      </c>
      <c r="F99" s="230" t="s">
        <v>2728</v>
      </c>
      <c r="G99" s="227"/>
      <c r="H99" s="231">
        <v>6.9000000000000004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203</v>
      </c>
      <c r="AU99" s="237" t="s">
        <v>83</v>
      </c>
      <c r="AV99" s="12" t="s">
        <v>83</v>
      </c>
      <c r="AW99" s="12" t="s">
        <v>34</v>
      </c>
      <c r="AX99" s="12" t="s">
        <v>73</v>
      </c>
      <c r="AY99" s="237" t="s">
        <v>142</v>
      </c>
    </row>
    <row r="100" s="12" customFormat="1">
      <c r="B100" s="226"/>
      <c r="C100" s="227"/>
      <c r="D100" s="228" t="s">
        <v>203</v>
      </c>
      <c r="E100" s="229" t="s">
        <v>19</v>
      </c>
      <c r="F100" s="230" t="s">
        <v>2729</v>
      </c>
      <c r="G100" s="227"/>
      <c r="H100" s="231">
        <v>0.35999999999999999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203</v>
      </c>
      <c r="AU100" s="237" t="s">
        <v>83</v>
      </c>
      <c r="AV100" s="12" t="s">
        <v>83</v>
      </c>
      <c r="AW100" s="12" t="s">
        <v>34</v>
      </c>
      <c r="AX100" s="12" t="s">
        <v>73</v>
      </c>
      <c r="AY100" s="237" t="s">
        <v>142</v>
      </c>
    </row>
    <row r="101" s="14" customFormat="1">
      <c r="B101" s="248"/>
      <c r="C101" s="249"/>
      <c r="D101" s="228" t="s">
        <v>203</v>
      </c>
      <c r="E101" s="250" t="s">
        <v>19</v>
      </c>
      <c r="F101" s="251" t="s">
        <v>208</v>
      </c>
      <c r="G101" s="249"/>
      <c r="H101" s="252">
        <v>18.990000000000002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203</v>
      </c>
      <c r="AU101" s="258" t="s">
        <v>83</v>
      </c>
      <c r="AV101" s="14" t="s">
        <v>141</v>
      </c>
      <c r="AW101" s="14" t="s">
        <v>34</v>
      </c>
      <c r="AX101" s="14" t="s">
        <v>81</v>
      </c>
      <c r="AY101" s="258" t="s">
        <v>142</v>
      </c>
    </row>
    <row r="102" s="1" customFormat="1" ht="60" customHeight="1">
      <c r="B102" s="39"/>
      <c r="C102" s="197" t="s">
        <v>141</v>
      </c>
      <c r="D102" s="197" t="s">
        <v>137</v>
      </c>
      <c r="E102" s="198" t="s">
        <v>595</v>
      </c>
      <c r="F102" s="199" t="s">
        <v>596</v>
      </c>
      <c r="G102" s="200" t="s">
        <v>519</v>
      </c>
      <c r="H102" s="201">
        <v>9.1999999999999993</v>
      </c>
      <c r="I102" s="202"/>
      <c r="J102" s="203">
        <f>ROUND(I102*H102,2)</f>
        <v>0</v>
      </c>
      <c r="K102" s="199" t="s">
        <v>194</v>
      </c>
      <c r="L102" s="44"/>
      <c r="M102" s="204" t="s">
        <v>19</v>
      </c>
      <c r="N102" s="205" t="s">
        <v>44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08" t="s">
        <v>141</v>
      </c>
      <c r="AT102" s="208" t="s">
        <v>137</v>
      </c>
      <c r="AU102" s="208" t="s">
        <v>83</v>
      </c>
      <c r="AY102" s="18" t="s">
        <v>142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81</v>
      </c>
      <c r="BK102" s="209">
        <f>ROUND(I102*H102,2)</f>
        <v>0</v>
      </c>
      <c r="BL102" s="18" t="s">
        <v>141</v>
      </c>
      <c r="BM102" s="208" t="s">
        <v>2730</v>
      </c>
    </row>
    <row r="103" s="12" customFormat="1">
      <c r="B103" s="226"/>
      <c r="C103" s="227"/>
      <c r="D103" s="228" t="s">
        <v>203</v>
      </c>
      <c r="E103" s="229" t="s">
        <v>19</v>
      </c>
      <c r="F103" s="230" t="s">
        <v>2731</v>
      </c>
      <c r="G103" s="227"/>
      <c r="H103" s="231">
        <v>4.5999999999999996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203</v>
      </c>
      <c r="AU103" s="237" t="s">
        <v>83</v>
      </c>
      <c r="AV103" s="12" t="s">
        <v>83</v>
      </c>
      <c r="AW103" s="12" t="s">
        <v>34</v>
      </c>
      <c r="AX103" s="12" t="s">
        <v>73</v>
      </c>
      <c r="AY103" s="237" t="s">
        <v>142</v>
      </c>
    </row>
    <row r="104" s="12" customFormat="1">
      <c r="B104" s="226"/>
      <c r="C104" s="227"/>
      <c r="D104" s="228" t="s">
        <v>203</v>
      </c>
      <c r="E104" s="229" t="s">
        <v>19</v>
      </c>
      <c r="F104" s="230" t="s">
        <v>2732</v>
      </c>
      <c r="G104" s="227"/>
      <c r="H104" s="231">
        <v>4.5999999999999996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203</v>
      </c>
      <c r="AU104" s="237" t="s">
        <v>83</v>
      </c>
      <c r="AV104" s="12" t="s">
        <v>83</v>
      </c>
      <c r="AW104" s="12" t="s">
        <v>34</v>
      </c>
      <c r="AX104" s="12" t="s">
        <v>73</v>
      </c>
      <c r="AY104" s="237" t="s">
        <v>142</v>
      </c>
    </row>
    <row r="105" s="14" customFormat="1">
      <c r="B105" s="248"/>
      <c r="C105" s="249"/>
      <c r="D105" s="228" t="s">
        <v>203</v>
      </c>
      <c r="E105" s="250" t="s">
        <v>19</v>
      </c>
      <c r="F105" s="251" t="s">
        <v>208</v>
      </c>
      <c r="G105" s="249"/>
      <c r="H105" s="252">
        <v>9.1999999999999993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203</v>
      </c>
      <c r="AU105" s="258" t="s">
        <v>83</v>
      </c>
      <c r="AV105" s="14" t="s">
        <v>141</v>
      </c>
      <c r="AW105" s="14" t="s">
        <v>34</v>
      </c>
      <c r="AX105" s="14" t="s">
        <v>81</v>
      </c>
      <c r="AY105" s="258" t="s">
        <v>142</v>
      </c>
    </row>
    <row r="106" s="1" customFormat="1" ht="36" customHeight="1">
      <c r="B106" s="39"/>
      <c r="C106" s="197" t="s">
        <v>154</v>
      </c>
      <c r="D106" s="197" t="s">
        <v>137</v>
      </c>
      <c r="E106" s="198" t="s">
        <v>2733</v>
      </c>
      <c r="F106" s="199" t="s">
        <v>2734</v>
      </c>
      <c r="G106" s="200" t="s">
        <v>519</v>
      </c>
      <c r="H106" s="201">
        <v>4.5999999999999996</v>
      </c>
      <c r="I106" s="202"/>
      <c r="J106" s="203">
        <f>ROUND(I106*H106,2)</f>
        <v>0</v>
      </c>
      <c r="K106" s="199" t="s">
        <v>194</v>
      </c>
      <c r="L106" s="44"/>
      <c r="M106" s="204" t="s">
        <v>19</v>
      </c>
      <c r="N106" s="205" t="s">
        <v>44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08" t="s">
        <v>141</v>
      </c>
      <c r="AT106" s="208" t="s">
        <v>137</v>
      </c>
      <c r="AU106" s="208" t="s">
        <v>83</v>
      </c>
      <c r="AY106" s="18" t="s">
        <v>142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8" t="s">
        <v>81</v>
      </c>
      <c r="BK106" s="209">
        <f>ROUND(I106*H106,2)</f>
        <v>0</v>
      </c>
      <c r="BL106" s="18" t="s">
        <v>141</v>
      </c>
      <c r="BM106" s="208" t="s">
        <v>2735</v>
      </c>
    </row>
    <row r="107" s="12" customFormat="1">
      <c r="B107" s="226"/>
      <c r="C107" s="227"/>
      <c r="D107" s="228" t="s">
        <v>203</v>
      </c>
      <c r="E107" s="229" t="s">
        <v>19</v>
      </c>
      <c r="F107" s="230" t="s">
        <v>2736</v>
      </c>
      <c r="G107" s="227"/>
      <c r="H107" s="231">
        <v>4.5999999999999996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34</v>
      </c>
      <c r="AX107" s="12" t="s">
        <v>81</v>
      </c>
      <c r="AY107" s="237" t="s">
        <v>142</v>
      </c>
    </row>
    <row r="108" s="1" customFormat="1" ht="36" customHeight="1">
      <c r="B108" s="39"/>
      <c r="C108" s="197" t="s">
        <v>159</v>
      </c>
      <c r="D108" s="197" t="s">
        <v>137</v>
      </c>
      <c r="E108" s="198" t="s">
        <v>655</v>
      </c>
      <c r="F108" s="199" t="s">
        <v>656</v>
      </c>
      <c r="G108" s="200" t="s">
        <v>519</v>
      </c>
      <c r="H108" s="201">
        <v>2.6000000000000001</v>
      </c>
      <c r="I108" s="202"/>
      <c r="J108" s="203">
        <f>ROUND(I108*H108,2)</f>
        <v>0</v>
      </c>
      <c r="K108" s="199" t="s">
        <v>194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141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141</v>
      </c>
      <c r="BM108" s="208" t="s">
        <v>2737</v>
      </c>
    </row>
    <row r="109" s="12" customFormat="1">
      <c r="B109" s="226"/>
      <c r="C109" s="227"/>
      <c r="D109" s="228" t="s">
        <v>203</v>
      </c>
      <c r="E109" s="229" t="s">
        <v>19</v>
      </c>
      <c r="F109" s="230" t="s">
        <v>2738</v>
      </c>
      <c r="G109" s="227"/>
      <c r="H109" s="231">
        <v>2.6000000000000001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203</v>
      </c>
      <c r="AU109" s="237" t="s">
        <v>83</v>
      </c>
      <c r="AV109" s="12" t="s">
        <v>83</v>
      </c>
      <c r="AW109" s="12" t="s">
        <v>34</v>
      </c>
      <c r="AX109" s="12" t="s">
        <v>81</v>
      </c>
      <c r="AY109" s="237" t="s">
        <v>142</v>
      </c>
    </row>
    <row r="110" s="1" customFormat="1" ht="36" customHeight="1">
      <c r="B110" s="39"/>
      <c r="C110" s="197" t="s">
        <v>163</v>
      </c>
      <c r="D110" s="197" t="s">
        <v>137</v>
      </c>
      <c r="E110" s="198" t="s">
        <v>693</v>
      </c>
      <c r="F110" s="199" t="s">
        <v>694</v>
      </c>
      <c r="G110" s="200" t="s">
        <v>417</v>
      </c>
      <c r="H110" s="201">
        <v>23</v>
      </c>
      <c r="I110" s="202"/>
      <c r="J110" s="203">
        <f>ROUND(I110*H110,2)</f>
        <v>0</v>
      </c>
      <c r="K110" s="199" t="s">
        <v>194</v>
      </c>
      <c r="L110" s="44"/>
      <c r="M110" s="204" t="s">
        <v>19</v>
      </c>
      <c r="N110" s="205" t="s">
        <v>44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08" t="s">
        <v>141</v>
      </c>
      <c r="AT110" s="208" t="s">
        <v>137</v>
      </c>
      <c r="AU110" s="208" t="s">
        <v>83</v>
      </c>
      <c r="AY110" s="18" t="s">
        <v>142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8" t="s">
        <v>81</v>
      </c>
      <c r="BK110" s="209">
        <f>ROUND(I110*H110,2)</f>
        <v>0</v>
      </c>
      <c r="BL110" s="18" t="s">
        <v>141</v>
      </c>
      <c r="BM110" s="208" t="s">
        <v>2739</v>
      </c>
    </row>
    <row r="111" s="11" customFormat="1" ht="22.8" customHeight="1">
      <c r="B111" s="210"/>
      <c r="C111" s="211"/>
      <c r="D111" s="212" t="s">
        <v>72</v>
      </c>
      <c r="E111" s="224" t="s">
        <v>83</v>
      </c>
      <c r="F111" s="224" t="s">
        <v>712</v>
      </c>
      <c r="G111" s="211"/>
      <c r="H111" s="211"/>
      <c r="I111" s="214"/>
      <c r="J111" s="225">
        <f>BK111</f>
        <v>0</v>
      </c>
      <c r="K111" s="211"/>
      <c r="L111" s="216"/>
      <c r="M111" s="217"/>
      <c r="N111" s="218"/>
      <c r="O111" s="218"/>
      <c r="P111" s="219">
        <f>SUM(P112:P139)</f>
        <v>0</v>
      </c>
      <c r="Q111" s="218"/>
      <c r="R111" s="219">
        <f>SUM(R112:R139)</f>
        <v>38.722616010000003</v>
      </c>
      <c r="S111" s="218"/>
      <c r="T111" s="220">
        <f>SUM(T112:T139)</f>
        <v>0</v>
      </c>
      <c r="AR111" s="221" t="s">
        <v>81</v>
      </c>
      <c r="AT111" s="222" t="s">
        <v>72</v>
      </c>
      <c r="AU111" s="222" t="s">
        <v>81</v>
      </c>
      <c r="AY111" s="221" t="s">
        <v>142</v>
      </c>
      <c r="BK111" s="223">
        <f>SUM(BK112:BK139)</f>
        <v>0</v>
      </c>
    </row>
    <row r="112" s="1" customFormat="1" ht="48" customHeight="1">
      <c r="B112" s="39"/>
      <c r="C112" s="197" t="s">
        <v>167</v>
      </c>
      <c r="D112" s="197" t="s">
        <v>137</v>
      </c>
      <c r="E112" s="198" t="s">
        <v>714</v>
      </c>
      <c r="F112" s="199" t="s">
        <v>715</v>
      </c>
      <c r="G112" s="200" t="s">
        <v>201</v>
      </c>
      <c r="H112" s="201">
        <v>26</v>
      </c>
      <c r="I112" s="202"/>
      <c r="J112" s="203">
        <f>ROUND(I112*H112,2)</f>
        <v>0</v>
      </c>
      <c r="K112" s="199" t="s">
        <v>194</v>
      </c>
      <c r="L112" s="44"/>
      <c r="M112" s="204" t="s">
        <v>19</v>
      </c>
      <c r="N112" s="205" t="s">
        <v>44</v>
      </c>
      <c r="O112" s="84"/>
      <c r="P112" s="206">
        <f>O112*H112</f>
        <v>0</v>
      </c>
      <c r="Q112" s="206">
        <v>0.27411000000000002</v>
      </c>
      <c r="R112" s="206">
        <f>Q112*H112</f>
        <v>7.1268600000000006</v>
      </c>
      <c r="S112" s="206">
        <v>0</v>
      </c>
      <c r="T112" s="207">
        <f>S112*H112</f>
        <v>0</v>
      </c>
      <c r="AR112" s="208" t="s">
        <v>141</v>
      </c>
      <c r="AT112" s="208" t="s">
        <v>137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141</v>
      </c>
      <c r="BM112" s="208" t="s">
        <v>2740</v>
      </c>
    </row>
    <row r="113" s="1" customFormat="1">
      <c r="B113" s="39"/>
      <c r="C113" s="40"/>
      <c r="D113" s="228" t="s">
        <v>213</v>
      </c>
      <c r="E113" s="40"/>
      <c r="F113" s="259" t="s">
        <v>2741</v>
      </c>
      <c r="G113" s="40"/>
      <c r="H113" s="40"/>
      <c r="I113" s="136"/>
      <c r="J113" s="40"/>
      <c r="K113" s="40"/>
      <c r="L113" s="44"/>
      <c r="M113" s="260"/>
      <c r="N113" s="84"/>
      <c r="O113" s="84"/>
      <c r="P113" s="84"/>
      <c r="Q113" s="84"/>
      <c r="R113" s="84"/>
      <c r="S113" s="84"/>
      <c r="T113" s="85"/>
      <c r="AT113" s="18" t="s">
        <v>213</v>
      </c>
      <c r="AU113" s="18" t="s">
        <v>83</v>
      </c>
    </row>
    <row r="114" s="1" customFormat="1" ht="36" customHeight="1">
      <c r="B114" s="39"/>
      <c r="C114" s="197" t="s">
        <v>171</v>
      </c>
      <c r="D114" s="197" t="s">
        <v>137</v>
      </c>
      <c r="E114" s="198" t="s">
        <v>2742</v>
      </c>
      <c r="F114" s="199" t="s">
        <v>2743</v>
      </c>
      <c r="G114" s="200" t="s">
        <v>519</v>
      </c>
      <c r="H114" s="201">
        <v>1.3799999999999999</v>
      </c>
      <c r="I114" s="202"/>
      <c r="J114" s="203">
        <f>ROUND(I114*H114,2)</f>
        <v>0</v>
      </c>
      <c r="K114" s="199" t="s">
        <v>194</v>
      </c>
      <c r="L114" s="44"/>
      <c r="M114" s="204" t="s">
        <v>19</v>
      </c>
      <c r="N114" s="205" t="s">
        <v>44</v>
      </c>
      <c r="O114" s="84"/>
      <c r="P114" s="206">
        <f>O114*H114</f>
        <v>0</v>
      </c>
      <c r="Q114" s="206">
        <v>2.1600000000000001</v>
      </c>
      <c r="R114" s="206">
        <f>Q114*H114</f>
        <v>2.9807999999999999</v>
      </c>
      <c r="S114" s="206">
        <v>0</v>
      </c>
      <c r="T114" s="207">
        <f>S114*H114</f>
        <v>0</v>
      </c>
      <c r="AR114" s="208" t="s">
        <v>141</v>
      </c>
      <c r="AT114" s="208" t="s">
        <v>137</v>
      </c>
      <c r="AU114" s="208" t="s">
        <v>83</v>
      </c>
      <c r="AY114" s="18" t="s">
        <v>142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81</v>
      </c>
      <c r="BK114" s="209">
        <f>ROUND(I114*H114,2)</f>
        <v>0</v>
      </c>
      <c r="BL114" s="18" t="s">
        <v>141</v>
      </c>
      <c r="BM114" s="208" t="s">
        <v>2744</v>
      </c>
    </row>
    <row r="115" s="1" customFormat="1">
      <c r="B115" s="39"/>
      <c r="C115" s="40"/>
      <c r="D115" s="228" t="s">
        <v>213</v>
      </c>
      <c r="E115" s="40"/>
      <c r="F115" s="259" t="s">
        <v>2745</v>
      </c>
      <c r="G115" s="40"/>
      <c r="H115" s="40"/>
      <c r="I115" s="136"/>
      <c r="J115" s="40"/>
      <c r="K115" s="40"/>
      <c r="L115" s="44"/>
      <c r="M115" s="260"/>
      <c r="N115" s="84"/>
      <c r="O115" s="84"/>
      <c r="P115" s="84"/>
      <c r="Q115" s="84"/>
      <c r="R115" s="84"/>
      <c r="S115" s="84"/>
      <c r="T115" s="85"/>
      <c r="AT115" s="18" t="s">
        <v>213</v>
      </c>
      <c r="AU115" s="18" t="s">
        <v>83</v>
      </c>
    </row>
    <row r="116" s="12" customFormat="1">
      <c r="B116" s="226"/>
      <c r="C116" s="227"/>
      <c r="D116" s="228" t="s">
        <v>203</v>
      </c>
      <c r="E116" s="229" t="s">
        <v>19</v>
      </c>
      <c r="F116" s="230" t="s">
        <v>2746</v>
      </c>
      <c r="G116" s="227"/>
      <c r="H116" s="231">
        <v>1.3799999999999999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203</v>
      </c>
      <c r="AU116" s="237" t="s">
        <v>83</v>
      </c>
      <c r="AV116" s="12" t="s">
        <v>83</v>
      </c>
      <c r="AW116" s="12" t="s">
        <v>34</v>
      </c>
      <c r="AX116" s="12" t="s">
        <v>81</v>
      </c>
      <c r="AY116" s="237" t="s">
        <v>142</v>
      </c>
    </row>
    <row r="117" s="1" customFormat="1" ht="24" customHeight="1">
      <c r="B117" s="39"/>
      <c r="C117" s="197" t="s">
        <v>175</v>
      </c>
      <c r="D117" s="197" t="s">
        <v>137</v>
      </c>
      <c r="E117" s="198" t="s">
        <v>2747</v>
      </c>
      <c r="F117" s="199" t="s">
        <v>2748</v>
      </c>
      <c r="G117" s="200" t="s">
        <v>519</v>
      </c>
      <c r="H117" s="201">
        <v>5.3040000000000003</v>
      </c>
      <c r="I117" s="202"/>
      <c r="J117" s="203">
        <f>ROUND(I117*H117,2)</f>
        <v>0</v>
      </c>
      <c r="K117" s="199" t="s">
        <v>194</v>
      </c>
      <c r="L117" s="44"/>
      <c r="M117" s="204" t="s">
        <v>19</v>
      </c>
      <c r="N117" s="205" t="s">
        <v>44</v>
      </c>
      <c r="O117" s="84"/>
      <c r="P117" s="206">
        <f>O117*H117</f>
        <v>0</v>
      </c>
      <c r="Q117" s="206">
        <v>2.45329</v>
      </c>
      <c r="R117" s="206">
        <f>Q117*H117</f>
        <v>13.012250160000001</v>
      </c>
      <c r="S117" s="206">
        <v>0</v>
      </c>
      <c r="T117" s="207">
        <f>S117*H117</f>
        <v>0</v>
      </c>
      <c r="AR117" s="208" t="s">
        <v>141</v>
      </c>
      <c r="AT117" s="208" t="s">
        <v>137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141</v>
      </c>
      <c r="BM117" s="208" t="s">
        <v>2749</v>
      </c>
    </row>
    <row r="118" s="1" customFormat="1">
      <c r="B118" s="39"/>
      <c r="C118" s="40"/>
      <c r="D118" s="228" t="s">
        <v>213</v>
      </c>
      <c r="E118" s="40"/>
      <c r="F118" s="259" t="s">
        <v>2750</v>
      </c>
      <c r="G118" s="40"/>
      <c r="H118" s="40"/>
      <c r="I118" s="136"/>
      <c r="J118" s="40"/>
      <c r="K118" s="40"/>
      <c r="L118" s="44"/>
      <c r="M118" s="260"/>
      <c r="N118" s="84"/>
      <c r="O118" s="84"/>
      <c r="P118" s="84"/>
      <c r="Q118" s="84"/>
      <c r="R118" s="84"/>
      <c r="S118" s="84"/>
      <c r="T118" s="85"/>
      <c r="AT118" s="18" t="s">
        <v>213</v>
      </c>
      <c r="AU118" s="18" t="s">
        <v>83</v>
      </c>
    </row>
    <row r="119" s="12" customFormat="1">
      <c r="B119" s="226"/>
      <c r="C119" s="227"/>
      <c r="D119" s="228" t="s">
        <v>203</v>
      </c>
      <c r="E119" s="229" t="s">
        <v>19</v>
      </c>
      <c r="F119" s="230" t="s">
        <v>2751</v>
      </c>
      <c r="G119" s="227"/>
      <c r="H119" s="231">
        <v>5.3040000000000003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203</v>
      </c>
      <c r="AU119" s="237" t="s">
        <v>83</v>
      </c>
      <c r="AV119" s="12" t="s">
        <v>83</v>
      </c>
      <c r="AW119" s="12" t="s">
        <v>34</v>
      </c>
      <c r="AX119" s="12" t="s">
        <v>81</v>
      </c>
      <c r="AY119" s="237" t="s">
        <v>142</v>
      </c>
    </row>
    <row r="120" s="1" customFormat="1" ht="24" customHeight="1">
      <c r="B120" s="39"/>
      <c r="C120" s="197" t="s">
        <v>179</v>
      </c>
      <c r="D120" s="197" t="s">
        <v>137</v>
      </c>
      <c r="E120" s="198" t="s">
        <v>2752</v>
      </c>
      <c r="F120" s="199" t="s">
        <v>2753</v>
      </c>
      <c r="G120" s="200" t="s">
        <v>519</v>
      </c>
      <c r="H120" s="201">
        <v>5.3040000000000003</v>
      </c>
      <c r="I120" s="202"/>
      <c r="J120" s="203">
        <f>ROUND(I120*H120,2)</f>
        <v>0</v>
      </c>
      <c r="K120" s="199" t="s">
        <v>194</v>
      </c>
      <c r="L120" s="44"/>
      <c r="M120" s="204" t="s">
        <v>19</v>
      </c>
      <c r="N120" s="205" t="s">
        <v>44</v>
      </c>
      <c r="O120" s="84"/>
      <c r="P120" s="206">
        <f>O120*H120</f>
        <v>0</v>
      </c>
      <c r="Q120" s="206">
        <v>2.45329</v>
      </c>
      <c r="R120" s="206">
        <f>Q120*H120</f>
        <v>13.012250160000001</v>
      </c>
      <c r="S120" s="206">
        <v>0</v>
      </c>
      <c r="T120" s="207">
        <f>S120*H120</f>
        <v>0</v>
      </c>
      <c r="AR120" s="208" t="s">
        <v>141</v>
      </c>
      <c r="AT120" s="208" t="s">
        <v>137</v>
      </c>
      <c r="AU120" s="208" t="s">
        <v>83</v>
      </c>
      <c r="AY120" s="18" t="s">
        <v>142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8" t="s">
        <v>81</v>
      </c>
      <c r="BK120" s="209">
        <f>ROUND(I120*H120,2)</f>
        <v>0</v>
      </c>
      <c r="BL120" s="18" t="s">
        <v>141</v>
      </c>
      <c r="BM120" s="208" t="s">
        <v>2754</v>
      </c>
    </row>
    <row r="121" s="1" customFormat="1">
      <c r="B121" s="39"/>
      <c r="C121" s="40"/>
      <c r="D121" s="228" t="s">
        <v>213</v>
      </c>
      <c r="E121" s="40"/>
      <c r="F121" s="259" t="s">
        <v>2755</v>
      </c>
      <c r="G121" s="40"/>
      <c r="H121" s="40"/>
      <c r="I121" s="136"/>
      <c r="J121" s="40"/>
      <c r="K121" s="40"/>
      <c r="L121" s="44"/>
      <c r="M121" s="260"/>
      <c r="N121" s="84"/>
      <c r="O121" s="84"/>
      <c r="P121" s="84"/>
      <c r="Q121" s="84"/>
      <c r="R121" s="84"/>
      <c r="S121" s="84"/>
      <c r="T121" s="85"/>
      <c r="AT121" s="18" t="s">
        <v>213</v>
      </c>
      <c r="AU121" s="18" t="s">
        <v>83</v>
      </c>
    </row>
    <row r="122" s="12" customFormat="1">
      <c r="B122" s="226"/>
      <c r="C122" s="227"/>
      <c r="D122" s="228" t="s">
        <v>203</v>
      </c>
      <c r="E122" s="229" t="s">
        <v>19</v>
      </c>
      <c r="F122" s="230" t="s">
        <v>2756</v>
      </c>
      <c r="G122" s="227"/>
      <c r="H122" s="231">
        <v>5.3040000000000003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203</v>
      </c>
      <c r="AU122" s="237" t="s">
        <v>83</v>
      </c>
      <c r="AV122" s="12" t="s">
        <v>83</v>
      </c>
      <c r="AW122" s="12" t="s">
        <v>34</v>
      </c>
      <c r="AX122" s="12" t="s">
        <v>81</v>
      </c>
      <c r="AY122" s="237" t="s">
        <v>142</v>
      </c>
    </row>
    <row r="123" s="1" customFormat="1" ht="16.5" customHeight="1">
      <c r="B123" s="39"/>
      <c r="C123" s="197" t="s">
        <v>183</v>
      </c>
      <c r="D123" s="197" t="s">
        <v>137</v>
      </c>
      <c r="E123" s="198" t="s">
        <v>2757</v>
      </c>
      <c r="F123" s="199" t="s">
        <v>2758</v>
      </c>
      <c r="G123" s="200" t="s">
        <v>417</v>
      </c>
      <c r="H123" s="201">
        <v>65.319999999999993</v>
      </c>
      <c r="I123" s="202"/>
      <c r="J123" s="203">
        <f>ROUND(I123*H123,2)</f>
        <v>0</v>
      </c>
      <c r="K123" s="199" t="s">
        <v>194</v>
      </c>
      <c r="L123" s="44"/>
      <c r="M123" s="204" t="s">
        <v>19</v>
      </c>
      <c r="N123" s="205" t="s">
        <v>44</v>
      </c>
      <c r="O123" s="84"/>
      <c r="P123" s="206">
        <f>O123*H123</f>
        <v>0</v>
      </c>
      <c r="Q123" s="206">
        <v>0.0026900000000000001</v>
      </c>
      <c r="R123" s="206">
        <f>Q123*H123</f>
        <v>0.1757108</v>
      </c>
      <c r="S123" s="206">
        <v>0</v>
      </c>
      <c r="T123" s="207">
        <f>S123*H123</f>
        <v>0</v>
      </c>
      <c r="AR123" s="208" t="s">
        <v>141</v>
      </c>
      <c r="AT123" s="208" t="s">
        <v>137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141</v>
      </c>
      <c r="BM123" s="208" t="s">
        <v>2759</v>
      </c>
    </row>
    <row r="124" s="12" customFormat="1">
      <c r="B124" s="226"/>
      <c r="C124" s="227"/>
      <c r="D124" s="228" t="s">
        <v>203</v>
      </c>
      <c r="E124" s="229" t="s">
        <v>19</v>
      </c>
      <c r="F124" s="230" t="s">
        <v>2760</v>
      </c>
      <c r="G124" s="227"/>
      <c r="H124" s="231">
        <v>28.199999999999999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203</v>
      </c>
      <c r="AU124" s="237" t="s">
        <v>83</v>
      </c>
      <c r="AV124" s="12" t="s">
        <v>83</v>
      </c>
      <c r="AW124" s="12" t="s">
        <v>34</v>
      </c>
      <c r="AX124" s="12" t="s">
        <v>73</v>
      </c>
      <c r="AY124" s="237" t="s">
        <v>142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2761</v>
      </c>
      <c r="G125" s="227"/>
      <c r="H125" s="231">
        <v>37.119999999999997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73</v>
      </c>
      <c r="AY125" s="237" t="s">
        <v>142</v>
      </c>
    </row>
    <row r="126" s="14" customFormat="1">
      <c r="B126" s="248"/>
      <c r="C126" s="249"/>
      <c r="D126" s="228" t="s">
        <v>203</v>
      </c>
      <c r="E126" s="250" t="s">
        <v>19</v>
      </c>
      <c r="F126" s="251" t="s">
        <v>208</v>
      </c>
      <c r="G126" s="249"/>
      <c r="H126" s="252">
        <v>65.319999999999993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203</v>
      </c>
      <c r="AU126" s="258" t="s">
        <v>83</v>
      </c>
      <c r="AV126" s="14" t="s">
        <v>141</v>
      </c>
      <c r="AW126" s="14" t="s">
        <v>34</v>
      </c>
      <c r="AX126" s="14" t="s">
        <v>81</v>
      </c>
      <c r="AY126" s="258" t="s">
        <v>142</v>
      </c>
    </row>
    <row r="127" s="1" customFormat="1" ht="16.5" customHeight="1">
      <c r="B127" s="39"/>
      <c r="C127" s="197" t="s">
        <v>187</v>
      </c>
      <c r="D127" s="197" t="s">
        <v>137</v>
      </c>
      <c r="E127" s="198" t="s">
        <v>2762</v>
      </c>
      <c r="F127" s="199" t="s">
        <v>2763</v>
      </c>
      <c r="G127" s="200" t="s">
        <v>417</v>
      </c>
      <c r="H127" s="201">
        <v>65.319999999999993</v>
      </c>
      <c r="I127" s="202"/>
      <c r="J127" s="203">
        <f>ROUND(I127*H127,2)</f>
        <v>0</v>
      </c>
      <c r="K127" s="199" t="s">
        <v>194</v>
      </c>
      <c r="L127" s="44"/>
      <c r="M127" s="204" t="s">
        <v>19</v>
      </c>
      <c r="N127" s="205" t="s">
        <v>44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08" t="s">
        <v>141</v>
      </c>
      <c r="AT127" s="208" t="s">
        <v>137</v>
      </c>
      <c r="AU127" s="208" t="s">
        <v>83</v>
      </c>
      <c r="AY127" s="18" t="s">
        <v>142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8" t="s">
        <v>81</v>
      </c>
      <c r="BK127" s="209">
        <f>ROUND(I127*H127,2)</f>
        <v>0</v>
      </c>
      <c r="BL127" s="18" t="s">
        <v>141</v>
      </c>
      <c r="BM127" s="208" t="s">
        <v>2764</v>
      </c>
    </row>
    <row r="128" s="12" customFormat="1">
      <c r="B128" s="226"/>
      <c r="C128" s="227"/>
      <c r="D128" s="228" t="s">
        <v>203</v>
      </c>
      <c r="E128" s="229" t="s">
        <v>19</v>
      </c>
      <c r="F128" s="230" t="s">
        <v>2760</v>
      </c>
      <c r="G128" s="227"/>
      <c r="H128" s="231">
        <v>28.199999999999999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203</v>
      </c>
      <c r="AU128" s="237" t="s">
        <v>83</v>
      </c>
      <c r="AV128" s="12" t="s">
        <v>83</v>
      </c>
      <c r="AW128" s="12" t="s">
        <v>34</v>
      </c>
      <c r="AX128" s="12" t="s">
        <v>73</v>
      </c>
      <c r="AY128" s="237" t="s">
        <v>142</v>
      </c>
    </row>
    <row r="129" s="12" customFormat="1">
      <c r="B129" s="226"/>
      <c r="C129" s="227"/>
      <c r="D129" s="228" t="s">
        <v>203</v>
      </c>
      <c r="E129" s="229" t="s">
        <v>19</v>
      </c>
      <c r="F129" s="230" t="s">
        <v>2761</v>
      </c>
      <c r="G129" s="227"/>
      <c r="H129" s="231">
        <v>37.119999999999997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203</v>
      </c>
      <c r="AU129" s="237" t="s">
        <v>83</v>
      </c>
      <c r="AV129" s="12" t="s">
        <v>83</v>
      </c>
      <c r="AW129" s="12" t="s">
        <v>34</v>
      </c>
      <c r="AX129" s="12" t="s">
        <v>73</v>
      </c>
      <c r="AY129" s="237" t="s">
        <v>142</v>
      </c>
    </row>
    <row r="130" s="14" customFormat="1">
      <c r="B130" s="248"/>
      <c r="C130" s="249"/>
      <c r="D130" s="228" t="s">
        <v>203</v>
      </c>
      <c r="E130" s="250" t="s">
        <v>19</v>
      </c>
      <c r="F130" s="251" t="s">
        <v>208</v>
      </c>
      <c r="G130" s="249"/>
      <c r="H130" s="252">
        <v>65.319999999999993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203</v>
      </c>
      <c r="AU130" s="258" t="s">
        <v>83</v>
      </c>
      <c r="AV130" s="14" t="s">
        <v>141</v>
      </c>
      <c r="AW130" s="14" t="s">
        <v>34</v>
      </c>
      <c r="AX130" s="14" t="s">
        <v>81</v>
      </c>
      <c r="AY130" s="258" t="s">
        <v>142</v>
      </c>
    </row>
    <row r="131" s="1" customFormat="1" ht="24" customHeight="1">
      <c r="B131" s="39"/>
      <c r="C131" s="197" t="s">
        <v>191</v>
      </c>
      <c r="D131" s="197" t="s">
        <v>137</v>
      </c>
      <c r="E131" s="198" t="s">
        <v>2765</v>
      </c>
      <c r="F131" s="199" t="s">
        <v>2766</v>
      </c>
      <c r="G131" s="200" t="s">
        <v>280</v>
      </c>
      <c r="H131" s="201">
        <v>1.2410000000000001</v>
      </c>
      <c r="I131" s="202"/>
      <c r="J131" s="203">
        <f>ROUND(I131*H131,2)</f>
        <v>0</v>
      </c>
      <c r="K131" s="199" t="s">
        <v>194</v>
      </c>
      <c r="L131" s="44"/>
      <c r="M131" s="204" t="s">
        <v>19</v>
      </c>
      <c r="N131" s="205" t="s">
        <v>44</v>
      </c>
      <c r="O131" s="84"/>
      <c r="P131" s="206">
        <f>O131*H131</f>
        <v>0</v>
      </c>
      <c r="Q131" s="206">
        <v>1.0601700000000001</v>
      </c>
      <c r="R131" s="206">
        <f>Q131*H131</f>
        <v>1.3156709700000002</v>
      </c>
      <c r="S131" s="206">
        <v>0</v>
      </c>
      <c r="T131" s="207">
        <f>S131*H131</f>
        <v>0</v>
      </c>
      <c r="AR131" s="208" t="s">
        <v>141</v>
      </c>
      <c r="AT131" s="208" t="s">
        <v>137</v>
      </c>
      <c r="AU131" s="208" t="s">
        <v>83</v>
      </c>
      <c r="AY131" s="18" t="s">
        <v>142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8" t="s">
        <v>81</v>
      </c>
      <c r="BK131" s="209">
        <f>ROUND(I131*H131,2)</f>
        <v>0</v>
      </c>
      <c r="BL131" s="18" t="s">
        <v>141</v>
      </c>
      <c r="BM131" s="208" t="s">
        <v>2767</v>
      </c>
    </row>
    <row r="132" s="12" customFormat="1">
      <c r="B132" s="226"/>
      <c r="C132" s="227"/>
      <c r="D132" s="228" t="s">
        <v>203</v>
      </c>
      <c r="E132" s="229" t="s">
        <v>19</v>
      </c>
      <c r="F132" s="230" t="s">
        <v>2768</v>
      </c>
      <c r="G132" s="227"/>
      <c r="H132" s="231">
        <v>0.41399999999999998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203</v>
      </c>
      <c r="AU132" s="237" t="s">
        <v>83</v>
      </c>
      <c r="AV132" s="12" t="s">
        <v>83</v>
      </c>
      <c r="AW132" s="12" t="s">
        <v>34</v>
      </c>
      <c r="AX132" s="12" t="s">
        <v>73</v>
      </c>
      <c r="AY132" s="237" t="s">
        <v>142</v>
      </c>
    </row>
    <row r="133" s="12" customFormat="1">
      <c r="B133" s="226"/>
      <c r="C133" s="227"/>
      <c r="D133" s="228" t="s">
        <v>203</v>
      </c>
      <c r="E133" s="229" t="s">
        <v>19</v>
      </c>
      <c r="F133" s="230" t="s">
        <v>2769</v>
      </c>
      <c r="G133" s="227"/>
      <c r="H133" s="231">
        <v>0.82699999999999996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203</v>
      </c>
      <c r="AU133" s="237" t="s">
        <v>83</v>
      </c>
      <c r="AV133" s="12" t="s">
        <v>83</v>
      </c>
      <c r="AW133" s="12" t="s">
        <v>34</v>
      </c>
      <c r="AX133" s="12" t="s">
        <v>73</v>
      </c>
      <c r="AY133" s="237" t="s">
        <v>142</v>
      </c>
    </row>
    <row r="134" s="14" customFormat="1">
      <c r="B134" s="248"/>
      <c r="C134" s="249"/>
      <c r="D134" s="228" t="s">
        <v>203</v>
      </c>
      <c r="E134" s="250" t="s">
        <v>19</v>
      </c>
      <c r="F134" s="251" t="s">
        <v>208</v>
      </c>
      <c r="G134" s="249"/>
      <c r="H134" s="252">
        <v>1.2409999999999999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203</v>
      </c>
      <c r="AU134" s="258" t="s">
        <v>83</v>
      </c>
      <c r="AV134" s="14" t="s">
        <v>141</v>
      </c>
      <c r="AW134" s="14" t="s">
        <v>34</v>
      </c>
      <c r="AX134" s="14" t="s">
        <v>81</v>
      </c>
      <c r="AY134" s="258" t="s">
        <v>142</v>
      </c>
    </row>
    <row r="135" s="1" customFormat="1" ht="24" customHeight="1">
      <c r="B135" s="39"/>
      <c r="C135" s="197" t="s">
        <v>8</v>
      </c>
      <c r="D135" s="197" t="s">
        <v>137</v>
      </c>
      <c r="E135" s="198" t="s">
        <v>2770</v>
      </c>
      <c r="F135" s="199" t="s">
        <v>2771</v>
      </c>
      <c r="G135" s="200" t="s">
        <v>519</v>
      </c>
      <c r="H135" s="201">
        <v>0.44800000000000001</v>
      </c>
      <c r="I135" s="202"/>
      <c r="J135" s="203">
        <f>ROUND(I135*H135,2)</f>
        <v>0</v>
      </c>
      <c r="K135" s="199" t="s">
        <v>194</v>
      </c>
      <c r="L135" s="44"/>
      <c r="M135" s="204" t="s">
        <v>19</v>
      </c>
      <c r="N135" s="205" t="s">
        <v>44</v>
      </c>
      <c r="O135" s="84"/>
      <c r="P135" s="206">
        <f>O135*H135</f>
        <v>0</v>
      </c>
      <c r="Q135" s="206">
        <v>2.45329</v>
      </c>
      <c r="R135" s="206">
        <f>Q135*H135</f>
        <v>1.0990739199999999</v>
      </c>
      <c r="S135" s="206">
        <v>0</v>
      </c>
      <c r="T135" s="207">
        <f>S135*H135</f>
        <v>0</v>
      </c>
      <c r="AR135" s="208" t="s">
        <v>141</v>
      </c>
      <c r="AT135" s="208" t="s">
        <v>137</v>
      </c>
      <c r="AU135" s="208" t="s">
        <v>83</v>
      </c>
      <c r="AY135" s="18" t="s">
        <v>142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81</v>
      </c>
      <c r="BK135" s="209">
        <f>ROUND(I135*H135,2)</f>
        <v>0</v>
      </c>
      <c r="BL135" s="18" t="s">
        <v>141</v>
      </c>
      <c r="BM135" s="208" t="s">
        <v>2772</v>
      </c>
    </row>
    <row r="136" s="1" customFormat="1">
      <c r="B136" s="39"/>
      <c r="C136" s="40"/>
      <c r="D136" s="228" t="s">
        <v>213</v>
      </c>
      <c r="E136" s="40"/>
      <c r="F136" s="259" t="s">
        <v>2750</v>
      </c>
      <c r="G136" s="40"/>
      <c r="H136" s="40"/>
      <c r="I136" s="136"/>
      <c r="J136" s="40"/>
      <c r="K136" s="40"/>
      <c r="L136" s="44"/>
      <c r="M136" s="260"/>
      <c r="N136" s="84"/>
      <c r="O136" s="84"/>
      <c r="P136" s="84"/>
      <c r="Q136" s="84"/>
      <c r="R136" s="84"/>
      <c r="S136" s="84"/>
      <c r="T136" s="85"/>
      <c r="AT136" s="18" t="s">
        <v>213</v>
      </c>
      <c r="AU136" s="18" t="s">
        <v>83</v>
      </c>
    </row>
    <row r="137" s="12" customFormat="1">
      <c r="B137" s="226"/>
      <c r="C137" s="227"/>
      <c r="D137" s="228" t="s">
        <v>203</v>
      </c>
      <c r="E137" s="229" t="s">
        <v>19</v>
      </c>
      <c r="F137" s="230" t="s">
        <v>2721</v>
      </c>
      <c r="G137" s="227"/>
      <c r="H137" s="231">
        <v>0.128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203</v>
      </c>
      <c r="AU137" s="237" t="s">
        <v>83</v>
      </c>
      <c r="AV137" s="12" t="s">
        <v>83</v>
      </c>
      <c r="AW137" s="12" t="s">
        <v>34</v>
      </c>
      <c r="AX137" s="12" t="s">
        <v>73</v>
      </c>
      <c r="AY137" s="237" t="s">
        <v>142</v>
      </c>
    </row>
    <row r="138" s="12" customFormat="1">
      <c r="B138" s="226"/>
      <c r="C138" s="227"/>
      <c r="D138" s="228" t="s">
        <v>203</v>
      </c>
      <c r="E138" s="229" t="s">
        <v>19</v>
      </c>
      <c r="F138" s="230" t="s">
        <v>2722</v>
      </c>
      <c r="G138" s="227"/>
      <c r="H138" s="231">
        <v>0.32000000000000001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203</v>
      </c>
      <c r="AU138" s="237" t="s">
        <v>83</v>
      </c>
      <c r="AV138" s="12" t="s">
        <v>83</v>
      </c>
      <c r="AW138" s="12" t="s">
        <v>34</v>
      </c>
      <c r="AX138" s="12" t="s">
        <v>73</v>
      </c>
      <c r="AY138" s="237" t="s">
        <v>142</v>
      </c>
    </row>
    <row r="139" s="14" customFormat="1">
      <c r="B139" s="248"/>
      <c r="C139" s="249"/>
      <c r="D139" s="228" t="s">
        <v>203</v>
      </c>
      <c r="E139" s="250" t="s">
        <v>19</v>
      </c>
      <c r="F139" s="251" t="s">
        <v>208</v>
      </c>
      <c r="G139" s="249"/>
      <c r="H139" s="252">
        <v>0.44800000000000001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203</v>
      </c>
      <c r="AU139" s="258" t="s">
        <v>83</v>
      </c>
      <c r="AV139" s="14" t="s">
        <v>141</v>
      </c>
      <c r="AW139" s="14" t="s">
        <v>34</v>
      </c>
      <c r="AX139" s="14" t="s">
        <v>81</v>
      </c>
      <c r="AY139" s="258" t="s">
        <v>142</v>
      </c>
    </row>
    <row r="140" s="11" customFormat="1" ht="22.8" customHeight="1">
      <c r="B140" s="210"/>
      <c r="C140" s="211"/>
      <c r="D140" s="212" t="s">
        <v>72</v>
      </c>
      <c r="E140" s="224" t="s">
        <v>147</v>
      </c>
      <c r="F140" s="224" t="s">
        <v>198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SUM(P141:P174)</f>
        <v>0</v>
      </c>
      <c r="Q140" s="218"/>
      <c r="R140" s="219">
        <f>SUM(R141:R174)</f>
        <v>2.5372600000000003</v>
      </c>
      <c r="S140" s="218"/>
      <c r="T140" s="220">
        <f>SUM(T141:T174)</f>
        <v>0</v>
      </c>
      <c r="AR140" s="221" t="s">
        <v>81</v>
      </c>
      <c r="AT140" s="222" t="s">
        <v>72</v>
      </c>
      <c r="AU140" s="222" t="s">
        <v>81</v>
      </c>
      <c r="AY140" s="221" t="s">
        <v>142</v>
      </c>
      <c r="BK140" s="223">
        <f>SUM(BK141:BK174)</f>
        <v>0</v>
      </c>
    </row>
    <row r="141" s="1" customFormat="1" ht="24" customHeight="1">
      <c r="B141" s="39"/>
      <c r="C141" s="197" t="s">
        <v>209</v>
      </c>
      <c r="D141" s="197" t="s">
        <v>137</v>
      </c>
      <c r="E141" s="198" t="s">
        <v>2773</v>
      </c>
      <c r="F141" s="199" t="s">
        <v>2774</v>
      </c>
      <c r="G141" s="200" t="s">
        <v>234</v>
      </c>
      <c r="H141" s="201">
        <v>4</v>
      </c>
      <c r="I141" s="202"/>
      <c r="J141" s="203">
        <f>ROUND(I141*H141,2)</f>
        <v>0</v>
      </c>
      <c r="K141" s="199" t="s">
        <v>194</v>
      </c>
      <c r="L141" s="44"/>
      <c r="M141" s="204" t="s">
        <v>19</v>
      </c>
      <c r="N141" s="205" t="s">
        <v>44</v>
      </c>
      <c r="O141" s="84"/>
      <c r="P141" s="206">
        <f>O141*H141</f>
        <v>0</v>
      </c>
      <c r="Q141" s="206">
        <v>0.36435000000000001</v>
      </c>
      <c r="R141" s="206">
        <f>Q141*H141</f>
        <v>1.4574</v>
      </c>
      <c r="S141" s="206">
        <v>0</v>
      </c>
      <c r="T141" s="207">
        <f>S141*H141</f>
        <v>0</v>
      </c>
      <c r="AR141" s="208" t="s">
        <v>141</v>
      </c>
      <c r="AT141" s="208" t="s">
        <v>137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2775</v>
      </c>
    </row>
    <row r="142" s="12" customFormat="1">
      <c r="B142" s="226"/>
      <c r="C142" s="227"/>
      <c r="D142" s="228" t="s">
        <v>203</v>
      </c>
      <c r="E142" s="229" t="s">
        <v>19</v>
      </c>
      <c r="F142" s="230" t="s">
        <v>2776</v>
      </c>
      <c r="G142" s="227"/>
      <c r="H142" s="231">
        <v>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203</v>
      </c>
      <c r="AU142" s="237" t="s">
        <v>83</v>
      </c>
      <c r="AV142" s="12" t="s">
        <v>83</v>
      </c>
      <c r="AW142" s="12" t="s">
        <v>34</v>
      </c>
      <c r="AX142" s="12" t="s">
        <v>73</v>
      </c>
      <c r="AY142" s="237" t="s">
        <v>142</v>
      </c>
    </row>
    <row r="143" s="12" customFormat="1">
      <c r="B143" s="226"/>
      <c r="C143" s="227"/>
      <c r="D143" s="228" t="s">
        <v>203</v>
      </c>
      <c r="E143" s="229" t="s">
        <v>19</v>
      </c>
      <c r="F143" s="230" t="s">
        <v>2777</v>
      </c>
      <c r="G143" s="227"/>
      <c r="H143" s="231">
        <v>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203</v>
      </c>
      <c r="AU143" s="237" t="s">
        <v>83</v>
      </c>
      <c r="AV143" s="12" t="s">
        <v>83</v>
      </c>
      <c r="AW143" s="12" t="s">
        <v>34</v>
      </c>
      <c r="AX143" s="12" t="s">
        <v>73</v>
      </c>
      <c r="AY143" s="237" t="s">
        <v>142</v>
      </c>
    </row>
    <row r="144" s="14" customFormat="1">
      <c r="B144" s="248"/>
      <c r="C144" s="249"/>
      <c r="D144" s="228" t="s">
        <v>203</v>
      </c>
      <c r="E144" s="250" t="s">
        <v>19</v>
      </c>
      <c r="F144" s="251" t="s">
        <v>208</v>
      </c>
      <c r="G144" s="249"/>
      <c r="H144" s="252">
        <v>4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203</v>
      </c>
      <c r="AU144" s="258" t="s">
        <v>83</v>
      </c>
      <c r="AV144" s="14" t="s">
        <v>141</v>
      </c>
      <c r="AW144" s="14" t="s">
        <v>34</v>
      </c>
      <c r="AX144" s="14" t="s">
        <v>81</v>
      </c>
      <c r="AY144" s="258" t="s">
        <v>142</v>
      </c>
    </row>
    <row r="145" s="1" customFormat="1" ht="16.5" customHeight="1">
      <c r="B145" s="39"/>
      <c r="C145" s="264" t="s">
        <v>282</v>
      </c>
      <c r="D145" s="264" t="s">
        <v>283</v>
      </c>
      <c r="E145" s="265" t="s">
        <v>2778</v>
      </c>
      <c r="F145" s="266" t="s">
        <v>2779</v>
      </c>
      <c r="G145" s="267" t="s">
        <v>234</v>
      </c>
      <c r="H145" s="268">
        <v>1</v>
      </c>
      <c r="I145" s="269"/>
      <c r="J145" s="270">
        <f>ROUND(I145*H145,2)</f>
        <v>0</v>
      </c>
      <c r="K145" s="266" t="s">
        <v>194</v>
      </c>
      <c r="L145" s="271"/>
      <c r="M145" s="272" t="s">
        <v>19</v>
      </c>
      <c r="N145" s="273" t="s">
        <v>44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08" t="s">
        <v>167</v>
      </c>
      <c r="AT145" s="208" t="s">
        <v>283</v>
      </c>
      <c r="AU145" s="208" t="s">
        <v>83</v>
      </c>
      <c r="AY145" s="18" t="s">
        <v>142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8" t="s">
        <v>81</v>
      </c>
      <c r="BK145" s="209">
        <f>ROUND(I145*H145,2)</f>
        <v>0</v>
      </c>
      <c r="BL145" s="18" t="s">
        <v>141</v>
      </c>
      <c r="BM145" s="208" t="s">
        <v>2780</v>
      </c>
    </row>
    <row r="146" s="1" customFormat="1" ht="24" customHeight="1">
      <c r="B146" s="39"/>
      <c r="C146" s="264" t="s">
        <v>291</v>
      </c>
      <c r="D146" s="264" t="s">
        <v>283</v>
      </c>
      <c r="E146" s="265" t="s">
        <v>2781</v>
      </c>
      <c r="F146" s="266" t="s">
        <v>2782</v>
      </c>
      <c r="G146" s="267" t="s">
        <v>234</v>
      </c>
      <c r="H146" s="268">
        <v>1</v>
      </c>
      <c r="I146" s="269"/>
      <c r="J146" s="270">
        <f>ROUND(I146*H146,2)</f>
        <v>0</v>
      </c>
      <c r="K146" s="266" t="s">
        <v>194</v>
      </c>
      <c r="L146" s="271"/>
      <c r="M146" s="272" t="s">
        <v>19</v>
      </c>
      <c r="N146" s="273" t="s">
        <v>44</v>
      </c>
      <c r="O146" s="84"/>
      <c r="P146" s="206">
        <f>O146*H146</f>
        <v>0</v>
      </c>
      <c r="Q146" s="206">
        <v>0.0051999999999999998</v>
      </c>
      <c r="R146" s="206">
        <f>Q146*H146</f>
        <v>0.0051999999999999998</v>
      </c>
      <c r="S146" s="206">
        <v>0</v>
      </c>
      <c r="T146" s="207">
        <f>S146*H146</f>
        <v>0</v>
      </c>
      <c r="AR146" s="208" t="s">
        <v>167</v>
      </c>
      <c r="AT146" s="208" t="s">
        <v>283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141</v>
      </c>
      <c r="BM146" s="208" t="s">
        <v>2783</v>
      </c>
    </row>
    <row r="147" s="1" customFormat="1" ht="16.5" customHeight="1">
      <c r="B147" s="39"/>
      <c r="C147" s="264" t="s">
        <v>294</v>
      </c>
      <c r="D147" s="264" t="s">
        <v>283</v>
      </c>
      <c r="E147" s="265" t="s">
        <v>2784</v>
      </c>
      <c r="F147" s="266" t="s">
        <v>2785</v>
      </c>
      <c r="G147" s="267" t="s">
        <v>234</v>
      </c>
      <c r="H147" s="268">
        <v>2</v>
      </c>
      <c r="I147" s="269"/>
      <c r="J147" s="270">
        <f>ROUND(I147*H147,2)</f>
        <v>0</v>
      </c>
      <c r="K147" s="266" t="s">
        <v>194</v>
      </c>
      <c r="L147" s="271"/>
      <c r="M147" s="272" t="s">
        <v>19</v>
      </c>
      <c r="N147" s="273" t="s">
        <v>44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AR147" s="208" t="s">
        <v>167</v>
      </c>
      <c r="AT147" s="208" t="s">
        <v>283</v>
      </c>
      <c r="AU147" s="208" t="s">
        <v>83</v>
      </c>
      <c r="AY147" s="18" t="s">
        <v>142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8" t="s">
        <v>81</v>
      </c>
      <c r="BK147" s="209">
        <f>ROUND(I147*H147,2)</f>
        <v>0</v>
      </c>
      <c r="BL147" s="18" t="s">
        <v>141</v>
      </c>
      <c r="BM147" s="208" t="s">
        <v>2786</v>
      </c>
    </row>
    <row r="148" s="1" customFormat="1" ht="36" customHeight="1">
      <c r="B148" s="39"/>
      <c r="C148" s="197" t="s">
        <v>297</v>
      </c>
      <c r="D148" s="197" t="s">
        <v>137</v>
      </c>
      <c r="E148" s="198" t="s">
        <v>2787</v>
      </c>
      <c r="F148" s="199" t="s">
        <v>2788</v>
      </c>
      <c r="G148" s="200" t="s">
        <v>234</v>
      </c>
      <c r="H148" s="201">
        <v>2</v>
      </c>
      <c r="I148" s="202"/>
      <c r="J148" s="203">
        <f>ROUND(I148*H148,2)</f>
        <v>0</v>
      </c>
      <c r="K148" s="199" t="s">
        <v>194</v>
      </c>
      <c r="L148" s="44"/>
      <c r="M148" s="204" t="s">
        <v>19</v>
      </c>
      <c r="N148" s="205" t="s">
        <v>44</v>
      </c>
      <c r="O148" s="84"/>
      <c r="P148" s="206">
        <f>O148*H148</f>
        <v>0</v>
      </c>
      <c r="Q148" s="206">
        <v>0.48580000000000001</v>
      </c>
      <c r="R148" s="206">
        <f>Q148*H148</f>
        <v>0.97160000000000002</v>
      </c>
      <c r="S148" s="206">
        <v>0</v>
      </c>
      <c r="T148" s="207">
        <f>S148*H148</f>
        <v>0</v>
      </c>
      <c r="AR148" s="208" t="s">
        <v>141</v>
      </c>
      <c r="AT148" s="208" t="s">
        <v>137</v>
      </c>
      <c r="AU148" s="208" t="s">
        <v>83</v>
      </c>
      <c r="AY148" s="18" t="s">
        <v>142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8" t="s">
        <v>81</v>
      </c>
      <c r="BK148" s="209">
        <f>ROUND(I148*H148,2)</f>
        <v>0</v>
      </c>
      <c r="BL148" s="18" t="s">
        <v>141</v>
      </c>
      <c r="BM148" s="208" t="s">
        <v>2789</v>
      </c>
    </row>
    <row r="149" s="1" customFormat="1" ht="24" customHeight="1">
      <c r="B149" s="39"/>
      <c r="C149" s="264" t="s">
        <v>7</v>
      </c>
      <c r="D149" s="264" t="s">
        <v>283</v>
      </c>
      <c r="E149" s="265" t="s">
        <v>2790</v>
      </c>
      <c r="F149" s="266" t="s">
        <v>2791</v>
      </c>
      <c r="G149" s="267" t="s">
        <v>234</v>
      </c>
      <c r="H149" s="268">
        <v>2</v>
      </c>
      <c r="I149" s="269"/>
      <c r="J149" s="270">
        <f>ROUND(I149*H149,2)</f>
        <v>0</v>
      </c>
      <c r="K149" s="266" t="s">
        <v>194</v>
      </c>
      <c r="L149" s="271"/>
      <c r="M149" s="272" t="s">
        <v>19</v>
      </c>
      <c r="N149" s="273" t="s">
        <v>44</v>
      </c>
      <c r="O149" s="84"/>
      <c r="P149" s="206">
        <f>O149*H149</f>
        <v>0</v>
      </c>
      <c r="Q149" s="206">
        <v>0.0033999999999999998</v>
      </c>
      <c r="R149" s="206">
        <f>Q149*H149</f>
        <v>0.0067999999999999996</v>
      </c>
      <c r="S149" s="206">
        <v>0</v>
      </c>
      <c r="T149" s="207">
        <f>S149*H149</f>
        <v>0</v>
      </c>
      <c r="AR149" s="208" t="s">
        <v>167</v>
      </c>
      <c r="AT149" s="208" t="s">
        <v>283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141</v>
      </c>
      <c r="BM149" s="208" t="s">
        <v>2792</v>
      </c>
    </row>
    <row r="150" s="1" customFormat="1">
      <c r="B150" s="39"/>
      <c r="C150" s="40"/>
      <c r="D150" s="228" t="s">
        <v>213</v>
      </c>
      <c r="E150" s="40"/>
      <c r="F150" s="259" t="s">
        <v>2793</v>
      </c>
      <c r="G150" s="40"/>
      <c r="H150" s="40"/>
      <c r="I150" s="136"/>
      <c r="J150" s="40"/>
      <c r="K150" s="40"/>
      <c r="L150" s="44"/>
      <c r="M150" s="260"/>
      <c r="N150" s="84"/>
      <c r="O150" s="84"/>
      <c r="P150" s="84"/>
      <c r="Q150" s="84"/>
      <c r="R150" s="84"/>
      <c r="S150" s="84"/>
      <c r="T150" s="85"/>
      <c r="AT150" s="18" t="s">
        <v>213</v>
      </c>
      <c r="AU150" s="18" t="s">
        <v>83</v>
      </c>
    </row>
    <row r="151" s="1" customFormat="1" ht="36" customHeight="1">
      <c r="B151" s="39"/>
      <c r="C151" s="197" t="s">
        <v>302</v>
      </c>
      <c r="D151" s="197" t="s">
        <v>137</v>
      </c>
      <c r="E151" s="198" t="s">
        <v>2794</v>
      </c>
      <c r="F151" s="199" t="s">
        <v>2795</v>
      </c>
      <c r="G151" s="200" t="s">
        <v>234</v>
      </c>
      <c r="H151" s="201">
        <v>10</v>
      </c>
      <c r="I151" s="202"/>
      <c r="J151" s="203">
        <f>ROUND(I151*H151,2)</f>
        <v>0</v>
      </c>
      <c r="K151" s="199" t="s">
        <v>194</v>
      </c>
      <c r="L151" s="44"/>
      <c r="M151" s="204" t="s">
        <v>19</v>
      </c>
      <c r="N151" s="205" t="s">
        <v>44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208" t="s">
        <v>141</v>
      </c>
      <c r="AT151" s="208" t="s">
        <v>137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2796</v>
      </c>
    </row>
    <row r="152" s="12" customFormat="1">
      <c r="B152" s="226"/>
      <c r="C152" s="227"/>
      <c r="D152" s="228" t="s">
        <v>203</v>
      </c>
      <c r="E152" s="229" t="s">
        <v>19</v>
      </c>
      <c r="F152" s="230" t="s">
        <v>2797</v>
      </c>
      <c r="G152" s="227"/>
      <c r="H152" s="231">
        <v>10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203</v>
      </c>
      <c r="AU152" s="237" t="s">
        <v>83</v>
      </c>
      <c r="AV152" s="12" t="s">
        <v>83</v>
      </c>
      <c r="AW152" s="12" t="s">
        <v>34</v>
      </c>
      <c r="AX152" s="12" t="s">
        <v>81</v>
      </c>
      <c r="AY152" s="237" t="s">
        <v>142</v>
      </c>
    </row>
    <row r="153" s="1" customFormat="1" ht="24" customHeight="1">
      <c r="B153" s="39"/>
      <c r="C153" s="264" t="s">
        <v>305</v>
      </c>
      <c r="D153" s="264" t="s">
        <v>283</v>
      </c>
      <c r="E153" s="265" t="s">
        <v>2798</v>
      </c>
      <c r="F153" s="266" t="s">
        <v>2799</v>
      </c>
      <c r="G153" s="267" t="s">
        <v>234</v>
      </c>
      <c r="H153" s="268">
        <v>10</v>
      </c>
      <c r="I153" s="269"/>
      <c r="J153" s="270">
        <f>ROUND(I153*H153,2)</f>
        <v>0</v>
      </c>
      <c r="K153" s="266" t="s">
        <v>194</v>
      </c>
      <c r="L153" s="271"/>
      <c r="M153" s="272" t="s">
        <v>19</v>
      </c>
      <c r="N153" s="273" t="s">
        <v>44</v>
      </c>
      <c r="O153" s="84"/>
      <c r="P153" s="206">
        <f>O153*H153</f>
        <v>0</v>
      </c>
      <c r="Q153" s="206">
        <v>0.002</v>
      </c>
      <c r="R153" s="206">
        <f>Q153*H153</f>
        <v>0.02</v>
      </c>
      <c r="S153" s="206">
        <v>0</v>
      </c>
      <c r="T153" s="207">
        <f>S153*H153</f>
        <v>0</v>
      </c>
      <c r="AR153" s="208" t="s">
        <v>167</v>
      </c>
      <c r="AT153" s="208" t="s">
        <v>283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141</v>
      </c>
      <c r="BM153" s="208" t="s">
        <v>2800</v>
      </c>
    </row>
    <row r="154" s="1" customFormat="1" ht="36" customHeight="1">
      <c r="B154" s="39"/>
      <c r="C154" s="197" t="s">
        <v>308</v>
      </c>
      <c r="D154" s="197" t="s">
        <v>137</v>
      </c>
      <c r="E154" s="198" t="s">
        <v>2794</v>
      </c>
      <c r="F154" s="199" t="s">
        <v>2795</v>
      </c>
      <c r="G154" s="200" t="s">
        <v>234</v>
      </c>
      <c r="H154" s="201">
        <v>19</v>
      </c>
      <c r="I154" s="202"/>
      <c r="J154" s="203">
        <f>ROUND(I154*H154,2)</f>
        <v>0</v>
      </c>
      <c r="K154" s="199" t="s">
        <v>194</v>
      </c>
      <c r="L154" s="44"/>
      <c r="M154" s="204" t="s">
        <v>19</v>
      </c>
      <c r="N154" s="205" t="s">
        <v>44</v>
      </c>
      <c r="O154" s="84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AR154" s="208" t="s">
        <v>141</v>
      </c>
      <c r="AT154" s="208" t="s">
        <v>137</v>
      </c>
      <c r="AU154" s="208" t="s">
        <v>83</v>
      </c>
      <c r="AY154" s="18" t="s">
        <v>142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8" t="s">
        <v>81</v>
      </c>
      <c r="BK154" s="209">
        <f>ROUND(I154*H154,2)</f>
        <v>0</v>
      </c>
      <c r="BL154" s="18" t="s">
        <v>141</v>
      </c>
      <c r="BM154" s="208" t="s">
        <v>2801</v>
      </c>
    </row>
    <row r="155" s="1" customFormat="1">
      <c r="B155" s="39"/>
      <c r="C155" s="40"/>
      <c r="D155" s="228" t="s">
        <v>213</v>
      </c>
      <c r="E155" s="40"/>
      <c r="F155" s="259" t="s">
        <v>2802</v>
      </c>
      <c r="G155" s="40"/>
      <c r="H155" s="40"/>
      <c r="I155" s="136"/>
      <c r="J155" s="40"/>
      <c r="K155" s="40"/>
      <c r="L155" s="44"/>
      <c r="M155" s="260"/>
      <c r="N155" s="84"/>
      <c r="O155" s="84"/>
      <c r="P155" s="84"/>
      <c r="Q155" s="84"/>
      <c r="R155" s="84"/>
      <c r="S155" s="84"/>
      <c r="T155" s="85"/>
      <c r="AT155" s="18" t="s">
        <v>213</v>
      </c>
      <c r="AU155" s="18" t="s">
        <v>83</v>
      </c>
    </row>
    <row r="156" s="12" customFormat="1">
      <c r="B156" s="226"/>
      <c r="C156" s="227"/>
      <c r="D156" s="228" t="s">
        <v>203</v>
      </c>
      <c r="E156" s="229" t="s">
        <v>19</v>
      </c>
      <c r="F156" s="230" t="s">
        <v>2803</v>
      </c>
      <c r="G156" s="227"/>
      <c r="H156" s="231">
        <v>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203</v>
      </c>
      <c r="AU156" s="237" t="s">
        <v>83</v>
      </c>
      <c r="AV156" s="12" t="s">
        <v>83</v>
      </c>
      <c r="AW156" s="12" t="s">
        <v>34</v>
      </c>
      <c r="AX156" s="12" t="s">
        <v>73</v>
      </c>
      <c r="AY156" s="237" t="s">
        <v>142</v>
      </c>
    </row>
    <row r="157" s="12" customFormat="1">
      <c r="B157" s="226"/>
      <c r="C157" s="227"/>
      <c r="D157" s="228" t="s">
        <v>203</v>
      </c>
      <c r="E157" s="229" t="s">
        <v>19</v>
      </c>
      <c r="F157" s="230" t="s">
        <v>2804</v>
      </c>
      <c r="G157" s="227"/>
      <c r="H157" s="231">
        <v>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203</v>
      </c>
      <c r="AU157" s="237" t="s">
        <v>83</v>
      </c>
      <c r="AV157" s="12" t="s">
        <v>83</v>
      </c>
      <c r="AW157" s="12" t="s">
        <v>34</v>
      </c>
      <c r="AX157" s="12" t="s">
        <v>73</v>
      </c>
      <c r="AY157" s="237" t="s">
        <v>142</v>
      </c>
    </row>
    <row r="158" s="12" customFormat="1">
      <c r="B158" s="226"/>
      <c r="C158" s="227"/>
      <c r="D158" s="228" t="s">
        <v>203</v>
      </c>
      <c r="E158" s="229" t="s">
        <v>19</v>
      </c>
      <c r="F158" s="230" t="s">
        <v>2805</v>
      </c>
      <c r="G158" s="227"/>
      <c r="H158" s="231">
        <v>4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203</v>
      </c>
      <c r="AU158" s="237" t="s">
        <v>83</v>
      </c>
      <c r="AV158" s="12" t="s">
        <v>83</v>
      </c>
      <c r="AW158" s="12" t="s">
        <v>34</v>
      </c>
      <c r="AX158" s="12" t="s">
        <v>73</v>
      </c>
      <c r="AY158" s="237" t="s">
        <v>142</v>
      </c>
    </row>
    <row r="159" s="12" customFormat="1">
      <c r="B159" s="226"/>
      <c r="C159" s="227"/>
      <c r="D159" s="228" t="s">
        <v>203</v>
      </c>
      <c r="E159" s="229" t="s">
        <v>19</v>
      </c>
      <c r="F159" s="230" t="s">
        <v>2806</v>
      </c>
      <c r="G159" s="227"/>
      <c r="H159" s="231">
        <v>3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203</v>
      </c>
      <c r="AU159" s="237" t="s">
        <v>83</v>
      </c>
      <c r="AV159" s="12" t="s">
        <v>83</v>
      </c>
      <c r="AW159" s="12" t="s">
        <v>34</v>
      </c>
      <c r="AX159" s="12" t="s">
        <v>73</v>
      </c>
      <c r="AY159" s="237" t="s">
        <v>142</v>
      </c>
    </row>
    <row r="160" s="12" customFormat="1">
      <c r="B160" s="226"/>
      <c r="C160" s="227"/>
      <c r="D160" s="228" t="s">
        <v>203</v>
      </c>
      <c r="E160" s="229" t="s">
        <v>19</v>
      </c>
      <c r="F160" s="230" t="s">
        <v>2807</v>
      </c>
      <c r="G160" s="227"/>
      <c r="H160" s="231">
        <v>6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203</v>
      </c>
      <c r="AU160" s="237" t="s">
        <v>83</v>
      </c>
      <c r="AV160" s="12" t="s">
        <v>83</v>
      </c>
      <c r="AW160" s="12" t="s">
        <v>34</v>
      </c>
      <c r="AX160" s="12" t="s">
        <v>73</v>
      </c>
      <c r="AY160" s="237" t="s">
        <v>142</v>
      </c>
    </row>
    <row r="161" s="12" customFormat="1">
      <c r="B161" s="226"/>
      <c r="C161" s="227"/>
      <c r="D161" s="228" t="s">
        <v>203</v>
      </c>
      <c r="E161" s="229" t="s">
        <v>19</v>
      </c>
      <c r="F161" s="230" t="s">
        <v>2808</v>
      </c>
      <c r="G161" s="227"/>
      <c r="H161" s="231">
        <v>1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203</v>
      </c>
      <c r="AU161" s="237" t="s">
        <v>83</v>
      </c>
      <c r="AV161" s="12" t="s">
        <v>83</v>
      </c>
      <c r="AW161" s="12" t="s">
        <v>34</v>
      </c>
      <c r="AX161" s="12" t="s">
        <v>73</v>
      </c>
      <c r="AY161" s="237" t="s">
        <v>142</v>
      </c>
    </row>
    <row r="162" s="14" customFormat="1">
      <c r="B162" s="248"/>
      <c r="C162" s="249"/>
      <c r="D162" s="228" t="s">
        <v>203</v>
      </c>
      <c r="E162" s="250" t="s">
        <v>19</v>
      </c>
      <c r="F162" s="251" t="s">
        <v>208</v>
      </c>
      <c r="G162" s="249"/>
      <c r="H162" s="252">
        <v>19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203</v>
      </c>
      <c r="AU162" s="258" t="s">
        <v>83</v>
      </c>
      <c r="AV162" s="14" t="s">
        <v>141</v>
      </c>
      <c r="AW162" s="14" t="s">
        <v>34</v>
      </c>
      <c r="AX162" s="14" t="s">
        <v>81</v>
      </c>
      <c r="AY162" s="258" t="s">
        <v>142</v>
      </c>
    </row>
    <row r="163" s="1" customFormat="1" ht="16.5" customHeight="1">
      <c r="B163" s="39"/>
      <c r="C163" s="264" t="s">
        <v>311</v>
      </c>
      <c r="D163" s="264" t="s">
        <v>283</v>
      </c>
      <c r="E163" s="265" t="s">
        <v>2809</v>
      </c>
      <c r="F163" s="266" t="s">
        <v>2810</v>
      </c>
      <c r="G163" s="267" t="s">
        <v>234</v>
      </c>
      <c r="H163" s="268">
        <v>10</v>
      </c>
      <c r="I163" s="269"/>
      <c r="J163" s="270">
        <f>ROUND(I163*H163,2)</f>
        <v>0</v>
      </c>
      <c r="K163" s="266" t="s">
        <v>194</v>
      </c>
      <c r="L163" s="271"/>
      <c r="M163" s="272" t="s">
        <v>19</v>
      </c>
      <c r="N163" s="273" t="s">
        <v>44</v>
      </c>
      <c r="O163" s="84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AR163" s="208" t="s">
        <v>167</v>
      </c>
      <c r="AT163" s="208" t="s">
        <v>283</v>
      </c>
      <c r="AU163" s="208" t="s">
        <v>83</v>
      </c>
      <c r="AY163" s="18" t="s">
        <v>142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8" t="s">
        <v>81</v>
      </c>
      <c r="BK163" s="209">
        <f>ROUND(I163*H163,2)</f>
        <v>0</v>
      </c>
      <c r="BL163" s="18" t="s">
        <v>141</v>
      </c>
      <c r="BM163" s="208" t="s">
        <v>2811</v>
      </c>
    </row>
    <row r="164" s="1" customFormat="1" ht="24" customHeight="1">
      <c r="B164" s="39"/>
      <c r="C164" s="264" t="s">
        <v>314</v>
      </c>
      <c r="D164" s="264" t="s">
        <v>283</v>
      </c>
      <c r="E164" s="265" t="s">
        <v>2812</v>
      </c>
      <c r="F164" s="266" t="s">
        <v>2813</v>
      </c>
      <c r="G164" s="267" t="s">
        <v>234</v>
      </c>
      <c r="H164" s="268">
        <v>6</v>
      </c>
      <c r="I164" s="269"/>
      <c r="J164" s="270">
        <f>ROUND(I164*H164,2)</f>
        <v>0</v>
      </c>
      <c r="K164" s="266" t="s">
        <v>194</v>
      </c>
      <c r="L164" s="271"/>
      <c r="M164" s="272" t="s">
        <v>19</v>
      </c>
      <c r="N164" s="273" t="s">
        <v>44</v>
      </c>
      <c r="O164" s="84"/>
      <c r="P164" s="206">
        <f>O164*H164</f>
        <v>0</v>
      </c>
      <c r="Q164" s="206">
        <v>0.0023999999999999998</v>
      </c>
      <c r="R164" s="206">
        <f>Q164*H164</f>
        <v>0.0144</v>
      </c>
      <c r="S164" s="206">
        <v>0</v>
      </c>
      <c r="T164" s="207">
        <f>S164*H164</f>
        <v>0</v>
      </c>
      <c r="AR164" s="208" t="s">
        <v>167</v>
      </c>
      <c r="AT164" s="208" t="s">
        <v>283</v>
      </c>
      <c r="AU164" s="208" t="s">
        <v>83</v>
      </c>
      <c r="AY164" s="18" t="s">
        <v>142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8" t="s">
        <v>81</v>
      </c>
      <c r="BK164" s="209">
        <f>ROUND(I164*H164,2)</f>
        <v>0</v>
      </c>
      <c r="BL164" s="18" t="s">
        <v>141</v>
      </c>
      <c r="BM164" s="208" t="s">
        <v>2814</v>
      </c>
    </row>
    <row r="165" s="1" customFormat="1">
      <c r="B165" s="39"/>
      <c r="C165" s="40"/>
      <c r="D165" s="228" t="s">
        <v>213</v>
      </c>
      <c r="E165" s="40"/>
      <c r="F165" s="259" t="s">
        <v>2815</v>
      </c>
      <c r="G165" s="40"/>
      <c r="H165" s="40"/>
      <c r="I165" s="136"/>
      <c r="J165" s="40"/>
      <c r="K165" s="40"/>
      <c r="L165" s="44"/>
      <c r="M165" s="260"/>
      <c r="N165" s="84"/>
      <c r="O165" s="84"/>
      <c r="P165" s="84"/>
      <c r="Q165" s="84"/>
      <c r="R165" s="84"/>
      <c r="S165" s="84"/>
      <c r="T165" s="85"/>
      <c r="AT165" s="18" t="s">
        <v>213</v>
      </c>
      <c r="AU165" s="18" t="s">
        <v>83</v>
      </c>
    </row>
    <row r="166" s="1" customFormat="1" ht="24" customHeight="1">
      <c r="B166" s="39"/>
      <c r="C166" s="264" t="s">
        <v>317</v>
      </c>
      <c r="D166" s="264" t="s">
        <v>283</v>
      </c>
      <c r="E166" s="265" t="s">
        <v>2816</v>
      </c>
      <c r="F166" s="266" t="s">
        <v>2817</v>
      </c>
      <c r="G166" s="267" t="s">
        <v>234</v>
      </c>
      <c r="H166" s="268">
        <v>3</v>
      </c>
      <c r="I166" s="269"/>
      <c r="J166" s="270">
        <f>ROUND(I166*H166,2)</f>
        <v>0</v>
      </c>
      <c r="K166" s="266" t="s">
        <v>194</v>
      </c>
      <c r="L166" s="271"/>
      <c r="M166" s="272" t="s">
        <v>19</v>
      </c>
      <c r="N166" s="273" t="s">
        <v>44</v>
      </c>
      <c r="O166" s="84"/>
      <c r="P166" s="206">
        <f>O166*H166</f>
        <v>0</v>
      </c>
      <c r="Q166" s="206">
        <v>0.0028</v>
      </c>
      <c r="R166" s="206">
        <f>Q166*H166</f>
        <v>0.0083999999999999995</v>
      </c>
      <c r="S166" s="206">
        <v>0</v>
      </c>
      <c r="T166" s="207">
        <f>S166*H166</f>
        <v>0</v>
      </c>
      <c r="AR166" s="208" t="s">
        <v>167</v>
      </c>
      <c r="AT166" s="208" t="s">
        <v>283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141</v>
      </c>
      <c r="BM166" s="208" t="s">
        <v>2818</v>
      </c>
    </row>
    <row r="167" s="1" customFormat="1">
      <c r="B167" s="39"/>
      <c r="C167" s="40"/>
      <c r="D167" s="228" t="s">
        <v>213</v>
      </c>
      <c r="E167" s="40"/>
      <c r="F167" s="259" t="s">
        <v>2815</v>
      </c>
      <c r="G167" s="40"/>
      <c r="H167" s="40"/>
      <c r="I167" s="136"/>
      <c r="J167" s="40"/>
      <c r="K167" s="40"/>
      <c r="L167" s="44"/>
      <c r="M167" s="260"/>
      <c r="N167" s="84"/>
      <c r="O167" s="84"/>
      <c r="P167" s="84"/>
      <c r="Q167" s="84"/>
      <c r="R167" s="84"/>
      <c r="S167" s="84"/>
      <c r="T167" s="85"/>
      <c r="AT167" s="18" t="s">
        <v>213</v>
      </c>
      <c r="AU167" s="18" t="s">
        <v>83</v>
      </c>
    </row>
    <row r="168" s="1" customFormat="1" ht="24" customHeight="1">
      <c r="B168" s="39"/>
      <c r="C168" s="197" t="s">
        <v>320</v>
      </c>
      <c r="D168" s="197" t="s">
        <v>137</v>
      </c>
      <c r="E168" s="198" t="s">
        <v>2819</v>
      </c>
      <c r="F168" s="199" t="s">
        <v>2820</v>
      </c>
      <c r="G168" s="200" t="s">
        <v>234</v>
      </c>
      <c r="H168" s="201">
        <v>1</v>
      </c>
      <c r="I168" s="202"/>
      <c r="J168" s="203">
        <f>ROUND(I168*H168,2)</f>
        <v>0</v>
      </c>
      <c r="K168" s="199" t="s">
        <v>194</v>
      </c>
      <c r="L168" s="44"/>
      <c r="M168" s="204" t="s">
        <v>19</v>
      </c>
      <c r="N168" s="205" t="s">
        <v>44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AR168" s="208" t="s">
        <v>141</v>
      </c>
      <c r="AT168" s="208" t="s">
        <v>137</v>
      </c>
      <c r="AU168" s="208" t="s">
        <v>83</v>
      </c>
      <c r="AY168" s="18" t="s">
        <v>142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8" t="s">
        <v>81</v>
      </c>
      <c r="BK168" s="209">
        <f>ROUND(I168*H168,2)</f>
        <v>0</v>
      </c>
      <c r="BL168" s="18" t="s">
        <v>141</v>
      </c>
      <c r="BM168" s="208" t="s">
        <v>2821</v>
      </c>
    </row>
    <row r="169" s="1" customFormat="1">
      <c r="B169" s="39"/>
      <c r="C169" s="40"/>
      <c r="D169" s="228" t="s">
        <v>213</v>
      </c>
      <c r="E169" s="40"/>
      <c r="F169" s="259" t="s">
        <v>2822</v>
      </c>
      <c r="G169" s="40"/>
      <c r="H169" s="40"/>
      <c r="I169" s="136"/>
      <c r="J169" s="40"/>
      <c r="K169" s="40"/>
      <c r="L169" s="44"/>
      <c r="M169" s="260"/>
      <c r="N169" s="84"/>
      <c r="O169" s="84"/>
      <c r="P169" s="84"/>
      <c r="Q169" s="84"/>
      <c r="R169" s="84"/>
      <c r="S169" s="84"/>
      <c r="T169" s="85"/>
      <c r="AT169" s="18" t="s">
        <v>213</v>
      </c>
      <c r="AU169" s="18" t="s">
        <v>83</v>
      </c>
    </row>
    <row r="170" s="1" customFormat="1" ht="16.5" customHeight="1">
      <c r="B170" s="39"/>
      <c r="C170" s="264" t="s">
        <v>323</v>
      </c>
      <c r="D170" s="264" t="s">
        <v>283</v>
      </c>
      <c r="E170" s="265" t="s">
        <v>2823</v>
      </c>
      <c r="F170" s="266" t="s">
        <v>2824</v>
      </c>
      <c r="G170" s="267" t="s">
        <v>234</v>
      </c>
      <c r="H170" s="268">
        <v>1</v>
      </c>
      <c r="I170" s="269"/>
      <c r="J170" s="270">
        <f>ROUND(I170*H170,2)</f>
        <v>0</v>
      </c>
      <c r="K170" s="266" t="s">
        <v>194</v>
      </c>
      <c r="L170" s="271"/>
      <c r="M170" s="272" t="s">
        <v>19</v>
      </c>
      <c r="N170" s="273" t="s">
        <v>44</v>
      </c>
      <c r="O170" s="8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AR170" s="208" t="s">
        <v>167</v>
      </c>
      <c r="AT170" s="208" t="s">
        <v>283</v>
      </c>
      <c r="AU170" s="208" t="s">
        <v>83</v>
      </c>
      <c r="AY170" s="18" t="s">
        <v>142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8" t="s">
        <v>81</v>
      </c>
      <c r="BK170" s="209">
        <f>ROUND(I170*H170,2)</f>
        <v>0</v>
      </c>
      <c r="BL170" s="18" t="s">
        <v>141</v>
      </c>
      <c r="BM170" s="208" t="s">
        <v>2825</v>
      </c>
    </row>
    <row r="171" s="1" customFormat="1">
      <c r="B171" s="39"/>
      <c r="C171" s="40"/>
      <c r="D171" s="228" t="s">
        <v>213</v>
      </c>
      <c r="E171" s="40"/>
      <c r="F171" s="259" t="s">
        <v>2822</v>
      </c>
      <c r="G171" s="40"/>
      <c r="H171" s="40"/>
      <c r="I171" s="136"/>
      <c r="J171" s="40"/>
      <c r="K171" s="40"/>
      <c r="L171" s="44"/>
      <c r="M171" s="260"/>
      <c r="N171" s="84"/>
      <c r="O171" s="84"/>
      <c r="P171" s="84"/>
      <c r="Q171" s="84"/>
      <c r="R171" s="84"/>
      <c r="S171" s="84"/>
      <c r="T171" s="85"/>
      <c r="AT171" s="18" t="s">
        <v>213</v>
      </c>
      <c r="AU171" s="18" t="s">
        <v>83</v>
      </c>
    </row>
    <row r="172" s="1" customFormat="1" ht="24" customHeight="1">
      <c r="B172" s="39"/>
      <c r="C172" s="197" t="s">
        <v>326</v>
      </c>
      <c r="D172" s="197" t="s">
        <v>137</v>
      </c>
      <c r="E172" s="198" t="s">
        <v>2826</v>
      </c>
      <c r="F172" s="199" t="s">
        <v>2827</v>
      </c>
      <c r="G172" s="200" t="s">
        <v>201</v>
      </c>
      <c r="H172" s="201">
        <v>27</v>
      </c>
      <c r="I172" s="202"/>
      <c r="J172" s="203">
        <f>ROUND(I172*H172,2)</f>
        <v>0</v>
      </c>
      <c r="K172" s="199" t="s">
        <v>194</v>
      </c>
      <c r="L172" s="44"/>
      <c r="M172" s="204" t="s">
        <v>19</v>
      </c>
      <c r="N172" s="205" t="s">
        <v>44</v>
      </c>
      <c r="O172" s="8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AR172" s="208" t="s">
        <v>141</v>
      </c>
      <c r="AT172" s="208" t="s">
        <v>137</v>
      </c>
      <c r="AU172" s="208" t="s">
        <v>83</v>
      </c>
      <c r="AY172" s="18" t="s">
        <v>142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8" t="s">
        <v>81</v>
      </c>
      <c r="BK172" s="209">
        <f>ROUND(I172*H172,2)</f>
        <v>0</v>
      </c>
      <c r="BL172" s="18" t="s">
        <v>141</v>
      </c>
      <c r="BM172" s="208" t="s">
        <v>2828</v>
      </c>
    </row>
    <row r="173" s="1" customFormat="1" ht="24" customHeight="1">
      <c r="B173" s="39"/>
      <c r="C173" s="264" t="s">
        <v>329</v>
      </c>
      <c r="D173" s="264" t="s">
        <v>283</v>
      </c>
      <c r="E173" s="265" t="s">
        <v>2829</v>
      </c>
      <c r="F173" s="266" t="s">
        <v>2830</v>
      </c>
      <c r="G173" s="267" t="s">
        <v>201</v>
      </c>
      <c r="H173" s="268">
        <v>27</v>
      </c>
      <c r="I173" s="269"/>
      <c r="J173" s="270">
        <f>ROUND(I173*H173,2)</f>
        <v>0</v>
      </c>
      <c r="K173" s="266" t="s">
        <v>194</v>
      </c>
      <c r="L173" s="271"/>
      <c r="M173" s="272" t="s">
        <v>19</v>
      </c>
      <c r="N173" s="273" t="s">
        <v>44</v>
      </c>
      <c r="O173" s="84"/>
      <c r="P173" s="206">
        <f>O173*H173</f>
        <v>0</v>
      </c>
      <c r="Q173" s="206">
        <v>0.00198</v>
      </c>
      <c r="R173" s="206">
        <f>Q173*H173</f>
        <v>0.053460000000000001</v>
      </c>
      <c r="S173" s="206">
        <v>0</v>
      </c>
      <c r="T173" s="207">
        <f>S173*H173</f>
        <v>0</v>
      </c>
      <c r="AR173" s="208" t="s">
        <v>167</v>
      </c>
      <c r="AT173" s="208" t="s">
        <v>283</v>
      </c>
      <c r="AU173" s="208" t="s">
        <v>83</v>
      </c>
      <c r="AY173" s="18" t="s">
        <v>142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8" t="s">
        <v>81</v>
      </c>
      <c r="BK173" s="209">
        <f>ROUND(I173*H173,2)</f>
        <v>0</v>
      </c>
      <c r="BL173" s="18" t="s">
        <v>141</v>
      </c>
      <c r="BM173" s="208" t="s">
        <v>2831</v>
      </c>
    </row>
    <row r="174" s="12" customFormat="1">
      <c r="B174" s="226"/>
      <c r="C174" s="227"/>
      <c r="D174" s="228" t="s">
        <v>203</v>
      </c>
      <c r="E174" s="229" t="s">
        <v>19</v>
      </c>
      <c r="F174" s="230" t="s">
        <v>2832</v>
      </c>
      <c r="G174" s="227"/>
      <c r="H174" s="231">
        <v>27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203</v>
      </c>
      <c r="AU174" s="237" t="s">
        <v>83</v>
      </c>
      <c r="AV174" s="12" t="s">
        <v>83</v>
      </c>
      <c r="AW174" s="12" t="s">
        <v>34</v>
      </c>
      <c r="AX174" s="12" t="s">
        <v>81</v>
      </c>
      <c r="AY174" s="237" t="s">
        <v>142</v>
      </c>
    </row>
    <row r="175" s="11" customFormat="1" ht="22.8" customHeight="1">
      <c r="B175" s="210"/>
      <c r="C175" s="211"/>
      <c r="D175" s="212" t="s">
        <v>72</v>
      </c>
      <c r="E175" s="224" t="s">
        <v>171</v>
      </c>
      <c r="F175" s="224" t="s">
        <v>1041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SUM(P176:P194)</f>
        <v>0</v>
      </c>
      <c r="Q175" s="218"/>
      <c r="R175" s="219">
        <f>SUM(R176:R194)</f>
        <v>0.90467880000000001</v>
      </c>
      <c r="S175" s="218"/>
      <c r="T175" s="220">
        <f>SUM(T176:T194)</f>
        <v>1.14296</v>
      </c>
      <c r="AR175" s="221" t="s">
        <v>81</v>
      </c>
      <c r="AT175" s="222" t="s">
        <v>72</v>
      </c>
      <c r="AU175" s="222" t="s">
        <v>81</v>
      </c>
      <c r="AY175" s="221" t="s">
        <v>142</v>
      </c>
      <c r="BK175" s="223">
        <f>SUM(BK176:BK194)</f>
        <v>0</v>
      </c>
    </row>
    <row r="176" s="1" customFormat="1" ht="48" customHeight="1">
      <c r="B176" s="39"/>
      <c r="C176" s="197" t="s">
        <v>287</v>
      </c>
      <c r="D176" s="197" t="s">
        <v>137</v>
      </c>
      <c r="E176" s="198" t="s">
        <v>2833</v>
      </c>
      <c r="F176" s="199" t="s">
        <v>2834</v>
      </c>
      <c r="G176" s="200" t="s">
        <v>201</v>
      </c>
      <c r="H176" s="201">
        <v>4</v>
      </c>
      <c r="I176" s="202"/>
      <c r="J176" s="203">
        <f>ROUND(I176*H176,2)</f>
        <v>0</v>
      </c>
      <c r="K176" s="199" t="s">
        <v>194</v>
      </c>
      <c r="L176" s="44"/>
      <c r="M176" s="204" t="s">
        <v>19</v>
      </c>
      <c r="N176" s="205" t="s">
        <v>44</v>
      </c>
      <c r="O176" s="84"/>
      <c r="P176" s="206">
        <f>O176*H176</f>
        <v>0</v>
      </c>
      <c r="Q176" s="206">
        <v>0.16849</v>
      </c>
      <c r="R176" s="206">
        <f>Q176*H176</f>
        <v>0.67396</v>
      </c>
      <c r="S176" s="206">
        <v>0</v>
      </c>
      <c r="T176" s="207">
        <f>S176*H176</f>
        <v>0</v>
      </c>
      <c r="AR176" s="208" t="s">
        <v>141</v>
      </c>
      <c r="AT176" s="208" t="s">
        <v>137</v>
      </c>
      <c r="AU176" s="208" t="s">
        <v>83</v>
      </c>
      <c r="AY176" s="18" t="s">
        <v>142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8" t="s">
        <v>81</v>
      </c>
      <c r="BK176" s="209">
        <f>ROUND(I176*H176,2)</f>
        <v>0</v>
      </c>
      <c r="BL176" s="18" t="s">
        <v>141</v>
      </c>
      <c r="BM176" s="208" t="s">
        <v>2835</v>
      </c>
    </row>
    <row r="177" s="1" customFormat="1">
      <c r="B177" s="39"/>
      <c r="C177" s="40"/>
      <c r="D177" s="228" t="s">
        <v>213</v>
      </c>
      <c r="E177" s="40"/>
      <c r="F177" s="259" t="s">
        <v>2836</v>
      </c>
      <c r="G177" s="40"/>
      <c r="H177" s="40"/>
      <c r="I177" s="136"/>
      <c r="J177" s="40"/>
      <c r="K177" s="40"/>
      <c r="L177" s="44"/>
      <c r="M177" s="260"/>
      <c r="N177" s="84"/>
      <c r="O177" s="84"/>
      <c r="P177" s="84"/>
      <c r="Q177" s="84"/>
      <c r="R177" s="84"/>
      <c r="S177" s="84"/>
      <c r="T177" s="85"/>
      <c r="AT177" s="18" t="s">
        <v>213</v>
      </c>
      <c r="AU177" s="18" t="s">
        <v>83</v>
      </c>
    </row>
    <row r="178" s="1" customFormat="1" ht="16.5" customHeight="1">
      <c r="B178" s="39"/>
      <c r="C178" s="264" t="s">
        <v>334</v>
      </c>
      <c r="D178" s="264" t="s">
        <v>283</v>
      </c>
      <c r="E178" s="265" t="s">
        <v>2837</v>
      </c>
      <c r="F178" s="266" t="s">
        <v>2838</v>
      </c>
      <c r="G178" s="267" t="s">
        <v>201</v>
      </c>
      <c r="H178" s="268">
        <v>4</v>
      </c>
      <c r="I178" s="269"/>
      <c r="J178" s="270">
        <f>ROUND(I178*H178,2)</f>
        <v>0</v>
      </c>
      <c r="K178" s="266" t="s">
        <v>194</v>
      </c>
      <c r="L178" s="271"/>
      <c r="M178" s="272" t="s">
        <v>19</v>
      </c>
      <c r="N178" s="273" t="s">
        <v>44</v>
      </c>
      <c r="O178" s="84"/>
      <c r="P178" s="206">
        <f>O178*H178</f>
        <v>0</v>
      </c>
      <c r="Q178" s="206">
        <v>0.056120000000000003</v>
      </c>
      <c r="R178" s="206">
        <f>Q178*H178</f>
        <v>0.22448000000000001</v>
      </c>
      <c r="S178" s="206">
        <v>0</v>
      </c>
      <c r="T178" s="207">
        <f>S178*H178</f>
        <v>0</v>
      </c>
      <c r="AR178" s="208" t="s">
        <v>167</v>
      </c>
      <c r="AT178" s="208" t="s">
        <v>283</v>
      </c>
      <c r="AU178" s="208" t="s">
        <v>83</v>
      </c>
      <c r="AY178" s="18" t="s">
        <v>142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8" t="s">
        <v>81</v>
      </c>
      <c r="BK178" s="209">
        <f>ROUND(I178*H178,2)</f>
        <v>0</v>
      </c>
      <c r="BL178" s="18" t="s">
        <v>141</v>
      </c>
      <c r="BM178" s="208" t="s">
        <v>2839</v>
      </c>
    </row>
    <row r="179" s="1" customFormat="1" ht="16.5" customHeight="1">
      <c r="B179" s="39"/>
      <c r="C179" s="197" t="s">
        <v>338</v>
      </c>
      <c r="D179" s="197" t="s">
        <v>137</v>
      </c>
      <c r="E179" s="198" t="s">
        <v>2840</v>
      </c>
      <c r="F179" s="199" t="s">
        <v>2841</v>
      </c>
      <c r="G179" s="200" t="s">
        <v>417</v>
      </c>
      <c r="H179" s="201">
        <v>1.44</v>
      </c>
      <c r="I179" s="202"/>
      <c r="J179" s="203">
        <f>ROUND(I179*H179,2)</f>
        <v>0</v>
      </c>
      <c r="K179" s="199" t="s">
        <v>194</v>
      </c>
      <c r="L179" s="44"/>
      <c r="M179" s="204" t="s">
        <v>19</v>
      </c>
      <c r="N179" s="205" t="s">
        <v>44</v>
      </c>
      <c r="O179" s="84"/>
      <c r="P179" s="206">
        <f>O179*H179</f>
        <v>0</v>
      </c>
      <c r="Q179" s="206">
        <v>0.0030200000000000001</v>
      </c>
      <c r="R179" s="206">
        <f>Q179*H179</f>
        <v>0.0043487999999999999</v>
      </c>
      <c r="S179" s="206">
        <v>0</v>
      </c>
      <c r="T179" s="207">
        <f>S179*H179</f>
        <v>0</v>
      </c>
      <c r="AR179" s="208" t="s">
        <v>141</v>
      </c>
      <c r="AT179" s="208" t="s">
        <v>137</v>
      </c>
      <c r="AU179" s="208" t="s">
        <v>83</v>
      </c>
      <c r="AY179" s="18" t="s">
        <v>142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8" t="s">
        <v>81</v>
      </c>
      <c r="BK179" s="209">
        <f>ROUND(I179*H179,2)</f>
        <v>0</v>
      </c>
      <c r="BL179" s="18" t="s">
        <v>141</v>
      </c>
      <c r="BM179" s="208" t="s">
        <v>2842</v>
      </c>
    </row>
    <row r="180" s="1" customFormat="1">
      <c r="B180" s="39"/>
      <c r="C180" s="40"/>
      <c r="D180" s="228" t="s">
        <v>213</v>
      </c>
      <c r="E180" s="40"/>
      <c r="F180" s="259" t="s">
        <v>2843</v>
      </c>
      <c r="G180" s="40"/>
      <c r="H180" s="40"/>
      <c r="I180" s="136"/>
      <c r="J180" s="40"/>
      <c r="K180" s="40"/>
      <c r="L180" s="44"/>
      <c r="M180" s="260"/>
      <c r="N180" s="84"/>
      <c r="O180" s="84"/>
      <c r="P180" s="84"/>
      <c r="Q180" s="84"/>
      <c r="R180" s="84"/>
      <c r="S180" s="84"/>
      <c r="T180" s="85"/>
      <c r="AT180" s="18" t="s">
        <v>213</v>
      </c>
      <c r="AU180" s="18" t="s">
        <v>83</v>
      </c>
    </row>
    <row r="181" s="12" customFormat="1">
      <c r="B181" s="226"/>
      <c r="C181" s="227"/>
      <c r="D181" s="228" t="s">
        <v>203</v>
      </c>
      <c r="E181" s="229" t="s">
        <v>19</v>
      </c>
      <c r="F181" s="230" t="s">
        <v>2844</v>
      </c>
      <c r="G181" s="227"/>
      <c r="H181" s="231">
        <v>0.71999999999999997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203</v>
      </c>
      <c r="AU181" s="237" t="s">
        <v>83</v>
      </c>
      <c r="AV181" s="12" t="s">
        <v>83</v>
      </c>
      <c r="AW181" s="12" t="s">
        <v>34</v>
      </c>
      <c r="AX181" s="12" t="s">
        <v>73</v>
      </c>
      <c r="AY181" s="237" t="s">
        <v>142</v>
      </c>
    </row>
    <row r="182" s="12" customFormat="1">
      <c r="B182" s="226"/>
      <c r="C182" s="227"/>
      <c r="D182" s="228" t="s">
        <v>203</v>
      </c>
      <c r="E182" s="229" t="s">
        <v>19</v>
      </c>
      <c r="F182" s="230" t="s">
        <v>2845</v>
      </c>
      <c r="G182" s="227"/>
      <c r="H182" s="231">
        <v>0.71999999999999997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203</v>
      </c>
      <c r="AU182" s="237" t="s">
        <v>83</v>
      </c>
      <c r="AV182" s="12" t="s">
        <v>83</v>
      </c>
      <c r="AW182" s="12" t="s">
        <v>34</v>
      </c>
      <c r="AX182" s="12" t="s">
        <v>73</v>
      </c>
      <c r="AY182" s="237" t="s">
        <v>142</v>
      </c>
    </row>
    <row r="183" s="14" customFormat="1">
      <c r="B183" s="248"/>
      <c r="C183" s="249"/>
      <c r="D183" s="228" t="s">
        <v>203</v>
      </c>
      <c r="E183" s="250" t="s">
        <v>19</v>
      </c>
      <c r="F183" s="251" t="s">
        <v>208</v>
      </c>
      <c r="G183" s="249"/>
      <c r="H183" s="252">
        <v>1.44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203</v>
      </c>
      <c r="AU183" s="258" t="s">
        <v>83</v>
      </c>
      <c r="AV183" s="14" t="s">
        <v>141</v>
      </c>
      <c r="AW183" s="14" t="s">
        <v>34</v>
      </c>
      <c r="AX183" s="14" t="s">
        <v>81</v>
      </c>
      <c r="AY183" s="258" t="s">
        <v>142</v>
      </c>
    </row>
    <row r="184" s="1" customFormat="1" ht="24" customHeight="1">
      <c r="B184" s="39"/>
      <c r="C184" s="197" t="s">
        <v>341</v>
      </c>
      <c r="D184" s="197" t="s">
        <v>137</v>
      </c>
      <c r="E184" s="198" t="s">
        <v>2846</v>
      </c>
      <c r="F184" s="199" t="s">
        <v>2847</v>
      </c>
      <c r="G184" s="200" t="s">
        <v>201</v>
      </c>
      <c r="H184" s="201">
        <v>10.5</v>
      </c>
      <c r="I184" s="202"/>
      <c r="J184" s="203">
        <f>ROUND(I184*H184,2)</f>
        <v>0</v>
      </c>
      <c r="K184" s="199" t="s">
        <v>194</v>
      </c>
      <c r="L184" s="44"/>
      <c r="M184" s="204" t="s">
        <v>19</v>
      </c>
      <c r="N184" s="205" t="s">
        <v>44</v>
      </c>
      <c r="O184" s="84"/>
      <c r="P184" s="206">
        <f>O184*H184</f>
        <v>0</v>
      </c>
      <c r="Q184" s="206">
        <v>0.00018000000000000001</v>
      </c>
      <c r="R184" s="206">
        <f>Q184*H184</f>
        <v>0.0018900000000000002</v>
      </c>
      <c r="S184" s="206">
        <v>0</v>
      </c>
      <c r="T184" s="207">
        <f>S184*H184</f>
        <v>0</v>
      </c>
      <c r="AR184" s="208" t="s">
        <v>141</v>
      </c>
      <c r="AT184" s="208" t="s">
        <v>137</v>
      </c>
      <c r="AU184" s="208" t="s">
        <v>83</v>
      </c>
      <c r="AY184" s="18" t="s">
        <v>142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8" t="s">
        <v>81</v>
      </c>
      <c r="BK184" s="209">
        <f>ROUND(I184*H184,2)</f>
        <v>0</v>
      </c>
      <c r="BL184" s="18" t="s">
        <v>141</v>
      </c>
      <c r="BM184" s="208" t="s">
        <v>2848</v>
      </c>
    </row>
    <row r="185" s="1" customFormat="1">
      <c r="B185" s="39"/>
      <c r="C185" s="40"/>
      <c r="D185" s="228" t="s">
        <v>213</v>
      </c>
      <c r="E185" s="40"/>
      <c r="F185" s="259" t="s">
        <v>2849</v>
      </c>
      <c r="G185" s="40"/>
      <c r="H185" s="40"/>
      <c r="I185" s="136"/>
      <c r="J185" s="40"/>
      <c r="K185" s="40"/>
      <c r="L185" s="44"/>
      <c r="M185" s="260"/>
      <c r="N185" s="84"/>
      <c r="O185" s="84"/>
      <c r="P185" s="84"/>
      <c r="Q185" s="84"/>
      <c r="R185" s="84"/>
      <c r="S185" s="84"/>
      <c r="T185" s="85"/>
      <c r="AT185" s="18" t="s">
        <v>213</v>
      </c>
      <c r="AU185" s="18" t="s">
        <v>83</v>
      </c>
    </row>
    <row r="186" s="12" customFormat="1">
      <c r="B186" s="226"/>
      <c r="C186" s="227"/>
      <c r="D186" s="228" t="s">
        <v>203</v>
      </c>
      <c r="E186" s="229" t="s">
        <v>19</v>
      </c>
      <c r="F186" s="230" t="s">
        <v>2850</v>
      </c>
      <c r="G186" s="227"/>
      <c r="H186" s="231">
        <v>4.7999999999999998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203</v>
      </c>
      <c r="AU186" s="237" t="s">
        <v>83</v>
      </c>
      <c r="AV186" s="12" t="s">
        <v>83</v>
      </c>
      <c r="AW186" s="12" t="s">
        <v>34</v>
      </c>
      <c r="AX186" s="12" t="s">
        <v>73</v>
      </c>
      <c r="AY186" s="237" t="s">
        <v>142</v>
      </c>
    </row>
    <row r="187" s="12" customFormat="1">
      <c r="B187" s="226"/>
      <c r="C187" s="227"/>
      <c r="D187" s="228" t="s">
        <v>203</v>
      </c>
      <c r="E187" s="229" t="s">
        <v>19</v>
      </c>
      <c r="F187" s="230" t="s">
        <v>2851</v>
      </c>
      <c r="G187" s="227"/>
      <c r="H187" s="231">
        <v>5.7000000000000002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203</v>
      </c>
      <c r="AU187" s="237" t="s">
        <v>83</v>
      </c>
      <c r="AV187" s="12" t="s">
        <v>83</v>
      </c>
      <c r="AW187" s="12" t="s">
        <v>34</v>
      </c>
      <c r="AX187" s="12" t="s">
        <v>73</v>
      </c>
      <c r="AY187" s="237" t="s">
        <v>142</v>
      </c>
    </row>
    <row r="188" s="14" customFormat="1">
      <c r="B188" s="248"/>
      <c r="C188" s="249"/>
      <c r="D188" s="228" t="s">
        <v>203</v>
      </c>
      <c r="E188" s="250" t="s">
        <v>19</v>
      </c>
      <c r="F188" s="251" t="s">
        <v>208</v>
      </c>
      <c r="G188" s="249"/>
      <c r="H188" s="252">
        <v>10.5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203</v>
      </c>
      <c r="AU188" s="258" t="s">
        <v>83</v>
      </c>
      <c r="AV188" s="14" t="s">
        <v>141</v>
      </c>
      <c r="AW188" s="14" t="s">
        <v>34</v>
      </c>
      <c r="AX188" s="14" t="s">
        <v>81</v>
      </c>
      <c r="AY188" s="258" t="s">
        <v>142</v>
      </c>
    </row>
    <row r="189" s="1" customFormat="1" ht="36" customHeight="1">
      <c r="B189" s="39"/>
      <c r="C189" s="197" t="s">
        <v>344</v>
      </c>
      <c r="D189" s="197" t="s">
        <v>137</v>
      </c>
      <c r="E189" s="198" t="s">
        <v>2852</v>
      </c>
      <c r="F189" s="199" t="s">
        <v>2853</v>
      </c>
      <c r="G189" s="200" t="s">
        <v>234</v>
      </c>
      <c r="H189" s="201">
        <v>16</v>
      </c>
      <c r="I189" s="202"/>
      <c r="J189" s="203">
        <f>ROUND(I189*H189,2)</f>
        <v>0</v>
      </c>
      <c r="K189" s="199" t="s">
        <v>194</v>
      </c>
      <c r="L189" s="44"/>
      <c r="M189" s="204" t="s">
        <v>19</v>
      </c>
      <c r="N189" s="205" t="s">
        <v>44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0.065699999999999995</v>
      </c>
      <c r="T189" s="207">
        <f>S189*H189</f>
        <v>1.0511999999999999</v>
      </c>
      <c r="AR189" s="208" t="s">
        <v>141</v>
      </c>
      <c r="AT189" s="208" t="s">
        <v>137</v>
      </c>
      <c r="AU189" s="208" t="s">
        <v>83</v>
      </c>
      <c r="AY189" s="18" t="s">
        <v>142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8" t="s">
        <v>81</v>
      </c>
      <c r="BK189" s="209">
        <f>ROUND(I189*H189,2)</f>
        <v>0</v>
      </c>
      <c r="BL189" s="18" t="s">
        <v>141</v>
      </c>
      <c r="BM189" s="208" t="s">
        <v>2854</v>
      </c>
    </row>
    <row r="190" s="1" customFormat="1">
      <c r="B190" s="39"/>
      <c r="C190" s="40"/>
      <c r="D190" s="228" t="s">
        <v>213</v>
      </c>
      <c r="E190" s="40"/>
      <c r="F190" s="259" t="s">
        <v>2855</v>
      </c>
      <c r="G190" s="40"/>
      <c r="H190" s="40"/>
      <c r="I190" s="136"/>
      <c r="J190" s="40"/>
      <c r="K190" s="40"/>
      <c r="L190" s="44"/>
      <c r="M190" s="260"/>
      <c r="N190" s="84"/>
      <c r="O190" s="84"/>
      <c r="P190" s="84"/>
      <c r="Q190" s="84"/>
      <c r="R190" s="84"/>
      <c r="S190" s="84"/>
      <c r="T190" s="85"/>
      <c r="AT190" s="18" t="s">
        <v>213</v>
      </c>
      <c r="AU190" s="18" t="s">
        <v>83</v>
      </c>
    </row>
    <row r="191" s="12" customFormat="1">
      <c r="B191" s="226"/>
      <c r="C191" s="227"/>
      <c r="D191" s="228" t="s">
        <v>203</v>
      </c>
      <c r="E191" s="229" t="s">
        <v>19</v>
      </c>
      <c r="F191" s="230" t="s">
        <v>2856</v>
      </c>
      <c r="G191" s="227"/>
      <c r="H191" s="231">
        <v>16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203</v>
      </c>
      <c r="AU191" s="237" t="s">
        <v>83</v>
      </c>
      <c r="AV191" s="12" t="s">
        <v>83</v>
      </c>
      <c r="AW191" s="12" t="s">
        <v>34</v>
      </c>
      <c r="AX191" s="12" t="s">
        <v>73</v>
      </c>
      <c r="AY191" s="237" t="s">
        <v>142</v>
      </c>
    </row>
    <row r="192" s="14" customFormat="1">
      <c r="B192" s="248"/>
      <c r="C192" s="249"/>
      <c r="D192" s="228" t="s">
        <v>203</v>
      </c>
      <c r="E192" s="250" t="s">
        <v>19</v>
      </c>
      <c r="F192" s="251" t="s">
        <v>208</v>
      </c>
      <c r="G192" s="249"/>
      <c r="H192" s="252">
        <v>16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203</v>
      </c>
      <c r="AU192" s="258" t="s">
        <v>83</v>
      </c>
      <c r="AV192" s="14" t="s">
        <v>141</v>
      </c>
      <c r="AW192" s="14" t="s">
        <v>34</v>
      </c>
      <c r="AX192" s="14" t="s">
        <v>81</v>
      </c>
      <c r="AY192" s="258" t="s">
        <v>142</v>
      </c>
    </row>
    <row r="193" s="1" customFormat="1" ht="24" customHeight="1">
      <c r="B193" s="39"/>
      <c r="C193" s="197" t="s">
        <v>347</v>
      </c>
      <c r="D193" s="197" t="s">
        <v>137</v>
      </c>
      <c r="E193" s="198" t="s">
        <v>2857</v>
      </c>
      <c r="F193" s="199" t="s">
        <v>2858</v>
      </c>
      <c r="G193" s="200" t="s">
        <v>201</v>
      </c>
      <c r="H193" s="201">
        <v>37</v>
      </c>
      <c r="I193" s="202"/>
      <c r="J193" s="203">
        <f>ROUND(I193*H193,2)</f>
        <v>0</v>
      </c>
      <c r="K193" s="199" t="s">
        <v>194</v>
      </c>
      <c r="L193" s="44"/>
      <c r="M193" s="204" t="s">
        <v>19</v>
      </c>
      <c r="N193" s="205" t="s">
        <v>44</v>
      </c>
      <c r="O193" s="84"/>
      <c r="P193" s="206">
        <f>O193*H193</f>
        <v>0</v>
      </c>
      <c r="Q193" s="206">
        <v>0</v>
      </c>
      <c r="R193" s="206">
        <f>Q193*H193</f>
        <v>0</v>
      </c>
      <c r="S193" s="206">
        <v>0.00248</v>
      </c>
      <c r="T193" s="207">
        <f>S193*H193</f>
        <v>0.091759999999999994</v>
      </c>
      <c r="AR193" s="208" t="s">
        <v>141</v>
      </c>
      <c r="AT193" s="208" t="s">
        <v>137</v>
      </c>
      <c r="AU193" s="208" t="s">
        <v>83</v>
      </c>
      <c r="AY193" s="18" t="s">
        <v>142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8" t="s">
        <v>81</v>
      </c>
      <c r="BK193" s="209">
        <f>ROUND(I193*H193,2)</f>
        <v>0</v>
      </c>
      <c r="BL193" s="18" t="s">
        <v>141</v>
      </c>
      <c r="BM193" s="208" t="s">
        <v>2859</v>
      </c>
    </row>
    <row r="194" s="1" customFormat="1">
      <c r="B194" s="39"/>
      <c r="C194" s="40"/>
      <c r="D194" s="228" t="s">
        <v>213</v>
      </c>
      <c r="E194" s="40"/>
      <c r="F194" s="259" t="s">
        <v>2860</v>
      </c>
      <c r="G194" s="40"/>
      <c r="H194" s="40"/>
      <c r="I194" s="136"/>
      <c r="J194" s="40"/>
      <c r="K194" s="40"/>
      <c r="L194" s="44"/>
      <c r="M194" s="260"/>
      <c r="N194" s="84"/>
      <c r="O194" s="84"/>
      <c r="P194" s="84"/>
      <c r="Q194" s="84"/>
      <c r="R194" s="84"/>
      <c r="S194" s="84"/>
      <c r="T194" s="85"/>
      <c r="AT194" s="18" t="s">
        <v>213</v>
      </c>
      <c r="AU194" s="18" t="s">
        <v>83</v>
      </c>
    </row>
    <row r="195" s="11" customFormat="1" ht="22.8" customHeight="1">
      <c r="B195" s="210"/>
      <c r="C195" s="211"/>
      <c r="D195" s="212" t="s">
        <v>72</v>
      </c>
      <c r="E195" s="224" t="s">
        <v>1282</v>
      </c>
      <c r="F195" s="224" t="s">
        <v>1283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SUM(P196:P206)</f>
        <v>0</v>
      </c>
      <c r="Q195" s="218"/>
      <c r="R195" s="219">
        <f>SUM(R196:R206)</f>
        <v>0</v>
      </c>
      <c r="S195" s="218"/>
      <c r="T195" s="220">
        <f>SUM(T196:T206)</f>
        <v>0</v>
      </c>
      <c r="AR195" s="221" t="s">
        <v>81</v>
      </c>
      <c r="AT195" s="222" t="s">
        <v>72</v>
      </c>
      <c r="AU195" s="222" t="s">
        <v>81</v>
      </c>
      <c r="AY195" s="221" t="s">
        <v>142</v>
      </c>
      <c r="BK195" s="223">
        <f>SUM(BK196:BK206)</f>
        <v>0</v>
      </c>
    </row>
    <row r="196" s="1" customFormat="1" ht="36" customHeight="1">
      <c r="B196" s="39"/>
      <c r="C196" s="197" t="s">
        <v>350</v>
      </c>
      <c r="D196" s="197" t="s">
        <v>137</v>
      </c>
      <c r="E196" s="198" t="s">
        <v>1317</v>
      </c>
      <c r="F196" s="199" t="s">
        <v>1318</v>
      </c>
      <c r="G196" s="200" t="s">
        <v>280</v>
      </c>
      <c r="H196" s="201">
        <v>7.04</v>
      </c>
      <c r="I196" s="202"/>
      <c r="J196" s="203">
        <f>ROUND(I196*H196,2)</f>
        <v>0</v>
      </c>
      <c r="K196" s="199" t="s">
        <v>194</v>
      </c>
      <c r="L196" s="44"/>
      <c r="M196" s="204" t="s">
        <v>19</v>
      </c>
      <c r="N196" s="205" t="s">
        <v>44</v>
      </c>
      <c r="O196" s="84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AR196" s="208" t="s">
        <v>141</v>
      </c>
      <c r="AT196" s="208" t="s">
        <v>137</v>
      </c>
      <c r="AU196" s="208" t="s">
        <v>83</v>
      </c>
      <c r="AY196" s="18" t="s">
        <v>142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8" t="s">
        <v>81</v>
      </c>
      <c r="BK196" s="209">
        <f>ROUND(I196*H196,2)</f>
        <v>0</v>
      </c>
      <c r="BL196" s="18" t="s">
        <v>141</v>
      </c>
      <c r="BM196" s="208" t="s">
        <v>2861</v>
      </c>
    </row>
    <row r="197" s="12" customFormat="1">
      <c r="B197" s="226"/>
      <c r="C197" s="227"/>
      <c r="D197" s="228" t="s">
        <v>203</v>
      </c>
      <c r="E197" s="229" t="s">
        <v>19</v>
      </c>
      <c r="F197" s="230" t="s">
        <v>2862</v>
      </c>
      <c r="G197" s="227"/>
      <c r="H197" s="231">
        <v>7.04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203</v>
      </c>
      <c r="AU197" s="237" t="s">
        <v>83</v>
      </c>
      <c r="AV197" s="12" t="s">
        <v>83</v>
      </c>
      <c r="AW197" s="12" t="s">
        <v>34</v>
      </c>
      <c r="AX197" s="12" t="s">
        <v>81</v>
      </c>
      <c r="AY197" s="237" t="s">
        <v>142</v>
      </c>
    </row>
    <row r="198" s="13" customFormat="1">
      <c r="B198" s="238"/>
      <c r="C198" s="239"/>
      <c r="D198" s="228" t="s">
        <v>203</v>
      </c>
      <c r="E198" s="240" t="s">
        <v>19</v>
      </c>
      <c r="F198" s="241" t="s">
        <v>2863</v>
      </c>
      <c r="G198" s="239"/>
      <c r="H198" s="240" t="s">
        <v>19</v>
      </c>
      <c r="I198" s="242"/>
      <c r="J198" s="239"/>
      <c r="K198" s="239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203</v>
      </c>
      <c r="AU198" s="247" t="s">
        <v>83</v>
      </c>
      <c r="AV198" s="13" t="s">
        <v>81</v>
      </c>
      <c r="AW198" s="13" t="s">
        <v>34</v>
      </c>
      <c r="AX198" s="13" t="s">
        <v>73</v>
      </c>
      <c r="AY198" s="247" t="s">
        <v>142</v>
      </c>
    </row>
    <row r="199" s="13" customFormat="1">
      <c r="B199" s="238"/>
      <c r="C199" s="239"/>
      <c r="D199" s="228" t="s">
        <v>203</v>
      </c>
      <c r="E199" s="240" t="s">
        <v>19</v>
      </c>
      <c r="F199" s="241" t="s">
        <v>2864</v>
      </c>
      <c r="G199" s="239"/>
      <c r="H199" s="240" t="s">
        <v>19</v>
      </c>
      <c r="I199" s="242"/>
      <c r="J199" s="239"/>
      <c r="K199" s="239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203</v>
      </c>
      <c r="AU199" s="247" t="s">
        <v>83</v>
      </c>
      <c r="AV199" s="13" t="s">
        <v>81</v>
      </c>
      <c r="AW199" s="13" t="s">
        <v>34</v>
      </c>
      <c r="AX199" s="13" t="s">
        <v>73</v>
      </c>
      <c r="AY199" s="247" t="s">
        <v>142</v>
      </c>
    </row>
    <row r="200" s="13" customFormat="1">
      <c r="B200" s="238"/>
      <c r="C200" s="239"/>
      <c r="D200" s="228" t="s">
        <v>203</v>
      </c>
      <c r="E200" s="240" t="s">
        <v>19</v>
      </c>
      <c r="F200" s="241" t="s">
        <v>2865</v>
      </c>
      <c r="G200" s="239"/>
      <c r="H200" s="240" t="s">
        <v>19</v>
      </c>
      <c r="I200" s="242"/>
      <c r="J200" s="239"/>
      <c r="K200" s="239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203</v>
      </c>
      <c r="AU200" s="247" t="s">
        <v>83</v>
      </c>
      <c r="AV200" s="13" t="s">
        <v>81</v>
      </c>
      <c r="AW200" s="13" t="s">
        <v>34</v>
      </c>
      <c r="AX200" s="13" t="s">
        <v>73</v>
      </c>
      <c r="AY200" s="247" t="s">
        <v>142</v>
      </c>
    </row>
    <row r="201" s="1" customFormat="1" ht="36" customHeight="1">
      <c r="B201" s="39"/>
      <c r="C201" s="197" t="s">
        <v>353</v>
      </c>
      <c r="D201" s="197" t="s">
        <v>137</v>
      </c>
      <c r="E201" s="198" t="s">
        <v>1326</v>
      </c>
      <c r="F201" s="199" t="s">
        <v>1305</v>
      </c>
      <c r="G201" s="200" t="s">
        <v>280</v>
      </c>
      <c r="H201" s="201">
        <v>119.68000000000001</v>
      </c>
      <c r="I201" s="202"/>
      <c r="J201" s="203">
        <f>ROUND(I201*H201,2)</f>
        <v>0</v>
      </c>
      <c r="K201" s="199" t="s">
        <v>194</v>
      </c>
      <c r="L201" s="44"/>
      <c r="M201" s="204" t="s">
        <v>19</v>
      </c>
      <c r="N201" s="205" t="s">
        <v>44</v>
      </c>
      <c r="O201" s="84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AR201" s="208" t="s">
        <v>141</v>
      </c>
      <c r="AT201" s="208" t="s">
        <v>137</v>
      </c>
      <c r="AU201" s="208" t="s">
        <v>83</v>
      </c>
      <c r="AY201" s="18" t="s">
        <v>142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8" t="s">
        <v>81</v>
      </c>
      <c r="BK201" s="209">
        <f>ROUND(I201*H201,2)</f>
        <v>0</v>
      </c>
      <c r="BL201" s="18" t="s">
        <v>141</v>
      </c>
      <c r="BM201" s="208" t="s">
        <v>2866</v>
      </c>
    </row>
    <row r="202" s="12" customFormat="1">
      <c r="B202" s="226"/>
      <c r="C202" s="227"/>
      <c r="D202" s="228" t="s">
        <v>203</v>
      </c>
      <c r="E202" s="229" t="s">
        <v>19</v>
      </c>
      <c r="F202" s="230" t="s">
        <v>2867</v>
      </c>
      <c r="G202" s="227"/>
      <c r="H202" s="231">
        <v>119.68000000000001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203</v>
      </c>
      <c r="AU202" s="237" t="s">
        <v>83</v>
      </c>
      <c r="AV202" s="12" t="s">
        <v>83</v>
      </c>
      <c r="AW202" s="12" t="s">
        <v>34</v>
      </c>
      <c r="AX202" s="12" t="s">
        <v>81</v>
      </c>
      <c r="AY202" s="237" t="s">
        <v>142</v>
      </c>
    </row>
    <row r="203" s="13" customFormat="1">
      <c r="B203" s="238"/>
      <c r="C203" s="239"/>
      <c r="D203" s="228" t="s">
        <v>203</v>
      </c>
      <c r="E203" s="240" t="s">
        <v>19</v>
      </c>
      <c r="F203" s="241" t="s">
        <v>2868</v>
      </c>
      <c r="G203" s="239"/>
      <c r="H203" s="240" t="s">
        <v>19</v>
      </c>
      <c r="I203" s="242"/>
      <c r="J203" s="239"/>
      <c r="K203" s="239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203</v>
      </c>
      <c r="AU203" s="247" t="s">
        <v>83</v>
      </c>
      <c r="AV203" s="13" t="s">
        <v>81</v>
      </c>
      <c r="AW203" s="13" t="s">
        <v>34</v>
      </c>
      <c r="AX203" s="13" t="s">
        <v>73</v>
      </c>
      <c r="AY203" s="247" t="s">
        <v>142</v>
      </c>
    </row>
    <row r="204" s="13" customFormat="1">
      <c r="B204" s="238"/>
      <c r="C204" s="239"/>
      <c r="D204" s="228" t="s">
        <v>203</v>
      </c>
      <c r="E204" s="240" t="s">
        <v>19</v>
      </c>
      <c r="F204" s="241" t="s">
        <v>2869</v>
      </c>
      <c r="G204" s="239"/>
      <c r="H204" s="240" t="s">
        <v>19</v>
      </c>
      <c r="I204" s="242"/>
      <c r="J204" s="239"/>
      <c r="K204" s="239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203</v>
      </c>
      <c r="AU204" s="247" t="s">
        <v>83</v>
      </c>
      <c r="AV204" s="13" t="s">
        <v>81</v>
      </c>
      <c r="AW204" s="13" t="s">
        <v>34</v>
      </c>
      <c r="AX204" s="13" t="s">
        <v>73</v>
      </c>
      <c r="AY204" s="247" t="s">
        <v>142</v>
      </c>
    </row>
    <row r="205" s="1" customFormat="1" ht="36" customHeight="1">
      <c r="B205" s="39"/>
      <c r="C205" s="197" t="s">
        <v>356</v>
      </c>
      <c r="D205" s="197" t="s">
        <v>137</v>
      </c>
      <c r="E205" s="198" t="s">
        <v>1359</v>
      </c>
      <c r="F205" s="199" t="s">
        <v>1360</v>
      </c>
      <c r="G205" s="200" t="s">
        <v>280</v>
      </c>
      <c r="H205" s="201">
        <v>7.04</v>
      </c>
      <c r="I205" s="202"/>
      <c r="J205" s="203">
        <f>ROUND(I205*H205,2)</f>
        <v>0</v>
      </c>
      <c r="K205" s="199" t="s">
        <v>194</v>
      </c>
      <c r="L205" s="44"/>
      <c r="M205" s="204" t="s">
        <v>19</v>
      </c>
      <c r="N205" s="205" t="s">
        <v>44</v>
      </c>
      <c r="O205" s="84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AR205" s="208" t="s">
        <v>141</v>
      </c>
      <c r="AT205" s="208" t="s">
        <v>137</v>
      </c>
      <c r="AU205" s="208" t="s">
        <v>83</v>
      </c>
      <c r="AY205" s="18" t="s">
        <v>142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8" t="s">
        <v>81</v>
      </c>
      <c r="BK205" s="209">
        <f>ROUND(I205*H205,2)</f>
        <v>0</v>
      </c>
      <c r="BL205" s="18" t="s">
        <v>141</v>
      </c>
      <c r="BM205" s="208" t="s">
        <v>2870</v>
      </c>
    </row>
    <row r="206" s="12" customFormat="1">
      <c r="B206" s="226"/>
      <c r="C206" s="227"/>
      <c r="D206" s="228" t="s">
        <v>203</v>
      </c>
      <c r="E206" s="229" t="s">
        <v>19</v>
      </c>
      <c r="F206" s="230" t="s">
        <v>2871</v>
      </c>
      <c r="G206" s="227"/>
      <c r="H206" s="231">
        <v>7.04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203</v>
      </c>
      <c r="AU206" s="237" t="s">
        <v>83</v>
      </c>
      <c r="AV206" s="12" t="s">
        <v>83</v>
      </c>
      <c r="AW206" s="12" t="s">
        <v>34</v>
      </c>
      <c r="AX206" s="12" t="s">
        <v>81</v>
      </c>
      <c r="AY206" s="237" t="s">
        <v>142</v>
      </c>
    </row>
    <row r="207" s="11" customFormat="1" ht="22.8" customHeight="1">
      <c r="B207" s="210"/>
      <c r="C207" s="211"/>
      <c r="D207" s="212" t="s">
        <v>72</v>
      </c>
      <c r="E207" s="224" t="s">
        <v>1370</v>
      </c>
      <c r="F207" s="224" t="s">
        <v>1371</v>
      </c>
      <c r="G207" s="211"/>
      <c r="H207" s="211"/>
      <c r="I207" s="214"/>
      <c r="J207" s="225">
        <f>BK207</f>
        <v>0</v>
      </c>
      <c r="K207" s="211"/>
      <c r="L207" s="216"/>
      <c r="M207" s="217"/>
      <c r="N207" s="218"/>
      <c r="O207" s="218"/>
      <c r="P207" s="219">
        <f>P208</f>
        <v>0</v>
      </c>
      <c r="Q207" s="218"/>
      <c r="R207" s="219">
        <f>R208</f>
        <v>0</v>
      </c>
      <c r="S207" s="218"/>
      <c r="T207" s="220">
        <f>T208</f>
        <v>0</v>
      </c>
      <c r="AR207" s="221" t="s">
        <v>81</v>
      </c>
      <c r="AT207" s="222" t="s">
        <v>72</v>
      </c>
      <c r="AU207" s="222" t="s">
        <v>81</v>
      </c>
      <c r="AY207" s="221" t="s">
        <v>142</v>
      </c>
      <c r="BK207" s="223">
        <f>BK208</f>
        <v>0</v>
      </c>
    </row>
    <row r="208" s="1" customFormat="1" ht="48" customHeight="1">
      <c r="B208" s="39"/>
      <c r="C208" s="197" t="s">
        <v>359</v>
      </c>
      <c r="D208" s="197" t="s">
        <v>137</v>
      </c>
      <c r="E208" s="198" t="s">
        <v>2872</v>
      </c>
      <c r="F208" s="199" t="s">
        <v>2873</v>
      </c>
      <c r="G208" s="200" t="s">
        <v>280</v>
      </c>
      <c r="H208" s="201">
        <v>42.164999999999999</v>
      </c>
      <c r="I208" s="202"/>
      <c r="J208" s="203">
        <f>ROUND(I208*H208,2)</f>
        <v>0</v>
      </c>
      <c r="K208" s="199" t="s">
        <v>194</v>
      </c>
      <c r="L208" s="44"/>
      <c r="M208" s="204" t="s">
        <v>19</v>
      </c>
      <c r="N208" s="205" t="s">
        <v>44</v>
      </c>
      <c r="O208" s="84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AR208" s="208" t="s">
        <v>141</v>
      </c>
      <c r="AT208" s="208" t="s">
        <v>137</v>
      </c>
      <c r="AU208" s="208" t="s">
        <v>83</v>
      </c>
      <c r="AY208" s="18" t="s">
        <v>142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8" t="s">
        <v>81</v>
      </c>
      <c r="BK208" s="209">
        <f>ROUND(I208*H208,2)</f>
        <v>0</v>
      </c>
      <c r="BL208" s="18" t="s">
        <v>141</v>
      </c>
      <c r="BM208" s="208" t="s">
        <v>2874</v>
      </c>
    </row>
    <row r="209" s="11" customFormat="1" ht="25.92" customHeight="1">
      <c r="B209" s="210"/>
      <c r="C209" s="211"/>
      <c r="D209" s="212" t="s">
        <v>72</v>
      </c>
      <c r="E209" s="213" t="s">
        <v>228</v>
      </c>
      <c r="F209" s="213" t="s">
        <v>229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0.19500000000000001</v>
      </c>
      <c r="S209" s="218"/>
      <c r="T209" s="220">
        <f>T210</f>
        <v>0</v>
      </c>
      <c r="AR209" s="221" t="s">
        <v>83</v>
      </c>
      <c r="AT209" s="222" t="s">
        <v>72</v>
      </c>
      <c r="AU209" s="222" t="s">
        <v>73</v>
      </c>
      <c r="AY209" s="221" t="s">
        <v>142</v>
      </c>
      <c r="BK209" s="223">
        <f>BK210</f>
        <v>0</v>
      </c>
    </row>
    <row r="210" s="11" customFormat="1" ht="22.8" customHeight="1">
      <c r="B210" s="210"/>
      <c r="C210" s="211"/>
      <c r="D210" s="212" t="s">
        <v>72</v>
      </c>
      <c r="E210" s="224" t="s">
        <v>1380</v>
      </c>
      <c r="F210" s="224" t="s">
        <v>1381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SUM(P211:P228)</f>
        <v>0</v>
      </c>
      <c r="Q210" s="218"/>
      <c r="R210" s="219">
        <f>SUM(R211:R228)</f>
        <v>0.19500000000000001</v>
      </c>
      <c r="S210" s="218"/>
      <c r="T210" s="220">
        <f>SUM(T211:T228)</f>
        <v>0</v>
      </c>
      <c r="AR210" s="221" t="s">
        <v>83</v>
      </c>
      <c r="AT210" s="222" t="s">
        <v>72</v>
      </c>
      <c r="AU210" s="222" t="s">
        <v>81</v>
      </c>
      <c r="AY210" s="221" t="s">
        <v>142</v>
      </c>
      <c r="BK210" s="223">
        <f>SUM(BK211:BK228)</f>
        <v>0</v>
      </c>
    </row>
    <row r="211" s="1" customFormat="1" ht="36" customHeight="1">
      <c r="B211" s="39"/>
      <c r="C211" s="197" t="s">
        <v>362</v>
      </c>
      <c r="D211" s="197" t="s">
        <v>137</v>
      </c>
      <c r="E211" s="198" t="s">
        <v>2875</v>
      </c>
      <c r="F211" s="199" t="s">
        <v>2876</v>
      </c>
      <c r="G211" s="200" t="s">
        <v>417</v>
      </c>
      <c r="H211" s="201">
        <v>8.8000000000000007</v>
      </c>
      <c r="I211" s="202"/>
      <c r="J211" s="203">
        <f>ROUND(I211*H211,2)</f>
        <v>0</v>
      </c>
      <c r="K211" s="199" t="s">
        <v>194</v>
      </c>
      <c r="L211" s="44"/>
      <c r="M211" s="204" t="s">
        <v>19</v>
      </c>
      <c r="N211" s="205" t="s">
        <v>44</v>
      </c>
      <c r="O211" s="84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AR211" s="208" t="s">
        <v>209</v>
      </c>
      <c r="AT211" s="208" t="s">
        <v>137</v>
      </c>
      <c r="AU211" s="208" t="s">
        <v>83</v>
      </c>
      <c r="AY211" s="18" t="s">
        <v>142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8" t="s">
        <v>81</v>
      </c>
      <c r="BK211" s="209">
        <f>ROUND(I211*H211,2)</f>
        <v>0</v>
      </c>
      <c r="BL211" s="18" t="s">
        <v>209</v>
      </c>
      <c r="BM211" s="208" t="s">
        <v>2877</v>
      </c>
    </row>
    <row r="212" s="1" customFormat="1" ht="16.5" customHeight="1">
      <c r="B212" s="39"/>
      <c r="C212" s="264" t="s">
        <v>365</v>
      </c>
      <c r="D212" s="264" t="s">
        <v>283</v>
      </c>
      <c r="E212" s="265" t="s">
        <v>2878</v>
      </c>
      <c r="F212" s="266" t="s">
        <v>2879</v>
      </c>
      <c r="G212" s="267" t="s">
        <v>280</v>
      </c>
      <c r="H212" s="268">
        <v>0.065000000000000002</v>
      </c>
      <c r="I212" s="269"/>
      <c r="J212" s="270">
        <f>ROUND(I212*H212,2)</f>
        <v>0</v>
      </c>
      <c r="K212" s="266" t="s">
        <v>194</v>
      </c>
      <c r="L212" s="271"/>
      <c r="M212" s="272" t="s">
        <v>19</v>
      </c>
      <c r="N212" s="273" t="s">
        <v>44</v>
      </c>
      <c r="O212" s="84"/>
      <c r="P212" s="206">
        <f>O212*H212</f>
        <v>0</v>
      </c>
      <c r="Q212" s="206">
        <v>1</v>
      </c>
      <c r="R212" s="206">
        <f>Q212*H212</f>
        <v>0.065000000000000002</v>
      </c>
      <c r="S212" s="206">
        <v>0</v>
      </c>
      <c r="T212" s="207">
        <f>S212*H212</f>
        <v>0</v>
      </c>
      <c r="AR212" s="208" t="s">
        <v>287</v>
      </c>
      <c r="AT212" s="208" t="s">
        <v>283</v>
      </c>
      <c r="AU212" s="208" t="s">
        <v>83</v>
      </c>
      <c r="AY212" s="18" t="s">
        <v>142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8" t="s">
        <v>81</v>
      </c>
      <c r="BK212" s="209">
        <f>ROUND(I212*H212,2)</f>
        <v>0</v>
      </c>
      <c r="BL212" s="18" t="s">
        <v>209</v>
      </c>
      <c r="BM212" s="208" t="s">
        <v>2880</v>
      </c>
    </row>
    <row r="213" s="1" customFormat="1">
      <c r="B213" s="39"/>
      <c r="C213" s="40"/>
      <c r="D213" s="228" t="s">
        <v>213</v>
      </c>
      <c r="E213" s="40"/>
      <c r="F213" s="259" t="s">
        <v>2881</v>
      </c>
      <c r="G213" s="40"/>
      <c r="H213" s="40"/>
      <c r="I213" s="136"/>
      <c r="J213" s="40"/>
      <c r="K213" s="40"/>
      <c r="L213" s="44"/>
      <c r="M213" s="260"/>
      <c r="N213" s="84"/>
      <c r="O213" s="84"/>
      <c r="P213" s="84"/>
      <c r="Q213" s="84"/>
      <c r="R213" s="84"/>
      <c r="S213" s="84"/>
      <c r="T213" s="85"/>
      <c r="AT213" s="18" t="s">
        <v>213</v>
      </c>
      <c r="AU213" s="18" t="s">
        <v>83</v>
      </c>
    </row>
    <row r="214" s="12" customFormat="1">
      <c r="B214" s="226"/>
      <c r="C214" s="227"/>
      <c r="D214" s="228" t="s">
        <v>203</v>
      </c>
      <c r="E214" s="229" t="s">
        <v>19</v>
      </c>
      <c r="F214" s="230" t="s">
        <v>2882</v>
      </c>
      <c r="G214" s="227"/>
      <c r="H214" s="231">
        <v>8.8000000000000007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203</v>
      </c>
      <c r="AU214" s="237" t="s">
        <v>83</v>
      </c>
      <c r="AV214" s="12" t="s">
        <v>83</v>
      </c>
      <c r="AW214" s="12" t="s">
        <v>34</v>
      </c>
      <c r="AX214" s="12" t="s">
        <v>73</v>
      </c>
      <c r="AY214" s="237" t="s">
        <v>142</v>
      </c>
    </row>
    <row r="215" s="12" customFormat="1">
      <c r="B215" s="226"/>
      <c r="C215" s="227"/>
      <c r="D215" s="228" t="s">
        <v>203</v>
      </c>
      <c r="E215" s="229" t="s">
        <v>19</v>
      </c>
      <c r="F215" s="230" t="s">
        <v>2883</v>
      </c>
      <c r="G215" s="227"/>
      <c r="H215" s="231">
        <v>23.600000000000001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203</v>
      </c>
      <c r="AU215" s="237" t="s">
        <v>83</v>
      </c>
      <c r="AV215" s="12" t="s">
        <v>83</v>
      </c>
      <c r="AW215" s="12" t="s">
        <v>34</v>
      </c>
      <c r="AX215" s="12" t="s">
        <v>73</v>
      </c>
      <c r="AY215" s="237" t="s">
        <v>142</v>
      </c>
    </row>
    <row r="216" s="14" customFormat="1">
      <c r="B216" s="248"/>
      <c r="C216" s="249"/>
      <c r="D216" s="228" t="s">
        <v>203</v>
      </c>
      <c r="E216" s="250" t="s">
        <v>19</v>
      </c>
      <c r="F216" s="251" t="s">
        <v>208</v>
      </c>
      <c r="G216" s="249"/>
      <c r="H216" s="252">
        <v>32.400000000000006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203</v>
      </c>
      <c r="AU216" s="258" t="s">
        <v>83</v>
      </c>
      <c r="AV216" s="14" t="s">
        <v>141</v>
      </c>
      <c r="AW216" s="14" t="s">
        <v>34</v>
      </c>
      <c r="AX216" s="14" t="s">
        <v>73</v>
      </c>
      <c r="AY216" s="258" t="s">
        <v>142</v>
      </c>
    </row>
    <row r="217" s="12" customFormat="1">
      <c r="B217" s="226"/>
      <c r="C217" s="227"/>
      <c r="D217" s="228" t="s">
        <v>203</v>
      </c>
      <c r="E217" s="229" t="s">
        <v>19</v>
      </c>
      <c r="F217" s="230" t="s">
        <v>2884</v>
      </c>
      <c r="G217" s="227"/>
      <c r="H217" s="231">
        <v>0.065000000000000002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203</v>
      </c>
      <c r="AU217" s="237" t="s">
        <v>83</v>
      </c>
      <c r="AV217" s="12" t="s">
        <v>83</v>
      </c>
      <c r="AW217" s="12" t="s">
        <v>34</v>
      </c>
      <c r="AX217" s="12" t="s">
        <v>81</v>
      </c>
      <c r="AY217" s="237" t="s">
        <v>142</v>
      </c>
    </row>
    <row r="218" s="1" customFormat="1" ht="36" customHeight="1">
      <c r="B218" s="39"/>
      <c r="C218" s="197" t="s">
        <v>368</v>
      </c>
      <c r="D218" s="197" t="s">
        <v>137</v>
      </c>
      <c r="E218" s="198" t="s">
        <v>2885</v>
      </c>
      <c r="F218" s="199" t="s">
        <v>2886</v>
      </c>
      <c r="G218" s="200" t="s">
        <v>417</v>
      </c>
      <c r="H218" s="201">
        <v>17.699999999999999</v>
      </c>
      <c r="I218" s="202"/>
      <c r="J218" s="203">
        <f>ROUND(I218*H218,2)</f>
        <v>0</v>
      </c>
      <c r="K218" s="199" t="s">
        <v>194</v>
      </c>
      <c r="L218" s="44"/>
      <c r="M218" s="204" t="s">
        <v>19</v>
      </c>
      <c r="N218" s="205" t="s">
        <v>44</v>
      </c>
      <c r="O218" s="84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AR218" s="208" t="s">
        <v>209</v>
      </c>
      <c r="AT218" s="208" t="s">
        <v>137</v>
      </c>
      <c r="AU218" s="208" t="s">
        <v>83</v>
      </c>
      <c r="AY218" s="18" t="s">
        <v>142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8" t="s">
        <v>81</v>
      </c>
      <c r="BK218" s="209">
        <f>ROUND(I218*H218,2)</f>
        <v>0</v>
      </c>
      <c r="BL218" s="18" t="s">
        <v>209</v>
      </c>
      <c r="BM218" s="208" t="s">
        <v>2887</v>
      </c>
    </row>
    <row r="219" s="1" customFormat="1" ht="16.5" customHeight="1">
      <c r="B219" s="39"/>
      <c r="C219" s="264" t="s">
        <v>371</v>
      </c>
      <c r="D219" s="264" t="s">
        <v>283</v>
      </c>
      <c r="E219" s="265" t="s">
        <v>2888</v>
      </c>
      <c r="F219" s="266" t="s">
        <v>2889</v>
      </c>
      <c r="G219" s="267" t="s">
        <v>280</v>
      </c>
      <c r="H219" s="268">
        <v>0.13</v>
      </c>
      <c r="I219" s="269"/>
      <c r="J219" s="270">
        <f>ROUND(I219*H219,2)</f>
        <v>0</v>
      </c>
      <c r="K219" s="266" t="s">
        <v>194</v>
      </c>
      <c r="L219" s="271"/>
      <c r="M219" s="272" t="s">
        <v>19</v>
      </c>
      <c r="N219" s="273" t="s">
        <v>44</v>
      </c>
      <c r="O219" s="84"/>
      <c r="P219" s="206">
        <f>O219*H219</f>
        <v>0</v>
      </c>
      <c r="Q219" s="206">
        <v>1</v>
      </c>
      <c r="R219" s="206">
        <f>Q219*H219</f>
        <v>0.13</v>
      </c>
      <c r="S219" s="206">
        <v>0</v>
      </c>
      <c r="T219" s="207">
        <f>S219*H219</f>
        <v>0</v>
      </c>
      <c r="AR219" s="208" t="s">
        <v>287</v>
      </c>
      <c r="AT219" s="208" t="s">
        <v>283</v>
      </c>
      <c r="AU219" s="208" t="s">
        <v>83</v>
      </c>
      <c r="AY219" s="18" t="s">
        <v>142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8" t="s">
        <v>81</v>
      </c>
      <c r="BK219" s="209">
        <f>ROUND(I219*H219,2)</f>
        <v>0</v>
      </c>
      <c r="BL219" s="18" t="s">
        <v>209</v>
      </c>
      <c r="BM219" s="208" t="s">
        <v>2890</v>
      </c>
    </row>
    <row r="220" s="1" customFormat="1">
      <c r="B220" s="39"/>
      <c r="C220" s="40"/>
      <c r="D220" s="228" t="s">
        <v>213</v>
      </c>
      <c r="E220" s="40"/>
      <c r="F220" s="259" t="s">
        <v>2891</v>
      </c>
      <c r="G220" s="40"/>
      <c r="H220" s="40"/>
      <c r="I220" s="136"/>
      <c r="J220" s="40"/>
      <c r="K220" s="40"/>
      <c r="L220" s="44"/>
      <c r="M220" s="260"/>
      <c r="N220" s="84"/>
      <c r="O220" s="84"/>
      <c r="P220" s="84"/>
      <c r="Q220" s="84"/>
      <c r="R220" s="84"/>
      <c r="S220" s="84"/>
      <c r="T220" s="85"/>
      <c r="AT220" s="18" t="s">
        <v>213</v>
      </c>
      <c r="AU220" s="18" t="s">
        <v>83</v>
      </c>
    </row>
    <row r="221" s="12" customFormat="1">
      <c r="B221" s="226"/>
      <c r="C221" s="227"/>
      <c r="D221" s="228" t="s">
        <v>203</v>
      </c>
      <c r="E221" s="229" t="s">
        <v>19</v>
      </c>
      <c r="F221" s="230" t="s">
        <v>2892</v>
      </c>
      <c r="G221" s="227"/>
      <c r="H221" s="231">
        <v>17.699999999999999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203</v>
      </c>
      <c r="AU221" s="237" t="s">
        <v>83</v>
      </c>
      <c r="AV221" s="12" t="s">
        <v>83</v>
      </c>
      <c r="AW221" s="12" t="s">
        <v>34</v>
      </c>
      <c r="AX221" s="12" t="s">
        <v>73</v>
      </c>
      <c r="AY221" s="237" t="s">
        <v>142</v>
      </c>
    </row>
    <row r="222" s="12" customFormat="1">
      <c r="B222" s="226"/>
      <c r="C222" s="227"/>
      <c r="D222" s="228" t="s">
        <v>203</v>
      </c>
      <c r="E222" s="229" t="s">
        <v>19</v>
      </c>
      <c r="F222" s="230" t="s">
        <v>2893</v>
      </c>
      <c r="G222" s="227"/>
      <c r="H222" s="231">
        <v>47.299999999999997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203</v>
      </c>
      <c r="AU222" s="237" t="s">
        <v>83</v>
      </c>
      <c r="AV222" s="12" t="s">
        <v>83</v>
      </c>
      <c r="AW222" s="12" t="s">
        <v>34</v>
      </c>
      <c r="AX222" s="12" t="s">
        <v>73</v>
      </c>
      <c r="AY222" s="237" t="s">
        <v>142</v>
      </c>
    </row>
    <row r="223" s="14" customFormat="1">
      <c r="B223" s="248"/>
      <c r="C223" s="249"/>
      <c r="D223" s="228" t="s">
        <v>203</v>
      </c>
      <c r="E223" s="250" t="s">
        <v>19</v>
      </c>
      <c r="F223" s="251" t="s">
        <v>208</v>
      </c>
      <c r="G223" s="249"/>
      <c r="H223" s="252">
        <v>65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203</v>
      </c>
      <c r="AU223" s="258" t="s">
        <v>83</v>
      </c>
      <c r="AV223" s="14" t="s">
        <v>141</v>
      </c>
      <c r="AW223" s="14" t="s">
        <v>34</v>
      </c>
      <c r="AX223" s="14" t="s">
        <v>73</v>
      </c>
      <c r="AY223" s="258" t="s">
        <v>142</v>
      </c>
    </row>
    <row r="224" s="12" customFormat="1">
      <c r="B224" s="226"/>
      <c r="C224" s="227"/>
      <c r="D224" s="228" t="s">
        <v>203</v>
      </c>
      <c r="E224" s="229" t="s">
        <v>19</v>
      </c>
      <c r="F224" s="230" t="s">
        <v>2894</v>
      </c>
      <c r="G224" s="227"/>
      <c r="H224" s="231">
        <v>0.13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203</v>
      </c>
      <c r="AU224" s="237" t="s">
        <v>83</v>
      </c>
      <c r="AV224" s="12" t="s">
        <v>83</v>
      </c>
      <c r="AW224" s="12" t="s">
        <v>34</v>
      </c>
      <c r="AX224" s="12" t="s">
        <v>81</v>
      </c>
      <c r="AY224" s="237" t="s">
        <v>142</v>
      </c>
    </row>
    <row r="225" s="1" customFormat="1" ht="24" customHeight="1">
      <c r="B225" s="39"/>
      <c r="C225" s="197" t="s">
        <v>374</v>
      </c>
      <c r="D225" s="197" t="s">
        <v>137</v>
      </c>
      <c r="E225" s="198" t="s">
        <v>2895</v>
      </c>
      <c r="F225" s="199" t="s">
        <v>2896</v>
      </c>
      <c r="G225" s="200" t="s">
        <v>417</v>
      </c>
      <c r="H225" s="201">
        <v>23.600000000000001</v>
      </c>
      <c r="I225" s="202"/>
      <c r="J225" s="203">
        <f>ROUND(I225*H225,2)</f>
        <v>0</v>
      </c>
      <c r="K225" s="199" t="s">
        <v>194</v>
      </c>
      <c r="L225" s="44"/>
      <c r="M225" s="204" t="s">
        <v>19</v>
      </c>
      <c r="N225" s="205" t="s">
        <v>44</v>
      </c>
      <c r="O225" s="84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AR225" s="208" t="s">
        <v>209</v>
      </c>
      <c r="AT225" s="208" t="s">
        <v>137</v>
      </c>
      <c r="AU225" s="208" t="s">
        <v>83</v>
      </c>
      <c r="AY225" s="18" t="s">
        <v>142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8" t="s">
        <v>81</v>
      </c>
      <c r="BK225" s="209">
        <f>ROUND(I225*H225,2)</f>
        <v>0</v>
      </c>
      <c r="BL225" s="18" t="s">
        <v>209</v>
      </c>
      <c r="BM225" s="208" t="s">
        <v>2897</v>
      </c>
    </row>
    <row r="226" s="12" customFormat="1">
      <c r="B226" s="226"/>
      <c r="C226" s="227"/>
      <c r="D226" s="228" t="s">
        <v>203</v>
      </c>
      <c r="E226" s="229" t="s">
        <v>19</v>
      </c>
      <c r="F226" s="230" t="s">
        <v>2898</v>
      </c>
      <c r="G226" s="227"/>
      <c r="H226" s="231">
        <v>23.600000000000001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203</v>
      </c>
      <c r="AU226" s="237" t="s">
        <v>83</v>
      </c>
      <c r="AV226" s="12" t="s">
        <v>83</v>
      </c>
      <c r="AW226" s="12" t="s">
        <v>34</v>
      </c>
      <c r="AX226" s="12" t="s">
        <v>81</v>
      </c>
      <c r="AY226" s="237" t="s">
        <v>142</v>
      </c>
    </row>
    <row r="227" s="1" customFormat="1" ht="36" customHeight="1">
      <c r="B227" s="39"/>
      <c r="C227" s="197" t="s">
        <v>377</v>
      </c>
      <c r="D227" s="197" t="s">
        <v>137</v>
      </c>
      <c r="E227" s="198" t="s">
        <v>2899</v>
      </c>
      <c r="F227" s="199" t="s">
        <v>2900</v>
      </c>
      <c r="G227" s="200" t="s">
        <v>417</v>
      </c>
      <c r="H227" s="201">
        <v>47.299999999999997</v>
      </c>
      <c r="I227" s="202"/>
      <c r="J227" s="203">
        <f>ROUND(I227*H227,2)</f>
        <v>0</v>
      </c>
      <c r="K227" s="199" t="s">
        <v>194</v>
      </c>
      <c r="L227" s="44"/>
      <c r="M227" s="204" t="s">
        <v>19</v>
      </c>
      <c r="N227" s="205" t="s">
        <v>44</v>
      </c>
      <c r="O227" s="84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208" t="s">
        <v>209</v>
      </c>
      <c r="AT227" s="208" t="s">
        <v>137</v>
      </c>
      <c r="AU227" s="208" t="s">
        <v>83</v>
      </c>
      <c r="AY227" s="18" t="s">
        <v>142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8" t="s">
        <v>81</v>
      </c>
      <c r="BK227" s="209">
        <f>ROUND(I227*H227,2)</f>
        <v>0</v>
      </c>
      <c r="BL227" s="18" t="s">
        <v>209</v>
      </c>
      <c r="BM227" s="208" t="s">
        <v>2901</v>
      </c>
    </row>
    <row r="228" s="12" customFormat="1">
      <c r="B228" s="226"/>
      <c r="C228" s="227"/>
      <c r="D228" s="228" t="s">
        <v>203</v>
      </c>
      <c r="E228" s="229" t="s">
        <v>19</v>
      </c>
      <c r="F228" s="230" t="s">
        <v>2902</v>
      </c>
      <c r="G228" s="227"/>
      <c r="H228" s="231">
        <v>47.299999999999997</v>
      </c>
      <c r="I228" s="232"/>
      <c r="J228" s="227"/>
      <c r="K228" s="227"/>
      <c r="L228" s="233"/>
      <c r="M228" s="291"/>
      <c r="N228" s="292"/>
      <c r="O228" s="292"/>
      <c r="P228" s="292"/>
      <c r="Q228" s="292"/>
      <c r="R228" s="292"/>
      <c r="S228" s="292"/>
      <c r="T228" s="293"/>
      <c r="AT228" s="237" t="s">
        <v>203</v>
      </c>
      <c r="AU228" s="237" t="s">
        <v>83</v>
      </c>
      <c r="AV228" s="12" t="s">
        <v>83</v>
      </c>
      <c r="AW228" s="12" t="s">
        <v>34</v>
      </c>
      <c r="AX228" s="12" t="s">
        <v>81</v>
      </c>
      <c r="AY228" s="237" t="s">
        <v>142</v>
      </c>
    </row>
    <row r="229" s="1" customFormat="1" ht="6.96" customHeight="1">
      <c r="B229" s="59"/>
      <c r="C229" s="60"/>
      <c r="D229" s="60"/>
      <c r="E229" s="60"/>
      <c r="F229" s="60"/>
      <c r="G229" s="60"/>
      <c r="H229" s="60"/>
      <c r="I229" s="162"/>
      <c r="J229" s="60"/>
      <c r="K229" s="60"/>
      <c r="L229" s="44"/>
    </row>
  </sheetData>
  <sheetProtection sheet="1" autoFilter="0" formatColumns="0" formatRows="0" objects="1" scenarios="1" spinCount="100000" saltValue="jkPlm2dnND4Rj6b6afVJi7DCiycjk4kIN6jS4W88WPzdQd18temfjJSmxNUM90AcQg3H9k48rnm5i6FlwUao4w==" hashValue="UoObTl5CGRZ6N2xV4eAp1RT7DFQf5iU+YuMslLAfBKoiZzKHJPyAzcvV6NMYmi1X08DTEBffBBGEwttq1J4aGA==" algorithmName="SHA-512" password="CC35"/>
  <autoFilter ref="C87:K22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110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2903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ROUND(J88,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ROUND((SUM(BE88:BE174)),  2)</f>
        <v>0</v>
      </c>
      <c r="I33" s="151">
        <v>0.20999999999999999</v>
      </c>
      <c r="J33" s="150">
        <f>ROUND(((SUM(BE88:BE174))*I33),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ROUND((SUM(BF88:BF174)),  2)</f>
        <v>0</v>
      </c>
      <c r="I34" s="151">
        <v>0.14999999999999999</v>
      </c>
      <c r="J34" s="150">
        <f>ROUND(((SUM(BF88:BF174))*I34),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ROUND((SUM(BG88:BG174)),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ROUND((SUM(BH88:BH174)),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ROUND((SUM(BI88:BI174)),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702 - Oplocení pozemku kat.č. 219/23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J88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J89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J90</f>
        <v>0</v>
      </c>
      <c r="K61" s="180"/>
      <c r="L61" s="185"/>
    </row>
    <row r="62" s="9" customFormat="1" ht="19.92" customHeight="1">
      <c r="B62" s="179"/>
      <c r="C62" s="180"/>
      <c r="D62" s="181" t="s">
        <v>406</v>
      </c>
      <c r="E62" s="182"/>
      <c r="F62" s="182"/>
      <c r="G62" s="182"/>
      <c r="H62" s="182"/>
      <c r="I62" s="183"/>
      <c r="J62" s="184">
        <f>J114</f>
        <v>0</v>
      </c>
      <c r="K62" s="180"/>
      <c r="L62" s="185"/>
    </row>
    <row r="63" s="9" customFormat="1" ht="19.92" customHeight="1">
      <c r="B63" s="179"/>
      <c r="C63" s="180"/>
      <c r="D63" s="181" t="s">
        <v>123</v>
      </c>
      <c r="E63" s="182"/>
      <c r="F63" s="182"/>
      <c r="G63" s="182"/>
      <c r="H63" s="182"/>
      <c r="I63" s="183"/>
      <c r="J63" s="184">
        <f>J138</f>
        <v>0</v>
      </c>
      <c r="K63" s="180"/>
      <c r="L63" s="185"/>
    </row>
    <row r="64" s="9" customFormat="1" ht="19.92" customHeight="1">
      <c r="B64" s="179"/>
      <c r="C64" s="180"/>
      <c r="D64" s="181" t="s">
        <v>410</v>
      </c>
      <c r="E64" s="182"/>
      <c r="F64" s="182"/>
      <c r="G64" s="182"/>
      <c r="H64" s="182"/>
      <c r="I64" s="183"/>
      <c r="J64" s="184">
        <f>J152</f>
        <v>0</v>
      </c>
      <c r="K64" s="180"/>
      <c r="L64" s="185"/>
    </row>
    <row r="65" s="9" customFormat="1" ht="19.92" customHeight="1">
      <c r="B65" s="179"/>
      <c r="C65" s="180"/>
      <c r="D65" s="181" t="s">
        <v>411</v>
      </c>
      <c r="E65" s="182"/>
      <c r="F65" s="182"/>
      <c r="G65" s="182"/>
      <c r="H65" s="182"/>
      <c r="I65" s="183"/>
      <c r="J65" s="184">
        <f>J157</f>
        <v>0</v>
      </c>
      <c r="K65" s="180"/>
      <c r="L65" s="185"/>
    </row>
    <row r="66" s="9" customFormat="1" ht="19.92" customHeight="1">
      <c r="B66" s="179"/>
      <c r="C66" s="180"/>
      <c r="D66" s="181" t="s">
        <v>412</v>
      </c>
      <c r="E66" s="182"/>
      <c r="F66" s="182"/>
      <c r="G66" s="182"/>
      <c r="H66" s="182"/>
      <c r="I66" s="183"/>
      <c r="J66" s="184">
        <f>J164</f>
        <v>0</v>
      </c>
      <c r="K66" s="180"/>
      <c r="L66" s="185"/>
    </row>
    <row r="67" s="8" customFormat="1" ht="24.96" customHeight="1">
      <c r="B67" s="172"/>
      <c r="C67" s="173"/>
      <c r="D67" s="174" t="s">
        <v>223</v>
      </c>
      <c r="E67" s="175"/>
      <c r="F67" s="175"/>
      <c r="G67" s="175"/>
      <c r="H67" s="175"/>
      <c r="I67" s="176"/>
      <c r="J67" s="177">
        <f>J166</f>
        <v>0</v>
      </c>
      <c r="K67" s="173"/>
      <c r="L67" s="178"/>
    </row>
    <row r="68" s="9" customFormat="1" ht="19.92" customHeight="1">
      <c r="B68" s="179"/>
      <c r="C68" s="180"/>
      <c r="D68" s="181" t="s">
        <v>413</v>
      </c>
      <c r="E68" s="182"/>
      <c r="F68" s="182"/>
      <c r="G68" s="182"/>
      <c r="H68" s="182"/>
      <c r="I68" s="183"/>
      <c r="J68" s="184">
        <f>J167</f>
        <v>0</v>
      </c>
      <c r="K68" s="180"/>
      <c r="L68" s="185"/>
    </row>
    <row r="69" s="1" customFormat="1" ht="21.84" customHeight="1"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6.96" customHeight="1">
      <c r="B70" s="59"/>
      <c r="C70" s="60"/>
      <c r="D70" s="60"/>
      <c r="E70" s="60"/>
      <c r="F70" s="60"/>
      <c r="G70" s="60"/>
      <c r="H70" s="60"/>
      <c r="I70" s="162"/>
      <c r="J70" s="60"/>
      <c r="K70" s="60"/>
      <c r="L70" s="44"/>
    </row>
    <row r="74" s="1" customFormat="1" ht="6.96" customHeight="1">
      <c r="B74" s="61"/>
      <c r="C74" s="62"/>
      <c r="D74" s="62"/>
      <c r="E74" s="62"/>
      <c r="F74" s="62"/>
      <c r="G74" s="62"/>
      <c r="H74" s="62"/>
      <c r="I74" s="165"/>
      <c r="J74" s="62"/>
      <c r="K74" s="62"/>
      <c r="L74" s="44"/>
    </row>
    <row r="75" s="1" customFormat="1" ht="24.96" customHeight="1">
      <c r="B75" s="39"/>
      <c r="C75" s="24" t="s">
        <v>124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6.5" customHeight="1">
      <c r="B78" s="39"/>
      <c r="C78" s="40"/>
      <c r="D78" s="40"/>
      <c r="E78" s="166" t="str">
        <f>E7</f>
        <v>Rekonstrukce Peškovy ulice - 1. etapa, DI1</v>
      </c>
      <c r="F78" s="33"/>
      <c r="G78" s="33"/>
      <c r="H78" s="33"/>
      <c r="I78" s="136"/>
      <c r="J78" s="40"/>
      <c r="K78" s="40"/>
      <c r="L78" s="44"/>
    </row>
    <row r="79" s="1" customFormat="1" ht="12" customHeight="1">
      <c r="B79" s="39"/>
      <c r="C79" s="33" t="s">
        <v>115</v>
      </c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6.5" customHeight="1">
      <c r="B80" s="39"/>
      <c r="C80" s="40"/>
      <c r="D80" s="40"/>
      <c r="E80" s="69" t="str">
        <f>E9</f>
        <v>702 - Oplocení pozemku kat.č. 219/23</v>
      </c>
      <c r="F80" s="40"/>
      <c r="G80" s="40"/>
      <c r="H80" s="40"/>
      <c r="I80" s="136"/>
      <c r="J80" s="40"/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" customFormat="1" ht="12" customHeight="1">
      <c r="B82" s="39"/>
      <c r="C82" s="33" t="s">
        <v>21</v>
      </c>
      <c r="D82" s="40"/>
      <c r="E82" s="40"/>
      <c r="F82" s="28" t="str">
        <f>F12</f>
        <v xml:space="preserve"> </v>
      </c>
      <c r="G82" s="40"/>
      <c r="H82" s="40"/>
      <c r="I82" s="139" t="s">
        <v>23</v>
      </c>
      <c r="J82" s="72" t="str">
        <f>IF(J12="","",J12)</f>
        <v>17. 3. 2020</v>
      </c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44"/>
    </row>
    <row r="84" s="1" customFormat="1" ht="15.15" customHeight="1">
      <c r="B84" s="39"/>
      <c r="C84" s="33" t="s">
        <v>25</v>
      </c>
      <c r="D84" s="40"/>
      <c r="E84" s="40"/>
      <c r="F84" s="28" t="str">
        <f>E15</f>
        <v xml:space="preserve"> </v>
      </c>
      <c r="G84" s="40"/>
      <c r="H84" s="40"/>
      <c r="I84" s="139" t="s">
        <v>32</v>
      </c>
      <c r="J84" s="37" t="str">
        <f>E21</f>
        <v xml:space="preserve"> </v>
      </c>
      <c r="K84" s="40"/>
      <c r="L84" s="44"/>
    </row>
    <row r="85" s="1" customFormat="1" ht="15.15" customHeight="1">
      <c r="B85" s="39"/>
      <c r="C85" s="33" t="s">
        <v>30</v>
      </c>
      <c r="D85" s="40"/>
      <c r="E85" s="40"/>
      <c r="F85" s="28" t="str">
        <f>IF(E18="","",E18)</f>
        <v>Vyplň údaj</v>
      </c>
      <c r="G85" s="40"/>
      <c r="H85" s="40"/>
      <c r="I85" s="139" t="s">
        <v>35</v>
      </c>
      <c r="J85" s="37" t="str">
        <f>E24</f>
        <v xml:space="preserve"> </v>
      </c>
      <c r="K85" s="40"/>
      <c r="L85" s="44"/>
    </row>
    <row r="86" s="1" customFormat="1" ht="10.32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="10" customFormat="1" ht="29.28" customHeight="1">
      <c r="B87" s="186"/>
      <c r="C87" s="187" t="s">
        <v>125</v>
      </c>
      <c r="D87" s="188" t="s">
        <v>58</v>
      </c>
      <c r="E87" s="188" t="s">
        <v>54</v>
      </c>
      <c r="F87" s="188" t="s">
        <v>55</v>
      </c>
      <c r="G87" s="188" t="s">
        <v>126</v>
      </c>
      <c r="H87" s="188" t="s">
        <v>127</v>
      </c>
      <c r="I87" s="189" t="s">
        <v>128</v>
      </c>
      <c r="J87" s="190" t="s">
        <v>120</v>
      </c>
      <c r="K87" s="191" t="s">
        <v>129</v>
      </c>
      <c r="L87" s="192"/>
      <c r="M87" s="92" t="s">
        <v>19</v>
      </c>
      <c r="N87" s="93" t="s">
        <v>43</v>
      </c>
      <c r="O87" s="93" t="s">
        <v>130</v>
      </c>
      <c r="P87" s="93" t="s">
        <v>131</v>
      </c>
      <c r="Q87" s="93" t="s">
        <v>132</v>
      </c>
      <c r="R87" s="93" t="s">
        <v>133</v>
      </c>
      <c r="S87" s="93" t="s">
        <v>134</v>
      </c>
      <c r="T87" s="94" t="s">
        <v>135</v>
      </c>
    </row>
    <row r="88" s="1" customFormat="1" ht="22.8" customHeight="1">
      <c r="B88" s="39"/>
      <c r="C88" s="99" t="s">
        <v>136</v>
      </c>
      <c r="D88" s="40"/>
      <c r="E88" s="40"/>
      <c r="F88" s="40"/>
      <c r="G88" s="40"/>
      <c r="H88" s="40"/>
      <c r="I88" s="136"/>
      <c r="J88" s="193">
        <f>BK88</f>
        <v>0</v>
      </c>
      <c r="K88" s="40"/>
      <c r="L88" s="44"/>
      <c r="M88" s="95"/>
      <c r="N88" s="96"/>
      <c r="O88" s="96"/>
      <c r="P88" s="194">
        <f>P89+P166</f>
        <v>0</v>
      </c>
      <c r="Q88" s="96"/>
      <c r="R88" s="194">
        <f>R89+R166</f>
        <v>11.481499530000001</v>
      </c>
      <c r="S88" s="96"/>
      <c r="T88" s="195">
        <f>T89+T166</f>
        <v>0.84345599999999998</v>
      </c>
      <c r="AT88" s="18" t="s">
        <v>72</v>
      </c>
      <c r="AU88" s="18" t="s">
        <v>121</v>
      </c>
      <c r="BK88" s="196">
        <f>BK89+BK166</f>
        <v>0</v>
      </c>
    </row>
    <row r="89" s="11" customFormat="1" ht="25.92" customHeight="1">
      <c r="B89" s="210"/>
      <c r="C89" s="211"/>
      <c r="D89" s="212" t="s">
        <v>72</v>
      </c>
      <c r="E89" s="213" t="s">
        <v>196</v>
      </c>
      <c r="F89" s="213" t="s">
        <v>197</v>
      </c>
      <c r="G89" s="211"/>
      <c r="H89" s="211"/>
      <c r="I89" s="214"/>
      <c r="J89" s="215">
        <f>BK89</f>
        <v>0</v>
      </c>
      <c r="K89" s="211"/>
      <c r="L89" s="216"/>
      <c r="M89" s="217"/>
      <c r="N89" s="218"/>
      <c r="O89" s="218"/>
      <c r="P89" s="219">
        <f>P90+P114+P138+P152+P157+P164</f>
        <v>0</v>
      </c>
      <c r="Q89" s="218"/>
      <c r="R89" s="219">
        <f>R90+R114+R138+R152+R157+R164</f>
        <v>11.470499530000001</v>
      </c>
      <c r="S89" s="218"/>
      <c r="T89" s="220">
        <f>T90+T114+T138+T152+T157+T164</f>
        <v>0.84345599999999998</v>
      </c>
      <c r="AR89" s="221" t="s">
        <v>81</v>
      </c>
      <c r="AT89" s="222" t="s">
        <v>72</v>
      </c>
      <c r="AU89" s="222" t="s">
        <v>73</v>
      </c>
      <c r="AY89" s="221" t="s">
        <v>142</v>
      </c>
      <c r="BK89" s="223">
        <f>BK90+BK114+BK138+BK152+BK157+BK164</f>
        <v>0</v>
      </c>
    </row>
    <row r="90" s="11" customFormat="1" ht="22.8" customHeight="1">
      <c r="B90" s="210"/>
      <c r="C90" s="211"/>
      <c r="D90" s="212" t="s">
        <v>72</v>
      </c>
      <c r="E90" s="224" t="s">
        <v>81</v>
      </c>
      <c r="F90" s="224" t="s">
        <v>414</v>
      </c>
      <c r="G90" s="211"/>
      <c r="H90" s="211"/>
      <c r="I90" s="214"/>
      <c r="J90" s="225">
        <f>BK90</f>
        <v>0</v>
      </c>
      <c r="K90" s="211"/>
      <c r="L90" s="216"/>
      <c r="M90" s="217"/>
      <c r="N90" s="218"/>
      <c r="O90" s="218"/>
      <c r="P90" s="219">
        <f>SUM(P91:P113)</f>
        <v>0</v>
      </c>
      <c r="Q90" s="218"/>
      <c r="R90" s="219">
        <f>SUM(R91:R113)</f>
        <v>0</v>
      </c>
      <c r="S90" s="218"/>
      <c r="T90" s="220">
        <f>SUM(T91:T113)</f>
        <v>0</v>
      </c>
      <c r="AR90" s="221" t="s">
        <v>81</v>
      </c>
      <c r="AT90" s="222" t="s">
        <v>72</v>
      </c>
      <c r="AU90" s="222" t="s">
        <v>81</v>
      </c>
      <c r="AY90" s="221" t="s">
        <v>142</v>
      </c>
      <c r="BK90" s="223">
        <f>SUM(BK91:BK113)</f>
        <v>0</v>
      </c>
    </row>
    <row r="91" s="1" customFormat="1" ht="24" customHeight="1">
      <c r="B91" s="39"/>
      <c r="C91" s="197" t="s">
        <v>81</v>
      </c>
      <c r="D91" s="197" t="s">
        <v>137</v>
      </c>
      <c r="E91" s="198" t="s">
        <v>2904</v>
      </c>
      <c r="F91" s="199" t="s">
        <v>2905</v>
      </c>
      <c r="G91" s="200" t="s">
        <v>2906</v>
      </c>
      <c r="H91" s="201">
        <v>1</v>
      </c>
      <c r="I91" s="202"/>
      <c r="J91" s="203">
        <f>ROUND(I91*H91,2)</f>
        <v>0</v>
      </c>
      <c r="K91" s="199" t="s">
        <v>19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08" t="s">
        <v>141</v>
      </c>
      <c r="AT91" s="208" t="s">
        <v>137</v>
      </c>
      <c r="AU91" s="208" t="s">
        <v>83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141</v>
      </c>
      <c r="BM91" s="208" t="s">
        <v>2907</v>
      </c>
    </row>
    <row r="92" s="1" customFormat="1" ht="24" customHeight="1">
      <c r="B92" s="39"/>
      <c r="C92" s="197" t="s">
        <v>83</v>
      </c>
      <c r="D92" s="197" t="s">
        <v>137</v>
      </c>
      <c r="E92" s="198" t="s">
        <v>2715</v>
      </c>
      <c r="F92" s="199" t="s">
        <v>2716</v>
      </c>
      <c r="G92" s="200" t="s">
        <v>417</v>
      </c>
      <c r="H92" s="201">
        <v>36.399999999999999</v>
      </c>
      <c r="I92" s="202"/>
      <c r="J92" s="203">
        <f>ROUND(I92*H92,2)</f>
        <v>0</v>
      </c>
      <c r="K92" s="199" t="s">
        <v>194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141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2908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2909</v>
      </c>
      <c r="G93" s="227"/>
      <c r="H93" s="231">
        <v>36.399999999999999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81</v>
      </c>
      <c r="AY93" s="237" t="s">
        <v>142</v>
      </c>
    </row>
    <row r="94" s="1" customFormat="1" ht="36" customHeight="1">
      <c r="B94" s="39"/>
      <c r="C94" s="197" t="s">
        <v>147</v>
      </c>
      <c r="D94" s="197" t="s">
        <v>137</v>
      </c>
      <c r="E94" s="198" t="s">
        <v>2910</v>
      </c>
      <c r="F94" s="199" t="s">
        <v>2911</v>
      </c>
      <c r="G94" s="200" t="s">
        <v>519</v>
      </c>
      <c r="H94" s="201">
        <v>5.2000000000000002</v>
      </c>
      <c r="I94" s="202"/>
      <c r="J94" s="203">
        <f>ROUND(I94*H94,2)</f>
        <v>0</v>
      </c>
      <c r="K94" s="199" t="s">
        <v>2446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141</v>
      </c>
      <c r="AT94" s="208" t="s">
        <v>137</v>
      </c>
      <c r="AU94" s="208" t="s">
        <v>83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141</v>
      </c>
      <c r="BM94" s="208" t="s">
        <v>2912</v>
      </c>
    </row>
    <row r="95" s="12" customFormat="1">
      <c r="B95" s="226"/>
      <c r="C95" s="227"/>
      <c r="D95" s="228" t="s">
        <v>203</v>
      </c>
      <c r="E95" s="229" t="s">
        <v>19</v>
      </c>
      <c r="F95" s="230" t="s">
        <v>2913</v>
      </c>
      <c r="G95" s="227"/>
      <c r="H95" s="231">
        <v>5.2000000000000002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203</v>
      </c>
      <c r="AU95" s="237" t="s">
        <v>83</v>
      </c>
      <c r="AV95" s="12" t="s">
        <v>83</v>
      </c>
      <c r="AW95" s="12" t="s">
        <v>34</v>
      </c>
      <c r="AX95" s="12" t="s">
        <v>81</v>
      </c>
      <c r="AY95" s="237" t="s">
        <v>142</v>
      </c>
    </row>
    <row r="96" s="1" customFormat="1" ht="48" customHeight="1">
      <c r="B96" s="39"/>
      <c r="C96" s="197" t="s">
        <v>141</v>
      </c>
      <c r="D96" s="197" t="s">
        <v>137</v>
      </c>
      <c r="E96" s="198" t="s">
        <v>2718</v>
      </c>
      <c r="F96" s="199" t="s">
        <v>2719</v>
      </c>
      <c r="G96" s="200" t="s">
        <v>519</v>
      </c>
      <c r="H96" s="201">
        <v>0.80000000000000004</v>
      </c>
      <c r="I96" s="202"/>
      <c r="J96" s="203">
        <f>ROUND(I96*H96,2)</f>
        <v>0</v>
      </c>
      <c r="K96" s="199" t="s">
        <v>194</v>
      </c>
      <c r="L96" s="44"/>
      <c r="M96" s="204" t="s">
        <v>19</v>
      </c>
      <c r="N96" s="205" t="s">
        <v>44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08" t="s">
        <v>141</v>
      </c>
      <c r="AT96" s="208" t="s">
        <v>137</v>
      </c>
      <c r="AU96" s="208" t="s">
        <v>83</v>
      </c>
      <c r="AY96" s="18" t="s">
        <v>142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81</v>
      </c>
      <c r="BK96" s="209">
        <f>ROUND(I96*H96,2)</f>
        <v>0</v>
      </c>
      <c r="BL96" s="18" t="s">
        <v>141</v>
      </c>
      <c r="BM96" s="208" t="s">
        <v>2914</v>
      </c>
    </row>
    <row r="97" s="12" customFormat="1">
      <c r="B97" s="226"/>
      <c r="C97" s="227"/>
      <c r="D97" s="228" t="s">
        <v>203</v>
      </c>
      <c r="E97" s="229" t="s">
        <v>19</v>
      </c>
      <c r="F97" s="230" t="s">
        <v>2915</v>
      </c>
      <c r="G97" s="227"/>
      <c r="H97" s="231">
        <v>0.64000000000000001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203</v>
      </c>
      <c r="AU97" s="237" t="s">
        <v>83</v>
      </c>
      <c r="AV97" s="12" t="s">
        <v>83</v>
      </c>
      <c r="AW97" s="12" t="s">
        <v>34</v>
      </c>
      <c r="AX97" s="12" t="s">
        <v>73</v>
      </c>
      <c r="AY97" s="237" t="s">
        <v>142</v>
      </c>
    </row>
    <row r="98" s="12" customFormat="1">
      <c r="B98" s="226"/>
      <c r="C98" s="227"/>
      <c r="D98" s="228" t="s">
        <v>203</v>
      </c>
      <c r="E98" s="229" t="s">
        <v>19</v>
      </c>
      <c r="F98" s="230" t="s">
        <v>2916</v>
      </c>
      <c r="G98" s="227"/>
      <c r="H98" s="231">
        <v>0.16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203</v>
      </c>
      <c r="AU98" s="237" t="s">
        <v>83</v>
      </c>
      <c r="AV98" s="12" t="s">
        <v>83</v>
      </c>
      <c r="AW98" s="12" t="s">
        <v>34</v>
      </c>
      <c r="AX98" s="12" t="s">
        <v>73</v>
      </c>
      <c r="AY98" s="237" t="s">
        <v>142</v>
      </c>
    </row>
    <row r="99" s="14" customFormat="1">
      <c r="B99" s="248"/>
      <c r="C99" s="249"/>
      <c r="D99" s="228" t="s">
        <v>203</v>
      </c>
      <c r="E99" s="250" t="s">
        <v>19</v>
      </c>
      <c r="F99" s="251" t="s">
        <v>208</v>
      </c>
      <c r="G99" s="249"/>
      <c r="H99" s="252">
        <v>0.80000000000000004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203</v>
      </c>
      <c r="AU99" s="258" t="s">
        <v>83</v>
      </c>
      <c r="AV99" s="14" t="s">
        <v>141</v>
      </c>
      <c r="AW99" s="14" t="s">
        <v>34</v>
      </c>
      <c r="AX99" s="14" t="s">
        <v>81</v>
      </c>
      <c r="AY99" s="258" t="s">
        <v>142</v>
      </c>
    </row>
    <row r="100" s="1" customFormat="1" ht="48" customHeight="1">
      <c r="B100" s="39"/>
      <c r="C100" s="197" t="s">
        <v>154</v>
      </c>
      <c r="D100" s="197" t="s">
        <v>137</v>
      </c>
      <c r="E100" s="198" t="s">
        <v>2723</v>
      </c>
      <c r="F100" s="199" t="s">
        <v>2724</v>
      </c>
      <c r="G100" s="200" t="s">
        <v>519</v>
      </c>
      <c r="H100" s="201">
        <v>4.4550000000000001</v>
      </c>
      <c r="I100" s="202"/>
      <c r="J100" s="203">
        <f>ROUND(I100*H100,2)</f>
        <v>0</v>
      </c>
      <c r="K100" s="199" t="s">
        <v>194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08" t="s">
        <v>141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141</v>
      </c>
      <c r="BM100" s="208" t="s">
        <v>2917</v>
      </c>
    </row>
    <row r="101" s="12" customFormat="1">
      <c r="B101" s="226"/>
      <c r="C101" s="227"/>
      <c r="D101" s="228" t="s">
        <v>203</v>
      </c>
      <c r="E101" s="229" t="s">
        <v>19</v>
      </c>
      <c r="F101" s="230" t="s">
        <v>2918</v>
      </c>
      <c r="G101" s="227"/>
      <c r="H101" s="231">
        <v>1.6499999999999999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203</v>
      </c>
      <c r="AU101" s="237" t="s">
        <v>83</v>
      </c>
      <c r="AV101" s="12" t="s">
        <v>83</v>
      </c>
      <c r="AW101" s="12" t="s">
        <v>34</v>
      </c>
      <c r="AX101" s="12" t="s">
        <v>73</v>
      </c>
      <c r="AY101" s="237" t="s">
        <v>142</v>
      </c>
    </row>
    <row r="102" s="12" customFormat="1">
      <c r="B102" s="226"/>
      <c r="C102" s="227"/>
      <c r="D102" s="228" t="s">
        <v>203</v>
      </c>
      <c r="E102" s="229" t="s">
        <v>19</v>
      </c>
      <c r="F102" s="230" t="s">
        <v>2919</v>
      </c>
      <c r="G102" s="227"/>
      <c r="H102" s="231">
        <v>1.155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203</v>
      </c>
      <c r="AU102" s="237" t="s">
        <v>83</v>
      </c>
      <c r="AV102" s="12" t="s">
        <v>83</v>
      </c>
      <c r="AW102" s="12" t="s">
        <v>34</v>
      </c>
      <c r="AX102" s="12" t="s">
        <v>73</v>
      </c>
      <c r="AY102" s="237" t="s">
        <v>142</v>
      </c>
    </row>
    <row r="103" s="12" customFormat="1">
      <c r="B103" s="226"/>
      <c r="C103" s="227"/>
      <c r="D103" s="228" t="s">
        <v>203</v>
      </c>
      <c r="E103" s="229" t="s">
        <v>19</v>
      </c>
      <c r="F103" s="230" t="s">
        <v>2920</v>
      </c>
      <c r="G103" s="227"/>
      <c r="H103" s="231">
        <v>1.6499999999999999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203</v>
      </c>
      <c r="AU103" s="237" t="s">
        <v>83</v>
      </c>
      <c r="AV103" s="12" t="s">
        <v>83</v>
      </c>
      <c r="AW103" s="12" t="s">
        <v>34</v>
      </c>
      <c r="AX103" s="12" t="s">
        <v>73</v>
      </c>
      <c r="AY103" s="237" t="s">
        <v>142</v>
      </c>
    </row>
    <row r="104" s="14" customFormat="1">
      <c r="B104" s="248"/>
      <c r="C104" s="249"/>
      <c r="D104" s="228" t="s">
        <v>203</v>
      </c>
      <c r="E104" s="250" t="s">
        <v>19</v>
      </c>
      <c r="F104" s="251" t="s">
        <v>208</v>
      </c>
      <c r="G104" s="249"/>
      <c r="H104" s="252">
        <v>4.4550000000000001</v>
      </c>
      <c r="I104" s="253"/>
      <c r="J104" s="249"/>
      <c r="K104" s="249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203</v>
      </c>
      <c r="AU104" s="258" t="s">
        <v>83</v>
      </c>
      <c r="AV104" s="14" t="s">
        <v>141</v>
      </c>
      <c r="AW104" s="14" t="s">
        <v>34</v>
      </c>
      <c r="AX104" s="14" t="s">
        <v>81</v>
      </c>
      <c r="AY104" s="258" t="s">
        <v>142</v>
      </c>
    </row>
    <row r="105" s="1" customFormat="1" ht="60" customHeight="1">
      <c r="B105" s="39"/>
      <c r="C105" s="197" t="s">
        <v>159</v>
      </c>
      <c r="D105" s="197" t="s">
        <v>137</v>
      </c>
      <c r="E105" s="198" t="s">
        <v>2921</v>
      </c>
      <c r="F105" s="199" t="s">
        <v>2922</v>
      </c>
      <c r="G105" s="200" t="s">
        <v>519</v>
      </c>
      <c r="H105" s="201">
        <v>4.7050000000000001</v>
      </c>
      <c r="I105" s="202"/>
      <c r="J105" s="203">
        <f>ROUND(I105*H105,2)</f>
        <v>0</v>
      </c>
      <c r="K105" s="199" t="s">
        <v>2446</v>
      </c>
      <c r="L105" s="44"/>
      <c r="M105" s="204" t="s">
        <v>19</v>
      </c>
      <c r="N105" s="205" t="s">
        <v>44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08" t="s">
        <v>141</v>
      </c>
      <c r="AT105" s="208" t="s">
        <v>137</v>
      </c>
      <c r="AU105" s="208" t="s">
        <v>83</v>
      </c>
      <c r="AY105" s="18" t="s">
        <v>142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81</v>
      </c>
      <c r="BK105" s="209">
        <f>ROUND(I105*H105,2)</f>
        <v>0</v>
      </c>
      <c r="BL105" s="18" t="s">
        <v>141</v>
      </c>
      <c r="BM105" s="208" t="s">
        <v>2923</v>
      </c>
    </row>
    <row r="106" s="12" customFormat="1">
      <c r="B106" s="226"/>
      <c r="C106" s="227"/>
      <c r="D106" s="228" t="s">
        <v>203</v>
      </c>
      <c r="E106" s="229" t="s">
        <v>19</v>
      </c>
      <c r="F106" s="230" t="s">
        <v>2924</v>
      </c>
      <c r="G106" s="227"/>
      <c r="H106" s="231">
        <v>4.7050000000000001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203</v>
      </c>
      <c r="AU106" s="237" t="s">
        <v>83</v>
      </c>
      <c r="AV106" s="12" t="s">
        <v>83</v>
      </c>
      <c r="AW106" s="12" t="s">
        <v>34</v>
      </c>
      <c r="AX106" s="12" t="s">
        <v>81</v>
      </c>
      <c r="AY106" s="237" t="s">
        <v>142</v>
      </c>
    </row>
    <row r="107" s="1" customFormat="1" ht="60" customHeight="1">
      <c r="B107" s="39"/>
      <c r="C107" s="197" t="s">
        <v>163</v>
      </c>
      <c r="D107" s="197" t="s">
        <v>137</v>
      </c>
      <c r="E107" s="198" t="s">
        <v>2444</v>
      </c>
      <c r="F107" s="199" t="s">
        <v>2445</v>
      </c>
      <c r="G107" s="200" t="s">
        <v>519</v>
      </c>
      <c r="H107" s="201">
        <v>32.935000000000002</v>
      </c>
      <c r="I107" s="202"/>
      <c r="J107" s="203">
        <f>ROUND(I107*H107,2)</f>
        <v>0</v>
      </c>
      <c r="K107" s="199" t="s">
        <v>2446</v>
      </c>
      <c r="L107" s="44"/>
      <c r="M107" s="204" t="s">
        <v>19</v>
      </c>
      <c r="N107" s="205" t="s">
        <v>44</v>
      </c>
      <c r="O107" s="84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08" t="s">
        <v>141</v>
      </c>
      <c r="AT107" s="208" t="s">
        <v>137</v>
      </c>
      <c r="AU107" s="208" t="s">
        <v>83</v>
      </c>
      <c r="AY107" s="18" t="s">
        <v>142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8" t="s">
        <v>81</v>
      </c>
      <c r="BK107" s="209">
        <f>ROUND(I107*H107,2)</f>
        <v>0</v>
      </c>
      <c r="BL107" s="18" t="s">
        <v>141</v>
      </c>
      <c r="BM107" s="208" t="s">
        <v>2925</v>
      </c>
    </row>
    <row r="108" s="12" customFormat="1">
      <c r="B108" s="226"/>
      <c r="C108" s="227"/>
      <c r="D108" s="228" t="s">
        <v>203</v>
      </c>
      <c r="E108" s="229" t="s">
        <v>19</v>
      </c>
      <c r="F108" s="230" t="s">
        <v>2926</v>
      </c>
      <c r="G108" s="227"/>
      <c r="H108" s="231">
        <v>4.7050000000000001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203</v>
      </c>
      <c r="AU108" s="237" t="s">
        <v>83</v>
      </c>
      <c r="AV108" s="12" t="s">
        <v>83</v>
      </c>
      <c r="AW108" s="12" t="s">
        <v>34</v>
      </c>
      <c r="AX108" s="12" t="s">
        <v>81</v>
      </c>
      <c r="AY108" s="237" t="s">
        <v>142</v>
      </c>
    </row>
    <row r="109" s="12" customFormat="1">
      <c r="B109" s="226"/>
      <c r="C109" s="227"/>
      <c r="D109" s="228" t="s">
        <v>203</v>
      </c>
      <c r="E109" s="227"/>
      <c r="F109" s="230" t="s">
        <v>2927</v>
      </c>
      <c r="G109" s="227"/>
      <c r="H109" s="231">
        <v>32.935000000000002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203</v>
      </c>
      <c r="AU109" s="237" t="s">
        <v>83</v>
      </c>
      <c r="AV109" s="12" t="s">
        <v>83</v>
      </c>
      <c r="AW109" s="12" t="s">
        <v>4</v>
      </c>
      <c r="AX109" s="12" t="s">
        <v>81</v>
      </c>
      <c r="AY109" s="237" t="s">
        <v>142</v>
      </c>
    </row>
    <row r="110" s="1" customFormat="1" ht="16.5" customHeight="1">
      <c r="B110" s="39"/>
      <c r="C110" s="197" t="s">
        <v>167</v>
      </c>
      <c r="D110" s="197" t="s">
        <v>137</v>
      </c>
      <c r="E110" s="198" t="s">
        <v>2928</v>
      </c>
      <c r="F110" s="199" t="s">
        <v>2929</v>
      </c>
      <c r="G110" s="200" t="s">
        <v>519</v>
      </c>
      <c r="H110" s="201">
        <v>4.7050000000000001</v>
      </c>
      <c r="I110" s="202"/>
      <c r="J110" s="203">
        <f>ROUND(I110*H110,2)</f>
        <v>0</v>
      </c>
      <c r="K110" s="199" t="s">
        <v>2446</v>
      </c>
      <c r="L110" s="44"/>
      <c r="M110" s="204" t="s">
        <v>19</v>
      </c>
      <c r="N110" s="205" t="s">
        <v>44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08" t="s">
        <v>141</v>
      </c>
      <c r="AT110" s="208" t="s">
        <v>137</v>
      </c>
      <c r="AU110" s="208" t="s">
        <v>83</v>
      </c>
      <c r="AY110" s="18" t="s">
        <v>142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8" t="s">
        <v>81</v>
      </c>
      <c r="BK110" s="209">
        <f>ROUND(I110*H110,2)</f>
        <v>0</v>
      </c>
      <c r="BL110" s="18" t="s">
        <v>141</v>
      </c>
      <c r="BM110" s="208" t="s">
        <v>2930</v>
      </c>
    </row>
    <row r="111" s="1" customFormat="1" ht="36" customHeight="1">
      <c r="B111" s="39"/>
      <c r="C111" s="197" t="s">
        <v>171</v>
      </c>
      <c r="D111" s="197" t="s">
        <v>137</v>
      </c>
      <c r="E111" s="198" t="s">
        <v>655</v>
      </c>
      <c r="F111" s="199" t="s">
        <v>656</v>
      </c>
      <c r="G111" s="200" t="s">
        <v>519</v>
      </c>
      <c r="H111" s="201">
        <v>0.55000000000000004</v>
      </c>
      <c r="I111" s="202"/>
      <c r="J111" s="203">
        <f>ROUND(I111*H111,2)</f>
        <v>0</v>
      </c>
      <c r="K111" s="199" t="s">
        <v>194</v>
      </c>
      <c r="L111" s="44"/>
      <c r="M111" s="204" t="s">
        <v>19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08" t="s">
        <v>141</v>
      </c>
      <c r="AT111" s="208" t="s">
        <v>137</v>
      </c>
      <c r="AU111" s="208" t="s">
        <v>83</v>
      </c>
      <c r="AY111" s="18" t="s">
        <v>142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81</v>
      </c>
      <c r="BK111" s="209">
        <f>ROUND(I111*H111,2)</f>
        <v>0</v>
      </c>
      <c r="BL111" s="18" t="s">
        <v>141</v>
      </c>
      <c r="BM111" s="208" t="s">
        <v>2931</v>
      </c>
    </row>
    <row r="112" s="12" customFormat="1">
      <c r="B112" s="226"/>
      <c r="C112" s="227"/>
      <c r="D112" s="228" t="s">
        <v>203</v>
      </c>
      <c r="E112" s="229" t="s">
        <v>19</v>
      </c>
      <c r="F112" s="230" t="s">
        <v>2932</v>
      </c>
      <c r="G112" s="227"/>
      <c r="H112" s="231">
        <v>0.55000000000000004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203</v>
      </c>
      <c r="AU112" s="237" t="s">
        <v>83</v>
      </c>
      <c r="AV112" s="12" t="s">
        <v>83</v>
      </c>
      <c r="AW112" s="12" t="s">
        <v>34</v>
      </c>
      <c r="AX112" s="12" t="s">
        <v>81</v>
      </c>
      <c r="AY112" s="237" t="s">
        <v>142</v>
      </c>
    </row>
    <row r="113" s="1" customFormat="1" ht="36" customHeight="1">
      <c r="B113" s="39"/>
      <c r="C113" s="197" t="s">
        <v>175</v>
      </c>
      <c r="D113" s="197" t="s">
        <v>137</v>
      </c>
      <c r="E113" s="198" t="s">
        <v>693</v>
      </c>
      <c r="F113" s="199" t="s">
        <v>694</v>
      </c>
      <c r="G113" s="200" t="s">
        <v>417</v>
      </c>
      <c r="H113" s="201">
        <v>36.399999999999999</v>
      </c>
      <c r="I113" s="202"/>
      <c r="J113" s="203">
        <f>ROUND(I113*H113,2)</f>
        <v>0</v>
      </c>
      <c r="K113" s="199" t="s">
        <v>194</v>
      </c>
      <c r="L113" s="44"/>
      <c r="M113" s="204" t="s">
        <v>19</v>
      </c>
      <c r="N113" s="205" t="s">
        <v>44</v>
      </c>
      <c r="O113" s="84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08" t="s">
        <v>141</v>
      </c>
      <c r="AT113" s="208" t="s">
        <v>137</v>
      </c>
      <c r="AU113" s="208" t="s">
        <v>83</v>
      </c>
      <c r="AY113" s="18" t="s">
        <v>142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8" t="s">
        <v>81</v>
      </c>
      <c r="BK113" s="209">
        <f>ROUND(I113*H113,2)</f>
        <v>0</v>
      </c>
      <c r="BL113" s="18" t="s">
        <v>141</v>
      </c>
      <c r="BM113" s="208" t="s">
        <v>2933</v>
      </c>
    </row>
    <row r="114" s="11" customFormat="1" ht="22.8" customHeight="1">
      <c r="B114" s="210"/>
      <c r="C114" s="211"/>
      <c r="D114" s="212" t="s">
        <v>72</v>
      </c>
      <c r="E114" s="224" t="s">
        <v>83</v>
      </c>
      <c r="F114" s="224" t="s">
        <v>712</v>
      </c>
      <c r="G114" s="211"/>
      <c r="H114" s="211"/>
      <c r="I114" s="214"/>
      <c r="J114" s="225">
        <f>BK114</f>
        <v>0</v>
      </c>
      <c r="K114" s="211"/>
      <c r="L114" s="216"/>
      <c r="M114" s="217"/>
      <c r="N114" s="218"/>
      <c r="O114" s="218"/>
      <c r="P114" s="219">
        <f>SUM(P115:P137)</f>
        <v>0</v>
      </c>
      <c r="Q114" s="218"/>
      <c r="R114" s="219">
        <f>SUM(R115:R137)</f>
        <v>11.031323530000002</v>
      </c>
      <c r="S114" s="218"/>
      <c r="T114" s="220">
        <f>SUM(T115:T137)</f>
        <v>0</v>
      </c>
      <c r="AR114" s="221" t="s">
        <v>81</v>
      </c>
      <c r="AT114" s="222" t="s">
        <v>72</v>
      </c>
      <c r="AU114" s="222" t="s">
        <v>81</v>
      </c>
      <c r="AY114" s="221" t="s">
        <v>142</v>
      </c>
      <c r="BK114" s="223">
        <f>SUM(BK115:BK137)</f>
        <v>0</v>
      </c>
    </row>
    <row r="115" s="1" customFormat="1" ht="48" customHeight="1">
      <c r="B115" s="39"/>
      <c r="C115" s="197" t="s">
        <v>179</v>
      </c>
      <c r="D115" s="197" t="s">
        <v>137</v>
      </c>
      <c r="E115" s="198" t="s">
        <v>714</v>
      </c>
      <c r="F115" s="199" t="s">
        <v>715</v>
      </c>
      <c r="G115" s="200" t="s">
        <v>201</v>
      </c>
      <c r="H115" s="201">
        <v>5.5</v>
      </c>
      <c r="I115" s="202"/>
      <c r="J115" s="203">
        <f>ROUND(I115*H115,2)</f>
        <v>0</v>
      </c>
      <c r="K115" s="199" t="s">
        <v>194</v>
      </c>
      <c r="L115" s="44"/>
      <c r="M115" s="204" t="s">
        <v>19</v>
      </c>
      <c r="N115" s="205" t="s">
        <v>44</v>
      </c>
      <c r="O115" s="84"/>
      <c r="P115" s="206">
        <f>O115*H115</f>
        <v>0</v>
      </c>
      <c r="Q115" s="206">
        <v>0.27411000000000002</v>
      </c>
      <c r="R115" s="206">
        <f>Q115*H115</f>
        <v>1.5076050000000001</v>
      </c>
      <c r="S115" s="206">
        <v>0</v>
      </c>
      <c r="T115" s="207">
        <f>S115*H115</f>
        <v>0</v>
      </c>
      <c r="AR115" s="208" t="s">
        <v>141</v>
      </c>
      <c r="AT115" s="208" t="s">
        <v>137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141</v>
      </c>
      <c r="BM115" s="208" t="s">
        <v>2934</v>
      </c>
    </row>
    <row r="116" s="1" customFormat="1">
      <c r="B116" s="39"/>
      <c r="C116" s="40"/>
      <c r="D116" s="228" t="s">
        <v>213</v>
      </c>
      <c r="E116" s="40"/>
      <c r="F116" s="259" t="s">
        <v>2935</v>
      </c>
      <c r="G116" s="40"/>
      <c r="H116" s="40"/>
      <c r="I116" s="136"/>
      <c r="J116" s="40"/>
      <c r="K116" s="40"/>
      <c r="L116" s="44"/>
      <c r="M116" s="260"/>
      <c r="N116" s="84"/>
      <c r="O116" s="84"/>
      <c r="P116" s="84"/>
      <c r="Q116" s="84"/>
      <c r="R116" s="84"/>
      <c r="S116" s="84"/>
      <c r="T116" s="85"/>
      <c r="AT116" s="18" t="s">
        <v>213</v>
      </c>
      <c r="AU116" s="18" t="s">
        <v>83</v>
      </c>
    </row>
    <row r="117" s="1" customFormat="1" ht="36" customHeight="1">
      <c r="B117" s="39"/>
      <c r="C117" s="197" t="s">
        <v>183</v>
      </c>
      <c r="D117" s="197" t="s">
        <v>137</v>
      </c>
      <c r="E117" s="198" t="s">
        <v>2742</v>
      </c>
      <c r="F117" s="199" t="s">
        <v>2743</v>
      </c>
      <c r="G117" s="200" t="s">
        <v>519</v>
      </c>
      <c r="H117" s="201">
        <v>0.33000000000000002</v>
      </c>
      <c r="I117" s="202"/>
      <c r="J117" s="203">
        <f>ROUND(I117*H117,2)</f>
        <v>0</v>
      </c>
      <c r="K117" s="199" t="s">
        <v>194</v>
      </c>
      <c r="L117" s="44"/>
      <c r="M117" s="204" t="s">
        <v>19</v>
      </c>
      <c r="N117" s="205" t="s">
        <v>44</v>
      </c>
      <c r="O117" s="84"/>
      <c r="P117" s="206">
        <f>O117*H117</f>
        <v>0</v>
      </c>
      <c r="Q117" s="206">
        <v>2.1600000000000001</v>
      </c>
      <c r="R117" s="206">
        <f>Q117*H117</f>
        <v>0.7128000000000001</v>
      </c>
      <c r="S117" s="206">
        <v>0</v>
      </c>
      <c r="T117" s="207">
        <f>S117*H117</f>
        <v>0</v>
      </c>
      <c r="AR117" s="208" t="s">
        <v>141</v>
      </c>
      <c r="AT117" s="208" t="s">
        <v>137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141</v>
      </c>
      <c r="BM117" s="208" t="s">
        <v>2936</v>
      </c>
    </row>
    <row r="118" s="1" customFormat="1">
      <c r="B118" s="39"/>
      <c r="C118" s="40"/>
      <c r="D118" s="228" t="s">
        <v>213</v>
      </c>
      <c r="E118" s="40"/>
      <c r="F118" s="259" t="s">
        <v>2745</v>
      </c>
      <c r="G118" s="40"/>
      <c r="H118" s="40"/>
      <c r="I118" s="136"/>
      <c r="J118" s="40"/>
      <c r="K118" s="40"/>
      <c r="L118" s="44"/>
      <c r="M118" s="260"/>
      <c r="N118" s="84"/>
      <c r="O118" s="84"/>
      <c r="P118" s="84"/>
      <c r="Q118" s="84"/>
      <c r="R118" s="84"/>
      <c r="S118" s="84"/>
      <c r="T118" s="85"/>
      <c r="AT118" s="18" t="s">
        <v>213</v>
      </c>
      <c r="AU118" s="18" t="s">
        <v>83</v>
      </c>
    </row>
    <row r="119" s="12" customFormat="1">
      <c r="B119" s="226"/>
      <c r="C119" s="227"/>
      <c r="D119" s="228" t="s">
        <v>203</v>
      </c>
      <c r="E119" s="229" t="s">
        <v>19</v>
      </c>
      <c r="F119" s="230" t="s">
        <v>2937</v>
      </c>
      <c r="G119" s="227"/>
      <c r="H119" s="231">
        <v>0.33000000000000002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203</v>
      </c>
      <c r="AU119" s="237" t="s">
        <v>83</v>
      </c>
      <c r="AV119" s="12" t="s">
        <v>83</v>
      </c>
      <c r="AW119" s="12" t="s">
        <v>34</v>
      </c>
      <c r="AX119" s="12" t="s">
        <v>81</v>
      </c>
      <c r="AY119" s="237" t="s">
        <v>142</v>
      </c>
    </row>
    <row r="120" s="1" customFormat="1" ht="24" customHeight="1">
      <c r="B120" s="39"/>
      <c r="C120" s="197" t="s">
        <v>187</v>
      </c>
      <c r="D120" s="197" t="s">
        <v>137</v>
      </c>
      <c r="E120" s="198" t="s">
        <v>2747</v>
      </c>
      <c r="F120" s="199" t="s">
        <v>2748</v>
      </c>
      <c r="G120" s="200" t="s">
        <v>519</v>
      </c>
      <c r="H120" s="201">
        <v>1.3200000000000001</v>
      </c>
      <c r="I120" s="202"/>
      <c r="J120" s="203">
        <f>ROUND(I120*H120,2)</f>
        <v>0</v>
      </c>
      <c r="K120" s="199" t="s">
        <v>194</v>
      </c>
      <c r="L120" s="44"/>
      <c r="M120" s="204" t="s">
        <v>19</v>
      </c>
      <c r="N120" s="205" t="s">
        <v>44</v>
      </c>
      <c r="O120" s="84"/>
      <c r="P120" s="206">
        <f>O120*H120</f>
        <v>0</v>
      </c>
      <c r="Q120" s="206">
        <v>2.45329</v>
      </c>
      <c r="R120" s="206">
        <f>Q120*H120</f>
        <v>3.2383428000000003</v>
      </c>
      <c r="S120" s="206">
        <v>0</v>
      </c>
      <c r="T120" s="207">
        <f>S120*H120</f>
        <v>0</v>
      </c>
      <c r="AR120" s="208" t="s">
        <v>141</v>
      </c>
      <c r="AT120" s="208" t="s">
        <v>137</v>
      </c>
      <c r="AU120" s="208" t="s">
        <v>83</v>
      </c>
      <c r="AY120" s="18" t="s">
        <v>142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8" t="s">
        <v>81</v>
      </c>
      <c r="BK120" s="209">
        <f>ROUND(I120*H120,2)</f>
        <v>0</v>
      </c>
      <c r="BL120" s="18" t="s">
        <v>141</v>
      </c>
      <c r="BM120" s="208" t="s">
        <v>2938</v>
      </c>
    </row>
    <row r="121" s="12" customFormat="1">
      <c r="B121" s="226"/>
      <c r="C121" s="227"/>
      <c r="D121" s="228" t="s">
        <v>203</v>
      </c>
      <c r="E121" s="229" t="s">
        <v>19</v>
      </c>
      <c r="F121" s="230" t="s">
        <v>2939</v>
      </c>
      <c r="G121" s="227"/>
      <c r="H121" s="231">
        <v>1.3200000000000001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203</v>
      </c>
      <c r="AU121" s="237" t="s">
        <v>83</v>
      </c>
      <c r="AV121" s="12" t="s">
        <v>83</v>
      </c>
      <c r="AW121" s="12" t="s">
        <v>34</v>
      </c>
      <c r="AX121" s="12" t="s">
        <v>81</v>
      </c>
      <c r="AY121" s="237" t="s">
        <v>142</v>
      </c>
    </row>
    <row r="122" s="1" customFormat="1" ht="24" customHeight="1">
      <c r="B122" s="39"/>
      <c r="C122" s="197" t="s">
        <v>191</v>
      </c>
      <c r="D122" s="197" t="s">
        <v>137</v>
      </c>
      <c r="E122" s="198" t="s">
        <v>2752</v>
      </c>
      <c r="F122" s="199" t="s">
        <v>2753</v>
      </c>
      <c r="G122" s="200" t="s">
        <v>519</v>
      </c>
      <c r="H122" s="201">
        <v>1.3200000000000001</v>
      </c>
      <c r="I122" s="202"/>
      <c r="J122" s="203">
        <f>ROUND(I122*H122,2)</f>
        <v>0</v>
      </c>
      <c r="K122" s="199" t="s">
        <v>194</v>
      </c>
      <c r="L122" s="44"/>
      <c r="M122" s="204" t="s">
        <v>19</v>
      </c>
      <c r="N122" s="205" t="s">
        <v>44</v>
      </c>
      <c r="O122" s="84"/>
      <c r="P122" s="206">
        <f>O122*H122</f>
        <v>0</v>
      </c>
      <c r="Q122" s="206">
        <v>2.45329</v>
      </c>
      <c r="R122" s="206">
        <f>Q122*H122</f>
        <v>3.2383428000000003</v>
      </c>
      <c r="S122" s="206">
        <v>0</v>
      </c>
      <c r="T122" s="207">
        <f>S122*H122</f>
        <v>0</v>
      </c>
      <c r="AR122" s="208" t="s">
        <v>141</v>
      </c>
      <c r="AT122" s="208" t="s">
        <v>137</v>
      </c>
      <c r="AU122" s="208" t="s">
        <v>83</v>
      </c>
      <c r="AY122" s="18" t="s">
        <v>142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8" t="s">
        <v>81</v>
      </c>
      <c r="BK122" s="209">
        <f>ROUND(I122*H122,2)</f>
        <v>0</v>
      </c>
      <c r="BL122" s="18" t="s">
        <v>141</v>
      </c>
      <c r="BM122" s="208" t="s">
        <v>2940</v>
      </c>
    </row>
    <row r="123" s="12" customFormat="1">
      <c r="B123" s="226"/>
      <c r="C123" s="227"/>
      <c r="D123" s="228" t="s">
        <v>203</v>
      </c>
      <c r="E123" s="229" t="s">
        <v>19</v>
      </c>
      <c r="F123" s="230" t="s">
        <v>2941</v>
      </c>
      <c r="G123" s="227"/>
      <c r="H123" s="231">
        <v>1.3200000000000001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203</v>
      </c>
      <c r="AU123" s="237" t="s">
        <v>83</v>
      </c>
      <c r="AV123" s="12" t="s">
        <v>83</v>
      </c>
      <c r="AW123" s="12" t="s">
        <v>34</v>
      </c>
      <c r="AX123" s="12" t="s">
        <v>81</v>
      </c>
      <c r="AY123" s="237" t="s">
        <v>142</v>
      </c>
    </row>
    <row r="124" s="1" customFormat="1" ht="16.5" customHeight="1">
      <c r="B124" s="39"/>
      <c r="C124" s="197" t="s">
        <v>8</v>
      </c>
      <c r="D124" s="197" t="s">
        <v>137</v>
      </c>
      <c r="E124" s="198" t="s">
        <v>2757</v>
      </c>
      <c r="F124" s="199" t="s">
        <v>2758</v>
      </c>
      <c r="G124" s="200" t="s">
        <v>417</v>
      </c>
      <c r="H124" s="201">
        <v>16.359999999999999</v>
      </c>
      <c r="I124" s="202"/>
      <c r="J124" s="203">
        <f>ROUND(I124*H124,2)</f>
        <v>0</v>
      </c>
      <c r="K124" s="199" t="s">
        <v>194</v>
      </c>
      <c r="L124" s="44"/>
      <c r="M124" s="204" t="s">
        <v>19</v>
      </c>
      <c r="N124" s="205" t="s">
        <v>44</v>
      </c>
      <c r="O124" s="84"/>
      <c r="P124" s="206">
        <f>O124*H124</f>
        <v>0</v>
      </c>
      <c r="Q124" s="206">
        <v>0.0026900000000000001</v>
      </c>
      <c r="R124" s="206">
        <f>Q124*H124</f>
        <v>0.044008400000000003</v>
      </c>
      <c r="S124" s="206">
        <v>0</v>
      </c>
      <c r="T124" s="207">
        <f>S124*H124</f>
        <v>0</v>
      </c>
      <c r="AR124" s="208" t="s">
        <v>141</v>
      </c>
      <c r="AT124" s="208" t="s">
        <v>137</v>
      </c>
      <c r="AU124" s="208" t="s">
        <v>83</v>
      </c>
      <c r="AY124" s="18" t="s">
        <v>142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8" t="s">
        <v>81</v>
      </c>
      <c r="BK124" s="209">
        <f>ROUND(I124*H124,2)</f>
        <v>0</v>
      </c>
      <c r="BL124" s="18" t="s">
        <v>141</v>
      </c>
      <c r="BM124" s="208" t="s">
        <v>2942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2943</v>
      </c>
      <c r="G125" s="227"/>
      <c r="H125" s="231">
        <v>9.2799999999999994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73</v>
      </c>
      <c r="AY125" s="237" t="s">
        <v>142</v>
      </c>
    </row>
    <row r="126" s="12" customFormat="1">
      <c r="B126" s="226"/>
      <c r="C126" s="227"/>
      <c r="D126" s="228" t="s">
        <v>203</v>
      </c>
      <c r="E126" s="229" t="s">
        <v>19</v>
      </c>
      <c r="F126" s="230" t="s">
        <v>2944</v>
      </c>
      <c r="G126" s="227"/>
      <c r="H126" s="231">
        <v>7.0800000000000001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203</v>
      </c>
      <c r="AU126" s="237" t="s">
        <v>83</v>
      </c>
      <c r="AV126" s="12" t="s">
        <v>83</v>
      </c>
      <c r="AW126" s="12" t="s">
        <v>34</v>
      </c>
      <c r="AX126" s="12" t="s">
        <v>73</v>
      </c>
      <c r="AY126" s="237" t="s">
        <v>142</v>
      </c>
    </row>
    <row r="127" s="14" customFormat="1">
      <c r="B127" s="248"/>
      <c r="C127" s="249"/>
      <c r="D127" s="228" t="s">
        <v>203</v>
      </c>
      <c r="E127" s="250" t="s">
        <v>19</v>
      </c>
      <c r="F127" s="251" t="s">
        <v>208</v>
      </c>
      <c r="G127" s="249"/>
      <c r="H127" s="252">
        <v>16.359999999999999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203</v>
      </c>
      <c r="AU127" s="258" t="s">
        <v>83</v>
      </c>
      <c r="AV127" s="14" t="s">
        <v>141</v>
      </c>
      <c r="AW127" s="14" t="s">
        <v>34</v>
      </c>
      <c r="AX127" s="14" t="s">
        <v>81</v>
      </c>
      <c r="AY127" s="258" t="s">
        <v>142</v>
      </c>
    </row>
    <row r="128" s="1" customFormat="1" ht="16.5" customHeight="1">
      <c r="B128" s="39"/>
      <c r="C128" s="197" t="s">
        <v>209</v>
      </c>
      <c r="D128" s="197" t="s">
        <v>137</v>
      </c>
      <c r="E128" s="198" t="s">
        <v>2762</v>
      </c>
      <c r="F128" s="199" t="s">
        <v>2763</v>
      </c>
      <c r="G128" s="200" t="s">
        <v>417</v>
      </c>
      <c r="H128" s="201">
        <v>16.359999999999999</v>
      </c>
      <c r="I128" s="202"/>
      <c r="J128" s="203">
        <f>ROUND(I128*H128,2)</f>
        <v>0</v>
      </c>
      <c r="K128" s="199" t="s">
        <v>194</v>
      </c>
      <c r="L128" s="44"/>
      <c r="M128" s="204" t="s">
        <v>19</v>
      </c>
      <c r="N128" s="205" t="s">
        <v>44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08" t="s">
        <v>141</v>
      </c>
      <c r="AT128" s="208" t="s">
        <v>137</v>
      </c>
      <c r="AU128" s="208" t="s">
        <v>83</v>
      </c>
      <c r="AY128" s="18" t="s">
        <v>142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8" t="s">
        <v>81</v>
      </c>
      <c r="BK128" s="209">
        <f>ROUND(I128*H128,2)</f>
        <v>0</v>
      </c>
      <c r="BL128" s="18" t="s">
        <v>141</v>
      </c>
      <c r="BM128" s="208" t="s">
        <v>2945</v>
      </c>
    </row>
    <row r="129" s="1" customFormat="1" ht="24" customHeight="1">
      <c r="B129" s="39"/>
      <c r="C129" s="197" t="s">
        <v>282</v>
      </c>
      <c r="D129" s="197" t="s">
        <v>137</v>
      </c>
      <c r="E129" s="198" t="s">
        <v>2765</v>
      </c>
      <c r="F129" s="199" t="s">
        <v>2766</v>
      </c>
      <c r="G129" s="200" t="s">
        <v>280</v>
      </c>
      <c r="H129" s="201">
        <v>0.309</v>
      </c>
      <c r="I129" s="202"/>
      <c r="J129" s="203">
        <f>ROUND(I129*H129,2)</f>
        <v>0</v>
      </c>
      <c r="K129" s="199" t="s">
        <v>194</v>
      </c>
      <c r="L129" s="44"/>
      <c r="M129" s="204" t="s">
        <v>19</v>
      </c>
      <c r="N129" s="205" t="s">
        <v>44</v>
      </c>
      <c r="O129" s="84"/>
      <c r="P129" s="206">
        <f>O129*H129</f>
        <v>0</v>
      </c>
      <c r="Q129" s="206">
        <v>1.0601700000000001</v>
      </c>
      <c r="R129" s="206">
        <f>Q129*H129</f>
        <v>0.32759252999999999</v>
      </c>
      <c r="S129" s="206">
        <v>0</v>
      </c>
      <c r="T129" s="207">
        <f>S129*H129</f>
        <v>0</v>
      </c>
      <c r="AR129" s="208" t="s">
        <v>141</v>
      </c>
      <c r="AT129" s="208" t="s">
        <v>137</v>
      </c>
      <c r="AU129" s="208" t="s">
        <v>83</v>
      </c>
      <c r="AY129" s="18" t="s">
        <v>142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81</v>
      </c>
      <c r="BK129" s="209">
        <f>ROUND(I129*H129,2)</f>
        <v>0</v>
      </c>
      <c r="BL129" s="18" t="s">
        <v>141</v>
      </c>
      <c r="BM129" s="208" t="s">
        <v>2946</v>
      </c>
    </row>
    <row r="130" s="12" customFormat="1">
      <c r="B130" s="226"/>
      <c r="C130" s="227"/>
      <c r="D130" s="228" t="s">
        <v>203</v>
      </c>
      <c r="E130" s="229" t="s">
        <v>19</v>
      </c>
      <c r="F130" s="230" t="s">
        <v>2947</v>
      </c>
      <c r="G130" s="227"/>
      <c r="H130" s="231">
        <v>0.10299999999999999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203</v>
      </c>
      <c r="AU130" s="237" t="s">
        <v>83</v>
      </c>
      <c r="AV130" s="12" t="s">
        <v>83</v>
      </c>
      <c r="AW130" s="12" t="s">
        <v>34</v>
      </c>
      <c r="AX130" s="12" t="s">
        <v>73</v>
      </c>
      <c r="AY130" s="237" t="s">
        <v>142</v>
      </c>
    </row>
    <row r="131" s="12" customFormat="1">
      <c r="B131" s="226"/>
      <c r="C131" s="227"/>
      <c r="D131" s="228" t="s">
        <v>203</v>
      </c>
      <c r="E131" s="229" t="s">
        <v>19</v>
      </c>
      <c r="F131" s="230" t="s">
        <v>2948</v>
      </c>
      <c r="G131" s="227"/>
      <c r="H131" s="231">
        <v>0.20599999999999999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203</v>
      </c>
      <c r="AU131" s="237" t="s">
        <v>83</v>
      </c>
      <c r="AV131" s="12" t="s">
        <v>83</v>
      </c>
      <c r="AW131" s="12" t="s">
        <v>34</v>
      </c>
      <c r="AX131" s="12" t="s">
        <v>73</v>
      </c>
      <c r="AY131" s="237" t="s">
        <v>142</v>
      </c>
    </row>
    <row r="132" s="14" customFormat="1">
      <c r="B132" s="248"/>
      <c r="C132" s="249"/>
      <c r="D132" s="228" t="s">
        <v>203</v>
      </c>
      <c r="E132" s="250" t="s">
        <v>19</v>
      </c>
      <c r="F132" s="251" t="s">
        <v>208</v>
      </c>
      <c r="G132" s="249"/>
      <c r="H132" s="252">
        <v>0.309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203</v>
      </c>
      <c r="AU132" s="258" t="s">
        <v>83</v>
      </c>
      <c r="AV132" s="14" t="s">
        <v>141</v>
      </c>
      <c r="AW132" s="14" t="s">
        <v>34</v>
      </c>
      <c r="AX132" s="14" t="s">
        <v>81</v>
      </c>
      <c r="AY132" s="258" t="s">
        <v>142</v>
      </c>
    </row>
    <row r="133" s="1" customFormat="1" ht="24" customHeight="1">
      <c r="B133" s="39"/>
      <c r="C133" s="197" t="s">
        <v>291</v>
      </c>
      <c r="D133" s="197" t="s">
        <v>137</v>
      </c>
      <c r="E133" s="198" t="s">
        <v>2770</v>
      </c>
      <c r="F133" s="199" t="s">
        <v>2771</v>
      </c>
      <c r="G133" s="200" t="s">
        <v>519</v>
      </c>
      <c r="H133" s="201">
        <v>0.80000000000000004</v>
      </c>
      <c r="I133" s="202"/>
      <c r="J133" s="203">
        <f>ROUND(I133*H133,2)</f>
        <v>0</v>
      </c>
      <c r="K133" s="199" t="s">
        <v>194</v>
      </c>
      <c r="L133" s="44"/>
      <c r="M133" s="204" t="s">
        <v>19</v>
      </c>
      <c r="N133" s="205" t="s">
        <v>44</v>
      </c>
      <c r="O133" s="84"/>
      <c r="P133" s="206">
        <f>O133*H133</f>
        <v>0</v>
      </c>
      <c r="Q133" s="206">
        <v>2.45329</v>
      </c>
      <c r="R133" s="206">
        <f>Q133*H133</f>
        <v>1.9626320000000002</v>
      </c>
      <c r="S133" s="206">
        <v>0</v>
      </c>
      <c r="T133" s="207">
        <f>S133*H133</f>
        <v>0</v>
      </c>
      <c r="AR133" s="208" t="s">
        <v>141</v>
      </c>
      <c r="AT133" s="208" t="s">
        <v>137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141</v>
      </c>
      <c r="BM133" s="208" t="s">
        <v>2949</v>
      </c>
    </row>
    <row r="134" s="12" customFormat="1">
      <c r="B134" s="226"/>
      <c r="C134" s="227"/>
      <c r="D134" s="228" t="s">
        <v>203</v>
      </c>
      <c r="E134" s="229" t="s">
        <v>19</v>
      </c>
      <c r="F134" s="230" t="s">
        <v>2915</v>
      </c>
      <c r="G134" s="227"/>
      <c r="H134" s="231">
        <v>0.64000000000000001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203</v>
      </c>
      <c r="AU134" s="237" t="s">
        <v>83</v>
      </c>
      <c r="AV134" s="12" t="s">
        <v>83</v>
      </c>
      <c r="AW134" s="12" t="s">
        <v>34</v>
      </c>
      <c r="AX134" s="12" t="s">
        <v>73</v>
      </c>
      <c r="AY134" s="237" t="s">
        <v>142</v>
      </c>
    </row>
    <row r="135" s="12" customFormat="1">
      <c r="B135" s="226"/>
      <c r="C135" s="227"/>
      <c r="D135" s="228" t="s">
        <v>203</v>
      </c>
      <c r="E135" s="229" t="s">
        <v>19</v>
      </c>
      <c r="F135" s="230" t="s">
        <v>2916</v>
      </c>
      <c r="G135" s="227"/>
      <c r="H135" s="231">
        <v>0.16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203</v>
      </c>
      <c r="AU135" s="237" t="s">
        <v>83</v>
      </c>
      <c r="AV135" s="12" t="s">
        <v>83</v>
      </c>
      <c r="AW135" s="12" t="s">
        <v>34</v>
      </c>
      <c r="AX135" s="12" t="s">
        <v>73</v>
      </c>
      <c r="AY135" s="237" t="s">
        <v>142</v>
      </c>
    </row>
    <row r="136" s="14" customFormat="1">
      <c r="B136" s="248"/>
      <c r="C136" s="249"/>
      <c r="D136" s="228" t="s">
        <v>203</v>
      </c>
      <c r="E136" s="250" t="s">
        <v>19</v>
      </c>
      <c r="F136" s="251" t="s">
        <v>208</v>
      </c>
      <c r="G136" s="249"/>
      <c r="H136" s="252">
        <v>0.80000000000000004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203</v>
      </c>
      <c r="AU136" s="258" t="s">
        <v>83</v>
      </c>
      <c r="AV136" s="14" t="s">
        <v>141</v>
      </c>
      <c r="AW136" s="14" t="s">
        <v>34</v>
      </c>
      <c r="AX136" s="14" t="s">
        <v>81</v>
      </c>
      <c r="AY136" s="258" t="s">
        <v>142</v>
      </c>
    </row>
    <row r="137" s="1" customFormat="1" ht="24" customHeight="1">
      <c r="B137" s="39"/>
      <c r="C137" s="197" t="s">
        <v>294</v>
      </c>
      <c r="D137" s="197" t="s">
        <v>137</v>
      </c>
      <c r="E137" s="198" t="s">
        <v>2950</v>
      </c>
      <c r="F137" s="199" t="s">
        <v>2951</v>
      </c>
      <c r="G137" s="200" t="s">
        <v>234</v>
      </c>
      <c r="H137" s="201">
        <v>5</v>
      </c>
      <c r="I137" s="202"/>
      <c r="J137" s="203">
        <f>ROUND(I137*H137,2)</f>
        <v>0</v>
      </c>
      <c r="K137" s="199" t="s">
        <v>19</v>
      </c>
      <c r="L137" s="44"/>
      <c r="M137" s="204" t="s">
        <v>19</v>
      </c>
      <c r="N137" s="205" t="s">
        <v>44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08" t="s">
        <v>141</v>
      </c>
      <c r="AT137" s="208" t="s">
        <v>137</v>
      </c>
      <c r="AU137" s="208" t="s">
        <v>83</v>
      </c>
      <c r="AY137" s="18" t="s">
        <v>142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8" t="s">
        <v>81</v>
      </c>
      <c r="BK137" s="209">
        <f>ROUND(I137*H137,2)</f>
        <v>0</v>
      </c>
      <c r="BL137" s="18" t="s">
        <v>141</v>
      </c>
      <c r="BM137" s="208" t="s">
        <v>2952</v>
      </c>
    </row>
    <row r="138" s="11" customFormat="1" ht="22.8" customHeight="1">
      <c r="B138" s="210"/>
      <c r="C138" s="211"/>
      <c r="D138" s="212" t="s">
        <v>72</v>
      </c>
      <c r="E138" s="224" t="s">
        <v>147</v>
      </c>
      <c r="F138" s="224" t="s">
        <v>198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SUM(P139:P151)</f>
        <v>0</v>
      </c>
      <c r="Q138" s="218"/>
      <c r="R138" s="219">
        <f>SUM(R139:R151)</f>
        <v>0.43917599999999996</v>
      </c>
      <c r="S138" s="218"/>
      <c r="T138" s="220">
        <f>SUM(T139:T151)</f>
        <v>0</v>
      </c>
      <c r="AR138" s="221" t="s">
        <v>81</v>
      </c>
      <c r="AT138" s="222" t="s">
        <v>72</v>
      </c>
      <c r="AU138" s="222" t="s">
        <v>81</v>
      </c>
      <c r="AY138" s="221" t="s">
        <v>142</v>
      </c>
      <c r="BK138" s="223">
        <f>SUM(BK139:BK151)</f>
        <v>0</v>
      </c>
    </row>
    <row r="139" s="1" customFormat="1" ht="36" customHeight="1">
      <c r="B139" s="39"/>
      <c r="C139" s="197" t="s">
        <v>297</v>
      </c>
      <c r="D139" s="197" t="s">
        <v>137</v>
      </c>
      <c r="E139" s="198" t="s">
        <v>2794</v>
      </c>
      <c r="F139" s="199" t="s">
        <v>2795</v>
      </c>
      <c r="G139" s="200" t="s">
        <v>234</v>
      </c>
      <c r="H139" s="201">
        <v>6</v>
      </c>
      <c r="I139" s="202"/>
      <c r="J139" s="203">
        <f>ROUND(I139*H139,2)</f>
        <v>0</v>
      </c>
      <c r="K139" s="199" t="s">
        <v>194</v>
      </c>
      <c r="L139" s="44"/>
      <c r="M139" s="204" t="s">
        <v>19</v>
      </c>
      <c r="N139" s="205" t="s">
        <v>44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208" t="s">
        <v>141</v>
      </c>
      <c r="AT139" s="208" t="s">
        <v>137</v>
      </c>
      <c r="AU139" s="208" t="s">
        <v>83</v>
      </c>
      <c r="AY139" s="18" t="s">
        <v>142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8" t="s">
        <v>81</v>
      </c>
      <c r="BK139" s="209">
        <f>ROUND(I139*H139,2)</f>
        <v>0</v>
      </c>
      <c r="BL139" s="18" t="s">
        <v>141</v>
      </c>
      <c r="BM139" s="208" t="s">
        <v>2953</v>
      </c>
    </row>
    <row r="140" s="1" customFormat="1">
      <c r="B140" s="39"/>
      <c r="C140" s="40"/>
      <c r="D140" s="228" t="s">
        <v>213</v>
      </c>
      <c r="E140" s="40"/>
      <c r="F140" s="259" t="s">
        <v>2954</v>
      </c>
      <c r="G140" s="40"/>
      <c r="H140" s="40"/>
      <c r="I140" s="136"/>
      <c r="J140" s="40"/>
      <c r="K140" s="40"/>
      <c r="L140" s="44"/>
      <c r="M140" s="260"/>
      <c r="N140" s="84"/>
      <c r="O140" s="84"/>
      <c r="P140" s="84"/>
      <c r="Q140" s="84"/>
      <c r="R140" s="84"/>
      <c r="S140" s="84"/>
      <c r="T140" s="85"/>
      <c r="AT140" s="18" t="s">
        <v>213</v>
      </c>
      <c r="AU140" s="18" t="s">
        <v>83</v>
      </c>
    </row>
    <row r="141" s="1" customFormat="1" ht="24" customHeight="1">
      <c r="B141" s="39"/>
      <c r="C141" s="264" t="s">
        <v>7</v>
      </c>
      <c r="D141" s="264" t="s">
        <v>283</v>
      </c>
      <c r="E141" s="265" t="s">
        <v>2816</v>
      </c>
      <c r="F141" s="266" t="s">
        <v>2817</v>
      </c>
      <c r="G141" s="267" t="s">
        <v>234</v>
      </c>
      <c r="H141" s="268">
        <v>6</v>
      </c>
      <c r="I141" s="269"/>
      <c r="J141" s="270">
        <f>ROUND(I141*H141,2)</f>
        <v>0</v>
      </c>
      <c r="K141" s="266" t="s">
        <v>194</v>
      </c>
      <c r="L141" s="271"/>
      <c r="M141" s="272" t="s">
        <v>19</v>
      </c>
      <c r="N141" s="273" t="s">
        <v>44</v>
      </c>
      <c r="O141" s="84"/>
      <c r="P141" s="206">
        <f>O141*H141</f>
        <v>0</v>
      </c>
      <c r="Q141" s="206">
        <v>0.0028</v>
      </c>
      <c r="R141" s="206">
        <f>Q141*H141</f>
        <v>0.016799999999999999</v>
      </c>
      <c r="S141" s="206">
        <v>0</v>
      </c>
      <c r="T141" s="207">
        <f>S141*H141</f>
        <v>0</v>
      </c>
      <c r="AR141" s="208" t="s">
        <v>167</v>
      </c>
      <c r="AT141" s="208" t="s">
        <v>283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2955</v>
      </c>
    </row>
    <row r="142" s="1" customFormat="1">
      <c r="B142" s="39"/>
      <c r="C142" s="40"/>
      <c r="D142" s="228" t="s">
        <v>213</v>
      </c>
      <c r="E142" s="40"/>
      <c r="F142" s="259" t="s">
        <v>2956</v>
      </c>
      <c r="G142" s="40"/>
      <c r="H142" s="40"/>
      <c r="I142" s="136"/>
      <c r="J142" s="40"/>
      <c r="K142" s="40"/>
      <c r="L142" s="44"/>
      <c r="M142" s="260"/>
      <c r="N142" s="84"/>
      <c r="O142" s="84"/>
      <c r="P142" s="84"/>
      <c r="Q142" s="84"/>
      <c r="R142" s="84"/>
      <c r="S142" s="84"/>
      <c r="T142" s="85"/>
      <c r="AT142" s="18" t="s">
        <v>213</v>
      </c>
      <c r="AU142" s="18" t="s">
        <v>83</v>
      </c>
    </row>
    <row r="143" s="1" customFormat="1" ht="36" customHeight="1">
      <c r="B143" s="39"/>
      <c r="C143" s="197" t="s">
        <v>302</v>
      </c>
      <c r="D143" s="197" t="s">
        <v>137</v>
      </c>
      <c r="E143" s="198" t="s">
        <v>2957</v>
      </c>
      <c r="F143" s="199" t="s">
        <v>2958</v>
      </c>
      <c r="G143" s="200" t="s">
        <v>234</v>
      </c>
      <c r="H143" s="201">
        <v>2</v>
      </c>
      <c r="I143" s="202"/>
      <c r="J143" s="203">
        <f>ROUND(I143*H143,2)</f>
        <v>0</v>
      </c>
      <c r="K143" s="199" t="s">
        <v>194</v>
      </c>
      <c r="L143" s="44"/>
      <c r="M143" s="204" t="s">
        <v>19</v>
      </c>
      <c r="N143" s="205" t="s">
        <v>44</v>
      </c>
      <c r="O143" s="84"/>
      <c r="P143" s="206">
        <f>O143*H143</f>
        <v>0</v>
      </c>
      <c r="Q143" s="206">
        <v>0.0070200000000000002</v>
      </c>
      <c r="R143" s="206">
        <f>Q143*H143</f>
        <v>0.01404</v>
      </c>
      <c r="S143" s="206">
        <v>0</v>
      </c>
      <c r="T143" s="207">
        <f>S143*H143</f>
        <v>0</v>
      </c>
      <c r="AR143" s="208" t="s">
        <v>141</v>
      </c>
      <c r="AT143" s="208" t="s">
        <v>137</v>
      </c>
      <c r="AU143" s="208" t="s">
        <v>83</v>
      </c>
      <c r="AY143" s="18" t="s">
        <v>142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8" t="s">
        <v>81</v>
      </c>
      <c r="BK143" s="209">
        <f>ROUND(I143*H143,2)</f>
        <v>0</v>
      </c>
      <c r="BL143" s="18" t="s">
        <v>141</v>
      </c>
      <c r="BM143" s="208" t="s">
        <v>2959</v>
      </c>
    </row>
    <row r="144" s="1" customFormat="1" ht="24" customHeight="1">
      <c r="B144" s="39"/>
      <c r="C144" s="264" t="s">
        <v>305</v>
      </c>
      <c r="D144" s="264" t="s">
        <v>283</v>
      </c>
      <c r="E144" s="265" t="s">
        <v>2960</v>
      </c>
      <c r="F144" s="266" t="s">
        <v>2961</v>
      </c>
      <c r="G144" s="267" t="s">
        <v>234</v>
      </c>
      <c r="H144" s="268">
        <v>2</v>
      </c>
      <c r="I144" s="269"/>
      <c r="J144" s="270">
        <f>ROUND(I144*H144,2)</f>
        <v>0</v>
      </c>
      <c r="K144" s="266" t="s">
        <v>194</v>
      </c>
      <c r="L144" s="271"/>
      <c r="M144" s="272" t="s">
        <v>19</v>
      </c>
      <c r="N144" s="273" t="s">
        <v>44</v>
      </c>
      <c r="O144" s="84"/>
      <c r="P144" s="206">
        <f>O144*H144</f>
        <v>0</v>
      </c>
      <c r="Q144" s="206">
        <v>0.0038999999999999998</v>
      </c>
      <c r="R144" s="206">
        <f>Q144*H144</f>
        <v>0.0077999999999999996</v>
      </c>
      <c r="S144" s="206">
        <v>0</v>
      </c>
      <c r="T144" s="207">
        <f>S144*H144</f>
        <v>0</v>
      </c>
      <c r="AR144" s="208" t="s">
        <v>167</v>
      </c>
      <c r="AT144" s="208" t="s">
        <v>283</v>
      </c>
      <c r="AU144" s="208" t="s">
        <v>83</v>
      </c>
      <c r="AY144" s="18" t="s">
        <v>142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8" t="s">
        <v>81</v>
      </c>
      <c r="BK144" s="209">
        <f>ROUND(I144*H144,2)</f>
        <v>0</v>
      </c>
      <c r="BL144" s="18" t="s">
        <v>141</v>
      </c>
      <c r="BM144" s="208" t="s">
        <v>2962</v>
      </c>
    </row>
    <row r="145" s="1" customFormat="1">
      <c r="B145" s="39"/>
      <c r="C145" s="40"/>
      <c r="D145" s="228" t="s">
        <v>213</v>
      </c>
      <c r="E145" s="40"/>
      <c r="F145" s="259" t="s">
        <v>2963</v>
      </c>
      <c r="G145" s="40"/>
      <c r="H145" s="40"/>
      <c r="I145" s="136"/>
      <c r="J145" s="40"/>
      <c r="K145" s="40"/>
      <c r="L145" s="44"/>
      <c r="M145" s="260"/>
      <c r="N145" s="84"/>
      <c r="O145" s="84"/>
      <c r="P145" s="84"/>
      <c r="Q145" s="84"/>
      <c r="R145" s="84"/>
      <c r="S145" s="84"/>
      <c r="T145" s="85"/>
      <c r="AT145" s="18" t="s">
        <v>213</v>
      </c>
      <c r="AU145" s="18" t="s">
        <v>83</v>
      </c>
    </row>
    <row r="146" s="1" customFormat="1" ht="36" customHeight="1">
      <c r="B146" s="39"/>
      <c r="C146" s="197" t="s">
        <v>308</v>
      </c>
      <c r="D146" s="197" t="s">
        <v>137</v>
      </c>
      <c r="E146" s="198" t="s">
        <v>2964</v>
      </c>
      <c r="F146" s="199" t="s">
        <v>2965</v>
      </c>
      <c r="G146" s="200" t="s">
        <v>234</v>
      </c>
      <c r="H146" s="201">
        <v>2</v>
      </c>
      <c r="I146" s="202"/>
      <c r="J146" s="203">
        <f>ROUND(I146*H146,2)</f>
        <v>0</v>
      </c>
      <c r="K146" s="199" t="s">
        <v>194</v>
      </c>
      <c r="L146" s="44"/>
      <c r="M146" s="204" t="s">
        <v>19</v>
      </c>
      <c r="N146" s="205" t="s">
        <v>44</v>
      </c>
      <c r="O146" s="84"/>
      <c r="P146" s="206">
        <f>O146*H146</f>
        <v>0</v>
      </c>
      <c r="Q146" s="206">
        <v>0.17488999999999999</v>
      </c>
      <c r="R146" s="206">
        <f>Q146*H146</f>
        <v>0.34977999999999998</v>
      </c>
      <c r="S146" s="206">
        <v>0</v>
      </c>
      <c r="T146" s="207">
        <f>S146*H146</f>
        <v>0</v>
      </c>
      <c r="AR146" s="208" t="s">
        <v>141</v>
      </c>
      <c r="AT146" s="208" t="s">
        <v>137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141</v>
      </c>
      <c r="BM146" s="208" t="s">
        <v>2966</v>
      </c>
    </row>
    <row r="147" s="1" customFormat="1" ht="24" customHeight="1">
      <c r="B147" s="39"/>
      <c r="C147" s="264" t="s">
        <v>311</v>
      </c>
      <c r="D147" s="264" t="s">
        <v>283</v>
      </c>
      <c r="E147" s="265" t="s">
        <v>2790</v>
      </c>
      <c r="F147" s="266" t="s">
        <v>2791</v>
      </c>
      <c r="G147" s="267" t="s">
        <v>234</v>
      </c>
      <c r="H147" s="268">
        <v>2</v>
      </c>
      <c r="I147" s="269"/>
      <c r="J147" s="270">
        <f>ROUND(I147*H147,2)</f>
        <v>0</v>
      </c>
      <c r="K147" s="266" t="s">
        <v>194</v>
      </c>
      <c r="L147" s="271"/>
      <c r="M147" s="272" t="s">
        <v>19</v>
      </c>
      <c r="N147" s="273" t="s">
        <v>44</v>
      </c>
      <c r="O147" s="84"/>
      <c r="P147" s="206">
        <f>O147*H147</f>
        <v>0</v>
      </c>
      <c r="Q147" s="206">
        <v>0.0033999999999999998</v>
      </c>
      <c r="R147" s="206">
        <f>Q147*H147</f>
        <v>0.0067999999999999996</v>
      </c>
      <c r="S147" s="206">
        <v>0</v>
      </c>
      <c r="T147" s="207">
        <f>S147*H147</f>
        <v>0</v>
      </c>
      <c r="AR147" s="208" t="s">
        <v>167</v>
      </c>
      <c r="AT147" s="208" t="s">
        <v>283</v>
      </c>
      <c r="AU147" s="208" t="s">
        <v>83</v>
      </c>
      <c r="AY147" s="18" t="s">
        <v>142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8" t="s">
        <v>81</v>
      </c>
      <c r="BK147" s="209">
        <f>ROUND(I147*H147,2)</f>
        <v>0</v>
      </c>
      <c r="BL147" s="18" t="s">
        <v>141</v>
      </c>
      <c r="BM147" s="208" t="s">
        <v>2967</v>
      </c>
    </row>
    <row r="148" s="1" customFormat="1">
      <c r="B148" s="39"/>
      <c r="C148" s="40"/>
      <c r="D148" s="228" t="s">
        <v>213</v>
      </c>
      <c r="E148" s="40"/>
      <c r="F148" s="259" t="s">
        <v>2968</v>
      </c>
      <c r="G148" s="40"/>
      <c r="H148" s="40"/>
      <c r="I148" s="136"/>
      <c r="J148" s="40"/>
      <c r="K148" s="40"/>
      <c r="L148" s="44"/>
      <c r="M148" s="260"/>
      <c r="N148" s="84"/>
      <c r="O148" s="84"/>
      <c r="P148" s="84"/>
      <c r="Q148" s="84"/>
      <c r="R148" s="84"/>
      <c r="S148" s="84"/>
      <c r="T148" s="85"/>
      <c r="AT148" s="18" t="s">
        <v>213</v>
      </c>
      <c r="AU148" s="18" t="s">
        <v>83</v>
      </c>
    </row>
    <row r="149" s="1" customFormat="1" ht="24" customHeight="1">
      <c r="B149" s="39"/>
      <c r="C149" s="197" t="s">
        <v>314</v>
      </c>
      <c r="D149" s="197" t="s">
        <v>137</v>
      </c>
      <c r="E149" s="198" t="s">
        <v>2826</v>
      </c>
      <c r="F149" s="199" t="s">
        <v>2827</v>
      </c>
      <c r="G149" s="200" t="s">
        <v>201</v>
      </c>
      <c r="H149" s="201">
        <v>22.199999999999999</v>
      </c>
      <c r="I149" s="202"/>
      <c r="J149" s="203">
        <f>ROUND(I149*H149,2)</f>
        <v>0</v>
      </c>
      <c r="K149" s="199" t="s">
        <v>194</v>
      </c>
      <c r="L149" s="44"/>
      <c r="M149" s="204" t="s">
        <v>19</v>
      </c>
      <c r="N149" s="205" t="s">
        <v>44</v>
      </c>
      <c r="O149" s="84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08" t="s">
        <v>141</v>
      </c>
      <c r="AT149" s="208" t="s">
        <v>137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141</v>
      </c>
      <c r="BM149" s="208" t="s">
        <v>2969</v>
      </c>
    </row>
    <row r="150" s="12" customFormat="1">
      <c r="B150" s="226"/>
      <c r="C150" s="227"/>
      <c r="D150" s="228" t="s">
        <v>203</v>
      </c>
      <c r="E150" s="229" t="s">
        <v>19</v>
      </c>
      <c r="F150" s="230" t="s">
        <v>2970</v>
      </c>
      <c r="G150" s="227"/>
      <c r="H150" s="231">
        <v>22.199999999999999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203</v>
      </c>
      <c r="AU150" s="237" t="s">
        <v>83</v>
      </c>
      <c r="AV150" s="12" t="s">
        <v>83</v>
      </c>
      <c r="AW150" s="12" t="s">
        <v>34</v>
      </c>
      <c r="AX150" s="12" t="s">
        <v>81</v>
      </c>
      <c r="AY150" s="237" t="s">
        <v>142</v>
      </c>
    </row>
    <row r="151" s="1" customFormat="1" ht="24" customHeight="1">
      <c r="B151" s="39"/>
      <c r="C151" s="264" t="s">
        <v>317</v>
      </c>
      <c r="D151" s="264" t="s">
        <v>283</v>
      </c>
      <c r="E151" s="265" t="s">
        <v>2829</v>
      </c>
      <c r="F151" s="266" t="s">
        <v>2830</v>
      </c>
      <c r="G151" s="267" t="s">
        <v>201</v>
      </c>
      <c r="H151" s="268">
        <v>22.199999999999999</v>
      </c>
      <c r="I151" s="269"/>
      <c r="J151" s="270">
        <f>ROUND(I151*H151,2)</f>
        <v>0</v>
      </c>
      <c r="K151" s="266" t="s">
        <v>194</v>
      </c>
      <c r="L151" s="271"/>
      <c r="M151" s="272" t="s">
        <v>19</v>
      </c>
      <c r="N151" s="273" t="s">
        <v>44</v>
      </c>
      <c r="O151" s="84"/>
      <c r="P151" s="206">
        <f>O151*H151</f>
        <v>0</v>
      </c>
      <c r="Q151" s="206">
        <v>0.00198</v>
      </c>
      <c r="R151" s="206">
        <f>Q151*H151</f>
        <v>0.043955999999999995</v>
      </c>
      <c r="S151" s="206">
        <v>0</v>
      </c>
      <c r="T151" s="207">
        <f>S151*H151</f>
        <v>0</v>
      </c>
      <c r="AR151" s="208" t="s">
        <v>167</v>
      </c>
      <c r="AT151" s="208" t="s">
        <v>283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2971</v>
      </c>
    </row>
    <row r="152" s="11" customFormat="1" ht="22.8" customHeight="1">
      <c r="B152" s="210"/>
      <c r="C152" s="211"/>
      <c r="D152" s="212" t="s">
        <v>72</v>
      </c>
      <c r="E152" s="224" t="s">
        <v>171</v>
      </c>
      <c r="F152" s="224" t="s">
        <v>1041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SUM(P153:P156)</f>
        <v>0</v>
      </c>
      <c r="Q152" s="218"/>
      <c r="R152" s="219">
        <f>SUM(R153:R156)</f>
        <v>0</v>
      </c>
      <c r="S152" s="218"/>
      <c r="T152" s="220">
        <f>SUM(T153:T156)</f>
        <v>0.84345599999999998</v>
      </c>
      <c r="AR152" s="221" t="s">
        <v>81</v>
      </c>
      <c r="AT152" s="222" t="s">
        <v>72</v>
      </c>
      <c r="AU152" s="222" t="s">
        <v>81</v>
      </c>
      <c r="AY152" s="221" t="s">
        <v>142</v>
      </c>
      <c r="BK152" s="223">
        <f>SUM(BK153:BK156)</f>
        <v>0</v>
      </c>
    </row>
    <row r="153" s="1" customFormat="1" ht="36" customHeight="1">
      <c r="B153" s="39"/>
      <c r="C153" s="197" t="s">
        <v>320</v>
      </c>
      <c r="D153" s="197" t="s">
        <v>137</v>
      </c>
      <c r="E153" s="198" t="s">
        <v>2852</v>
      </c>
      <c r="F153" s="199" t="s">
        <v>2853</v>
      </c>
      <c r="G153" s="200" t="s">
        <v>234</v>
      </c>
      <c r="H153" s="201">
        <v>12</v>
      </c>
      <c r="I153" s="202"/>
      <c r="J153" s="203">
        <f>ROUND(I153*H153,2)</f>
        <v>0</v>
      </c>
      <c r="K153" s="199" t="s">
        <v>194</v>
      </c>
      <c r="L153" s="44"/>
      <c r="M153" s="204" t="s">
        <v>19</v>
      </c>
      <c r="N153" s="205" t="s">
        <v>44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0.065699999999999995</v>
      </c>
      <c r="T153" s="207">
        <f>S153*H153</f>
        <v>0.78839999999999999</v>
      </c>
      <c r="AR153" s="208" t="s">
        <v>141</v>
      </c>
      <c r="AT153" s="208" t="s">
        <v>137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141</v>
      </c>
      <c r="BM153" s="208" t="s">
        <v>2972</v>
      </c>
    </row>
    <row r="154" s="1" customFormat="1">
      <c r="B154" s="39"/>
      <c r="C154" s="40"/>
      <c r="D154" s="228" t="s">
        <v>213</v>
      </c>
      <c r="E154" s="40"/>
      <c r="F154" s="259" t="s">
        <v>2855</v>
      </c>
      <c r="G154" s="40"/>
      <c r="H154" s="40"/>
      <c r="I154" s="136"/>
      <c r="J154" s="40"/>
      <c r="K154" s="40"/>
      <c r="L154" s="44"/>
      <c r="M154" s="260"/>
      <c r="N154" s="84"/>
      <c r="O154" s="84"/>
      <c r="P154" s="84"/>
      <c r="Q154" s="84"/>
      <c r="R154" s="84"/>
      <c r="S154" s="84"/>
      <c r="T154" s="85"/>
      <c r="AT154" s="18" t="s">
        <v>213</v>
      </c>
      <c r="AU154" s="18" t="s">
        <v>83</v>
      </c>
    </row>
    <row r="155" s="1" customFormat="1" ht="24" customHeight="1">
      <c r="B155" s="39"/>
      <c r="C155" s="197" t="s">
        <v>323</v>
      </c>
      <c r="D155" s="197" t="s">
        <v>137</v>
      </c>
      <c r="E155" s="198" t="s">
        <v>2857</v>
      </c>
      <c r="F155" s="199" t="s">
        <v>2858</v>
      </c>
      <c r="G155" s="200" t="s">
        <v>201</v>
      </c>
      <c r="H155" s="201">
        <v>22.199999999999999</v>
      </c>
      <c r="I155" s="202"/>
      <c r="J155" s="203">
        <f>ROUND(I155*H155,2)</f>
        <v>0</v>
      </c>
      <c r="K155" s="199" t="s">
        <v>194</v>
      </c>
      <c r="L155" s="44"/>
      <c r="M155" s="204" t="s">
        <v>19</v>
      </c>
      <c r="N155" s="205" t="s">
        <v>44</v>
      </c>
      <c r="O155" s="84"/>
      <c r="P155" s="206">
        <f>O155*H155</f>
        <v>0</v>
      </c>
      <c r="Q155" s="206">
        <v>0</v>
      </c>
      <c r="R155" s="206">
        <f>Q155*H155</f>
        <v>0</v>
      </c>
      <c r="S155" s="206">
        <v>0.00248</v>
      </c>
      <c r="T155" s="207">
        <f>S155*H155</f>
        <v>0.055056000000000001</v>
      </c>
      <c r="AR155" s="208" t="s">
        <v>141</v>
      </c>
      <c r="AT155" s="208" t="s">
        <v>137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141</v>
      </c>
      <c r="BM155" s="208" t="s">
        <v>2973</v>
      </c>
    </row>
    <row r="156" s="1" customFormat="1">
      <c r="B156" s="39"/>
      <c r="C156" s="40"/>
      <c r="D156" s="228" t="s">
        <v>213</v>
      </c>
      <c r="E156" s="40"/>
      <c r="F156" s="259" t="s">
        <v>2974</v>
      </c>
      <c r="G156" s="40"/>
      <c r="H156" s="40"/>
      <c r="I156" s="136"/>
      <c r="J156" s="40"/>
      <c r="K156" s="40"/>
      <c r="L156" s="44"/>
      <c r="M156" s="260"/>
      <c r="N156" s="84"/>
      <c r="O156" s="84"/>
      <c r="P156" s="84"/>
      <c r="Q156" s="84"/>
      <c r="R156" s="84"/>
      <c r="S156" s="84"/>
      <c r="T156" s="85"/>
      <c r="AT156" s="18" t="s">
        <v>213</v>
      </c>
      <c r="AU156" s="18" t="s">
        <v>83</v>
      </c>
    </row>
    <row r="157" s="11" customFormat="1" ht="22.8" customHeight="1">
      <c r="B157" s="210"/>
      <c r="C157" s="211"/>
      <c r="D157" s="212" t="s">
        <v>72</v>
      </c>
      <c r="E157" s="224" t="s">
        <v>1282</v>
      </c>
      <c r="F157" s="224" t="s">
        <v>1283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SUM(P158:P163)</f>
        <v>0</v>
      </c>
      <c r="Q157" s="218"/>
      <c r="R157" s="219">
        <f>SUM(R158:R163)</f>
        <v>0</v>
      </c>
      <c r="S157" s="218"/>
      <c r="T157" s="220">
        <f>SUM(T158:T163)</f>
        <v>0</v>
      </c>
      <c r="AR157" s="221" t="s">
        <v>81</v>
      </c>
      <c r="AT157" s="222" t="s">
        <v>72</v>
      </c>
      <c r="AU157" s="222" t="s">
        <v>81</v>
      </c>
      <c r="AY157" s="221" t="s">
        <v>142</v>
      </c>
      <c r="BK157" s="223">
        <f>SUM(BK158:BK163)</f>
        <v>0</v>
      </c>
    </row>
    <row r="158" s="1" customFormat="1" ht="36" customHeight="1">
      <c r="B158" s="39"/>
      <c r="C158" s="197" t="s">
        <v>326</v>
      </c>
      <c r="D158" s="197" t="s">
        <v>137</v>
      </c>
      <c r="E158" s="198" t="s">
        <v>1317</v>
      </c>
      <c r="F158" s="199" t="s">
        <v>1318</v>
      </c>
      <c r="G158" s="200" t="s">
        <v>280</v>
      </c>
      <c r="H158" s="201">
        <v>11.481</v>
      </c>
      <c r="I158" s="202"/>
      <c r="J158" s="203">
        <f>ROUND(I158*H158,2)</f>
        <v>0</v>
      </c>
      <c r="K158" s="199" t="s">
        <v>194</v>
      </c>
      <c r="L158" s="44"/>
      <c r="M158" s="204" t="s">
        <v>19</v>
      </c>
      <c r="N158" s="205" t="s">
        <v>44</v>
      </c>
      <c r="O158" s="84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208" t="s">
        <v>141</v>
      </c>
      <c r="AT158" s="208" t="s">
        <v>137</v>
      </c>
      <c r="AU158" s="208" t="s">
        <v>83</v>
      </c>
      <c r="AY158" s="18" t="s">
        <v>142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8" t="s">
        <v>81</v>
      </c>
      <c r="BK158" s="209">
        <f>ROUND(I158*H158,2)</f>
        <v>0</v>
      </c>
      <c r="BL158" s="18" t="s">
        <v>141</v>
      </c>
      <c r="BM158" s="208" t="s">
        <v>2975</v>
      </c>
    </row>
    <row r="159" s="1" customFormat="1" ht="36" customHeight="1">
      <c r="B159" s="39"/>
      <c r="C159" s="197" t="s">
        <v>329</v>
      </c>
      <c r="D159" s="197" t="s">
        <v>137</v>
      </c>
      <c r="E159" s="198" t="s">
        <v>1326</v>
      </c>
      <c r="F159" s="199" t="s">
        <v>1305</v>
      </c>
      <c r="G159" s="200" t="s">
        <v>280</v>
      </c>
      <c r="H159" s="201">
        <v>195.17699999999999</v>
      </c>
      <c r="I159" s="202"/>
      <c r="J159" s="203">
        <f>ROUND(I159*H159,2)</f>
        <v>0</v>
      </c>
      <c r="K159" s="199" t="s">
        <v>194</v>
      </c>
      <c r="L159" s="44"/>
      <c r="M159" s="204" t="s">
        <v>19</v>
      </c>
      <c r="N159" s="205" t="s">
        <v>44</v>
      </c>
      <c r="O159" s="84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AR159" s="208" t="s">
        <v>141</v>
      </c>
      <c r="AT159" s="208" t="s">
        <v>137</v>
      </c>
      <c r="AU159" s="208" t="s">
        <v>83</v>
      </c>
      <c r="AY159" s="18" t="s">
        <v>142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8" t="s">
        <v>81</v>
      </c>
      <c r="BK159" s="209">
        <f>ROUND(I159*H159,2)</f>
        <v>0</v>
      </c>
      <c r="BL159" s="18" t="s">
        <v>141</v>
      </c>
      <c r="BM159" s="208" t="s">
        <v>2976</v>
      </c>
    </row>
    <row r="160" s="12" customFormat="1">
      <c r="B160" s="226"/>
      <c r="C160" s="227"/>
      <c r="D160" s="228" t="s">
        <v>203</v>
      </c>
      <c r="E160" s="227"/>
      <c r="F160" s="230" t="s">
        <v>2977</v>
      </c>
      <c r="G160" s="227"/>
      <c r="H160" s="231">
        <v>195.17699999999999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203</v>
      </c>
      <c r="AU160" s="237" t="s">
        <v>83</v>
      </c>
      <c r="AV160" s="12" t="s">
        <v>83</v>
      </c>
      <c r="AW160" s="12" t="s">
        <v>4</v>
      </c>
      <c r="AX160" s="12" t="s">
        <v>81</v>
      </c>
      <c r="AY160" s="237" t="s">
        <v>142</v>
      </c>
    </row>
    <row r="161" s="1" customFormat="1" ht="36" customHeight="1">
      <c r="B161" s="39"/>
      <c r="C161" s="197" t="s">
        <v>287</v>
      </c>
      <c r="D161" s="197" t="s">
        <v>137</v>
      </c>
      <c r="E161" s="198" t="s">
        <v>2978</v>
      </c>
      <c r="F161" s="199" t="s">
        <v>2979</v>
      </c>
      <c r="G161" s="200" t="s">
        <v>280</v>
      </c>
      <c r="H161" s="201">
        <v>0.84299999999999997</v>
      </c>
      <c r="I161" s="202"/>
      <c r="J161" s="203">
        <f>ROUND(I161*H161,2)</f>
        <v>0</v>
      </c>
      <c r="K161" s="199" t="s">
        <v>2446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2980</v>
      </c>
    </row>
    <row r="162" s="1" customFormat="1" ht="36" customHeight="1">
      <c r="B162" s="39"/>
      <c r="C162" s="197" t="s">
        <v>334</v>
      </c>
      <c r="D162" s="197" t="s">
        <v>137</v>
      </c>
      <c r="E162" s="198" t="s">
        <v>2981</v>
      </c>
      <c r="F162" s="199" t="s">
        <v>2530</v>
      </c>
      <c r="G162" s="200" t="s">
        <v>280</v>
      </c>
      <c r="H162" s="201">
        <v>7.5279999999999996</v>
      </c>
      <c r="I162" s="202"/>
      <c r="J162" s="203">
        <f>ROUND(I162*H162,2)</f>
        <v>0</v>
      </c>
      <c r="K162" s="199" t="s">
        <v>2446</v>
      </c>
      <c r="L162" s="44"/>
      <c r="M162" s="204" t="s">
        <v>19</v>
      </c>
      <c r="N162" s="205" t="s">
        <v>44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208" t="s">
        <v>141</v>
      </c>
      <c r="AT162" s="208" t="s">
        <v>137</v>
      </c>
      <c r="AU162" s="208" t="s">
        <v>83</v>
      </c>
      <c r="AY162" s="18" t="s">
        <v>142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8" t="s">
        <v>81</v>
      </c>
      <c r="BK162" s="209">
        <f>ROUND(I162*H162,2)</f>
        <v>0</v>
      </c>
      <c r="BL162" s="18" t="s">
        <v>141</v>
      </c>
      <c r="BM162" s="208" t="s">
        <v>2982</v>
      </c>
    </row>
    <row r="163" s="12" customFormat="1">
      <c r="B163" s="226"/>
      <c r="C163" s="227"/>
      <c r="D163" s="228" t="s">
        <v>203</v>
      </c>
      <c r="E163" s="229" t="s">
        <v>19</v>
      </c>
      <c r="F163" s="230" t="s">
        <v>2983</v>
      </c>
      <c r="G163" s="227"/>
      <c r="H163" s="231">
        <v>7.5279999999999996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203</v>
      </c>
      <c r="AU163" s="237" t="s">
        <v>83</v>
      </c>
      <c r="AV163" s="12" t="s">
        <v>83</v>
      </c>
      <c r="AW163" s="12" t="s">
        <v>34</v>
      </c>
      <c r="AX163" s="12" t="s">
        <v>81</v>
      </c>
      <c r="AY163" s="237" t="s">
        <v>142</v>
      </c>
    </row>
    <row r="164" s="11" customFormat="1" ht="22.8" customHeight="1">
      <c r="B164" s="210"/>
      <c r="C164" s="211"/>
      <c r="D164" s="212" t="s">
        <v>72</v>
      </c>
      <c r="E164" s="224" t="s">
        <v>1370</v>
      </c>
      <c r="F164" s="224" t="s">
        <v>1371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142</v>
      </c>
      <c r="BK164" s="223">
        <f>BK165</f>
        <v>0</v>
      </c>
    </row>
    <row r="165" s="1" customFormat="1" ht="48" customHeight="1">
      <c r="B165" s="39"/>
      <c r="C165" s="197" t="s">
        <v>338</v>
      </c>
      <c r="D165" s="197" t="s">
        <v>137</v>
      </c>
      <c r="E165" s="198" t="s">
        <v>2984</v>
      </c>
      <c r="F165" s="199" t="s">
        <v>2985</v>
      </c>
      <c r="G165" s="200" t="s">
        <v>280</v>
      </c>
      <c r="H165" s="201">
        <v>30.471</v>
      </c>
      <c r="I165" s="202"/>
      <c r="J165" s="203">
        <f>ROUND(I165*H165,2)</f>
        <v>0</v>
      </c>
      <c r="K165" s="199" t="s">
        <v>194</v>
      </c>
      <c r="L165" s="44"/>
      <c r="M165" s="204" t="s">
        <v>19</v>
      </c>
      <c r="N165" s="205" t="s">
        <v>44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AR165" s="208" t="s">
        <v>141</v>
      </c>
      <c r="AT165" s="208" t="s">
        <v>137</v>
      </c>
      <c r="AU165" s="208" t="s">
        <v>83</v>
      </c>
      <c r="AY165" s="18" t="s">
        <v>142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8" t="s">
        <v>81</v>
      </c>
      <c r="BK165" s="209">
        <f>ROUND(I165*H165,2)</f>
        <v>0</v>
      </c>
      <c r="BL165" s="18" t="s">
        <v>141</v>
      </c>
      <c r="BM165" s="208" t="s">
        <v>2986</v>
      </c>
    </row>
    <row r="166" s="11" customFormat="1" ht="25.92" customHeight="1">
      <c r="B166" s="210"/>
      <c r="C166" s="211"/>
      <c r="D166" s="212" t="s">
        <v>72</v>
      </c>
      <c r="E166" s="213" t="s">
        <v>228</v>
      </c>
      <c r="F166" s="213" t="s">
        <v>229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0.010999999999999999</v>
      </c>
      <c r="S166" s="218"/>
      <c r="T166" s="220">
        <f>T167</f>
        <v>0</v>
      </c>
      <c r="AR166" s="221" t="s">
        <v>83</v>
      </c>
      <c r="AT166" s="222" t="s">
        <v>72</v>
      </c>
      <c r="AU166" s="222" t="s">
        <v>73</v>
      </c>
      <c r="AY166" s="221" t="s">
        <v>142</v>
      </c>
      <c r="BK166" s="223">
        <f>BK167</f>
        <v>0</v>
      </c>
    </row>
    <row r="167" s="11" customFormat="1" ht="22.8" customHeight="1">
      <c r="B167" s="210"/>
      <c r="C167" s="211"/>
      <c r="D167" s="212" t="s">
        <v>72</v>
      </c>
      <c r="E167" s="224" t="s">
        <v>1380</v>
      </c>
      <c r="F167" s="224" t="s">
        <v>1381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f>SUM(P168:P174)</f>
        <v>0</v>
      </c>
      <c r="Q167" s="218"/>
      <c r="R167" s="219">
        <f>SUM(R168:R174)</f>
        <v>0.010999999999999999</v>
      </c>
      <c r="S167" s="218"/>
      <c r="T167" s="220">
        <f>SUM(T168:T174)</f>
        <v>0</v>
      </c>
      <c r="AR167" s="221" t="s">
        <v>83</v>
      </c>
      <c r="AT167" s="222" t="s">
        <v>72</v>
      </c>
      <c r="AU167" s="222" t="s">
        <v>81</v>
      </c>
      <c r="AY167" s="221" t="s">
        <v>142</v>
      </c>
      <c r="BK167" s="223">
        <f>SUM(BK168:BK174)</f>
        <v>0</v>
      </c>
    </row>
    <row r="168" s="1" customFormat="1" ht="36" customHeight="1">
      <c r="B168" s="39"/>
      <c r="C168" s="197" t="s">
        <v>341</v>
      </c>
      <c r="D168" s="197" t="s">
        <v>137</v>
      </c>
      <c r="E168" s="198" t="s">
        <v>2885</v>
      </c>
      <c r="F168" s="199" t="s">
        <v>2886</v>
      </c>
      <c r="G168" s="200" t="s">
        <v>417</v>
      </c>
      <c r="H168" s="201">
        <v>5.5</v>
      </c>
      <c r="I168" s="202"/>
      <c r="J168" s="203">
        <f>ROUND(I168*H168,2)</f>
        <v>0</v>
      </c>
      <c r="K168" s="199" t="s">
        <v>194</v>
      </c>
      <c r="L168" s="44"/>
      <c r="M168" s="204" t="s">
        <v>19</v>
      </c>
      <c r="N168" s="205" t="s">
        <v>44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AR168" s="208" t="s">
        <v>209</v>
      </c>
      <c r="AT168" s="208" t="s">
        <v>137</v>
      </c>
      <c r="AU168" s="208" t="s">
        <v>83</v>
      </c>
      <c r="AY168" s="18" t="s">
        <v>142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8" t="s">
        <v>81</v>
      </c>
      <c r="BK168" s="209">
        <f>ROUND(I168*H168,2)</f>
        <v>0</v>
      </c>
      <c r="BL168" s="18" t="s">
        <v>209</v>
      </c>
      <c r="BM168" s="208" t="s">
        <v>2987</v>
      </c>
    </row>
    <row r="169" s="1" customFormat="1" ht="16.5" customHeight="1">
      <c r="B169" s="39"/>
      <c r="C169" s="264" t="s">
        <v>344</v>
      </c>
      <c r="D169" s="264" t="s">
        <v>283</v>
      </c>
      <c r="E169" s="265" t="s">
        <v>2888</v>
      </c>
      <c r="F169" s="266" t="s">
        <v>2889</v>
      </c>
      <c r="G169" s="267" t="s">
        <v>280</v>
      </c>
      <c r="H169" s="268">
        <v>0.010999999999999999</v>
      </c>
      <c r="I169" s="269"/>
      <c r="J169" s="270">
        <f>ROUND(I169*H169,2)</f>
        <v>0</v>
      </c>
      <c r="K169" s="266" t="s">
        <v>194</v>
      </c>
      <c r="L169" s="271"/>
      <c r="M169" s="272" t="s">
        <v>19</v>
      </c>
      <c r="N169" s="273" t="s">
        <v>44</v>
      </c>
      <c r="O169" s="84"/>
      <c r="P169" s="206">
        <f>O169*H169</f>
        <v>0</v>
      </c>
      <c r="Q169" s="206">
        <v>1</v>
      </c>
      <c r="R169" s="206">
        <f>Q169*H169</f>
        <v>0.010999999999999999</v>
      </c>
      <c r="S169" s="206">
        <v>0</v>
      </c>
      <c r="T169" s="207">
        <f>S169*H169</f>
        <v>0</v>
      </c>
      <c r="AR169" s="208" t="s">
        <v>287</v>
      </c>
      <c r="AT169" s="208" t="s">
        <v>283</v>
      </c>
      <c r="AU169" s="208" t="s">
        <v>83</v>
      </c>
      <c r="AY169" s="18" t="s">
        <v>142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8" t="s">
        <v>81</v>
      </c>
      <c r="BK169" s="209">
        <f>ROUND(I169*H169,2)</f>
        <v>0</v>
      </c>
      <c r="BL169" s="18" t="s">
        <v>209</v>
      </c>
      <c r="BM169" s="208" t="s">
        <v>2988</v>
      </c>
    </row>
    <row r="170" s="1" customFormat="1">
      <c r="B170" s="39"/>
      <c r="C170" s="40"/>
      <c r="D170" s="228" t="s">
        <v>213</v>
      </c>
      <c r="E170" s="40"/>
      <c r="F170" s="259" t="s">
        <v>2891</v>
      </c>
      <c r="G170" s="40"/>
      <c r="H170" s="40"/>
      <c r="I170" s="136"/>
      <c r="J170" s="40"/>
      <c r="K170" s="40"/>
      <c r="L170" s="44"/>
      <c r="M170" s="260"/>
      <c r="N170" s="84"/>
      <c r="O170" s="84"/>
      <c r="P170" s="84"/>
      <c r="Q170" s="84"/>
      <c r="R170" s="84"/>
      <c r="S170" s="84"/>
      <c r="T170" s="85"/>
      <c r="AT170" s="18" t="s">
        <v>213</v>
      </c>
      <c r="AU170" s="18" t="s">
        <v>83</v>
      </c>
    </row>
    <row r="171" s="12" customFormat="1">
      <c r="B171" s="226"/>
      <c r="C171" s="227"/>
      <c r="D171" s="228" t="s">
        <v>203</v>
      </c>
      <c r="E171" s="229" t="s">
        <v>19</v>
      </c>
      <c r="F171" s="230" t="s">
        <v>2989</v>
      </c>
      <c r="G171" s="227"/>
      <c r="H171" s="231">
        <v>0.010999999999999999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203</v>
      </c>
      <c r="AU171" s="237" t="s">
        <v>83</v>
      </c>
      <c r="AV171" s="12" t="s">
        <v>83</v>
      </c>
      <c r="AW171" s="12" t="s">
        <v>34</v>
      </c>
      <c r="AX171" s="12" t="s">
        <v>81</v>
      </c>
      <c r="AY171" s="237" t="s">
        <v>142</v>
      </c>
    </row>
    <row r="172" s="1" customFormat="1" ht="24" customHeight="1">
      <c r="B172" s="39"/>
      <c r="C172" s="197" t="s">
        <v>347</v>
      </c>
      <c r="D172" s="197" t="s">
        <v>137</v>
      </c>
      <c r="E172" s="198" t="s">
        <v>2895</v>
      </c>
      <c r="F172" s="199" t="s">
        <v>2896</v>
      </c>
      <c r="G172" s="200" t="s">
        <v>417</v>
      </c>
      <c r="H172" s="201">
        <v>5.5</v>
      </c>
      <c r="I172" s="202"/>
      <c r="J172" s="203">
        <f>ROUND(I172*H172,2)</f>
        <v>0</v>
      </c>
      <c r="K172" s="199" t="s">
        <v>194</v>
      </c>
      <c r="L172" s="44"/>
      <c r="M172" s="204" t="s">
        <v>19</v>
      </c>
      <c r="N172" s="205" t="s">
        <v>44</v>
      </c>
      <c r="O172" s="8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AR172" s="208" t="s">
        <v>209</v>
      </c>
      <c r="AT172" s="208" t="s">
        <v>137</v>
      </c>
      <c r="AU172" s="208" t="s">
        <v>83</v>
      </c>
      <c r="AY172" s="18" t="s">
        <v>142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8" t="s">
        <v>81</v>
      </c>
      <c r="BK172" s="209">
        <f>ROUND(I172*H172,2)</f>
        <v>0</v>
      </c>
      <c r="BL172" s="18" t="s">
        <v>209</v>
      </c>
      <c r="BM172" s="208" t="s">
        <v>2990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2991</v>
      </c>
      <c r="G173" s="227"/>
      <c r="H173" s="231">
        <v>5.5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81</v>
      </c>
      <c r="AY173" s="237" t="s">
        <v>142</v>
      </c>
    </row>
    <row r="174" s="1" customFormat="1" ht="36" customHeight="1">
      <c r="B174" s="39"/>
      <c r="C174" s="197" t="s">
        <v>350</v>
      </c>
      <c r="D174" s="197" t="s">
        <v>137</v>
      </c>
      <c r="E174" s="198" t="s">
        <v>2899</v>
      </c>
      <c r="F174" s="199" t="s">
        <v>2900</v>
      </c>
      <c r="G174" s="200" t="s">
        <v>417</v>
      </c>
      <c r="H174" s="201">
        <v>5.5</v>
      </c>
      <c r="I174" s="202"/>
      <c r="J174" s="203">
        <f>ROUND(I174*H174,2)</f>
        <v>0</v>
      </c>
      <c r="K174" s="199" t="s">
        <v>194</v>
      </c>
      <c r="L174" s="44"/>
      <c r="M174" s="274" t="s">
        <v>19</v>
      </c>
      <c r="N174" s="275" t="s">
        <v>44</v>
      </c>
      <c r="O174" s="276"/>
      <c r="P174" s="277">
        <f>O174*H174</f>
        <v>0</v>
      </c>
      <c r="Q174" s="277">
        <v>0</v>
      </c>
      <c r="R174" s="277">
        <f>Q174*H174</f>
        <v>0</v>
      </c>
      <c r="S174" s="277">
        <v>0</v>
      </c>
      <c r="T174" s="278">
        <f>S174*H174</f>
        <v>0</v>
      </c>
      <c r="AR174" s="208" t="s">
        <v>209</v>
      </c>
      <c r="AT174" s="208" t="s">
        <v>137</v>
      </c>
      <c r="AU174" s="208" t="s">
        <v>83</v>
      </c>
      <c r="AY174" s="18" t="s">
        <v>142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8" t="s">
        <v>81</v>
      </c>
      <c r="BK174" s="209">
        <f>ROUND(I174*H174,2)</f>
        <v>0</v>
      </c>
      <c r="BL174" s="18" t="s">
        <v>209</v>
      </c>
      <c r="BM174" s="208" t="s">
        <v>2992</v>
      </c>
    </row>
    <row r="175" s="1" customFormat="1" ht="6.96" customHeight="1">
      <c r="B175" s="59"/>
      <c r="C175" s="60"/>
      <c r="D175" s="60"/>
      <c r="E175" s="60"/>
      <c r="F175" s="60"/>
      <c r="G175" s="60"/>
      <c r="H175" s="60"/>
      <c r="I175" s="162"/>
      <c r="J175" s="60"/>
      <c r="K175" s="60"/>
      <c r="L175" s="44"/>
    </row>
  </sheetData>
  <sheetProtection sheet="1" autoFilter="0" formatColumns="0" formatRows="0" objects="1" scenarios="1" spinCount="100000" saltValue="JiH0EgaWi6VBcTktU/u4iRNMcaaSAWHsphbOK7ZSWofsP1iElQjgEeRQCd1xuJzokvtlsSf3KSB+/Dmx8bYTWw==" hashValue="2ejVPwEiz+1upfaOi9lKT6OVusXA4IMF1nusbdhPc1NKmsHpnIlQxqnrlwnxbKEsxj7Cqg5z/tMtkrzT6lIVkA==" algorithmName="SHA-512" password="CC35"/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113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2993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219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2994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2995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2996</v>
      </c>
      <c r="L23" s="44"/>
    </row>
    <row r="24" s="1" customFormat="1" ht="18" customHeight="1">
      <c r="B24" s="44"/>
      <c r="E24" s="138" t="s">
        <v>2997</v>
      </c>
      <c r="I24" s="139" t="s">
        <v>29</v>
      </c>
      <c r="J24" s="138" t="s">
        <v>2998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89.25" customHeight="1">
      <c r="B27" s="141"/>
      <c r="E27" s="142" t="s">
        <v>38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ROUND(J82,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ROUND((SUM(BE82:BE192)),  2)</f>
        <v>0</v>
      </c>
      <c r="I33" s="151">
        <v>0.20999999999999999</v>
      </c>
      <c r="J33" s="150">
        <f>ROUND(((SUM(BE82:BE192))*I33),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ROUND((SUM(BF82:BF192)),  2)</f>
        <v>0</v>
      </c>
      <c r="I34" s="151">
        <v>0.14999999999999999</v>
      </c>
      <c r="J34" s="150">
        <f>ROUND(((SUM(BF82:BF192))*I34),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ROUND((SUM(BG82:BG192)),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ROUND((SUM(BH82:BH192)),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ROUND((SUM(BI82:BI192)),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801 - Vegetační úpravy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Horažďovice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27.9" customHeight="1">
      <c r="B54" s="39"/>
      <c r="C54" s="33" t="s">
        <v>25</v>
      </c>
      <c r="D54" s="40"/>
      <c r="E54" s="40"/>
      <c r="F54" s="28" t="str">
        <f>E15</f>
        <v>Město Horažďovice</v>
      </c>
      <c r="G54" s="40"/>
      <c r="H54" s="40"/>
      <c r="I54" s="139" t="s">
        <v>32</v>
      </c>
      <c r="J54" s="37" t="str">
        <f>E21</f>
        <v>Ing. Petr Vachta, PONTEX s.r.o.</v>
      </c>
      <c r="K54" s="40"/>
      <c r="L54" s="44"/>
    </row>
    <row r="55" s="1" customFormat="1" ht="27.9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>Mgr. Vladimír Ledvina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J82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J83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J84</f>
        <v>0</v>
      </c>
      <c r="K61" s="180"/>
      <c r="L61" s="185"/>
    </row>
    <row r="62" s="9" customFormat="1" ht="19.92" customHeight="1">
      <c r="B62" s="179"/>
      <c r="C62" s="180"/>
      <c r="D62" s="181" t="s">
        <v>412</v>
      </c>
      <c r="E62" s="182"/>
      <c r="F62" s="182"/>
      <c r="G62" s="182"/>
      <c r="H62" s="182"/>
      <c r="I62" s="183"/>
      <c r="J62" s="184">
        <f>J190</f>
        <v>0</v>
      </c>
      <c r="K62" s="180"/>
      <c r="L62" s="185"/>
    </row>
    <row r="63" s="1" customFormat="1" ht="21.84" customHeight="1">
      <c r="B63" s="39"/>
      <c r="C63" s="40"/>
      <c r="D63" s="40"/>
      <c r="E63" s="40"/>
      <c r="F63" s="40"/>
      <c r="G63" s="40"/>
      <c r="H63" s="40"/>
      <c r="I63" s="136"/>
      <c r="J63" s="40"/>
      <c r="K63" s="40"/>
      <c r="L63" s="44"/>
    </row>
    <row r="64" s="1" customFormat="1" ht="6.96" customHeight="1">
      <c r="B64" s="59"/>
      <c r="C64" s="60"/>
      <c r="D64" s="60"/>
      <c r="E64" s="60"/>
      <c r="F64" s="60"/>
      <c r="G64" s="60"/>
      <c r="H64" s="60"/>
      <c r="I64" s="162"/>
      <c r="J64" s="60"/>
      <c r="K64" s="60"/>
      <c r="L64" s="44"/>
    </row>
    <row r="68" s="1" customFormat="1" ht="6.96" customHeight="1">
      <c r="B68" s="61"/>
      <c r="C68" s="62"/>
      <c r="D68" s="62"/>
      <c r="E68" s="62"/>
      <c r="F68" s="62"/>
      <c r="G68" s="62"/>
      <c r="H68" s="62"/>
      <c r="I68" s="165"/>
      <c r="J68" s="62"/>
      <c r="K68" s="62"/>
      <c r="L68" s="44"/>
    </row>
    <row r="69" s="1" customFormat="1" ht="24.96" customHeight="1">
      <c r="B69" s="39"/>
      <c r="C69" s="24" t="s">
        <v>124</v>
      </c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6.96" customHeight="1">
      <c r="B70" s="39"/>
      <c r="C70" s="40"/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12" customHeight="1">
      <c r="B71" s="39"/>
      <c r="C71" s="33" t="s">
        <v>16</v>
      </c>
      <c r="D71" s="40"/>
      <c r="E71" s="40"/>
      <c r="F71" s="40"/>
      <c r="G71" s="40"/>
      <c r="H71" s="40"/>
      <c r="I71" s="136"/>
      <c r="J71" s="40"/>
      <c r="K71" s="40"/>
      <c r="L71" s="44"/>
    </row>
    <row r="72" s="1" customFormat="1" ht="16.5" customHeight="1">
      <c r="B72" s="39"/>
      <c r="C72" s="40"/>
      <c r="D72" s="40"/>
      <c r="E72" s="166" t="str">
        <f>E7</f>
        <v>Rekonstrukce Peškovy ulice - 1. etapa, DI1</v>
      </c>
      <c r="F72" s="33"/>
      <c r="G72" s="33"/>
      <c r="H72" s="33"/>
      <c r="I72" s="136"/>
      <c r="J72" s="40"/>
      <c r="K72" s="40"/>
      <c r="L72" s="44"/>
    </row>
    <row r="73" s="1" customFormat="1" ht="12" customHeight="1">
      <c r="B73" s="39"/>
      <c r="C73" s="33" t="s">
        <v>115</v>
      </c>
      <c r="D73" s="40"/>
      <c r="E73" s="40"/>
      <c r="F73" s="40"/>
      <c r="G73" s="40"/>
      <c r="H73" s="40"/>
      <c r="I73" s="136"/>
      <c r="J73" s="40"/>
      <c r="K73" s="40"/>
      <c r="L73" s="44"/>
    </row>
    <row r="74" s="1" customFormat="1" ht="16.5" customHeight="1">
      <c r="B74" s="39"/>
      <c r="C74" s="40"/>
      <c r="D74" s="40"/>
      <c r="E74" s="69" t="str">
        <f>E9</f>
        <v>801 - Vegetační úpravy - etapa 1</v>
      </c>
      <c r="F74" s="40"/>
      <c r="G74" s="40"/>
      <c r="H74" s="40"/>
      <c r="I74" s="136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12" customHeight="1">
      <c r="B76" s="39"/>
      <c r="C76" s="33" t="s">
        <v>21</v>
      </c>
      <c r="D76" s="40"/>
      <c r="E76" s="40"/>
      <c r="F76" s="28" t="str">
        <f>F12</f>
        <v>Horažďovice</v>
      </c>
      <c r="G76" s="40"/>
      <c r="H76" s="40"/>
      <c r="I76" s="139" t="s">
        <v>23</v>
      </c>
      <c r="J76" s="72" t="str">
        <f>IF(J12="","",J12)</f>
        <v>17. 3. 2020</v>
      </c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27.9" customHeight="1">
      <c r="B78" s="39"/>
      <c r="C78" s="33" t="s">
        <v>25</v>
      </c>
      <c r="D78" s="40"/>
      <c r="E78" s="40"/>
      <c r="F78" s="28" t="str">
        <f>E15</f>
        <v>Město Horažďovice</v>
      </c>
      <c r="G78" s="40"/>
      <c r="H78" s="40"/>
      <c r="I78" s="139" t="s">
        <v>32</v>
      </c>
      <c r="J78" s="37" t="str">
        <f>E21</f>
        <v>Ing. Petr Vachta, PONTEX s.r.o.</v>
      </c>
      <c r="K78" s="40"/>
      <c r="L78" s="44"/>
    </row>
    <row r="79" s="1" customFormat="1" ht="27.9" customHeight="1">
      <c r="B79" s="39"/>
      <c r="C79" s="33" t="s">
        <v>30</v>
      </c>
      <c r="D79" s="40"/>
      <c r="E79" s="40"/>
      <c r="F79" s="28" t="str">
        <f>IF(E18="","",E18)</f>
        <v>Vyplň údaj</v>
      </c>
      <c r="G79" s="40"/>
      <c r="H79" s="40"/>
      <c r="I79" s="139" t="s">
        <v>35</v>
      </c>
      <c r="J79" s="37" t="str">
        <f>E24</f>
        <v>Mgr. Vladimír Ledvina</v>
      </c>
      <c r="K79" s="40"/>
      <c r="L79" s="44"/>
    </row>
    <row r="80" s="1" customFormat="1" ht="10.32" customHeight="1"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44"/>
    </row>
    <row r="81" s="10" customFormat="1" ht="29.28" customHeight="1">
      <c r="B81" s="186"/>
      <c r="C81" s="187" t="s">
        <v>125</v>
      </c>
      <c r="D81" s="188" t="s">
        <v>58</v>
      </c>
      <c r="E81" s="188" t="s">
        <v>54</v>
      </c>
      <c r="F81" s="188" t="s">
        <v>55</v>
      </c>
      <c r="G81" s="188" t="s">
        <v>126</v>
      </c>
      <c r="H81" s="188" t="s">
        <v>127</v>
      </c>
      <c r="I81" s="189" t="s">
        <v>128</v>
      </c>
      <c r="J81" s="190" t="s">
        <v>120</v>
      </c>
      <c r="K81" s="191" t="s">
        <v>129</v>
      </c>
      <c r="L81" s="192"/>
      <c r="M81" s="92" t="s">
        <v>19</v>
      </c>
      <c r="N81" s="93" t="s">
        <v>43</v>
      </c>
      <c r="O81" s="93" t="s">
        <v>130</v>
      </c>
      <c r="P81" s="93" t="s">
        <v>131</v>
      </c>
      <c r="Q81" s="93" t="s">
        <v>132</v>
      </c>
      <c r="R81" s="93" t="s">
        <v>133</v>
      </c>
      <c r="S81" s="93" t="s">
        <v>134</v>
      </c>
      <c r="T81" s="94" t="s">
        <v>135</v>
      </c>
    </row>
    <row r="82" s="1" customFormat="1" ht="22.8" customHeight="1">
      <c r="B82" s="39"/>
      <c r="C82" s="99" t="s">
        <v>136</v>
      </c>
      <c r="D82" s="40"/>
      <c r="E82" s="40"/>
      <c r="F82" s="40"/>
      <c r="G82" s="40"/>
      <c r="H82" s="40"/>
      <c r="I82" s="136"/>
      <c r="J82" s="193">
        <f>BK82</f>
        <v>0</v>
      </c>
      <c r="K82" s="40"/>
      <c r="L82" s="44"/>
      <c r="M82" s="95"/>
      <c r="N82" s="96"/>
      <c r="O82" s="96"/>
      <c r="P82" s="194">
        <f>P83</f>
        <v>0</v>
      </c>
      <c r="Q82" s="96"/>
      <c r="R82" s="194">
        <f>R83</f>
        <v>84.580115000000006</v>
      </c>
      <c r="S82" s="96"/>
      <c r="T82" s="195">
        <f>T83</f>
        <v>0</v>
      </c>
      <c r="AT82" s="18" t="s">
        <v>72</v>
      </c>
      <c r="AU82" s="18" t="s">
        <v>121</v>
      </c>
      <c r="BK82" s="196">
        <f>BK83</f>
        <v>0</v>
      </c>
    </row>
    <row r="83" s="11" customFormat="1" ht="25.92" customHeight="1">
      <c r="B83" s="210"/>
      <c r="C83" s="211"/>
      <c r="D83" s="212" t="s">
        <v>72</v>
      </c>
      <c r="E83" s="213" t="s">
        <v>196</v>
      </c>
      <c r="F83" s="213" t="s">
        <v>197</v>
      </c>
      <c r="G83" s="211"/>
      <c r="H83" s="211"/>
      <c r="I83" s="214"/>
      <c r="J83" s="215">
        <f>BK83</f>
        <v>0</v>
      </c>
      <c r="K83" s="211"/>
      <c r="L83" s="216"/>
      <c r="M83" s="217"/>
      <c r="N83" s="218"/>
      <c r="O83" s="218"/>
      <c r="P83" s="219">
        <f>P84+P190</f>
        <v>0</v>
      </c>
      <c r="Q83" s="218"/>
      <c r="R83" s="219">
        <f>R84+R190</f>
        <v>84.580115000000006</v>
      </c>
      <c r="S83" s="218"/>
      <c r="T83" s="220">
        <f>T84+T190</f>
        <v>0</v>
      </c>
      <c r="AR83" s="221" t="s">
        <v>81</v>
      </c>
      <c r="AT83" s="222" t="s">
        <v>72</v>
      </c>
      <c r="AU83" s="222" t="s">
        <v>73</v>
      </c>
      <c r="AY83" s="221" t="s">
        <v>142</v>
      </c>
      <c r="BK83" s="223">
        <f>BK84+BK190</f>
        <v>0</v>
      </c>
    </row>
    <row r="84" s="11" customFormat="1" ht="22.8" customHeight="1">
      <c r="B84" s="210"/>
      <c r="C84" s="211"/>
      <c r="D84" s="212" t="s">
        <v>72</v>
      </c>
      <c r="E84" s="224" t="s">
        <v>81</v>
      </c>
      <c r="F84" s="224" t="s">
        <v>414</v>
      </c>
      <c r="G84" s="211"/>
      <c r="H84" s="211"/>
      <c r="I84" s="214"/>
      <c r="J84" s="225">
        <f>BK84</f>
        <v>0</v>
      </c>
      <c r="K84" s="211"/>
      <c r="L84" s="216"/>
      <c r="M84" s="217"/>
      <c r="N84" s="218"/>
      <c r="O84" s="218"/>
      <c r="P84" s="219">
        <f>SUM(P85:P189)</f>
        <v>0</v>
      </c>
      <c r="Q84" s="218"/>
      <c r="R84" s="219">
        <f>SUM(R85:R189)</f>
        <v>84.580115000000006</v>
      </c>
      <c r="S84" s="218"/>
      <c r="T84" s="220">
        <f>SUM(T85:T189)</f>
        <v>0</v>
      </c>
      <c r="AR84" s="221" t="s">
        <v>81</v>
      </c>
      <c r="AT84" s="222" t="s">
        <v>72</v>
      </c>
      <c r="AU84" s="222" t="s">
        <v>81</v>
      </c>
      <c r="AY84" s="221" t="s">
        <v>142</v>
      </c>
      <c r="BK84" s="223">
        <f>SUM(BK85:BK189)</f>
        <v>0</v>
      </c>
    </row>
    <row r="85" s="1" customFormat="1" ht="48" customHeight="1">
      <c r="B85" s="39"/>
      <c r="C85" s="197" t="s">
        <v>81</v>
      </c>
      <c r="D85" s="197" t="s">
        <v>137</v>
      </c>
      <c r="E85" s="198" t="s">
        <v>2999</v>
      </c>
      <c r="F85" s="199" t="s">
        <v>3000</v>
      </c>
      <c r="G85" s="200" t="s">
        <v>417</v>
      </c>
      <c r="H85" s="201">
        <v>261</v>
      </c>
      <c r="I85" s="202"/>
      <c r="J85" s="203">
        <f>ROUND(I85*H85,2)</f>
        <v>0</v>
      </c>
      <c r="K85" s="199" t="s">
        <v>3001</v>
      </c>
      <c r="L85" s="44"/>
      <c r="M85" s="204" t="s">
        <v>19</v>
      </c>
      <c r="N85" s="205" t="s">
        <v>44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AR85" s="208" t="s">
        <v>141</v>
      </c>
      <c r="AT85" s="208" t="s">
        <v>137</v>
      </c>
      <c r="AU85" s="208" t="s">
        <v>83</v>
      </c>
      <c r="AY85" s="18" t="s">
        <v>142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8" t="s">
        <v>81</v>
      </c>
      <c r="BK85" s="209">
        <f>ROUND(I85*H85,2)</f>
        <v>0</v>
      </c>
      <c r="BL85" s="18" t="s">
        <v>141</v>
      </c>
      <c r="BM85" s="208" t="s">
        <v>3002</v>
      </c>
    </row>
    <row r="86" s="1" customFormat="1">
      <c r="B86" s="39"/>
      <c r="C86" s="40"/>
      <c r="D86" s="228" t="s">
        <v>213</v>
      </c>
      <c r="E86" s="40"/>
      <c r="F86" s="259" t="s">
        <v>3003</v>
      </c>
      <c r="G86" s="40"/>
      <c r="H86" s="40"/>
      <c r="I86" s="136"/>
      <c r="J86" s="40"/>
      <c r="K86" s="40"/>
      <c r="L86" s="44"/>
      <c r="M86" s="260"/>
      <c r="N86" s="84"/>
      <c r="O86" s="84"/>
      <c r="P86" s="84"/>
      <c r="Q86" s="84"/>
      <c r="R86" s="84"/>
      <c r="S86" s="84"/>
      <c r="T86" s="85"/>
      <c r="AT86" s="18" t="s">
        <v>213</v>
      </c>
      <c r="AU86" s="18" t="s">
        <v>83</v>
      </c>
    </row>
    <row r="87" s="1" customFormat="1" ht="48" customHeight="1">
      <c r="B87" s="39"/>
      <c r="C87" s="197" t="s">
        <v>83</v>
      </c>
      <c r="D87" s="197" t="s">
        <v>137</v>
      </c>
      <c r="E87" s="198" t="s">
        <v>3004</v>
      </c>
      <c r="F87" s="199" t="s">
        <v>3005</v>
      </c>
      <c r="G87" s="200" t="s">
        <v>417</v>
      </c>
      <c r="H87" s="201">
        <v>309</v>
      </c>
      <c r="I87" s="202"/>
      <c r="J87" s="203">
        <f>ROUND(I87*H87,2)</f>
        <v>0</v>
      </c>
      <c r="K87" s="199" t="s">
        <v>3001</v>
      </c>
      <c r="L87" s="44"/>
      <c r="M87" s="204" t="s">
        <v>19</v>
      </c>
      <c r="N87" s="205" t="s">
        <v>44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08" t="s">
        <v>141</v>
      </c>
      <c r="AT87" s="208" t="s">
        <v>137</v>
      </c>
      <c r="AU87" s="208" t="s">
        <v>83</v>
      </c>
      <c r="AY87" s="18" t="s">
        <v>142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8" t="s">
        <v>81</v>
      </c>
      <c r="BK87" s="209">
        <f>ROUND(I87*H87,2)</f>
        <v>0</v>
      </c>
      <c r="BL87" s="18" t="s">
        <v>141</v>
      </c>
      <c r="BM87" s="208" t="s">
        <v>3006</v>
      </c>
    </row>
    <row r="88" s="1" customFormat="1" ht="36" customHeight="1">
      <c r="B88" s="39"/>
      <c r="C88" s="197" t="s">
        <v>147</v>
      </c>
      <c r="D88" s="197" t="s">
        <v>137</v>
      </c>
      <c r="E88" s="198" t="s">
        <v>3007</v>
      </c>
      <c r="F88" s="199" t="s">
        <v>3008</v>
      </c>
      <c r="G88" s="200" t="s">
        <v>417</v>
      </c>
      <c r="H88" s="201">
        <v>261</v>
      </c>
      <c r="I88" s="202"/>
      <c r="J88" s="203">
        <f>ROUND(I88*H88,2)</f>
        <v>0</v>
      </c>
      <c r="K88" s="199" t="s">
        <v>3001</v>
      </c>
      <c r="L88" s="44"/>
      <c r="M88" s="204" t="s">
        <v>19</v>
      </c>
      <c r="N88" s="205" t="s">
        <v>44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08" t="s">
        <v>141</v>
      </c>
      <c r="AT88" s="208" t="s">
        <v>137</v>
      </c>
      <c r="AU88" s="208" t="s">
        <v>83</v>
      </c>
      <c r="AY88" s="18" t="s">
        <v>142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8" t="s">
        <v>81</v>
      </c>
      <c r="BK88" s="209">
        <f>ROUND(I88*H88,2)</f>
        <v>0</v>
      </c>
      <c r="BL88" s="18" t="s">
        <v>141</v>
      </c>
      <c r="BM88" s="208" t="s">
        <v>3009</v>
      </c>
    </row>
    <row r="89" s="1" customFormat="1" ht="16.5" customHeight="1">
      <c r="B89" s="39"/>
      <c r="C89" s="264" t="s">
        <v>141</v>
      </c>
      <c r="D89" s="264" t="s">
        <v>283</v>
      </c>
      <c r="E89" s="265" t="s">
        <v>3010</v>
      </c>
      <c r="F89" s="266" t="s">
        <v>3011</v>
      </c>
      <c r="G89" s="267" t="s">
        <v>390</v>
      </c>
      <c r="H89" s="268">
        <v>3.915</v>
      </c>
      <c r="I89" s="269"/>
      <c r="J89" s="270">
        <f>ROUND(I89*H89,2)</f>
        <v>0</v>
      </c>
      <c r="K89" s="266" t="s">
        <v>3001</v>
      </c>
      <c r="L89" s="271"/>
      <c r="M89" s="272" t="s">
        <v>19</v>
      </c>
      <c r="N89" s="273" t="s">
        <v>44</v>
      </c>
      <c r="O89" s="84"/>
      <c r="P89" s="206">
        <f>O89*H89</f>
        <v>0</v>
      </c>
      <c r="Q89" s="206">
        <v>0.001</v>
      </c>
      <c r="R89" s="206">
        <f>Q89*H89</f>
        <v>0.0039150000000000001</v>
      </c>
      <c r="S89" s="206">
        <v>0</v>
      </c>
      <c r="T89" s="207">
        <f>S89*H89</f>
        <v>0</v>
      </c>
      <c r="AR89" s="208" t="s">
        <v>167</v>
      </c>
      <c r="AT89" s="208" t="s">
        <v>283</v>
      </c>
      <c r="AU89" s="208" t="s">
        <v>83</v>
      </c>
      <c r="AY89" s="18" t="s">
        <v>142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8" t="s">
        <v>81</v>
      </c>
      <c r="BK89" s="209">
        <f>ROUND(I89*H89,2)</f>
        <v>0</v>
      </c>
      <c r="BL89" s="18" t="s">
        <v>141</v>
      </c>
      <c r="BM89" s="208" t="s">
        <v>3012</v>
      </c>
    </row>
    <row r="90" s="12" customFormat="1">
      <c r="B90" s="226"/>
      <c r="C90" s="227"/>
      <c r="D90" s="228" t="s">
        <v>203</v>
      </c>
      <c r="E90" s="229" t="s">
        <v>19</v>
      </c>
      <c r="F90" s="230" t="s">
        <v>3013</v>
      </c>
      <c r="G90" s="227"/>
      <c r="H90" s="231">
        <v>3.915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203</v>
      </c>
      <c r="AU90" s="237" t="s">
        <v>83</v>
      </c>
      <c r="AV90" s="12" t="s">
        <v>83</v>
      </c>
      <c r="AW90" s="12" t="s">
        <v>34</v>
      </c>
      <c r="AX90" s="12" t="s">
        <v>81</v>
      </c>
      <c r="AY90" s="237" t="s">
        <v>142</v>
      </c>
    </row>
    <row r="91" s="1" customFormat="1" ht="36" customHeight="1">
      <c r="B91" s="39"/>
      <c r="C91" s="197" t="s">
        <v>154</v>
      </c>
      <c r="D91" s="197" t="s">
        <v>137</v>
      </c>
      <c r="E91" s="198" t="s">
        <v>3014</v>
      </c>
      <c r="F91" s="199" t="s">
        <v>3015</v>
      </c>
      <c r="G91" s="200" t="s">
        <v>417</v>
      </c>
      <c r="H91" s="201">
        <v>232</v>
      </c>
      <c r="I91" s="202"/>
      <c r="J91" s="203">
        <f>ROUND(I91*H91,2)</f>
        <v>0</v>
      </c>
      <c r="K91" s="199" t="s">
        <v>3001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08" t="s">
        <v>141</v>
      </c>
      <c r="AT91" s="208" t="s">
        <v>137</v>
      </c>
      <c r="AU91" s="208" t="s">
        <v>83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141</v>
      </c>
      <c r="BM91" s="208" t="s">
        <v>3016</v>
      </c>
    </row>
    <row r="92" s="1" customFormat="1" ht="16.5" customHeight="1">
      <c r="B92" s="39"/>
      <c r="C92" s="264" t="s">
        <v>159</v>
      </c>
      <c r="D92" s="264" t="s">
        <v>283</v>
      </c>
      <c r="E92" s="265" t="s">
        <v>3010</v>
      </c>
      <c r="F92" s="266" t="s">
        <v>3011</v>
      </c>
      <c r="G92" s="267" t="s">
        <v>390</v>
      </c>
      <c r="H92" s="268">
        <v>3.48</v>
      </c>
      <c r="I92" s="269"/>
      <c r="J92" s="270">
        <f>ROUND(I92*H92,2)</f>
        <v>0</v>
      </c>
      <c r="K92" s="266" t="s">
        <v>3001</v>
      </c>
      <c r="L92" s="271"/>
      <c r="M92" s="272" t="s">
        <v>19</v>
      </c>
      <c r="N92" s="273" t="s">
        <v>44</v>
      </c>
      <c r="O92" s="84"/>
      <c r="P92" s="206">
        <f>O92*H92</f>
        <v>0</v>
      </c>
      <c r="Q92" s="206">
        <v>0.001</v>
      </c>
      <c r="R92" s="206">
        <f>Q92*H92</f>
        <v>0.00348</v>
      </c>
      <c r="S92" s="206">
        <v>0</v>
      </c>
      <c r="T92" s="207">
        <f>S92*H92</f>
        <v>0</v>
      </c>
      <c r="AR92" s="208" t="s">
        <v>167</v>
      </c>
      <c r="AT92" s="208" t="s">
        <v>283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3017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3018</v>
      </c>
      <c r="G93" s="227"/>
      <c r="H93" s="231">
        <v>3.48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81</v>
      </c>
      <c r="AY93" s="237" t="s">
        <v>142</v>
      </c>
    </row>
    <row r="94" s="1" customFormat="1" ht="24" customHeight="1">
      <c r="B94" s="39"/>
      <c r="C94" s="197" t="s">
        <v>163</v>
      </c>
      <c r="D94" s="197" t="s">
        <v>137</v>
      </c>
      <c r="E94" s="198" t="s">
        <v>3019</v>
      </c>
      <c r="F94" s="199" t="s">
        <v>3020</v>
      </c>
      <c r="G94" s="200" t="s">
        <v>417</v>
      </c>
      <c r="H94" s="201">
        <v>218</v>
      </c>
      <c r="I94" s="202"/>
      <c r="J94" s="203">
        <f>ROUND(I94*H94,2)</f>
        <v>0</v>
      </c>
      <c r="K94" s="199" t="s">
        <v>3001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141</v>
      </c>
      <c r="AT94" s="208" t="s">
        <v>137</v>
      </c>
      <c r="AU94" s="208" t="s">
        <v>83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141</v>
      </c>
      <c r="BM94" s="208" t="s">
        <v>3021</v>
      </c>
    </row>
    <row r="95" s="1" customFormat="1" ht="16.5" customHeight="1">
      <c r="B95" s="39"/>
      <c r="C95" s="264" t="s">
        <v>167</v>
      </c>
      <c r="D95" s="264" t="s">
        <v>283</v>
      </c>
      <c r="E95" s="265" t="s">
        <v>3022</v>
      </c>
      <c r="F95" s="266" t="s">
        <v>3023</v>
      </c>
      <c r="G95" s="267" t="s">
        <v>417</v>
      </c>
      <c r="H95" s="268">
        <v>305.19999999999999</v>
      </c>
      <c r="I95" s="269"/>
      <c r="J95" s="270">
        <f>ROUND(I95*H95,2)</f>
        <v>0</v>
      </c>
      <c r="K95" s="266" t="s">
        <v>3001</v>
      </c>
      <c r="L95" s="271"/>
      <c r="M95" s="272" t="s">
        <v>19</v>
      </c>
      <c r="N95" s="273" t="s">
        <v>44</v>
      </c>
      <c r="O95" s="84"/>
      <c r="P95" s="206">
        <f>O95*H95</f>
        <v>0</v>
      </c>
      <c r="Q95" s="206">
        <v>0.00040000000000000002</v>
      </c>
      <c r="R95" s="206">
        <f>Q95*H95</f>
        <v>0.12208000000000001</v>
      </c>
      <c r="S95" s="206">
        <v>0</v>
      </c>
      <c r="T95" s="207">
        <f>S95*H95</f>
        <v>0</v>
      </c>
      <c r="AR95" s="208" t="s">
        <v>167</v>
      </c>
      <c r="AT95" s="208" t="s">
        <v>283</v>
      </c>
      <c r="AU95" s="208" t="s">
        <v>83</v>
      </c>
      <c r="AY95" s="18" t="s">
        <v>142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8" t="s">
        <v>81</v>
      </c>
      <c r="BK95" s="209">
        <f>ROUND(I95*H95,2)</f>
        <v>0</v>
      </c>
      <c r="BL95" s="18" t="s">
        <v>141</v>
      </c>
      <c r="BM95" s="208" t="s">
        <v>3024</v>
      </c>
    </row>
    <row r="96" s="12" customFormat="1">
      <c r="B96" s="226"/>
      <c r="C96" s="227"/>
      <c r="D96" s="228" t="s">
        <v>203</v>
      </c>
      <c r="E96" s="229" t="s">
        <v>19</v>
      </c>
      <c r="F96" s="230" t="s">
        <v>3025</v>
      </c>
      <c r="G96" s="227"/>
      <c r="H96" s="231">
        <v>305.19999999999999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203</v>
      </c>
      <c r="AU96" s="237" t="s">
        <v>83</v>
      </c>
      <c r="AV96" s="12" t="s">
        <v>83</v>
      </c>
      <c r="AW96" s="12" t="s">
        <v>34</v>
      </c>
      <c r="AX96" s="12" t="s">
        <v>81</v>
      </c>
      <c r="AY96" s="237" t="s">
        <v>142</v>
      </c>
    </row>
    <row r="97" s="1" customFormat="1" ht="24" customHeight="1">
      <c r="B97" s="39"/>
      <c r="C97" s="197" t="s">
        <v>171</v>
      </c>
      <c r="D97" s="197" t="s">
        <v>137</v>
      </c>
      <c r="E97" s="198" t="s">
        <v>3026</v>
      </c>
      <c r="F97" s="199" t="s">
        <v>3027</v>
      </c>
      <c r="G97" s="200" t="s">
        <v>417</v>
      </c>
      <c r="H97" s="201">
        <v>309</v>
      </c>
      <c r="I97" s="202"/>
      <c r="J97" s="203">
        <f>ROUND(I97*H97,2)</f>
        <v>0</v>
      </c>
      <c r="K97" s="199" t="s">
        <v>3001</v>
      </c>
      <c r="L97" s="44"/>
      <c r="M97" s="204" t="s">
        <v>19</v>
      </c>
      <c r="N97" s="205" t="s">
        <v>44</v>
      </c>
      <c r="O97" s="84"/>
      <c r="P97" s="206">
        <f>O97*H97</f>
        <v>0</v>
      </c>
      <c r="Q97" s="206">
        <v>0.037969999999999997</v>
      </c>
      <c r="R97" s="206">
        <f>Q97*H97</f>
        <v>11.732729999999998</v>
      </c>
      <c r="S97" s="206">
        <v>0</v>
      </c>
      <c r="T97" s="207">
        <f>S97*H97</f>
        <v>0</v>
      </c>
      <c r="AR97" s="208" t="s">
        <v>141</v>
      </c>
      <c r="AT97" s="208" t="s">
        <v>137</v>
      </c>
      <c r="AU97" s="208" t="s">
        <v>83</v>
      </c>
      <c r="AY97" s="18" t="s">
        <v>142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8" t="s">
        <v>81</v>
      </c>
      <c r="BK97" s="209">
        <f>ROUND(I97*H97,2)</f>
        <v>0</v>
      </c>
      <c r="BL97" s="18" t="s">
        <v>141</v>
      </c>
      <c r="BM97" s="208" t="s">
        <v>3028</v>
      </c>
    </row>
    <row r="98" s="1" customFormat="1" ht="24" customHeight="1">
      <c r="B98" s="39"/>
      <c r="C98" s="264" t="s">
        <v>175</v>
      </c>
      <c r="D98" s="264" t="s">
        <v>283</v>
      </c>
      <c r="E98" s="265" t="s">
        <v>3029</v>
      </c>
      <c r="F98" s="266" t="s">
        <v>3030</v>
      </c>
      <c r="G98" s="267" t="s">
        <v>519</v>
      </c>
      <c r="H98" s="268">
        <v>3.0899999999999999</v>
      </c>
      <c r="I98" s="269"/>
      <c r="J98" s="270">
        <f>ROUND(I98*H98,2)</f>
        <v>0</v>
      </c>
      <c r="K98" s="266" t="s">
        <v>3001</v>
      </c>
      <c r="L98" s="271"/>
      <c r="M98" s="272" t="s">
        <v>19</v>
      </c>
      <c r="N98" s="273" t="s">
        <v>44</v>
      </c>
      <c r="O98" s="84"/>
      <c r="P98" s="206">
        <f>O98*H98</f>
        <v>0</v>
      </c>
      <c r="Q98" s="206">
        <v>0.55000000000000004</v>
      </c>
      <c r="R98" s="206">
        <f>Q98*H98</f>
        <v>1.6995</v>
      </c>
      <c r="S98" s="206">
        <v>0</v>
      </c>
      <c r="T98" s="207">
        <f>S98*H98</f>
        <v>0</v>
      </c>
      <c r="AR98" s="208" t="s">
        <v>167</v>
      </c>
      <c r="AT98" s="208" t="s">
        <v>283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141</v>
      </c>
      <c r="BM98" s="208" t="s">
        <v>3031</v>
      </c>
    </row>
    <row r="99" s="1" customFormat="1" ht="24" customHeight="1">
      <c r="B99" s="39"/>
      <c r="C99" s="264" t="s">
        <v>179</v>
      </c>
      <c r="D99" s="264" t="s">
        <v>283</v>
      </c>
      <c r="E99" s="265" t="s">
        <v>3032</v>
      </c>
      <c r="F99" s="266" t="s">
        <v>3033</v>
      </c>
      <c r="G99" s="267" t="s">
        <v>234</v>
      </c>
      <c r="H99" s="268">
        <v>618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4"/>
      <c r="P99" s="206">
        <f>O99*H99</f>
        <v>0</v>
      </c>
      <c r="Q99" s="206">
        <v>0.00073999999999999999</v>
      </c>
      <c r="R99" s="206">
        <f>Q99*H99</f>
        <v>0.45732</v>
      </c>
      <c r="S99" s="206">
        <v>0</v>
      </c>
      <c r="T99" s="207">
        <f>S99*H99</f>
        <v>0</v>
      </c>
      <c r="AR99" s="208" t="s">
        <v>167</v>
      </c>
      <c r="AT99" s="208" t="s">
        <v>283</v>
      </c>
      <c r="AU99" s="208" t="s">
        <v>83</v>
      </c>
      <c r="AY99" s="18" t="s">
        <v>142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8" t="s">
        <v>81</v>
      </c>
      <c r="BK99" s="209">
        <f>ROUND(I99*H99,2)</f>
        <v>0</v>
      </c>
      <c r="BL99" s="18" t="s">
        <v>141</v>
      </c>
      <c r="BM99" s="208" t="s">
        <v>3034</v>
      </c>
    </row>
    <row r="100" s="1" customFormat="1" ht="36" customHeight="1">
      <c r="B100" s="39"/>
      <c r="C100" s="197" t="s">
        <v>183</v>
      </c>
      <c r="D100" s="197" t="s">
        <v>137</v>
      </c>
      <c r="E100" s="198" t="s">
        <v>3035</v>
      </c>
      <c r="F100" s="199" t="s">
        <v>3036</v>
      </c>
      <c r="G100" s="200" t="s">
        <v>234</v>
      </c>
      <c r="H100" s="201">
        <v>35</v>
      </c>
      <c r="I100" s="202"/>
      <c r="J100" s="203">
        <f>ROUND(I100*H100,2)</f>
        <v>0</v>
      </c>
      <c r="K100" s="199" t="s">
        <v>3001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08" t="s">
        <v>141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141</v>
      </c>
      <c r="BM100" s="208" t="s">
        <v>3037</v>
      </c>
    </row>
    <row r="101" s="1" customFormat="1" ht="16.5" customHeight="1">
      <c r="B101" s="39"/>
      <c r="C101" s="264" t="s">
        <v>187</v>
      </c>
      <c r="D101" s="264" t="s">
        <v>283</v>
      </c>
      <c r="E101" s="265" t="s">
        <v>3038</v>
      </c>
      <c r="F101" s="266" t="s">
        <v>3039</v>
      </c>
      <c r="G101" s="267" t="s">
        <v>234</v>
      </c>
      <c r="H101" s="268">
        <v>1.75</v>
      </c>
      <c r="I101" s="269"/>
      <c r="J101" s="270">
        <f>ROUND(I101*H101,2)</f>
        <v>0</v>
      </c>
      <c r="K101" s="266" t="s">
        <v>3001</v>
      </c>
      <c r="L101" s="271"/>
      <c r="M101" s="272" t="s">
        <v>19</v>
      </c>
      <c r="N101" s="273" t="s">
        <v>44</v>
      </c>
      <c r="O101" s="84"/>
      <c r="P101" s="206">
        <f>O101*H101</f>
        <v>0</v>
      </c>
      <c r="Q101" s="206">
        <v>0.025000000000000001</v>
      </c>
      <c r="R101" s="206">
        <f>Q101*H101</f>
        <v>0.043750000000000004</v>
      </c>
      <c r="S101" s="206">
        <v>0</v>
      </c>
      <c r="T101" s="207">
        <f>S101*H101</f>
        <v>0</v>
      </c>
      <c r="AR101" s="208" t="s">
        <v>167</v>
      </c>
      <c r="AT101" s="208" t="s">
        <v>283</v>
      </c>
      <c r="AU101" s="208" t="s">
        <v>83</v>
      </c>
      <c r="AY101" s="18" t="s">
        <v>142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8" t="s">
        <v>81</v>
      </c>
      <c r="BK101" s="209">
        <f>ROUND(I101*H101,2)</f>
        <v>0</v>
      </c>
      <c r="BL101" s="18" t="s">
        <v>141</v>
      </c>
      <c r="BM101" s="208" t="s">
        <v>3040</v>
      </c>
    </row>
    <row r="102" s="12" customFormat="1">
      <c r="B102" s="226"/>
      <c r="C102" s="227"/>
      <c r="D102" s="228" t="s">
        <v>203</v>
      </c>
      <c r="E102" s="229" t="s">
        <v>19</v>
      </c>
      <c r="F102" s="230" t="s">
        <v>3041</v>
      </c>
      <c r="G102" s="227"/>
      <c r="H102" s="231">
        <v>1.75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203</v>
      </c>
      <c r="AU102" s="237" t="s">
        <v>83</v>
      </c>
      <c r="AV102" s="12" t="s">
        <v>83</v>
      </c>
      <c r="AW102" s="12" t="s">
        <v>34</v>
      </c>
      <c r="AX102" s="12" t="s">
        <v>81</v>
      </c>
      <c r="AY102" s="237" t="s">
        <v>142</v>
      </c>
    </row>
    <row r="103" s="1" customFormat="1" ht="36" customHeight="1">
      <c r="B103" s="39"/>
      <c r="C103" s="197" t="s">
        <v>191</v>
      </c>
      <c r="D103" s="197" t="s">
        <v>137</v>
      </c>
      <c r="E103" s="198" t="s">
        <v>3042</v>
      </c>
      <c r="F103" s="199" t="s">
        <v>3043</v>
      </c>
      <c r="G103" s="200" t="s">
        <v>234</v>
      </c>
      <c r="H103" s="201">
        <v>10</v>
      </c>
      <c r="I103" s="202"/>
      <c r="J103" s="203">
        <f>ROUND(I103*H103,2)</f>
        <v>0</v>
      </c>
      <c r="K103" s="199" t="s">
        <v>3001</v>
      </c>
      <c r="L103" s="44"/>
      <c r="M103" s="204" t="s">
        <v>19</v>
      </c>
      <c r="N103" s="205" t="s">
        <v>44</v>
      </c>
      <c r="O103" s="84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08" t="s">
        <v>141</v>
      </c>
      <c r="AT103" s="208" t="s">
        <v>137</v>
      </c>
      <c r="AU103" s="208" t="s">
        <v>83</v>
      </c>
      <c r="AY103" s="18" t="s">
        <v>142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8" t="s">
        <v>81</v>
      </c>
      <c r="BK103" s="209">
        <f>ROUND(I103*H103,2)</f>
        <v>0</v>
      </c>
      <c r="BL103" s="18" t="s">
        <v>141</v>
      </c>
      <c r="BM103" s="208" t="s">
        <v>3044</v>
      </c>
    </row>
    <row r="104" s="1" customFormat="1" ht="16.5" customHeight="1">
      <c r="B104" s="39"/>
      <c r="C104" s="264" t="s">
        <v>8</v>
      </c>
      <c r="D104" s="264" t="s">
        <v>283</v>
      </c>
      <c r="E104" s="265" t="s">
        <v>3038</v>
      </c>
      <c r="F104" s="266" t="s">
        <v>3039</v>
      </c>
      <c r="G104" s="267" t="s">
        <v>234</v>
      </c>
      <c r="H104" s="268">
        <v>10</v>
      </c>
      <c r="I104" s="269"/>
      <c r="J104" s="270">
        <f>ROUND(I104*H104,2)</f>
        <v>0</v>
      </c>
      <c r="K104" s="266" t="s">
        <v>3001</v>
      </c>
      <c r="L104" s="271"/>
      <c r="M104" s="272" t="s">
        <v>19</v>
      </c>
      <c r="N104" s="273" t="s">
        <v>44</v>
      </c>
      <c r="O104" s="84"/>
      <c r="P104" s="206">
        <f>O104*H104</f>
        <v>0</v>
      </c>
      <c r="Q104" s="206">
        <v>0.025000000000000001</v>
      </c>
      <c r="R104" s="206">
        <f>Q104*H104</f>
        <v>0.25</v>
      </c>
      <c r="S104" s="206">
        <v>0</v>
      </c>
      <c r="T104" s="207">
        <f>S104*H104</f>
        <v>0</v>
      </c>
      <c r="AR104" s="208" t="s">
        <v>167</v>
      </c>
      <c r="AT104" s="208" t="s">
        <v>283</v>
      </c>
      <c r="AU104" s="208" t="s">
        <v>83</v>
      </c>
      <c r="AY104" s="18" t="s">
        <v>142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8" t="s">
        <v>81</v>
      </c>
      <c r="BK104" s="209">
        <f>ROUND(I104*H104,2)</f>
        <v>0</v>
      </c>
      <c r="BL104" s="18" t="s">
        <v>141</v>
      </c>
      <c r="BM104" s="208" t="s">
        <v>3045</v>
      </c>
    </row>
    <row r="105" s="1" customFormat="1" ht="36" customHeight="1">
      <c r="B105" s="39"/>
      <c r="C105" s="197" t="s">
        <v>209</v>
      </c>
      <c r="D105" s="197" t="s">
        <v>137</v>
      </c>
      <c r="E105" s="198" t="s">
        <v>3046</v>
      </c>
      <c r="F105" s="199" t="s">
        <v>3047</v>
      </c>
      <c r="G105" s="200" t="s">
        <v>234</v>
      </c>
      <c r="H105" s="201">
        <v>1936</v>
      </c>
      <c r="I105" s="202"/>
      <c r="J105" s="203">
        <f>ROUND(I105*H105,2)</f>
        <v>0</v>
      </c>
      <c r="K105" s="199" t="s">
        <v>3001</v>
      </c>
      <c r="L105" s="44"/>
      <c r="M105" s="204" t="s">
        <v>19</v>
      </c>
      <c r="N105" s="205" t="s">
        <v>44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08" t="s">
        <v>141</v>
      </c>
      <c r="AT105" s="208" t="s">
        <v>137</v>
      </c>
      <c r="AU105" s="208" t="s">
        <v>83</v>
      </c>
      <c r="AY105" s="18" t="s">
        <v>142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81</v>
      </c>
      <c r="BK105" s="209">
        <f>ROUND(I105*H105,2)</f>
        <v>0</v>
      </c>
      <c r="BL105" s="18" t="s">
        <v>141</v>
      </c>
      <c r="BM105" s="208" t="s">
        <v>3048</v>
      </c>
    </row>
    <row r="106" s="1" customFormat="1" ht="16.5" customHeight="1">
      <c r="B106" s="39"/>
      <c r="C106" s="264" t="s">
        <v>282</v>
      </c>
      <c r="D106" s="264" t="s">
        <v>283</v>
      </c>
      <c r="E106" s="265" t="s">
        <v>3038</v>
      </c>
      <c r="F106" s="266" t="s">
        <v>3039</v>
      </c>
      <c r="G106" s="267" t="s">
        <v>234</v>
      </c>
      <c r="H106" s="268">
        <v>29.039999999999999</v>
      </c>
      <c r="I106" s="269"/>
      <c r="J106" s="270">
        <f>ROUND(I106*H106,2)</f>
        <v>0</v>
      </c>
      <c r="K106" s="266" t="s">
        <v>3001</v>
      </c>
      <c r="L106" s="271"/>
      <c r="M106" s="272" t="s">
        <v>19</v>
      </c>
      <c r="N106" s="273" t="s">
        <v>44</v>
      </c>
      <c r="O106" s="84"/>
      <c r="P106" s="206">
        <f>O106*H106</f>
        <v>0</v>
      </c>
      <c r="Q106" s="206">
        <v>0.025000000000000001</v>
      </c>
      <c r="R106" s="206">
        <f>Q106*H106</f>
        <v>0.72599999999999998</v>
      </c>
      <c r="S106" s="206">
        <v>0</v>
      </c>
      <c r="T106" s="207">
        <f>S106*H106</f>
        <v>0</v>
      </c>
      <c r="AR106" s="208" t="s">
        <v>167</v>
      </c>
      <c r="AT106" s="208" t="s">
        <v>283</v>
      </c>
      <c r="AU106" s="208" t="s">
        <v>83</v>
      </c>
      <c r="AY106" s="18" t="s">
        <v>142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8" t="s">
        <v>81</v>
      </c>
      <c r="BK106" s="209">
        <f>ROUND(I106*H106,2)</f>
        <v>0</v>
      </c>
      <c r="BL106" s="18" t="s">
        <v>141</v>
      </c>
      <c r="BM106" s="208" t="s">
        <v>3049</v>
      </c>
    </row>
    <row r="107" s="12" customFormat="1">
      <c r="B107" s="226"/>
      <c r="C107" s="227"/>
      <c r="D107" s="228" t="s">
        <v>203</v>
      </c>
      <c r="E107" s="229" t="s">
        <v>19</v>
      </c>
      <c r="F107" s="230" t="s">
        <v>3050</v>
      </c>
      <c r="G107" s="227"/>
      <c r="H107" s="231">
        <v>29.039999999999999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34</v>
      </c>
      <c r="AX107" s="12" t="s">
        <v>81</v>
      </c>
      <c r="AY107" s="237" t="s">
        <v>142</v>
      </c>
    </row>
    <row r="108" s="1" customFormat="1" ht="36" customHeight="1">
      <c r="B108" s="39"/>
      <c r="C108" s="197" t="s">
        <v>291</v>
      </c>
      <c r="D108" s="197" t="s">
        <v>137</v>
      </c>
      <c r="E108" s="198" t="s">
        <v>3051</v>
      </c>
      <c r="F108" s="199" t="s">
        <v>3052</v>
      </c>
      <c r="G108" s="200" t="s">
        <v>234</v>
      </c>
      <c r="H108" s="201">
        <v>173</v>
      </c>
      <c r="I108" s="202"/>
      <c r="J108" s="203">
        <f>ROUND(I108*H108,2)</f>
        <v>0</v>
      </c>
      <c r="K108" s="199" t="s">
        <v>3001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141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141</v>
      </c>
      <c r="BM108" s="208" t="s">
        <v>3053</v>
      </c>
    </row>
    <row r="109" s="1" customFormat="1" ht="16.5" customHeight="1">
      <c r="B109" s="39"/>
      <c r="C109" s="264" t="s">
        <v>294</v>
      </c>
      <c r="D109" s="264" t="s">
        <v>283</v>
      </c>
      <c r="E109" s="265" t="s">
        <v>3038</v>
      </c>
      <c r="F109" s="266" t="s">
        <v>3039</v>
      </c>
      <c r="G109" s="267" t="s">
        <v>234</v>
      </c>
      <c r="H109" s="268">
        <v>7.7850000000000001</v>
      </c>
      <c r="I109" s="269"/>
      <c r="J109" s="270">
        <f>ROUND(I109*H109,2)</f>
        <v>0</v>
      </c>
      <c r="K109" s="266" t="s">
        <v>3001</v>
      </c>
      <c r="L109" s="271"/>
      <c r="M109" s="272" t="s">
        <v>19</v>
      </c>
      <c r="N109" s="273" t="s">
        <v>44</v>
      </c>
      <c r="O109" s="84"/>
      <c r="P109" s="206">
        <f>O109*H109</f>
        <v>0</v>
      </c>
      <c r="Q109" s="206">
        <v>0.025000000000000001</v>
      </c>
      <c r="R109" s="206">
        <f>Q109*H109</f>
        <v>0.19462500000000002</v>
      </c>
      <c r="S109" s="206">
        <v>0</v>
      </c>
      <c r="T109" s="207">
        <f>S109*H109</f>
        <v>0</v>
      </c>
      <c r="AR109" s="208" t="s">
        <v>167</v>
      </c>
      <c r="AT109" s="208" t="s">
        <v>283</v>
      </c>
      <c r="AU109" s="208" t="s">
        <v>83</v>
      </c>
      <c r="AY109" s="18" t="s">
        <v>142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8" t="s">
        <v>81</v>
      </c>
      <c r="BK109" s="209">
        <f>ROUND(I109*H109,2)</f>
        <v>0</v>
      </c>
      <c r="BL109" s="18" t="s">
        <v>141</v>
      </c>
      <c r="BM109" s="208" t="s">
        <v>3054</v>
      </c>
    </row>
    <row r="110" s="12" customFormat="1">
      <c r="B110" s="226"/>
      <c r="C110" s="227"/>
      <c r="D110" s="228" t="s">
        <v>203</v>
      </c>
      <c r="E110" s="229" t="s">
        <v>19</v>
      </c>
      <c r="F110" s="230" t="s">
        <v>3055</v>
      </c>
      <c r="G110" s="227"/>
      <c r="H110" s="231">
        <v>7.7850000000000001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203</v>
      </c>
      <c r="AU110" s="237" t="s">
        <v>83</v>
      </c>
      <c r="AV110" s="12" t="s">
        <v>83</v>
      </c>
      <c r="AW110" s="12" t="s">
        <v>34</v>
      </c>
      <c r="AX110" s="12" t="s">
        <v>81</v>
      </c>
      <c r="AY110" s="237" t="s">
        <v>142</v>
      </c>
    </row>
    <row r="111" s="1" customFormat="1" ht="36" customHeight="1">
      <c r="B111" s="39"/>
      <c r="C111" s="197" t="s">
        <v>297</v>
      </c>
      <c r="D111" s="197" t="s">
        <v>137</v>
      </c>
      <c r="E111" s="198" t="s">
        <v>3056</v>
      </c>
      <c r="F111" s="199" t="s">
        <v>3057</v>
      </c>
      <c r="G111" s="200" t="s">
        <v>234</v>
      </c>
      <c r="H111" s="201">
        <v>542</v>
      </c>
      <c r="I111" s="202"/>
      <c r="J111" s="203">
        <f>ROUND(I111*H111,2)</f>
        <v>0</v>
      </c>
      <c r="K111" s="199" t="s">
        <v>3001</v>
      </c>
      <c r="L111" s="44"/>
      <c r="M111" s="204" t="s">
        <v>19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08" t="s">
        <v>141</v>
      </c>
      <c r="AT111" s="208" t="s">
        <v>137</v>
      </c>
      <c r="AU111" s="208" t="s">
        <v>83</v>
      </c>
      <c r="AY111" s="18" t="s">
        <v>142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81</v>
      </c>
      <c r="BK111" s="209">
        <f>ROUND(I111*H111,2)</f>
        <v>0</v>
      </c>
      <c r="BL111" s="18" t="s">
        <v>141</v>
      </c>
      <c r="BM111" s="208" t="s">
        <v>3058</v>
      </c>
    </row>
    <row r="112" s="1" customFormat="1" ht="16.5" customHeight="1">
      <c r="B112" s="39"/>
      <c r="C112" s="264" t="s">
        <v>7</v>
      </c>
      <c r="D112" s="264" t="s">
        <v>283</v>
      </c>
      <c r="E112" s="265" t="s">
        <v>3038</v>
      </c>
      <c r="F112" s="266" t="s">
        <v>3039</v>
      </c>
      <c r="G112" s="267" t="s">
        <v>234</v>
      </c>
      <c r="H112" s="268">
        <v>24.390000000000001</v>
      </c>
      <c r="I112" s="269"/>
      <c r="J112" s="270">
        <f>ROUND(I112*H112,2)</f>
        <v>0</v>
      </c>
      <c r="K112" s="266" t="s">
        <v>3001</v>
      </c>
      <c r="L112" s="271"/>
      <c r="M112" s="272" t="s">
        <v>19</v>
      </c>
      <c r="N112" s="273" t="s">
        <v>44</v>
      </c>
      <c r="O112" s="84"/>
      <c r="P112" s="206">
        <f>O112*H112</f>
        <v>0</v>
      </c>
      <c r="Q112" s="206">
        <v>0.025000000000000001</v>
      </c>
      <c r="R112" s="206">
        <f>Q112*H112</f>
        <v>0.60975000000000001</v>
      </c>
      <c r="S112" s="206">
        <v>0</v>
      </c>
      <c r="T112" s="207">
        <f>S112*H112</f>
        <v>0</v>
      </c>
      <c r="AR112" s="208" t="s">
        <v>167</v>
      </c>
      <c r="AT112" s="208" t="s">
        <v>283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141</v>
      </c>
      <c r="BM112" s="208" t="s">
        <v>3059</v>
      </c>
    </row>
    <row r="113" s="12" customFormat="1">
      <c r="B113" s="226"/>
      <c r="C113" s="227"/>
      <c r="D113" s="228" t="s">
        <v>203</v>
      </c>
      <c r="E113" s="229" t="s">
        <v>19</v>
      </c>
      <c r="F113" s="230" t="s">
        <v>3060</v>
      </c>
      <c r="G113" s="227"/>
      <c r="H113" s="231">
        <v>24.390000000000001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203</v>
      </c>
      <c r="AU113" s="237" t="s">
        <v>83</v>
      </c>
      <c r="AV113" s="12" t="s">
        <v>83</v>
      </c>
      <c r="AW113" s="12" t="s">
        <v>34</v>
      </c>
      <c r="AX113" s="12" t="s">
        <v>81</v>
      </c>
      <c r="AY113" s="237" t="s">
        <v>142</v>
      </c>
    </row>
    <row r="114" s="1" customFormat="1" ht="24" customHeight="1">
      <c r="B114" s="39"/>
      <c r="C114" s="197" t="s">
        <v>302</v>
      </c>
      <c r="D114" s="197" t="s">
        <v>137</v>
      </c>
      <c r="E114" s="198" t="s">
        <v>3061</v>
      </c>
      <c r="F114" s="199" t="s">
        <v>3062</v>
      </c>
      <c r="G114" s="200" t="s">
        <v>417</v>
      </c>
      <c r="H114" s="201">
        <v>78</v>
      </c>
      <c r="I114" s="202"/>
      <c r="J114" s="203">
        <f>ROUND(I114*H114,2)</f>
        <v>0</v>
      </c>
      <c r="K114" s="199" t="s">
        <v>3001</v>
      </c>
      <c r="L114" s="44"/>
      <c r="M114" s="204" t="s">
        <v>19</v>
      </c>
      <c r="N114" s="205" t="s">
        <v>44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08" t="s">
        <v>141</v>
      </c>
      <c r="AT114" s="208" t="s">
        <v>137</v>
      </c>
      <c r="AU114" s="208" t="s">
        <v>83</v>
      </c>
      <c r="AY114" s="18" t="s">
        <v>142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81</v>
      </c>
      <c r="BK114" s="209">
        <f>ROUND(I114*H114,2)</f>
        <v>0</v>
      </c>
      <c r="BL114" s="18" t="s">
        <v>141</v>
      </c>
      <c r="BM114" s="208" t="s">
        <v>3063</v>
      </c>
    </row>
    <row r="115" s="1" customFormat="1" ht="24" customHeight="1">
      <c r="B115" s="39"/>
      <c r="C115" s="197" t="s">
        <v>305</v>
      </c>
      <c r="D115" s="197" t="s">
        <v>137</v>
      </c>
      <c r="E115" s="198" t="s">
        <v>3064</v>
      </c>
      <c r="F115" s="199" t="s">
        <v>3065</v>
      </c>
      <c r="G115" s="200" t="s">
        <v>417</v>
      </c>
      <c r="H115" s="201">
        <v>218</v>
      </c>
      <c r="I115" s="202"/>
      <c r="J115" s="203">
        <f>ROUND(I115*H115,2)</f>
        <v>0</v>
      </c>
      <c r="K115" s="199" t="s">
        <v>3001</v>
      </c>
      <c r="L115" s="44"/>
      <c r="M115" s="204" t="s">
        <v>19</v>
      </c>
      <c r="N115" s="205" t="s">
        <v>44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08" t="s">
        <v>141</v>
      </c>
      <c r="AT115" s="208" t="s">
        <v>137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141</v>
      </c>
      <c r="BM115" s="208" t="s">
        <v>3066</v>
      </c>
    </row>
    <row r="116" s="1" customFormat="1" ht="24" customHeight="1">
      <c r="B116" s="39"/>
      <c r="C116" s="197" t="s">
        <v>308</v>
      </c>
      <c r="D116" s="197" t="s">
        <v>137</v>
      </c>
      <c r="E116" s="198" t="s">
        <v>3067</v>
      </c>
      <c r="F116" s="199" t="s">
        <v>3068</v>
      </c>
      <c r="G116" s="200" t="s">
        <v>417</v>
      </c>
      <c r="H116" s="201">
        <v>151</v>
      </c>
      <c r="I116" s="202"/>
      <c r="J116" s="203">
        <f>ROUND(I116*H116,2)</f>
        <v>0</v>
      </c>
      <c r="K116" s="199" t="s">
        <v>3001</v>
      </c>
      <c r="L116" s="44"/>
      <c r="M116" s="204" t="s">
        <v>19</v>
      </c>
      <c r="N116" s="205" t="s">
        <v>44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08" t="s">
        <v>141</v>
      </c>
      <c r="AT116" s="208" t="s">
        <v>137</v>
      </c>
      <c r="AU116" s="208" t="s">
        <v>83</v>
      </c>
      <c r="AY116" s="18" t="s">
        <v>142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8" t="s">
        <v>81</v>
      </c>
      <c r="BK116" s="209">
        <f>ROUND(I116*H116,2)</f>
        <v>0</v>
      </c>
      <c r="BL116" s="18" t="s">
        <v>141</v>
      </c>
      <c r="BM116" s="208" t="s">
        <v>3069</v>
      </c>
    </row>
    <row r="117" s="1" customFormat="1" ht="24" customHeight="1">
      <c r="B117" s="39"/>
      <c r="C117" s="197" t="s">
        <v>311</v>
      </c>
      <c r="D117" s="197" t="s">
        <v>137</v>
      </c>
      <c r="E117" s="198" t="s">
        <v>3070</v>
      </c>
      <c r="F117" s="199" t="s">
        <v>3071</v>
      </c>
      <c r="G117" s="200" t="s">
        <v>417</v>
      </c>
      <c r="H117" s="201">
        <v>91</v>
      </c>
      <c r="I117" s="202"/>
      <c r="J117" s="203">
        <f>ROUND(I117*H117,2)</f>
        <v>0</v>
      </c>
      <c r="K117" s="199" t="s">
        <v>3001</v>
      </c>
      <c r="L117" s="44"/>
      <c r="M117" s="204" t="s">
        <v>19</v>
      </c>
      <c r="N117" s="205" t="s">
        <v>44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08" t="s">
        <v>141</v>
      </c>
      <c r="AT117" s="208" t="s">
        <v>137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141</v>
      </c>
      <c r="BM117" s="208" t="s">
        <v>3072</v>
      </c>
    </row>
    <row r="118" s="1" customFormat="1" ht="24" customHeight="1">
      <c r="B118" s="39"/>
      <c r="C118" s="197" t="s">
        <v>314</v>
      </c>
      <c r="D118" s="197" t="s">
        <v>137</v>
      </c>
      <c r="E118" s="198" t="s">
        <v>3073</v>
      </c>
      <c r="F118" s="199" t="s">
        <v>3074</v>
      </c>
      <c r="G118" s="200" t="s">
        <v>234</v>
      </c>
      <c r="H118" s="201">
        <v>1936</v>
      </c>
      <c r="I118" s="202"/>
      <c r="J118" s="203">
        <f>ROUND(I118*H118,2)</f>
        <v>0</v>
      </c>
      <c r="K118" s="199" t="s">
        <v>3001</v>
      </c>
      <c r="L118" s="44"/>
      <c r="M118" s="204" t="s">
        <v>19</v>
      </c>
      <c r="N118" s="205" t="s">
        <v>44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08" t="s">
        <v>141</v>
      </c>
      <c r="AT118" s="208" t="s">
        <v>137</v>
      </c>
      <c r="AU118" s="208" t="s">
        <v>83</v>
      </c>
      <c r="AY118" s="18" t="s">
        <v>142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8" t="s">
        <v>81</v>
      </c>
      <c r="BK118" s="209">
        <f>ROUND(I118*H118,2)</f>
        <v>0</v>
      </c>
      <c r="BL118" s="18" t="s">
        <v>141</v>
      </c>
      <c r="BM118" s="208" t="s">
        <v>3075</v>
      </c>
    </row>
    <row r="119" s="1" customFormat="1" ht="24" customHeight="1">
      <c r="B119" s="39"/>
      <c r="C119" s="197" t="s">
        <v>317</v>
      </c>
      <c r="D119" s="197" t="s">
        <v>137</v>
      </c>
      <c r="E119" s="198" t="s">
        <v>3076</v>
      </c>
      <c r="F119" s="199" t="s">
        <v>3077</v>
      </c>
      <c r="G119" s="200" t="s">
        <v>234</v>
      </c>
      <c r="H119" s="201">
        <v>2250</v>
      </c>
      <c r="I119" s="202"/>
      <c r="J119" s="203">
        <f>ROUND(I119*H119,2)</f>
        <v>0</v>
      </c>
      <c r="K119" s="199" t="s">
        <v>3001</v>
      </c>
      <c r="L119" s="44"/>
      <c r="M119" s="204" t="s">
        <v>19</v>
      </c>
      <c r="N119" s="205" t="s">
        <v>44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08" t="s">
        <v>141</v>
      </c>
      <c r="AT119" s="208" t="s">
        <v>137</v>
      </c>
      <c r="AU119" s="208" t="s">
        <v>83</v>
      </c>
      <c r="AY119" s="18" t="s">
        <v>142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8" t="s">
        <v>81</v>
      </c>
      <c r="BK119" s="209">
        <f>ROUND(I119*H119,2)</f>
        <v>0</v>
      </c>
      <c r="BL119" s="18" t="s">
        <v>141</v>
      </c>
      <c r="BM119" s="208" t="s">
        <v>3078</v>
      </c>
    </row>
    <row r="120" s="1" customFormat="1" ht="36" customHeight="1">
      <c r="B120" s="39"/>
      <c r="C120" s="197" t="s">
        <v>320</v>
      </c>
      <c r="D120" s="197" t="s">
        <v>137</v>
      </c>
      <c r="E120" s="198" t="s">
        <v>3079</v>
      </c>
      <c r="F120" s="199" t="s">
        <v>3080</v>
      </c>
      <c r="G120" s="200" t="s">
        <v>417</v>
      </c>
      <c r="H120" s="201">
        <v>230</v>
      </c>
      <c r="I120" s="202"/>
      <c r="J120" s="203">
        <f>ROUND(I120*H120,2)</f>
        <v>0</v>
      </c>
      <c r="K120" s="199" t="s">
        <v>3001</v>
      </c>
      <c r="L120" s="44"/>
      <c r="M120" s="204" t="s">
        <v>19</v>
      </c>
      <c r="N120" s="205" t="s">
        <v>44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08" t="s">
        <v>141</v>
      </c>
      <c r="AT120" s="208" t="s">
        <v>137</v>
      </c>
      <c r="AU120" s="208" t="s">
        <v>83</v>
      </c>
      <c r="AY120" s="18" t="s">
        <v>142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8" t="s">
        <v>81</v>
      </c>
      <c r="BK120" s="209">
        <f>ROUND(I120*H120,2)</f>
        <v>0</v>
      </c>
      <c r="BL120" s="18" t="s">
        <v>141</v>
      </c>
      <c r="BM120" s="208" t="s">
        <v>3081</v>
      </c>
    </row>
    <row r="121" s="1" customFormat="1" ht="24" customHeight="1">
      <c r="B121" s="39"/>
      <c r="C121" s="197" t="s">
        <v>323</v>
      </c>
      <c r="D121" s="197" t="s">
        <v>137</v>
      </c>
      <c r="E121" s="198" t="s">
        <v>3082</v>
      </c>
      <c r="F121" s="199" t="s">
        <v>3083</v>
      </c>
      <c r="G121" s="200" t="s">
        <v>417</v>
      </c>
      <c r="H121" s="201">
        <v>309</v>
      </c>
      <c r="I121" s="202"/>
      <c r="J121" s="203">
        <f>ROUND(I121*H121,2)</f>
        <v>0</v>
      </c>
      <c r="K121" s="199" t="s">
        <v>3001</v>
      </c>
      <c r="L121" s="44"/>
      <c r="M121" s="204" t="s">
        <v>19</v>
      </c>
      <c r="N121" s="205" t="s">
        <v>44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08" t="s">
        <v>141</v>
      </c>
      <c r="AT121" s="208" t="s">
        <v>137</v>
      </c>
      <c r="AU121" s="208" t="s">
        <v>83</v>
      </c>
      <c r="AY121" s="18" t="s">
        <v>142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8" t="s">
        <v>81</v>
      </c>
      <c r="BK121" s="209">
        <f>ROUND(I121*H121,2)</f>
        <v>0</v>
      </c>
      <c r="BL121" s="18" t="s">
        <v>141</v>
      </c>
      <c r="BM121" s="208" t="s">
        <v>3084</v>
      </c>
    </row>
    <row r="122" s="1" customFormat="1" ht="36" customHeight="1">
      <c r="B122" s="39"/>
      <c r="C122" s="197" t="s">
        <v>326</v>
      </c>
      <c r="D122" s="197" t="s">
        <v>137</v>
      </c>
      <c r="E122" s="198" t="s">
        <v>3085</v>
      </c>
      <c r="F122" s="199" t="s">
        <v>3086</v>
      </c>
      <c r="G122" s="200" t="s">
        <v>234</v>
      </c>
      <c r="H122" s="201">
        <v>173</v>
      </c>
      <c r="I122" s="202"/>
      <c r="J122" s="203">
        <f>ROUND(I122*H122,2)</f>
        <v>0</v>
      </c>
      <c r="K122" s="199" t="s">
        <v>3001</v>
      </c>
      <c r="L122" s="44"/>
      <c r="M122" s="204" t="s">
        <v>19</v>
      </c>
      <c r="N122" s="205" t="s">
        <v>44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08" t="s">
        <v>141</v>
      </c>
      <c r="AT122" s="208" t="s">
        <v>137</v>
      </c>
      <c r="AU122" s="208" t="s">
        <v>83</v>
      </c>
      <c r="AY122" s="18" t="s">
        <v>142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8" t="s">
        <v>81</v>
      </c>
      <c r="BK122" s="209">
        <f>ROUND(I122*H122,2)</f>
        <v>0</v>
      </c>
      <c r="BL122" s="18" t="s">
        <v>141</v>
      </c>
      <c r="BM122" s="208" t="s">
        <v>3087</v>
      </c>
    </row>
    <row r="123" s="1" customFormat="1" ht="16.5" customHeight="1">
      <c r="B123" s="39"/>
      <c r="C123" s="264" t="s">
        <v>329</v>
      </c>
      <c r="D123" s="264" t="s">
        <v>283</v>
      </c>
      <c r="E123" s="265" t="s">
        <v>3088</v>
      </c>
      <c r="F123" s="266" t="s">
        <v>3089</v>
      </c>
      <c r="G123" s="267" t="s">
        <v>390</v>
      </c>
      <c r="H123" s="268">
        <v>3.46</v>
      </c>
      <c r="I123" s="269"/>
      <c r="J123" s="270">
        <f>ROUND(I123*H123,2)</f>
        <v>0</v>
      </c>
      <c r="K123" s="266" t="s">
        <v>19</v>
      </c>
      <c r="L123" s="271"/>
      <c r="M123" s="272" t="s">
        <v>19</v>
      </c>
      <c r="N123" s="273" t="s">
        <v>44</v>
      </c>
      <c r="O123" s="84"/>
      <c r="P123" s="206">
        <f>O123*H123</f>
        <v>0</v>
      </c>
      <c r="Q123" s="206">
        <v>0.001</v>
      </c>
      <c r="R123" s="206">
        <f>Q123*H123</f>
        <v>0.00346</v>
      </c>
      <c r="S123" s="206">
        <v>0</v>
      </c>
      <c r="T123" s="207">
        <f>S123*H123</f>
        <v>0</v>
      </c>
      <c r="AR123" s="208" t="s">
        <v>167</v>
      </c>
      <c r="AT123" s="208" t="s">
        <v>283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141</v>
      </c>
      <c r="BM123" s="208" t="s">
        <v>3090</v>
      </c>
    </row>
    <row r="124" s="12" customFormat="1">
      <c r="B124" s="226"/>
      <c r="C124" s="227"/>
      <c r="D124" s="228" t="s">
        <v>203</v>
      </c>
      <c r="E124" s="229" t="s">
        <v>19</v>
      </c>
      <c r="F124" s="230" t="s">
        <v>3091</v>
      </c>
      <c r="G124" s="227"/>
      <c r="H124" s="231">
        <v>3.46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203</v>
      </c>
      <c r="AU124" s="237" t="s">
        <v>83</v>
      </c>
      <c r="AV124" s="12" t="s">
        <v>83</v>
      </c>
      <c r="AW124" s="12" t="s">
        <v>34</v>
      </c>
      <c r="AX124" s="12" t="s">
        <v>81</v>
      </c>
      <c r="AY124" s="237" t="s">
        <v>142</v>
      </c>
    </row>
    <row r="125" s="1" customFormat="1" ht="24" customHeight="1">
      <c r="B125" s="39"/>
      <c r="C125" s="264" t="s">
        <v>287</v>
      </c>
      <c r="D125" s="264" t="s">
        <v>283</v>
      </c>
      <c r="E125" s="265" t="s">
        <v>3092</v>
      </c>
      <c r="F125" s="266" t="s">
        <v>3093</v>
      </c>
      <c r="G125" s="267" t="s">
        <v>390</v>
      </c>
      <c r="H125" s="268">
        <v>2.5950000000000002</v>
      </c>
      <c r="I125" s="269"/>
      <c r="J125" s="270">
        <f>ROUND(I125*H125,2)</f>
        <v>0</v>
      </c>
      <c r="K125" s="266" t="s">
        <v>19</v>
      </c>
      <c r="L125" s="271"/>
      <c r="M125" s="272" t="s">
        <v>19</v>
      </c>
      <c r="N125" s="273" t="s">
        <v>44</v>
      </c>
      <c r="O125" s="84"/>
      <c r="P125" s="206">
        <f>O125*H125</f>
        <v>0</v>
      </c>
      <c r="Q125" s="206">
        <v>0.001</v>
      </c>
      <c r="R125" s="206">
        <f>Q125*H125</f>
        <v>0.0025950000000000001</v>
      </c>
      <c r="S125" s="206">
        <v>0</v>
      </c>
      <c r="T125" s="207">
        <f>S125*H125</f>
        <v>0</v>
      </c>
      <c r="AR125" s="208" t="s">
        <v>167</v>
      </c>
      <c r="AT125" s="208" t="s">
        <v>283</v>
      </c>
      <c r="AU125" s="208" t="s">
        <v>83</v>
      </c>
      <c r="AY125" s="18" t="s">
        <v>142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8" t="s">
        <v>81</v>
      </c>
      <c r="BK125" s="209">
        <f>ROUND(I125*H125,2)</f>
        <v>0</v>
      </c>
      <c r="BL125" s="18" t="s">
        <v>141</v>
      </c>
      <c r="BM125" s="208" t="s">
        <v>3094</v>
      </c>
    </row>
    <row r="126" s="12" customFormat="1">
      <c r="B126" s="226"/>
      <c r="C126" s="227"/>
      <c r="D126" s="228" t="s">
        <v>203</v>
      </c>
      <c r="E126" s="229" t="s">
        <v>19</v>
      </c>
      <c r="F126" s="230" t="s">
        <v>3095</v>
      </c>
      <c r="G126" s="227"/>
      <c r="H126" s="231">
        <v>2.5950000000000002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203</v>
      </c>
      <c r="AU126" s="237" t="s">
        <v>83</v>
      </c>
      <c r="AV126" s="12" t="s">
        <v>83</v>
      </c>
      <c r="AW126" s="12" t="s">
        <v>34</v>
      </c>
      <c r="AX126" s="12" t="s">
        <v>81</v>
      </c>
      <c r="AY126" s="237" t="s">
        <v>142</v>
      </c>
    </row>
    <row r="127" s="1" customFormat="1" ht="24" customHeight="1">
      <c r="B127" s="39"/>
      <c r="C127" s="264" t="s">
        <v>334</v>
      </c>
      <c r="D127" s="264" t="s">
        <v>283</v>
      </c>
      <c r="E127" s="265" t="s">
        <v>3096</v>
      </c>
      <c r="F127" s="266" t="s">
        <v>3097</v>
      </c>
      <c r="G127" s="267" t="s">
        <v>234</v>
      </c>
      <c r="H127" s="268">
        <v>173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4"/>
      <c r="P127" s="206">
        <f>O127*H127</f>
        <v>0</v>
      </c>
      <c r="Q127" s="206">
        <v>0.001</v>
      </c>
      <c r="R127" s="206">
        <f>Q127*H127</f>
        <v>0.17300000000000002</v>
      </c>
      <c r="S127" s="206">
        <v>0</v>
      </c>
      <c r="T127" s="207">
        <f>S127*H127</f>
        <v>0</v>
      </c>
      <c r="AR127" s="208" t="s">
        <v>167</v>
      </c>
      <c r="AT127" s="208" t="s">
        <v>283</v>
      </c>
      <c r="AU127" s="208" t="s">
        <v>83</v>
      </c>
      <c r="AY127" s="18" t="s">
        <v>142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8" t="s">
        <v>81</v>
      </c>
      <c r="BK127" s="209">
        <f>ROUND(I127*H127,2)</f>
        <v>0</v>
      </c>
      <c r="BL127" s="18" t="s">
        <v>141</v>
      </c>
      <c r="BM127" s="208" t="s">
        <v>3098</v>
      </c>
    </row>
    <row r="128" s="1" customFormat="1" ht="36" customHeight="1">
      <c r="B128" s="39"/>
      <c r="C128" s="197" t="s">
        <v>338</v>
      </c>
      <c r="D128" s="197" t="s">
        <v>137</v>
      </c>
      <c r="E128" s="198" t="s">
        <v>3099</v>
      </c>
      <c r="F128" s="199" t="s">
        <v>3100</v>
      </c>
      <c r="G128" s="200" t="s">
        <v>234</v>
      </c>
      <c r="H128" s="201">
        <v>35</v>
      </c>
      <c r="I128" s="202"/>
      <c r="J128" s="203">
        <f>ROUND(I128*H128,2)</f>
        <v>0</v>
      </c>
      <c r="K128" s="199" t="s">
        <v>3001</v>
      </c>
      <c r="L128" s="44"/>
      <c r="M128" s="204" t="s">
        <v>19</v>
      </c>
      <c r="N128" s="205" t="s">
        <v>44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08" t="s">
        <v>141</v>
      </c>
      <c r="AT128" s="208" t="s">
        <v>137</v>
      </c>
      <c r="AU128" s="208" t="s">
        <v>83</v>
      </c>
      <c r="AY128" s="18" t="s">
        <v>142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8" t="s">
        <v>81</v>
      </c>
      <c r="BK128" s="209">
        <f>ROUND(I128*H128,2)</f>
        <v>0</v>
      </c>
      <c r="BL128" s="18" t="s">
        <v>141</v>
      </c>
      <c r="BM128" s="208" t="s">
        <v>3101</v>
      </c>
    </row>
    <row r="129" s="1" customFormat="1" ht="16.5" customHeight="1">
      <c r="B129" s="39"/>
      <c r="C129" s="264" t="s">
        <v>341</v>
      </c>
      <c r="D129" s="264" t="s">
        <v>283</v>
      </c>
      <c r="E129" s="265" t="s">
        <v>3088</v>
      </c>
      <c r="F129" s="266" t="s">
        <v>3089</v>
      </c>
      <c r="G129" s="267" t="s">
        <v>390</v>
      </c>
      <c r="H129" s="268">
        <v>1.3999999999999999</v>
      </c>
      <c r="I129" s="269"/>
      <c r="J129" s="270">
        <f>ROUND(I129*H129,2)</f>
        <v>0</v>
      </c>
      <c r="K129" s="266" t="s">
        <v>19</v>
      </c>
      <c r="L129" s="271"/>
      <c r="M129" s="272" t="s">
        <v>19</v>
      </c>
      <c r="N129" s="273" t="s">
        <v>44</v>
      </c>
      <c r="O129" s="84"/>
      <c r="P129" s="206">
        <f>O129*H129</f>
        <v>0</v>
      </c>
      <c r="Q129" s="206">
        <v>0.001</v>
      </c>
      <c r="R129" s="206">
        <f>Q129*H129</f>
        <v>0.0014</v>
      </c>
      <c r="S129" s="206">
        <v>0</v>
      </c>
      <c r="T129" s="207">
        <f>S129*H129</f>
        <v>0</v>
      </c>
      <c r="AR129" s="208" t="s">
        <v>167</v>
      </c>
      <c r="AT129" s="208" t="s">
        <v>283</v>
      </c>
      <c r="AU129" s="208" t="s">
        <v>83</v>
      </c>
      <c r="AY129" s="18" t="s">
        <v>142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81</v>
      </c>
      <c r="BK129" s="209">
        <f>ROUND(I129*H129,2)</f>
        <v>0</v>
      </c>
      <c r="BL129" s="18" t="s">
        <v>141</v>
      </c>
      <c r="BM129" s="208" t="s">
        <v>3102</v>
      </c>
    </row>
    <row r="130" s="12" customFormat="1">
      <c r="B130" s="226"/>
      <c r="C130" s="227"/>
      <c r="D130" s="228" t="s">
        <v>203</v>
      </c>
      <c r="E130" s="229" t="s">
        <v>19</v>
      </c>
      <c r="F130" s="230" t="s">
        <v>3103</v>
      </c>
      <c r="G130" s="227"/>
      <c r="H130" s="231">
        <v>1.3999999999999999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203</v>
      </c>
      <c r="AU130" s="237" t="s">
        <v>83</v>
      </c>
      <c r="AV130" s="12" t="s">
        <v>83</v>
      </c>
      <c r="AW130" s="12" t="s">
        <v>34</v>
      </c>
      <c r="AX130" s="12" t="s">
        <v>81</v>
      </c>
      <c r="AY130" s="237" t="s">
        <v>142</v>
      </c>
    </row>
    <row r="131" s="1" customFormat="1" ht="24" customHeight="1">
      <c r="B131" s="39"/>
      <c r="C131" s="264" t="s">
        <v>344</v>
      </c>
      <c r="D131" s="264" t="s">
        <v>283</v>
      </c>
      <c r="E131" s="265" t="s">
        <v>3092</v>
      </c>
      <c r="F131" s="266" t="s">
        <v>3093</v>
      </c>
      <c r="G131" s="267" t="s">
        <v>390</v>
      </c>
      <c r="H131" s="268">
        <v>1.05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4"/>
      <c r="P131" s="206">
        <f>O131*H131</f>
        <v>0</v>
      </c>
      <c r="Q131" s="206">
        <v>0.001</v>
      </c>
      <c r="R131" s="206">
        <f>Q131*H131</f>
        <v>0.0010500000000000002</v>
      </c>
      <c r="S131" s="206">
        <v>0</v>
      </c>
      <c r="T131" s="207">
        <f>S131*H131</f>
        <v>0</v>
      </c>
      <c r="AR131" s="208" t="s">
        <v>167</v>
      </c>
      <c r="AT131" s="208" t="s">
        <v>283</v>
      </c>
      <c r="AU131" s="208" t="s">
        <v>83</v>
      </c>
      <c r="AY131" s="18" t="s">
        <v>142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8" t="s">
        <v>81</v>
      </c>
      <c r="BK131" s="209">
        <f>ROUND(I131*H131,2)</f>
        <v>0</v>
      </c>
      <c r="BL131" s="18" t="s">
        <v>141</v>
      </c>
      <c r="BM131" s="208" t="s">
        <v>3104</v>
      </c>
    </row>
    <row r="132" s="12" customFormat="1">
      <c r="B132" s="226"/>
      <c r="C132" s="227"/>
      <c r="D132" s="228" t="s">
        <v>203</v>
      </c>
      <c r="E132" s="229" t="s">
        <v>19</v>
      </c>
      <c r="F132" s="230" t="s">
        <v>3105</v>
      </c>
      <c r="G132" s="227"/>
      <c r="H132" s="231">
        <v>1.05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203</v>
      </c>
      <c r="AU132" s="237" t="s">
        <v>83</v>
      </c>
      <c r="AV132" s="12" t="s">
        <v>83</v>
      </c>
      <c r="AW132" s="12" t="s">
        <v>34</v>
      </c>
      <c r="AX132" s="12" t="s">
        <v>81</v>
      </c>
      <c r="AY132" s="237" t="s">
        <v>142</v>
      </c>
    </row>
    <row r="133" s="1" customFormat="1" ht="16.5" customHeight="1">
      <c r="B133" s="39"/>
      <c r="C133" s="264" t="s">
        <v>347</v>
      </c>
      <c r="D133" s="264" t="s">
        <v>283</v>
      </c>
      <c r="E133" s="265" t="s">
        <v>3106</v>
      </c>
      <c r="F133" s="266" t="s">
        <v>3107</v>
      </c>
      <c r="G133" s="267" t="s">
        <v>234</v>
      </c>
      <c r="H133" s="268">
        <v>15</v>
      </c>
      <c r="I133" s="269"/>
      <c r="J133" s="270">
        <f>ROUND(I133*H133,2)</f>
        <v>0</v>
      </c>
      <c r="K133" s="266" t="s">
        <v>3001</v>
      </c>
      <c r="L133" s="271"/>
      <c r="M133" s="272" t="s">
        <v>19</v>
      </c>
      <c r="N133" s="273" t="s">
        <v>44</v>
      </c>
      <c r="O133" s="84"/>
      <c r="P133" s="206">
        <f>O133*H133</f>
        <v>0</v>
      </c>
      <c r="Q133" s="206">
        <v>0.0011999999999999999</v>
      </c>
      <c r="R133" s="206">
        <f>Q133*H133</f>
        <v>0.017999999999999999</v>
      </c>
      <c r="S133" s="206">
        <v>0</v>
      </c>
      <c r="T133" s="207">
        <f>S133*H133</f>
        <v>0</v>
      </c>
      <c r="AR133" s="208" t="s">
        <v>167</v>
      </c>
      <c r="AT133" s="208" t="s">
        <v>283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141</v>
      </c>
      <c r="BM133" s="208" t="s">
        <v>3108</v>
      </c>
    </row>
    <row r="134" s="1" customFormat="1" ht="16.5" customHeight="1">
      <c r="B134" s="39"/>
      <c r="C134" s="264" t="s">
        <v>350</v>
      </c>
      <c r="D134" s="264" t="s">
        <v>283</v>
      </c>
      <c r="E134" s="265" t="s">
        <v>3109</v>
      </c>
      <c r="F134" s="266" t="s">
        <v>3110</v>
      </c>
      <c r="G134" s="267" t="s">
        <v>234</v>
      </c>
      <c r="H134" s="268">
        <v>20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4"/>
      <c r="P134" s="206">
        <f>O134*H134</f>
        <v>0</v>
      </c>
      <c r="Q134" s="206">
        <v>0.0011999999999999999</v>
      </c>
      <c r="R134" s="206">
        <f>Q134*H134</f>
        <v>0.023999999999999997</v>
      </c>
      <c r="S134" s="206">
        <v>0</v>
      </c>
      <c r="T134" s="207">
        <f>S134*H134</f>
        <v>0</v>
      </c>
      <c r="AR134" s="208" t="s">
        <v>167</v>
      </c>
      <c r="AT134" s="208" t="s">
        <v>283</v>
      </c>
      <c r="AU134" s="208" t="s">
        <v>83</v>
      </c>
      <c r="AY134" s="18" t="s">
        <v>142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8" t="s">
        <v>81</v>
      </c>
      <c r="BK134" s="209">
        <f>ROUND(I134*H134,2)</f>
        <v>0</v>
      </c>
      <c r="BL134" s="18" t="s">
        <v>141</v>
      </c>
      <c r="BM134" s="208" t="s">
        <v>3111</v>
      </c>
    </row>
    <row r="135" s="1" customFormat="1" ht="36" customHeight="1">
      <c r="B135" s="39"/>
      <c r="C135" s="197" t="s">
        <v>353</v>
      </c>
      <c r="D135" s="197" t="s">
        <v>137</v>
      </c>
      <c r="E135" s="198" t="s">
        <v>3112</v>
      </c>
      <c r="F135" s="199" t="s">
        <v>3113</v>
      </c>
      <c r="G135" s="200" t="s">
        <v>234</v>
      </c>
      <c r="H135" s="201">
        <v>10</v>
      </c>
      <c r="I135" s="202"/>
      <c r="J135" s="203">
        <f>ROUND(I135*H135,2)</f>
        <v>0</v>
      </c>
      <c r="K135" s="199" t="s">
        <v>3001</v>
      </c>
      <c r="L135" s="44"/>
      <c r="M135" s="204" t="s">
        <v>19</v>
      </c>
      <c r="N135" s="205" t="s">
        <v>44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AR135" s="208" t="s">
        <v>141</v>
      </c>
      <c r="AT135" s="208" t="s">
        <v>137</v>
      </c>
      <c r="AU135" s="208" t="s">
        <v>83</v>
      </c>
      <c r="AY135" s="18" t="s">
        <v>142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81</v>
      </c>
      <c r="BK135" s="209">
        <f>ROUND(I135*H135,2)</f>
        <v>0</v>
      </c>
      <c r="BL135" s="18" t="s">
        <v>141</v>
      </c>
      <c r="BM135" s="208" t="s">
        <v>3114</v>
      </c>
    </row>
    <row r="136" s="1" customFormat="1" ht="24" customHeight="1">
      <c r="B136" s="39"/>
      <c r="C136" s="264" t="s">
        <v>356</v>
      </c>
      <c r="D136" s="264" t="s">
        <v>283</v>
      </c>
      <c r="E136" s="265" t="s">
        <v>3092</v>
      </c>
      <c r="F136" s="266" t="s">
        <v>3093</v>
      </c>
      <c r="G136" s="267" t="s">
        <v>390</v>
      </c>
      <c r="H136" s="268">
        <v>3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4"/>
      <c r="P136" s="206">
        <f>O136*H136</f>
        <v>0</v>
      </c>
      <c r="Q136" s="206">
        <v>0.001</v>
      </c>
      <c r="R136" s="206">
        <f>Q136*H136</f>
        <v>0.0030000000000000001</v>
      </c>
      <c r="S136" s="206">
        <v>0</v>
      </c>
      <c r="T136" s="207">
        <f>S136*H136</f>
        <v>0</v>
      </c>
      <c r="AR136" s="208" t="s">
        <v>167</v>
      </c>
      <c r="AT136" s="208" t="s">
        <v>283</v>
      </c>
      <c r="AU136" s="208" t="s">
        <v>83</v>
      </c>
      <c r="AY136" s="18" t="s">
        <v>142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8" t="s">
        <v>81</v>
      </c>
      <c r="BK136" s="209">
        <f>ROUND(I136*H136,2)</f>
        <v>0</v>
      </c>
      <c r="BL136" s="18" t="s">
        <v>141</v>
      </c>
      <c r="BM136" s="208" t="s">
        <v>3115</v>
      </c>
    </row>
    <row r="137" s="12" customFormat="1">
      <c r="B137" s="226"/>
      <c r="C137" s="227"/>
      <c r="D137" s="228" t="s">
        <v>203</v>
      </c>
      <c r="E137" s="229" t="s">
        <v>19</v>
      </c>
      <c r="F137" s="230" t="s">
        <v>3116</v>
      </c>
      <c r="G137" s="227"/>
      <c r="H137" s="231">
        <v>3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203</v>
      </c>
      <c r="AU137" s="237" t="s">
        <v>83</v>
      </c>
      <c r="AV137" s="12" t="s">
        <v>83</v>
      </c>
      <c r="AW137" s="12" t="s">
        <v>34</v>
      </c>
      <c r="AX137" s="12" t="s">
        <v>81</v>
      </c>
      <c r="AY137" s="237" t="s">
        <v>142</v>
      </c>
    </row>
    <row r="138" s="1" customFormat="1" ht="16.5" customHeight="1">
      <c r="B138" s="39"/>
      <c r="C138" s="264" t="s">
        <v>359</v>
      </c>
      <c r="D138" s="264" t="s">
        <v>283</v>
      </c>
      <c r="E138" s="265" t="s">
        <v>3117</v>
      </c>
      <c r="F138" s="266" t="s">
        <v>3118</v>
      </c>
      <c r="G138" s="267" t="s">
        <v>234</v>
      </c>
      <c r="H138" s="268">
        <v>4</v>
      </c>
      <c r="I138" s="269"/>
      <c r="J138" s="270">
        <f>ROUND(I138*H138,2)</f>
        <v>0</v>
      </c>
      <c r="K138" s="266" t="s">
        <v>3001</v>
      </c>
      <c r="L138" s="271"/>
      <c r="M138" s="272" t="s">
        <v>19</v>
      </c>
      <c r="N138" s="273" t="s">
        <v>44</v>
      </c>
      <c r="O138" s="84"/>
      <c r="P138" s="206">
        <f>O138*H138</f>
        <v>0</v>
      </c>
      <c r="Q138" s="206">
        <v>0.063</v>
      </c>
      <c r="R138" s="206">
        <f>Q138*H138</f>
        <v>0.252</v>
      </c>
      <c r="S138" s="206">
        <v>0</v>
      </c>
      <c r="T138" s="207">
        <f>S138*H138</f>
        <v>0</v>
      </c>
      <c r="AR138" s="208" t="s">
        <v>167</v>
      </c>
      <c r="AT138" s="208" t="s">
        <v>283</v>
      </c>
      <c r="AU138" s="208" t="s">
        <v>83</v>
      </c>
      <c r="AY138" s="18" t="s">
        <v>142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8" t="s">
        <v>81</v>
      </c>
      <c r="BK138" s="209">
        <f>ROUND(I138*H138,2)</f>
        <v>0</v>
      </c>
      <c r="BL138" s="18" t="s">
        <v>141</v>
      </c>
      <c r="BM138" s="208" t="s">
        <v>3119</v>
      </c>
    </row>
    <row r="139" s="1" customFormat="1" ht="24" customHeight="1">
      <c r="B139" s="39"/>
      <c r="C139" s="264" t="s">
        <v>362</v>
      </c>
      <c r="D139" s="264" t="s">
        <v>283</v>
      </c>
      <c r="E139" s="265" t="s">
        <v>3120</v>
      </c>
      <c r="F139" s="266" t="s">
        <v>3121</v>
      </c>
      <c r="G139" s="267" t="s">
        <v>234</v>
      </c>
      <c r="H139" s="268">
        <v>6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4"/>
      <c r="P139" s="206">
        <f>O139*H139</f>
        <v>0</v>
      </c>
      <c r="Q139" s="206">
        <v>0.027</v>
      </c>
      <c r="R139" s="206">
        <f>Q139*H139</f>
        <v>0.16200000000000001</v>
      </c>
      <c r="S139" s="206">
        <v>0</v>
      </c>
      <c r="T139" s="207">
        <f>S139*H139</f>
        <v>0</v>
      </c>
      <c r="AR139" s="208" t="s">
        <v>167</v>
      </c>
      <c r="AT139" s="208" t="s">
        <v>283</v>
      </c>
      <c r="AU139" s="208" t="s">
        <v>83</v>
      </c>
      <c r="AY139" s="18" t="s">
        <v>142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8" t="s">
        <v>81</v>
      </c>
      <c r="BK139" s="209">
        <f>ROUND(I139*H139,2)</f>
        <v>0</v>
      </c>
      <c r="BL139" s="18" t="s">
        <v>141</v>
      </c>
      <c r="BM139" s="208" t="s">
        <v>3122</v>
      </c>
    </row>
    <row r="140" s="1" customFormat="1" ht="36" customHeight="1">
      <c r="B140" s="39"/>
      <c r="C140" s="197" t="s">
        <v>365</v>
      </c>
      <c r="D140" s="197" t="s">
        <v>137</v>
      </c>
      <c r="E140" s="198" t="s">
        <v>3123</v>
      </c>
      <c r="F140" s="199" t="s">
        <v>3124</v>
      </c>
      <c r="G140" s="200" t="s">
        <v>234</v>
      </c>
      <c r="H140" s="201">
        <v>512</v>
      </c>
      <c r="I140" s="202"/>
      <c r="J140" s="203">
        <f>ROUND(I140*H140,2)</f>
        <v>0</v>
      </c>
      <c r="K140" s="199" t="s">
        <v>3001</v>
      </c>
      <c r="L140" s="44"/>
      <c r="M140" s="204" t="s">
        <v>19</v>
      </c>
      <c r="N140" s="205" t="s">
        <v>44</v>
      </c>
      <c r="O140" s="84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08" t="s">
        <v>141</v>
      </c>
      <c r="AT140" s="208" t="s">
        <v>137</v>
      </c>
      <c r="AU140" s="208" t="s">
        <v>83</v>
      </c>
      <c r="AY140" s="18" t="s">
        <v>142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8" t="s">
        <v>81</v>
      </c>
      <c r="BK140" s="209">
        <f>ROUND(I140*H140,2)</f>
        <v>0</v>
      </c>
      <c r="BL140" s="18" t="s">
        <v>141</v>
      </c>
      <c r="BM140" s="208" t="s">
        <v>3125</v>
      </c>
    </row>
    <row r="141" s="1" customFormat="1" ht="16.5" customHeight="1">
      <c r="B141" s="39"/>
      <c r="C141" s="264" t="s">
        <v>368</v>
      </c>
      <c r="D141" s="264" t="s">
        <v>283</v>
      </c>
      <c r="E141" s="265" t="s">
        <v>3088</v>
      </c>
      <c r="F141" s="266" t="s">
        <v>3089</v>
      </c>
      <c r="G141" s="267" t="s">
        <v>390</v>
      </c>
      <c r="H141" s="268">
        <v>10.24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4"/>
      <c r="P141" s="206">
        <f>O141*H141</f>
        <v>0</v>
      </c>
      <c r="Q141" s="206">
        <v>0.001</v>
      </c>
      <c r="R141" s="206">
        <f>Q141*H141</f>
        <v>0.010240000000000001</v>
      </c>
      <c r="S141" s="206">
        <v>0</v>
      </c>
      <c r="T141" s="207">
        <f>S141*H141</f>
        <v>0</v>
      </c>
      <c r="AR141" s="208" t="s">
        <v>167</v>
      </c>
      <c r="AT141" s="208" t="s">
        <v>283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3126</v>
      </c>
    </row>
    <row r="142" s="12" customFormat="1">
      <c r="B142" s="226"/>
      <c r="C142" s="227"/>
      <c r="D142" s="228" t="s">
        <v>203</v>
      </c>
      <c r="E142" s="229" t="s">
        <v>19</v>
      </c>
      <c r="F142" s="230" t="s">
        <v>3127</v>
      </c>
      <c r="G142" s="227"/>
      <c r="H142" s="231">
        <v>10.24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203</v>
      </c>
      <c r="AU142" s="237" t="s">
        <v>83</v>
      </c>
      <c r="AV142" s="12" t="s">
        <v>83</v>
      </c>
      <c r="AW142" s="12" t="s">
        <v>34</v>
      </c>
      <c r="AX142" s="12" t="s">
        <v>81</v>
      </c>
      <c r="AY142" s="237" t="s">
        <v>142</v>
      </c>
    </row>
    <row r="143" s="1" customFormat="1" ht="24" customHeight="1">
      <c r="B143" s="39"/>
      <c r="C143" s="264" t="s">
        <v>371</v>
      </c>
      <c r="D143" s="264" t="s">
        <v>283</v>
      </c>
      <c r="E143" s="265" t="s">
        <v>3092</v>
      </c>
      <c r="F143" s="266" t="s">
        <v>3093</v>
      </c>
      <c r="G143" s="267" t="s">
        <v>390</v>
      </c>
      <c r="H143" s="268">
        <v>7.6799999999999997</v>
      </c>
      <c r="I143" s="269"/>
      <c r="J143" s="270">
        <f>ROUND(I143*H143,2)</f>
        <v>0</v>
      </c>
      <c r="K143" s="266" t="s">
        <v>19</v>
      </c>
      <c r="L143" s="271"/>
      <c r="M143" s="272" t="s">
        <v>19</v>
      </c>
      <c r="N143" s="273" t="s">
        <v>44</v>
      </c>
      <c r="O143" s="84"/>
      <c r="P143" s="206">
        <f>O143*H143</f>
        <v>0</v>
      </c>
      <c r="Q143" s="206">
        <v>0.001</v>
      </c>
      <c r="R143" s="206">
        <f>Q143*H143</f>
        <v>0.0076800000000000002</v>
      </c>
      <c r="S143" s="206">
        <v>0</v>
      </c>
      <c r="T143" s="207">
        <f>S143*H143</f>
        <v>0</v>
      </c>
      <c r="AR143" s="208" t="s">
        <v>167</v>
      </c>
      <c r="AT143" s="208" t="s">
        <v>283</v>
      </c>
      <c r="AU143" s="208" t="s">
        <v>83</v>
      </c>
      <c r="AY143" s="18" t="s">
        <v>142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8" t="s">
        <v>81</v>
      </c>
      <c r="BK143" s="209">
        <f>ROUND(I143*H143,2)</f>
        <v>0</v>
      </c>
      <c r="BL143" s="18" t="s">
        <v>141</v>
      </c>
      <c r="BM143" s="208" t="s">
        <v>3128</v>
      </c>
    </row>
    <row r="144" s="12" customFormat="1">
      <c r="B144" s="226"/>
      <c r="C144" s="227"/>
      <c r="D144" s="228" t="s">
        <v>203</v>
      </c>
      <c r="E144" s="229" t="s">
        <v>19</v>
      </c>
      <c r="F144" s="230" t="s">
        <v>3129</v>
      </c>
      <c r="G144" s="227"/>
      <c r="H144" s="231">
        <v>7.6799999999999997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203</v>
      </c>
      <c r="AU144" s="237" t="s">
        <v>83</v>
      </c>
      <c r="AV144" s="12" t="s">
        <v>83</v>
      </c>
      <c r="AW144" s="12" t="s">
        <v>34</v>
      </c>
      <c r="AX144" s="12" t="s">
        <v>81</v>
      </c>
      <c r="AY144" s="237" t="s">
        <v>142</v>
      </c>
    </row>
    <row r="145" s="1" customFormat="1" ht="16.5" customHeight="1">
      <c r="B145" s="39"/>
      <c r="C145" s="264" t="s">
        <v>374</v>
      </c>
      <c r="D145" s="264" t="s">
        <v>283</v>
      </c>
      <c r="E145" s="265" t="s">
        <v>3130</v>
      </c>
      <c r="F145" s="266" t="s">
        <v>3131</v>
      </c>
      <c r="G145" s="267" t="s">
        <v>234</v>
      </c>
      <c r="H145" s="268">
        <v>512</v>
      </c>
      <c r="I145" s="269"/>
      <c r="J145" s="270">
        <f>ROUND(I145*H145,2)</f>
        <v>0</v>
      </c>
      <c r="K145" s="266" t="s">
        <v>3001</v>
      </c>
      <c r="L145" s="271"/>
      <c r="M145" s="272" t="s">
        <v>19</v>
      </c>
      <c r="N145" s="273" t="s">
        <v>44</v>
      </c>
      <c r="O145" s="84"/>
      <c r="P145" s="206">
        <f>O145*H145</f>
        <v>0</v>
      </c>
      <c r="Q145" s="206">
        <v>0.001</v>
      </c>
      <c r="R145" s="206">
        <f>Q145*H145</f>
        <v>0.51200000000000001</v>
      </c>
      <c r="S145" s="206">
        <v>0</v>
      </c>
      <c r="T145" s="207">
        <f>S145*H145</f>
        <v>0</v>
      </c>
      <c r="AR145" s="208" t="s">
        <v>167</v>
      </c>
      <c r="AT145" s="208" t="s">
        <v>283</v>
      </c>
      <c r="AU145" s="208" t="s">
        <v>83</v>
      </c>
      <c r="AY145" s="18" t="s">
        <v>142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8" t="s">
        <v>81</v>
      </c>
      <c r="BK145" s="209">
        <f>ROUND(I145*H145,2)</f>
        <v>0</v>
      </c>
      <c r="BL145" s="18" t="s">
        <v>141</v>
      </c>
      <c r="BM145" s="208" t="s">
        <v>3132</v>
      </c>
    </row>
    <row r="146" s="1" customFormat="1" ht="36" customHeight="1">
      <c r="B146" s="39"/>
      <c r="C146" s="197" t="s">
        <v>377</v>
      </c>
      <c r="D146" s="197" t="s">
        <v>137</v>
      </c>
      <c r="E146" s="198" t="s">
        <v>3133</v>
      </c>
      <c r="F146" s="199" t="s">
        <v>3134</v>
      </c>
      <c r="G146" s="200" t="s">
        <v>234</v>
      </c>
      <c r="H146" s="201">
        <v>30</v>
      </c>
      <c r="I146" s="202"/>
      <c r="J146" s="203">
        <f>ROUND(I146*H146,2)</f>
        <v>0</v>
      </c>
      <c r="K146" s="199" t="s">
        <v>3001</v>
      </c>
      <c r="L146" s="44"/>
      <c r="M146" s="204" t="s">
        <v>19</v>
      </c>
      <c r="N146" s="205" t="s">
        <v>44</v>
      </c>
      <c r="O146" s="84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08" t="s">
        <v>141</v>
      </c>
      <c r="AT146" s="208" t="s">
        <v>137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141</v>
      </c>
      <c r="BM146" s="208" t="s">
        <v>3135</v>
      </c>
    </row>
    <row r="147" s="1" customFormat="1" ht="16.5" customHeight="1">
      <c r="B147" s="39"/>
      <c r="C147" s="264" t="s">
        <v>380</v>
      </c>
      <c r="D147" s="264" t="s">
        <v>283</v>
      </c>
      <c r="E147" s="265" t="s">
        <v>3088</v>
      </c>
      <c r="F147" s="266" t="s">
        <v>3089</v>
      </c>
      <c r="G147" s="267" t="s">
        <v>390</v>
      </c>
      <c r="H147" s="268">
        <v>0.59999999999999998</v>
      </c>
      <c r="I147" s="269"/>
      <c r="J147" s="270">
        <f>ROUND(I147*H147,2)</f>
        <v>0</v>
      </c>
      <c r="K147" s="266" t="s">
        <v>19</v>
      </c>
      <c r="L147" s="271"/>
      <c r="M147" s="272" t="s">
        <v>19</v>
      </c>
      <c r="N147" s="273" t="s">
        <v>44</v>
      </c>
      <c r="O147" s="84"/>
      <c r="P147" s="206">
        <f>O147*H147</f>
        <v>0</v>
      </c>
      <c r="Q147" s="206">
        <v>0.001</v>
      </c>
      <c r="R147" s="206">
        <f>Q147*H147</f>
        <v>0.00059999999999999995</v>
      </c>
      <c r="S147" s="206">
        <v>0</v>
      </c>
      <c r="T147" s="207">
        <f>S147*H147</f>
        <v>0</v>
      </c>
      <c r="AR147" s="208" t="s">
        <v>167</v>
      </c>
      <c r="AT147" s="208" t="s">
        <v>283</v>
      </c>
      <c r="AU147" s="208" t="s">
        <v>83</v>
      </c>
      <c r="AY147" s="18" t="s">
        <v>142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8" t="s">
        <v>81</v>
      </c>
      <c r="BK147" s="209">
        <f>ROUND(I147*H147,2)</f>
        <v>0</v>
      </c>
      <c r="BL147" s="18" t="s">
        <v>141</v>
      </c>
      <c r="BM147" s="208" t="s">
        <v>3136</v>
      </c>
    </row>
    <row r="148" s="12" customFormat="1">
      <c r="B148" s="226"/>
      <c r="C148" s="227"/>
      <c r="D148" s="228" t="s">
        <v>203</v>
      </c>
      <c r="E148" s="229" t="s">
        <v>19</v>
      </c>
      <c r="F148" s="230" t="s">
        <v>3137</v>
      </c>
      <c r="G148" s="227"/>
      <c r="H148" s="231">
        <v>0.59999999999999998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203</v>
      </c>
      <c r="AU148" s="237" t="s">
        <v>83</v>
      </c>
      <c r="AV148" s="12" t="s">
        <v>83</v>
      </c>
      <c r="AW148" s="12" t="s">
        <v>34</v>
      </c>
      <c r="AX148" s="12" t="s">
        <v>81</v>
      </c>
      <c r="AY148" s="237" t="s">
        <v>142</v>
      </c>
    </row>
    <row r="149" s="1" customFormat="1" ht="24" customHeight="1">
      <c r="B149" s="39"/>
      <c r="C149" s="264" t="s">
        <v>383</v>
      </c>
      <c r="D149" s="264" t="s">
        <v>283</v>
      </c>
      <c r="E149" s="265" t="s">
        <v>3092</v>
      </c>
      <c r="F149" s="266" t="s">
        <v>3093</v>
      </c>
      <c r="G149" s="267" t="s">
        <v>390</v>
      </c>
      <c r="H149" s="268">
        <v>0.45000000000000001</v>
      </c>
      <c r="I149" s="269"/>
      <c r="J149" s="270">
        <f>ROUND(I149*H149,2)</f>
        <v>0</v>
      </c>
      <c r="K149" s="266" t="s">
        <v>19</v>
      </c>
      <c r="L149" s="271"/>
      <c r="M149" s="272" t="s">
        <v>19</v>
      </c>
      <c r="N149" s="273" t="s">
        <v>44</v>
      </c>
      <c r="O149" s="84"/>
      <c r="P149" s="206">
        <f>O149*H149</f>
        <v>0</v>
      </c>
      <c r="Q149" s="206">
        <v>0.001</v>
      </c>
      <c r="R149" s="206">
        <f>Q149*H149</f>
        <v>0.00045000000000000004</v>
      </c>
      <c r="S149" s="206">
        <v>0</v>
      </c>
      <c r="T149" s="207">
        <f>S149*H149</f>
        <v>0</v>
      </c>
      <c r="AR149" s="208" t="s">
        <v>167</v>
      </c>
      <c r="AT149" s="208" t="s">
        <v>283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141</v>
      </c>
      <c r="BM149" s="208" t="s">
        <v>3138</v>
      </c>
    </row>
    <row r="150" s="12" customFormat="1">
      <c r="B150" s="226"/>
      <c r="C150" s="227"/>
      <c r="D150" s="228" t="s">
        <v>203</v>
      </c>
      <c r="E150" s="229" t="s">
        <v>19</v>
      </c>
      <c r="F150" s="230" t="s">
        <v>3139</v>
      </c>
      <c r="G150" s="227"/>
      <c r="H150" s="231">
        <v>0.45000000000000001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203</v>
      </c>
      <c r="AU150" s="237" t="s">
        <v>83</v>
      </c>
      <c r="AV150" s="12" t="s">
        <v>83</v>
      </c>
      <c r="AW150" s="12" t="s">
        <v>34</v>
      </c>
      <c r="AX150" s="12" t="s">
        <v>81</v>
      </c>
      <c r="AY150" s="237" t="s">
        <v>142</v>
      </c>
    </row>
    <row r="151" s="1" customFormat="1" ht="16.5" customHeight="1">
      <c r="B151" s="39"/>
      <c r="C151" s="264" t="s">
        <v>387</v>
      </c>
      <c r="D151" s="264" t="s">
        <v>283</v>
      </c>
      <c r="E151" s="265" t="s">
        <v>3140</v>
      </c>
      <c r="F151" s="266" t="s">
        <v>3141</v>
      </c>
      <c r="G151" s="267" t="s">
        <v>234</v>
      </c>
      <c r="H151" s="268">
        <v>30</v>
      </c>
      <c r="I151" s="269"/>
      <c r="J151" s="270">
        <f>ROUND(I151*H151,2)</f>
        <v>0</v>
      </c>
      <c r="K151" s="266" t="s">
        <v>3001</v>
      </c>
      <c r="L151" s="271"/>
      <c r="M151" s="272" t="s">
        <v>19</v>
      </c>
      <c r="N151" s="273" t="s">
        <v>44</v>
      </c>
      <c r="O151" s="84"/>
      <c r="P151" s="206">
        <f>O151*H151</f>
        <v>0</v>
      </c>
      <c r="Q151" s="206">
        <v>0.002</v>
      </c>
      <c r="R151" s="206">
        <f>Q151*H151</f>
        <v>0.059999999999999998</v>
      </c>
      <c r="S151" s="206">
        <v>0</v>
      </c>
      <c r="T151" s="207">
        <f>S151*H151</f>
        <v>0</v>
      </c>
      <c r="AR151" s="208" t="s">
        <v>167</v>
      </c>
      <c r="AT151" s="208" t="s">
        <v>283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3142</v>
      </c>
    </row>
    <row r="152" s="1" customFormat="1" ht="16.5" customHeight="1">
      <c r="B152" s="39"/>
      <c r="C152" s="197" t="s">
        <v>392</v>
      </c>
      <c r="D152" s="197" t="s">
        <v>137</v>
      </c>
      <c r="E152" s="198" t="s">
        <v>3143</v>
      </c>
      <c r="F152" s="199" t="s">
        <v>3144</v>
      </c>
      <c r="G152" s="200" t="s">
        <v>234</v>
      </c>
      <c r="H152" s="201">
        <v>13</v>
      </c>
      <c r="I152" s="202"/>
      <c r="J152" s="203">
        <f>ROUND(I152*H152,2)</f>
        <v>0</v>
      </c>
      <c r="K152" s="199" t="s">
        <v>3001</v>
      </c>
      <c r="L152" s="44"/>
      <c r="M152" s="204" t="s">
        <v>19</v>
      </c>
      <c r="N152" s="205" t="s">
        <v>44</v>
      </c>
      <c r="O152" s="84"/>
      <c r="P152" s="206">
        <f>O152*H152</f>
        <v>0</v>
      </c>
      <c r="Q152" s="206">
        <v>6.0000000000000002E-05</v>
      </c>
      <c r="R152" s="206">
        <f>Q152*H152</f>
        <v>0.00077999999999999999</v>
      </c>
      <c r="S152" s="206">
        <v>0</v>
      </c>
      <c r="T152" s="207">
        <f>S152*H152</f>
        <v>0</v>
      </c>
      <c r="AR152" s="208" t="s">
        <v>141</v>
      </c>
      <c r="AT152" s="208" t="s">
        <v>137</v>
      </c>
      <c r="AU152" s="208" t="s">
        <v>83</v>
      </c>
      <c r="AY152" s="18" t="s">
        <v>142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8" t="s">
        <v>81</v>
      </c>
      <c r="BK152" s="209">
        <f>ROUND(I152*H152,2)</f>
        <v>0</v>
      </c>
      <c r="BL152" s="18" t="s">
        <v>141</v>
      </c>
      <c r="BM152" s="208" t="s">
        <v>3145</v>
      </c>
    </row>
    <row r="153" s="1" customFormat="1" ht="16.5" customHeight="1">
      <c r="B153" s="39"/>
      <c r="C153" s="264" t="s">
        <v>396</v>
      </c>
      <c r="D153" s="264" t="s">
        <v>283</v>
      </c>
      <c r="E153" s="265" t="s">
        <v>3146</v>
      </c>
      <c r="F153" s="266" t="s">
        <v>3147</v>
      </c>
      <c r="G153" s="267" t="s">
        <v>234</v>
      </c>
      <c r="H153" s="268">
        <v>39</v>
      </c>
      <c r="I153" s="269"/>
      <c r="J153" s="270">
        <f>ROUND(I153*H153,2)</f>
        <v>0</v>
      </c>
      <c r="K153" s="266" t="s">
        <v>3001</v>
      </c>
      <c r="L153" s="271"/>
      <c r="M153" s="272" t="s">
        <v>19</v>
      </c>
      <c r="N153" s="273" t="s">
        <v>44</v>
      </c>
      <c r="O153" s="84"/>
      <c r="P153" s="206">
        <f>O153*H153</f>
        <v>0</v>
      </c>
      <c r="Q153" s="206">
        <v>0.0015</v>
      </c>
      <c r="R153" s="206">
        <f>Q153*H153</f>
        <v>0.058500000000000003</v>
      </c>
      <c r="S153" s="206">
        <v>0</v>
      </c>
      <c r="T153" s="207">
        <f>S153*H153</f>
        <v>0</v>
      </c>
      <c r="AR153" s="208" t="s">
        <v>167</v>
      </c>
      <c r="AT153" s="208" t="s">
        <v>283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141</v>
      </c>
      <c r="BM153" s="208" t="s">
        <v>3148</v>
      </c>
    </row>
    <row r="154" s="12" customFormat="1">
      <c r="B154" s="226"/>
      <c r="C154" s="227"/>
      <c r="D154" s="228" t="s">
        <v>203</v>
      </c>
      <c r="E154" s="229" t="s">
        <v>19</v>
      </c>
      <c r="F154" s="230" t="s">
        <v>3149</v>
      </c>
      <c r="G154" s="227"/>
      <c r="H154" s="231">
        <v>39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203</v>
      </c>
      <c r="AU154" s="237" t="s">
        <v>83</v>
      </c>
      <c r="AV154" s="12" t="s">
        <v>83</v>
      </c>
      <c r="AW154" s="12" t="s">
        <v>34</v>
      </c>
      <c r="AX154" s="12" t="s">
        <v>81</v>
      </c>
      <c r="AY154" s="237" t="s">
        <v>142</v>
      </c>
    </row>
    <row r="155" s="1" customFormat="1" ht="24" customHeight="1">
      <c r="B155" s="39"/>
      <c r="C155" s="264" t="s">
        <v>400</v>
      </c>
      <c r="D155" s="264" t="s">
        <v>283</v>
      </c>
      <c r="E155" s="265" t="s">
        <v>3150</v>
      </c>
      <c r="F155" s="266" t="s">
        <v>3151</v>
      </c>
      <c r="G155" s="267" t="s">
        <v>234</v>
      </c>
      <c r="H155" s="268">
        <v>39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4"/>
      <c r="P155" s="206">
        <f>O155*H155</f>
        <v>0</v>
      </c>
      <c r="Q155" s="206">
        <v>0.00050000000000000001</v>
      </c>
      <c r="R155" s="206">
        <f>Q155*H155</f>
        <v>0.0195</v>
      </c>
      <c r="S155" s="206">
        <v>0</v>
      </c>
      <c r="T155" s="207">
        <f>S155*H155</f>
        <v>0</v>
      </c>
      <c r="AR155" s="208" t="s">
        <v>167</v>
      </c>
      <c r="AT155" s="208" t="s">
        <v>283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141</v>
      </c>
      <c r="BM155" s="208" t="s">
        <v>3152</v>
      </c>
    </row>
    <row r="156" s="1" customFormat="1" ht="16.5" customHeight="1">
      <c r="B156" s="39"/>
      <c r="C156" s="264" t="s">
        <v>654</v>
      </c>
      <c r="D156" s="264" t="s">
        <v>283</v>
      </c>
      <c r="E156" s="265" t="s">
        <v>3153</v>
      </c>
      <c r="F156" s="266" t="s">
        <v>3154</v>
      </c>
      <c r="G156" s="267" t="s">
        <v>201</v>
      </c>
      <c r="H156" s="268">
        <v>39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4"/>
      <c r="P156" s="206">
        <f>O156*H156</f>
        <v>0</v>
      </c>
      <c r="Q156" s="206">
        <v>1.0000000000000001E-05</v>
      </c>
      <c r="R156" s="206">
        <f>Q156*H156</f>
        <v>0.00039000000000000005</v>
      </c>
      <c r="S156" s="206">
        <v>0</v>
      </c>
      <c r="T156" s="207">
        <f>S156*H156</f>
        <v>0</v>
      </c>
      <c r="AR156" s="208" t="s">
        <v>167</v>
      </c>
      <c r="AT156" s="208" t="s">
        <v>283</v>
      </c>
      <c r="AU156" s="208" t="s">
        <v>83</v>
      </c>
      <c r="AY156" s="18" t="s">
        <v>142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8" t="s">
        <v>81</v>
      </c>
      <c r="BK156" s="209">
        <f>ROUND(I156*H156,2)</f>
        <v>0</v>
      </c>
      <c r="BL156" s="18" t="s">
        <v>141</v>
      </c>
      <c r="BM156" s="208" t="s">
        <v>3155</v>
      </c>
    </row>
    <row r="157" s="1" customFormat="1" ht="24" customHeight="1">
      <c r="B157" s="39"/>
      <c r="C157" s="197" t="s">
        <v>661</v>
      </c>
      <c r="D157" s="197" t="s">
        <v>137</v>
      </c>
      <c r="E157" s="198" t="s">
        <v>3156</v>
      </c>
      <c r="F157" s="199" t="s">
        <v>3157</v>
      </c>
      <c r="G157" s="200" t="s">
        <v>417</v>
      </c>
      <c r="H157" s="201">
        <v>13</v>
      </c>
      <c r="I157" s="202"/>
      <c r="J157" s="203">
        <f>ROUND(I157*H157,2)</f>
        <v>0</v>
      </c>
      <c r="K157" s="199" t="s">
        <v>3001</v>
      </c>
      <c r="L157" s="44"/>
      <c r="M157" s="204" t="s">
        <v>19</v>
      </c>
      <c r="N157" s="205" t="s">
        <v>44</v>
      </c>
      <c r="O157" s="84"/>
      <c r="P157" s="206">
        <f>O157*H157</f>
        <v>0</v>
      </c>
      <c r="Q157" s="206">
        <v>3.0000000000000001E-05</v>
      </c>
      <c r="R157" s="206">
        <f>Q157*H157</f>
        <v>0.00038999999999999999</v>
      </c>
      <c r="S157" s="206">
        <v>0</v>
      </c>
      <c r="T157" s="207">
        <f>S157*H157</f>
        <v>0</v>
      </c>
      <c r="AR157" s="208" t="s">
        <v>141</v>
      </c>
      <c r="AT157" s="208" t="s">
        <v>137</v>
      </c>
      <c r="AU157" s="208" t="s">
        <v>83</v>
      </c>
      <c r="AY157" s="18" t="s">
        <v>142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8" t="s">
        <v>81</v>
      </c>
      <c r="BK157" s="209">
        <f>ROUND(I157*H157,2)</f>
        <v>0</v>
      </c>
      <c r="BL157" s="18" t="s">
        <v>141</v>
      </c>
      <c r="BM157" s="208" t="s">
        <v>3158</v>
      </c>
    </row>
    <row r="158" s="1" customFormat="1" ht="16.5" customHeight="1">
      <c r="B158" s="39"/>
      <c r="C158" s="264" t="s">
        <v>666</v>
      </c>
      <c r="D158" s="264" t="s">
        <v>283</v>
      </c>
      <c r="E158" s="265" t="s">
        <v>3159</v>
      </c>
      <c r="F158" s="266" t="s">
        <v>3160</v>
      </c>
      <c r="G158" s="267" t="s">
        <v>417</v>
      </c>
      <c r="H158" s="268">
        <v>6.5</v>
      </c>
      <c r="I158" s="269"/>
      <c r="J158" s="270">
        <f>ROUND(I158*H158,2)</f>
        <v>0</v>
      </c>
      <c r="K158" s="266" t="s">
        <v>3001</v>
      </c>
      <c r="L158" s="271"/>
      <c r="M158" s="272" t="s">
        <v>19</v>
      </c>
      <c r="N158" s="273" t="s">
        <v>44</v>
      </c>
      <c r="O158" s="84"/>
      <c r="P158" s="206">
        <f>O158*H158</f>
        <v>0</v>
      </c>
      <c r="Q158" s="206">
        <v>0.00050000000000000001</v>
      </c>
      <c r="R158" s="206">
        <f>Q158*H158</f>
        <v>0.0032500000000000003</v>
      </c>
      <c r="S158" s="206">
        <v>0</v>
      </c>
      <c r="T158" s="207">
        <f>S158*H158</f>
        <v>0</v>
      </c>
      <c r="AR158" s="208" t="s">
        <v>167</v>
      </c>
      <c r="AT158" s="208" t="s">
        <v>283</v>
      </c>
      <c r="AU158" s="208" t="s">
        <v>83</v>
      </c>
      <c r="AY158" s="18" t="s">
        <v>142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8" t="s">
        <v>81</v>
      </c>
      <c r="BK158" s="209">
        <f>ROUND(I158*H158,2)</f>
        <v>0</v>
      </c>
      <c r="BL158" s="18" t="s">
        <v>141</v>
      </c>
      <c r="BM158" s="208" t="s">
        <v>3161</v>
      </c>
    </row>
    <row r="159" s="12" customFormat="1">
      <c r="B159" s="226"/>
      <c r="C159" s="227"/>
      <c r="D159" s="228" t="s">
        <v>203</v>
      </c>
      <c r="E159" s="229" t="s">
        <v>19</v>
      </c>
      <c r="F159" s="230" t="s">
        <v>3162</v>
      </c>
      <c r="G159" s="227"/>
      <c r="H159" s="231">
        <v>6.5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203</v>
      </c>
      <c r="AU159" s="237" t="s">
        <v>83</v>
      </c>
      <c r="AV159" s="12" t="s">
        <v>83</v>
      </c>
      <c r="AW159" s="12" t="s">
        <v>34</v>
      </c>
      <c r="AX159" s="12" t="s">
        <v>81</v>
      </c>
      <c r="AY159" s="237" t="s">
        <v>142</v>
      </c>
    </row>
    <row r="160" s="1" customFormat="1" ht="24" customHeight="1">
      <c r="B160" s="39"/>
      <c r="C160" s="197" t="s">
        <v>671</v>
      </c>
      <c r="D160" s="197" t="s">
        <v>137</v>
      </c>
      <c r="E160" s="198" t="s">
        <v>3163</v>
      </c>
      <c r="F160" s="199" t="s">
        <v>3164</v>
      </c>
      <c r="G160" s="200" t="s">
        <v>234</v>
      </c>
      <c r="H160" s="201">
        <v>3</v>
      </c>
      <c r="I160" s="202"/>
      <c r="J160" s="203">
        <f>ROUND(I160*H160,2)</f>
        <v>0</v>
      </c>
      <c r="K160" s="199" t="s">
        <v>3001</v>
      </c>
      <c r="L160" s="44"/>
      <c r="M160" s="204" t="s">
        <v>19</v>
      </c>
      <c r="N160" s="205" t="s">
        <v>44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AR160" s="208" t="s">
        <v>141</v>
      </c>
      <c r="AT160" s="208" t="s">
        <v>137</v>
      </c>
      <c r="AU160" s="208" t="s">
        <v>83</v>
      </c>
      <c r="AY160" s="18" t="s">
        <v>142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8" t="s">
        <v>81</v>
      </c>
      <c r="BK160" s="209">
        <f>ROUND(I160*H160,2)</f>
        <v>0</v>
      </c>
      <c r="BL160" s="18" t="s">
        <v>141</v>
      </c>
      <c r="BM160" s="208" t="s">
        <v>3165</v>
      </c>
    </row>
    <row r="161" s="1" customFormat="1" ht="36" customHeight="1">
      <c r="B161" s="39"/>
      <c r="C161" s="197" t="s">
        <v>676</v>
      </c>
      <c r="D161" s="197" t="s">
        <v>137</v>
      </c>
      <c r="E161" s="198" t="s">
        <v>3166</v>
      </c>
      <c r="F161" s="199" t="s">
        <v>3167</v>
      </c>
      <c r="G161" s="200" t="s">
        <v>234</v>
      </c>
      <c r="H161" s="201">
        <v>3</v>
      </c>
      <c r="I161" s="202"/>
      <c r="J161" s="203">
        <f>ROUND(I161*H161,2)</f>
        <v>0</v>
      </c>
      <c r="K161" s="199" t="s">
        <v>3001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0.0012800000000000001</v>
      </c>
      <c r="R161" s="206">
        <f>Q161*H161</f>
        <v>0.0038400000000000005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3168</v>
      </c>
    </row>
    <row r="162" s="1" customFormat="1" ht="36" customHeight="1">
      <c r="B162" s="39"/>
      <c r="C162" s="197" t="s">
        <v>692</v>
      </c>
      <c r="D162" s="197" t="s">
        <v>137</v>
      </c>
      <c r="E162" s="198" t="s">
        <v>3169</v>
      </c>
      <c r="F162" s="199" t="s">
        <v>3170</v>
      </c>
      <c r="G162" s="200" t="s">
        <v>234</v>
      </c>
      <c r="H162" s="201">
        <v>3</v>
      </c>
      <c r="I162" s="202"/>
      <c r="J162" s="203">
        <f>ROUND(I162*H162,2)</f>
        <v>0</v>
      </c>
      <c r="K162" s="199" t="s">
        <v>3001</v>
      </c>
      <c r="L162" s="44"/>
      <c r="M162" s="204" t="s">
        <v>19</v>
      </c>
      <c r="N162" s="205" t="s">
        <v>44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208" t="s">
        <v>141</v>
      </c>
      <c r="AT162" s="208" t="s">
        <v>137</v>
      </c>
      <c r="AU162" s="208" t="s">
        <v>83</v>
      </c>
      <c r="AY162" s="18" t="s">
        <v>142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8" t="s">
        <v>81</v>
      </c>
      <c r="BK162" s="209">
        <f>ROUND(I162*H162,2)</f>
        <v>0</v>
      </c>
      <c r="BL162" s="18" t="s">
        <v>141</v>
      </c>
      <c r="BM162" s="208" t="s">
        <v>3171</v>
      </c>
    </row>
    <row r="163" s="1" customFormat="1" ht="24" customHeight="1">
      <c r="B163" s="39"/>
      <c r="C163" s="264" t="s">
        <v>699</v>
      </c>
      <c r="D163" s="264" t="s">
        <v>283</v>
      </c>
      <c r="E163" s="265" t="s">
        <v>3092</v>
      </c>
      <c r="F163" s="266" t="s">
        <v>3093</v>
      </c>
      <c r="G163" s="267" t="s">
        <v>390</v>
      </c>
      <c r="H163" s="268">
        <v>0.90000000000000002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4"/>
      <c r="P163" s="206">
        <f>O163*H163</f>
        <v>0</v>
      </c>
      <c r="Q163" s="206">
        <v>0.001</v>
      </c>
      <c r="R163" s="206">
        <f>Q163*H163</f>
        <v>0.00090000000000000008</v>
      </c>
      <c r="S163" s="206">
        <v>0</v>
      </c>
      <c r="T163" s="207">
        <f>S163*H163</f>
        <v>0</v>
      </c>
      <c r="AR163" s="208" t="s">
        <v>167</v>
      </c>
      <c r="AT163" s="208" t="s">
        <v>283</v>
      </c>
      <c r="AU163" s="208" t="s">
        <v>83</v>
      </c>
      <c r="AY163" s="18" t="s">
        <v>142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8" t="s">
        <v>81</v>
      </c>
      <c r="BK163" s="209">
        <f>ROUND(I163*H163,2)</f>
        <v>0</v>
      </c>
      <c r="BL163" s="18" t="s">
        <v>141</v>
      </c>
      <c r="BM163" s="208" t="s">
        <v>3172</v>
      </c>
    </row>
    <row r="164" s="12" customFormat="1">
      <c r="B164" s="226"/>
      <c r="C164" s="227"/>
      <c r="D164" s="228" t="s">
        <v>203</v>
      </c>
      <c r="E164" s="229" t="s">
        <v>19</v>
      </c>
      <c r="F164" s="230" t="s">
        <v>3173</v>
      </c>
      <c r="G164" s="227"/>
      <c r="H164" s="231">
        <v>0.90000000000000002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203</v>
      </c>
      <c r="AU164" s="237" t="s">
        <v>83</v>
      </c>
      <c r="AV164" s="12" t="s">
        <v>83</v>
      </c>
      <c r="AW164" s="12" t="s">
        <v>34</v>
      </c>
      <c r="AX164" s="12" t="s">
        <v>81</v>
      </c>
      <c r="AY164" s="237" t="s">
        <v>142</v>
      </c>
    </row>
    <row r="165" s="1" customFormat="1" ht="48" customHeight="1">
      <c r="B165" s="39"/>
      <c r="C165" s="197" t="s">
        <v>706</v>
      </c>
      <c r="D165" s="197" t="s">
        <v>137</v>
      </c>
      <c r="E165" s="198" t="s">
        <v>3174</v>
      </c>
      <c r="F165" s="199" t="s">
        <v>3175</v>
      </c>
      <c r="G165" s="200" t="s">
        <v>417</v>
      </c>
      <c r="H165" s="201">
        <v>382</v>
      </c>
      <c r="I165" s="202"/>
      <c r="J165" s="203">
        <f>ROUND(I165*H165,2)</f>
        <v>0</v>
      </c>
      <c r="K165" s="199" t="s">
        <v>3001</v>
      </c>
      <c r="L165" s="44"/>
      <c r="M165" s="204" t="s">
        <v>19</v>
      </c>
      <c r="N165" s="205" t="s">
        <v>44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AR165" s="208" t="s">
        <v>141</v>
      </c>
      <c r="AT165" s="208" t="s">
        <v>137</v>
      </c>
      <c r="AU165" s="208" t="s">
        <v>83</v>
      </c>
      <c r="AY165" s="18" t="s">
        <v>142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8" t="s">
        <v>81</v>
      </c>
      <c r="BK165" s="209">
        <f>ROUND(I165*H165,2)</f>
        <v>0</v>
      </c>
      <c r="BL165" s="18" t="s">
        <v>141</v>
      </c>
      <c r="BM165" s="208" t="s">
        <v>3176</v>
      </c>
    </row>
    <row r="166" s="1" customFormat="1" ht="48" customHeight="1">
      <c r="B166" s="39"/>
      <c r="C166" s="197" t="s">
        <v>713</v>
      </c>
      <c r="D166" s="197" t="s">
        <v>137</v>
      </c>
      <c r="E166" s="198" t="s">
        <v>3177</v>
      </c>
      <c r="F166" s="199" t="s">
        <v>3178</v>
      </c>
      <c r="G166" s="200" t="s">
        <v>417</v>
      </c>
      <c r="H166" s="201">
        <v>400</v>
      </c>
      <c r="I166" s="202"/>
      <c r="J166" s="203">
        <f>ROUND(I166*H166,2)</f>
        <v>0</v>
      </c>
      <c r="K166" s="199" t="s">
        <v>3001</v>
      </c>
      <c r="L166" s="44"/>
      <c r="M166" s="204" t="s">
        <v>19</v>
      </c>
      <c r="N166" s="205" t="s">
        <v>44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208" t="s">
        <v>141</v>
      </c>
      <c r="AT166" s="208" t="s">
        <v>137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141</v>
      </c>
      <c r="BM166" s="208" t="s">
        <v>3179</v>
      </c>
    </row>
    <row r="167" s="1" customFormat="1" ht="16.5" customHeight="1">
      <c r="B167" s="39"/>
      <c r="C167" s="197" t="s">
        <v>719</v>
      </c>
      <c r="D167" s="197" t="s">
        <v>137</v>
      </c>
      <c r="E167" s="198" t="s">
        <v>3180</v>
      </c>
      <c r="F167" s="199" t="s">
        <v>3181</v>
      </c>
      <c r="G167" s="200" t="s">
        <v>234</v>
      </c>
      <c r="H167" s="201">
        <v>10</v>
      </c>
      <c r="I167" s="202"/>
      <c r="J167" s="203">
        <f>ROUND(I167*H167,2)</f>
        <v>0</v>
      </c>
      <c r="K167" s="199" t="s">
        <v>3001</v>
      </c>
      <c r="L167" s="44"/>
      <c r="M167" s="204" t="s">
        <v>19</v>
      </c>
      <c r="N167" s="205" t="s">
        <v>44</v>
      </c>
      <c r="O167" s="84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AR167" s="208" t="s">
        <v>141</v>
      </c>
      <c r="AT167" s="208" t="s">
        <v>137</v>
      </c>
      <c r="AU167" s="208" t="s">
        <v>83</v>
      </c>
      <c r="AY167" s="18" t="s">
        <v>142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8" t="s">
        <v>81</v>
      </c>
      <c r="BK167" s="209">
        <f>ROUND(I167*H167,2)</f>
        <v>0</v>
      </c>
      <c r="BL167" s="18" t="s">
        <v>141</v>
      </c>
      <c r="BM167" s="208" t="s">
        <v>3182</v>
      </c>
    </row>
    <row r="168" s="1" customFormat="1" ht="36" customHeight="1">
      <c r="B168" s="39"/>
      <c r="C168" s="197" t="s">
        <v>724</v>
      </c>
      <c r="D168" s="197" t="s">
        <v>137</v>
      </c>
      <c r="E168" s="198" t="s">
        <v>3183</v>
      </c>
      <c r="F168" s="199" t="s">
        <v>3184</v>
      </c>
      <c r="G168" s="200" t="s">
        <v>234</v>
      </c>
      <c r="H168" s="201">
        <v>2</v>
      </c>
      <c r="I168" s="202"/>
      <c r="J168" s="203">
        <f>ROUND(I168*H168,2)</f>
        <v>0</v>
      </c>
      <c r="K168" s="199" t="s">
        <v>3001</v>
      </c>
      <c r="L168" s="44"/>
      <c r="M168" s="204" t="s">
        <v>19</v>
      </c>
      <c r="N168" s="205" t="s">
        <v>44</v>
      </c>
      <c r="O168" s="84"/>
      <c r="P168" s="206">
        <f>O168*H168</f>
        <v>0</v>
      </c>
      <c r="Q168" s="206">
        <v>0.01281</v>
      </c>
      <c r="R168" s="206">
        <f>Q168*H168</f>
        <v>0.02562</v>
      </c>
      <c r="S168" s="206">
        <v>0</v>
      </c>
      <c r="T168" s="207">
        <f>S168*H168</f>
        <v>0</v>
      </c>
      <c r="AR168" s="208" t="s">
        <v>141</v>
      </c>
      <c r="AT168" s="208" t="s">
        <v>137</v>
      </c>
      <c r="AU168" s="208" t="s">
        <v>83</v>
      </c>
      <c r="AY168" s="18" t="s">
        <v>142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8" t="s">
        <v>81</v>
      </c>
      <c r="BK168" s="209">
        <f>ROUND(I168*H168,2)</f>
        <v>0</v>
      </c>
      <c r="BL168" s="18" t="s">
        <v>141</v>
      </c>
      <c r="BM168" s="208" t="s">
        <v>3185</v>
      </c>
    </row>
    <row r="169" s="1" customFormat="1" ht="24" customHeight="1">
      <c r="B169" s="39"/>
      <c r="C169" s="197" t="s">
        <v>729</v>
      </c>
      <c r="D169" s="197" t="s">
        <v>137</v>
      </c>
      <c r="E169" s="198" t="s">
        <v>3186</v>
      </c>
      <c r="F169" s="199" t="s">
        <v>3187</v>
      </c>
      <c r="G169" s="200" t="s">
        <v>234</v>
      </c>
      <c r="H169" s="201">
        <v>1</v>
      </c>
      <c r="I169" s="202"/>
      <c r="J169" s="203">
        <f>ROUND(I169*H169,2)</f>
        <v>0</v>
      </c>
      <c r="K169" s="199" t="s">
        <v>3001</v>
      </c>
      <c r="L169" s="44"/>
      <c r="M169" s="204" t="s">
        <v>19</v>
      </c>
      <c r="N169" s="205" t="s">
        <v>44</v>
      </c>
      <c r="O169" s="84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AR169" s="208" t="s">
        <v>141</v>
      </c>
      <c r="AT169" s="208" t="s">
        <v>137</v>
      </c>
      <c r="AU169" s="208" t="s">
        <v>83</v>
      </c>
      <c r="AY169" s="18" t="s">
        <v>142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8" t="s">
        <v>81</v>
      </c>
      <c r="BK169" s="209">
        <f>ROUND(I169*H169,2)</f>
        <v>0</v>
      </c>
      <c r="BL169" s="18" t="s">
        <v>141</v>
      </c>
      <c r="BM169" s="208" t="s">
        <v>3188</v>
      </c>
    </row>
    <row r="170" s="1" customFormat="1" ht="24" customHeight="1">
      <c r="B170" s="39"/>
      <c r="C170" s="197" t="s">
        <v>733</v>
      </c>
      <c r="D170" s="197" t="s">
        <v>137</v>
      </c>
      <c r="E170" s="198" t="s">
        <v>3189</v>
      </c>
      <c r="F170" s="199" t="s">
        <v>3190</v>
      </c>
      <c r="G170" s="200" t="s">
        <v>234</v>
      </c>
      <c r="H170" s="201">
        <v>1</v>
      </c>
      <c r="I170" s="202"/>
      <c r="J170" s="203">
        <f>ROUND(I170*H170,2)</f>
        <v>0</v>
      </c>
      <c r="K170" s="199" t="s">
        <v>3001</v>
      </c>
      <c r="L170" s="44"/>
      <c r="M170" s="204" t="s">
        <v>19</v>
      </c>
      <c r="N170" s="205" t="s">
        <v>44</v>
      </c>
      <c r="O170" s="8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AR170" s="208" t="s">
        <v>141</v>
      </c>
      <c r="AT170" s="208" t="s">
        <v>137</v>
      </c>
      <c r="AU170" s="208" t="s">
        <v>83</v>
      </c>
      <c r="AY170" s="18" t="s">
        <v>142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8" t="s">
        <v>81</v>
      </c>
      <c r="BK170" s="209">
        <f>ROUND(I170*H170,2)</f>
        <v>0</v>
      </c>
      <c r="BL170" s="18" t="s">
        <v>141</v>
      </c>
      <c r="BM170" s="208" t="s">
        <v>3191</v>
      </c>
    </row>
    <row r="171" s="1" customFormat="1" ht="36" customHeight="1">
      <c r="B171" s="39"/>
      <c r="C171" s="197" t="s">
        <v>737</v>
      </c>
      <c r="D171" s="197" t="s">
        <v>137</v>
      </c>
      <c r="E171" s="198" t="s">
        <v>3192</v>
      </c>
      <c r="F171" s="199" t="s">
        <v>3193</v>
      </c>
      <c r="G171" s="200" t="s">
        <v>417</v>
      </c>
      <c r="H171" s="201">
        <v>152</v>
      </c>
      <c r="I171" s="202"/>
      <c r="J171" s="203">
        <f>ROUND(I171*H171,2)</f>
        <v>0</v>
      </c>
      <c r="K171" s="199" t="s">
        <v>3001</v>
      </c>
      <c r="L171" s="44"/>
      <c r="M171" s="204" t="s">
        <v>19</v>
      </c>
      <c r="N171" s="205" t="s">
        <v>44</v>
      </c>
      <c r="O171" s="84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AR171" s="208" t="s">
        <v>141</v>
      </c>
      <c r="AT171" s="208" t="s">
        <v>137</v>
      </c>
      <c r="AU171" s="208" t="s">
        <v>83</v>
      </c>
      <c r="AY171" s="18" t="s">
        <v>142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8" t="s">
        <v>81</v>
      </c>
      <c r="BK171" s="209">
        <f>ROUND(I171*H171,2)</f>
        <v>0</v>
      </c>
      <c r="BL171" s="18" t="s">
        <v>141</v>
      </c>
      <c r="BM171" s="208" t="s">
        <v>3194</v>
      </c>
    </row>
    <row r="172" s="1" customFormat="1" ht="16.5" customHeight="1">
      <c r="B172" s="39"/>
      <c r="C172" s="264" t="s">
        <v>743</v>
      </c>
      <c r="D172" s="264" t="s">
        <v>283</v>
      </c>
      <c r="E172" s="265" t="s">
        <v>3195</v>
      </c>
      <c r="F172" s="266" t="s">
        <v>3196</v>
      </c>
      <c r="G172" s="267" t="s">
        <v>280</v>
      </c>
      <c r="H172" s="268">
        <v>38</v>
      </c>
      <c r="I172" s="269"/>
      <c r="J172" s="270">
        <f>ROUND(I172*H172,2)</f>
        <v>0</v>
      </c>
      <c r="K172" s="266" t="s">
        <v>3001</v>
      </c>
      <c r="L172" s="271"/>
      <c r="M172" s="272" t="s">
        <v>19</v>
      </c>
      <c r="N172" s="273" t="s">
        <v>44</v>
      </c>
      <c r="O172" s="84"/>
      <c r="P172" s="206">
        <f>O172*H172</f>
        <v>0</v>
      </c>
      <c r="Q172" s="206">
        <v>1</v>
      </c>
      <c r="R172" s="206">
        <f>Q172*H172</f>
        <v>38</v>
      </c>
      <c r="S172" s="206">
        <v>0</v>
      </c>
      <c r="T172" s="207">
        <f>S172*H172</f>
        <v>0</v>
      </c>
      <c r="AR172" s="208" t="s">
        <v>167</v>
      </c>
      <c r="AT172" s="208" t="s">
        <v>283</v>
      </c>
      <c r="AU172" s="208" t="s">
        <v>83</v>
      </c>
      <c r="AY172" s="18" t="s">
        <v>142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8" t="s">
        <v>81</v>
      </c>
      <c r="BK172" s="209">
        <f>ROUND(I172*H172,2)</f>
        <v>0</v>
      </c>
      <c r="BL172" s="18" t="s">
        <v>141</v>
      </c>
      <c r="BM172" s="208" t="s">
        <v>3197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3198</v>
      </c>
      <c r="G173" s="227"/>
      <c r="H173" s="231">
        <v>38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81</v>
      </c>
      <c r="AY173" s="237" t="s">
        <v>142</v>
      </c>
    </row>
    <row r="174" s="1" customFormat="1" ht="36" customHeight="1">
      <c r="B174" s="39"/>
      <c r="C174" s="197" t="s">
        <v>748</v>
      </c>
      <c r="D174" s="197" t="s">
        <v>137</v>
      </c>
      <c r="E174" s="198" t="s">
        <v>3199</v>
      </c>
      <c r="F174" s="199" t="s">
        <v>3200</v>
      </c>
      <c r="G174" s="200" t="s">
        <v>417</v>
      </c>
      <c r="H174" s="201">
        <v>91</v>
      </c>
      <c r="I174" s="202"/>
      <c r="J174" s="203">
        <f>ROUND(I174*H174,2)</f>
        <v>0</v>
      </c>
      <c r="K174" s="199" t="s">
        <v>3001</v>
      </c>
      <c r="L174" s="44"/>
      <c r="M174" s="204" t="s">
        <v>19</v>
      </c>
      <c r="N174" s="205" t="s">
        <v>44</v>
      </c>
      <c r="O174" s="84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208" t="s">
        <v>141</v>
      </c>
      <c r="AT174" s="208" t="s">
        <v>137</v>
      </c>
      <c r="AU174" s="208" t="s">
        <v>83</v>
      </c>
      <c r="AY174" s="18" t="s">
        <v>142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8" t="s">
        <v>81</v>
      </c>
      <c r="BK174" s="209">
        <f>ROUND(I174*H174,2)</f>
        <v>0</v>
      </c>
      <c r="BL174" s="18" t="s">
        <v>141</v>
      </c>
      <c r="BM174" s="208" t="s">
        <v>3201</v>
      </c>
    </row>
    <row r="175" s="1" customFormat="1" ht="16.5" customHeight="1">
      <c r="B175" s="39"/>
      <c r="C175" s="264" t="s">
        <v>755</v>
      </c>
      <c r="D175" s="264" t="s">
        <v>283</v>
      </c>
      <c r="E175" s="265" t="s">
        <v>3195</v>
      </c>
      <c r="F175" s="266" t="s">
        <v>3196</v>
      </c>
      <c r="G175" s="267" t="s">
        <v>280</v>
      </c>
      <c r="H175" s="268">
        <v>22.75</v>
      </c>
      <c r="I175" s="269"/>
      <c r="J175" s="270">
        <f>ROUND(I175*H175,2)</f>
        <v>0</v>
      </c>
      <c r="K175" s="266" t="s">
        <v>3001</v>
      </c>
      <c r="L175" s="271"/>
      <c r="M175" s="272" t="s">
        <v>19</v>
      </c>
      <c r="N175" s="273" t="s">
        <v>44</v>
      </c>
      <c r="O175" s="84"/>
      <c r="P175" s="206">
        <f>O175*H175</f>
        <v>0</v>
      </c>
      <c r="Q175" s="206">
        <v>1</v>
      </c>
      <c r="R175" s="206">
        <f>Q175*H175</f>
        <v>22.75</v>
      </c>
      <c r="S175" s="206">
        <v>0</v>
      </c>
      <c r="T175" s="207">
        <f>S175*H175</f>
        <v>0</v>
      </c>
      <c r="AR175" s="208" t="s">
        <v>167</v>
      </c>
      <c r="AT175" s="208" t="s">
        <v>283</v>
      </c>
      <c r="AU175" s="208" t="s">
        <v>83</v>
      </c>
      <c r="AY175" s="18" t="s">
        <v>142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8" t="s">
        <v>81</v>
      </c>
      <c r="BK175" s="209">
        <f>ROUND(I175*H175,2)</f>
        <v>0</v>
      </c>
      <c r="BL175" s="18" t="s">
        <v>141</v>
      </c>
      <c r="BM175" s="208" t="s">
        <v>3202</v>
      </c>
    </row>
    <row r="176" s="12" customFormat="1">
      <c r="B176" s="226"/>
      <c r="C176" s="227"/>
      <c r="D176" s="228" t="s">
        <v>203</v>
      </c>
      <c r="E176" s="229" t="s">
        <v>19</v>
      </c>
      <c r="F176" s="230" t="s">
        <v>3203</v>
      </c>
      <c r="G176" s="227"/>
      <c r="H176" s="231">
        <v>22.75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203</v>
      </c>
      <c r="AU176" s="237" t="s">
        <v>83</v>
      </c>
      <c r="AV176" s="12" t="s">
        <v>83</v>
      </c>
      <c r="AW176" s="12" t="s">
        <v>34</v>
      </c>
      <c r="AX176" s="12" t="s">
        <v>81</v>
      </c>
      <c r="AY176" s="237" t="s">
        <v>142</v>
      </c>
    </row>
    <row r="177" s="1" customFormat="1" ht="36" customHeight="1">
      <c r="B177" s="39"/>
      <c r="C177" s="197" t="s">
        <v>766</v>
      </c>
      <c r="D177" s="197" t="s">
        <v>137</v>
      </c>
      <c r="E177" s="198" t="s">
        <v>3204</v>
      </c>
      <c r="F177" s="199" t="s">
        <v>3205</v>
      </c>
      <c r="G177" s="200" t="s">
        <v>417</v>
      </c>
      <c r="H177" s="201">
        <v>98</v>
      </c>
      <c r="I177" s="202"/>
      <c r="J177" s="203">
        <f>ROUND(I177*H177,2)</f>
        <v>0</v>
      </c>
      <c r="K177" s="199" t="s">
        <v>3001</v>
      </c>
      <c r="L177" s="44"/>
      <c r="M177" s="204" t="s">
        <v>19</v>
      </c>
      <c r="N177" s="205" t="s">
        <v>44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08" t="s">
        <v>141</v>
      </c>
      <c r="AT177" s="208" t="s">
        <v>137</v>
      </c>
      <c r="AU177" s="208" t="s">
        <v>83</v>
      </c>
      <c r="AY177" s="18" t="s">
        <v>142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8" t="s">
        <v>81</v>
      </c>
      <c r="BK177" s="209">
        <f>ROUND(I177*H177,2)</f>
        <v>0</v>
      </c>
      <c r="BL177" s="18" t="s">
        <v>141</v>
      </c>
      <c r="BM177" s="208" t="s">
        <v>3206</v>
      </c>
    </row>
    <row r="178" s="1" customFormat="1" ht="16.5" customHeight="1">
      <c r="B178" s="39"/>
      <c r="C178" s="264" t="s">
        <v>771</v>
      </c>
      <c r="D178" s="264" t="s">
        <v>283</v>
      </c>
      <c r="E178" s="265" t="s">
        <v>3207</v>
      </c>
      <c r="F178" s="266" t="s">
        <v>3208</v>
      </c>
      <c r="G178" s="267" t="s">
        <v>417</v>
      </c>
      <c r="H178" s="268">
        <v>137.19999999999999</v>
      </c>
      <c r="I178" s="269"/>
      <c r="J178" s="270">
        <f>ROUND(I178*H178,2)</f>
        <v>0</v>
      </c>
      <c r="K178" s="266" t="s">
        <v>3001</v>
      </c>
      <c r="L178" s="271"/>
      <c r="M178" s="272" t="s">
        <v>19</v>
      </c>
      <c r="N178" s="273" t="s">
        <v>44</v>
      </c>
      <c r="O178" s="84"/>
      <c r="P178" s="206">
        <f>O178*H178</f>
        <v>0</v>
      </c>
      <c r="Q178" s="206">
        <v>0.00029999999999999997</v>
      </c>
      <c r="R178" s="206">
        <f>Q178*H178</f>
        <v>0.041159999999999995</v>
      </c>
      <c r="S178" s="206">
        <v>0</v>
      </c>
      <c r="T178" s="207">
        <f>S178*H178</f>
        <v>0</v>
      </c>
      <c r="AR178" s="208" t="s">
        <v>167</v>
      </c>
      <c r="AT178" s="208" t="s">
        <v>283</v>
      </c>
      <c r="AU178" s="208" t="s">
        <v>83</v>
      </c>
      <c r="AY178" s="18" t="s">
        <v>142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8" t="s">
        <v>81</v>
      </c>
      <c r="BK178" s="209">
        <f>ROUND(I178*H178,2)</f>
        <v>0</v>
      </c>
      <c r="BL178" s="18" t="s">
        <v>141</v>
      </c>
      <c r="BM178" s="208" t="s">
        <v>3209</v>
      </c>
    </row>
    <row r="179" s="12" customFormat="1">
      <c r="B179" s="226"/>
      <c r="C179" s="227"/>
      <c r="D179" s="228" t="s">
        <v>203</v>
      </c>
      <c r="E179" s="229" t="s">
        <v>19</v>
      </c>
      <c r="F179" s="230" t="s">
        <v>3210</v>
      </c>
      <c r="G179" s="227"/>
      <c r="H179" s="231">
        <v>137.19999999999999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203</v>
      </c>
      <c r="AU179" s="237" t="s">
        <v>83</v>
      </c>
      <c r="AV179" s="12" t="s">
        <v>83</v>
      </c>
      <c r="AW179" s="12" t="s">
        <v>34</v>
      </c>
      <c r="AX179" s="12" t="s">
        <v>81</v>
      </c>
      <c r="AY179" s="237" t="s">
        <v>142</v>
      </c>
    </row>
    <row r="180" s="1" customFormat="1" ht="24" customHeight="1">
      <c r="B180" s="39"/>
      <c r="C180" s="197" t="s">
        <v>776</v>
      </c>
      <c r="D180" s="197" t="s">
        <v>137</v>
      </c>
      <c r="E180" s="198" t="s">
        <v>3211</v>
      </c>
      <c r="F180" s="199" t="s">
        <v>3212</v>
      </c>
      <c r="G180" s="200" t="s">
        <v>417</v>
      </c>
      <c r="H180" s="201">
        <v>218</v>
      </c>
      <c r="I180" s="202"/>
      <c r="J180" s="203">
        <f>ROUND(I180*H180,2)</f>
        <v>0</v>
      </c>
      <c r="K180" s="199" t="s">
        <v>3001</v>
      </c>
      <c r="L180" s="44"/>
      <c r="M180" s="204" t="s">
        <v>19</v>
      </c>
      <c r="N180" s="205" t="s">
        <v>44</v>
      </c>
      <c r="O180" s="84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08" t="s">
        <v>141</v>
      </c>
      <c r="AT180" s="208" t="s">
        <v>137</v>
      </c>
      <c r="AU180" s="208" t="s">
        <v>83</v>
      </c>
      <c r="AY180" s="18" t="s">
        <v>142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8" t="s">
        <v>81</v>
      </c>
      <c r="BK180" s="209">
        <f>ROUND(I180*H180,2)</f>
        <v>0</v>
      </c>
      <c r="BL180" s="18" t="s">
        <v>141</v>
      </c>
      <c r="BM180" s="208" t="s">
        <v>3213</v>
      </c>
    </row>
    <row r="181" s="1" customFormat="1" ht="16.5" customHeight="1">
      <c r="B181" s="39"/>
      <c r="C181" s="264" t="s">
        <v>783</v>
      </c>
      <c r="D181" s="264" t="s">
        <v>283</v>
      </c>
      <c r="E181" s="265" t="s">
        <v>3207</v>
      </c>
      <c r="F181" s="266" t="s">
        <v>3208</v>
      </c>
      <c r="G181" s="267" t="s">
        <v>417</v>
      </c>
      <c r="H181" s="268">
        <v>305.19999999999999</v>
      </c>
      <c r="I181" s="269"/>
      <c r="J181" s="270">
        <f>ROUND(I181*H181,2)</f>
        <v>0</v>
      </c>
      <c r="K181" s="266" t="s">
        <v>3001</v>
      </c>
      <c r="L181" s="271"/>
      <c r="M181" s="272" t="s">
        <v>19</v>
      </c>
      <c r="N181" s="273" t="s">
        <v>44</v>
      </c>
      <c r="O181" s="84"/>
      <c r="P181" s="206">
        <f>O181*H181</f>
        <v>0</v>
      </c>
      <c r="Q181" s="206">
        <v>0.00029999999999999997</v>
      </c>
      <c r="R181" s="206">
        <f>Q181*H181</f>
        <v>0.091559999999999989</v>
      </c>
      <c r="S181" s="206">
        <v>0</v>
      </c>
      <c r="T181" s="207">
        <f>S181*H181</f>
        <v>0</v>
      </c>
      <c r="AR181" s="208" t="s">
        <v>167</v>
      </c>
      <c r="AT181" s="208" t="s">
        <v>283</v>
      </c>
      <c r="AU181" s="208" t="s">
        <v>83</v>
      </c>
      <c r="AY181" s="18" t="s">
        <v>142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8" t="s">
        <v>81</v>
      </c>
      <c r="BK181" s="209">
        <f>ROUND(I181*H181,2)</f>
        <v>0</v>
      </c>
      <c r="BL181" s="18" t="s">
        <v>141</v>
      </c>
      <c r="BM181" s="208" t="s">
        <v>3214</v>
      </c>
    </row>
    <row r="182" s="12" customFormat="1">
      <c r="B182" s="226"/>
      <c r="C182" s="227"/>
      <c r="D182" s="228" t="s">
        <v>203</v>
      </c>
      <c r="E182" s="229" t="s">
        <v>19</v>
      </c>
      <c r="F182" s="230" t="s">
        <v>3025</v>
      </c>
      <c r="G182" s="227"/>
      <c r="H182" s="231">
        <v>305.19999999999999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203</v>
      </c>
      <c r="AU182" s="237" t="s">
        <v>83</v>
      </c>
      <c r="AV182" s="12" t="s">
        <v>83</v>
      </c>
      <c r="AW182" s="12" t="s">
        <v>34</v>
      </c>
      <c r="AX182" s="12" t="s">
        <v>81</v>
      </c>
      <c r="AY182" s="237" t="s">
        <v>142</v>
      </c>
    </row>
    <row r="183" s="1" customFormat="1" ht="24" customHeight="1">
      <c r="B183" s="39"/>
      <c r="C183" s="197" t="s">
        <v>790</v>
      </c>
      <c r="D183" s="197" t="s">
        <v>137</v>
      </c>
      <c r="E183" s="198" t="s">
        <v>3215</v>
      </c>
      <c r="F183" s="199" t="s">
        <v>3216</v>
      </c>
      <c r="G183" s="200" t="s">
        <v>417</v>
      </c>
      <c r="H183" s="201">
        <v>98</v>
      </c>
      <c r="I183" s="202"/>
      <c r="J183" s="203">
        <f>ROUND(I183*H183,2)</f>
        <v>0</v>
      </c>
      <c r="K183" s="199" t="s">
        <v>3001</v>
      </c>
      <c r="L183" s="44"/>
      <c r="M183" s="204" t="s">
        <v>19</v>
      </c>
      <c r="N183" s="205" t="s">
        <v>44</v>
      </c>
      <c r="O183" s="84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AR183" s="208" t="s">
        <v>141</v>
      </c>
      <c r="AT183" s="208" t="s">
        <v>137</v>
      </c>
      <c r="AU183" s="208" t="s">
        <v>83</v>
      </c>
      <c r="AY183" s="18" t="s">
        <v>142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8" t="s">
        <v>81</v>
      </c>
      <c r="BK183" s="209">
        <f>ROUND(I183*H183,2)</f>
        <v>0</v>
      </c>
      <c r="BL183" s="18" t="s">
        <v>141</v>
      </c>
      <c r="BM183" s="208" t="s">
        <v>3217</v>
      </c>
    </row>
    <row r="184" s="1" customFormat="1" ht="16.5" customHeight="1">
      <c r="B184" s="39"/>
      <c r="C184" s="264" t="s">
        <v>795</v>
      </c>
      <c r="D184" s="264" t="s">
        <v>283</v>
      </c>
      <c r="E184" s="265" t="s">
        <v>3218</v>
      </c>
      <c r="F184" s="266" t="s">
        <v>3219</v>
      </c>
      <c r="G184" s="267" t="s">
        <v>519</v>
      </c>
      <c r="H184" s="268">
        <v>10.093999999999999</v>
      </c>
      <c r="I184" s="269"/>
      <c r="J184" s="270">
        <f>ROUND(I184*H184,2)</f>
        <v>0</v>
      </c>
      <c r="K184" s="266" t="s">
        <v>3001</v>
      </c>
      <c r="L184" s="271"/>
      <c r="M184" s="272" t="s">
        <v>19</v>
      </c>
      <c r="N184" s="273" t="s">
        <v>44</v>
      </c>
      <c r="O184" s="84"/>
      <c r="P184" s="206">
        <f>O184*H184</f>
        <v>0</v>
      </c>
      <c r="Q184" s="206">
        <v>0.20000000000000001</v>
      </c>
      <c r="R184" s="206">
        <f>Q184*H184</f>
        <v>2.0188000000000002</v>
      </c>
      <c r="S184" s="206">
        <v>0</v>
      </c>
      <c r="T184" s="207">
        <f>S184*H184</f>
        <v>0</v>
      </c>
      <c r="AR184" s="208" t="s">
        <v>167</v>
      </c>
      <c r="AT184" s="208" t="s">
        <v>283</v>
      </c>
      <c r="AU184" s="208" t="s">
        <v>83</v>
      </c>
      <c r="AY184" s="18" t="s">
        <v>142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8" t="s">
        <v>81</v>
      </c>
      <c r="BK184" s="209">
        <f>ROUND(I184*H184,2)</f>
        <v>0</v>
      </c>
      <c r="BL184" s="18" t="s">
        <v>141</v>
      </c>
      <c r="BM184" s="208" t="s">
        <v>3220</v>
      </c>
    </row>
    <row r="185" s="12" customFormat="1">
      <c r="B185" s="226"/>
      <c r="C185" s="227"/>
      <c r="D185" s="228" t="s">
        <v>203</v>
      </c>
      <c r="E185" s="229" t="s">
        <v>19</v>
      </c>
      <c r="F185" s="230" t="s">
        <v>3221</v>
      </c>
      <c r="G185" s="227"/>
      <c r="H185" s="231">
        <v>10.093999999999999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203</v>
      </c>
      <c r="AU185" s="237" t="s">
        <v>83</v>
      </c>
      <c r="AV185" s="12" t="s">
        <v>83</v>
      </c>
      <c r="AW185" s="12" t="s">
        <v>34</v>
      </c>
      <c r="AX185" s="12" t="s">
        <v>81</v>
      </c>
      <c r="AY185" s="237" t="s">
        <v>142</v>
      </c>
    </row>
    <row r="186" s="1" customFormat="1" ht="24" customHeight="1">
      <c r="B186" s="39"/>
      <c r="C186" s="197" t="s">
        <v>800</v>
      </c>
      <c r="D186" s="197" t="s">
        <v>137</v>
      </c>
      <c r="E186" s="198" t="s">
        <v>3222</v>
      </c>
      <c r="F186" s="199" t="s">
        <v>3223</v>
      </c>
      <c r="G186" s="200" t="s">
        <v>417</v>
      </c>
      <c r="H186" s="201">
        <v>218</v>
      </c>
      <c r="I186" s="202"/>
      <c r="J186" s="203">
        <f>ROUND(I186*H186,2)</f>
        <v>0</v>
      </c>
      <c r="K186" s="199" t="s">
        <v>3001</v>
      </c>
      <c r="L186" s="44"/>
      <c r="M186" s="204" t="s">
        <v>19</v>
      </c>
      <c r="N186" s="205" t="s">
        <v>44</v>
      </c>
      <c r="O186" s="84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08" t="s">
        <v>141</v>
      </c>
      <c r="AT186" s="208" t="s">
        <v>137</v>
      </c>
      <c r="AU186" s="208" t="s">
        <v>83</v>
      </c>
      <c r="AY186" s="18" t="s">
        <v>142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8" t="s">
        <v>81</v>
      </c>
      <c r="BK186" s="209">
        <f>ROUND(I186*H186,2)</f>
        <v>0</v>
      </c>
      <c r="BL186" s="18" t="s">
        <v>141</v>
      </c>
      <c r="BM186" s="208" t="s">
        <v>3224</v>
      </c>
    </row>
    <row r="187" s="1" customFormat="1" ht="16.5" customHeight="1">
      <c r="B187" s="39"/>
      <c r="C187" s="264" t="s">
        <v>805</v>
      </c>
      <c r="D187" s="264" t="s">
        <v>283</v>
      </c>
      <c r="E187" s="265" t="s">
        <v>3218</v>
      </c>
      <c r="F187" s="266" t="s">
        <v>3219</v>
      </c>
      <c r="G187" s="267" t="s">
        <v>519</v>
      </c>
      <c r="H187" s="268">
        <v>22.454000000000001</v>
      </c>
      <c r="I187" s="269"/>
      <c r="J187" s="270">
        <f>ROUND(I187*H187,2)</f>
        <v>0</v>
      </c>
      <c r="K187" s="266" t="s">
        <v>3001</v>
      </c>
      <c r="L187" s="271"/>
      <c r="M187" s="272" t="s">
        <v>19</v>
      </c>
      <c r="N187" s="273" t="s">
        <v>44</v>
      </c>
      <c r="O187" s="84"/>
      <c r="P187" s="206">
        <f>O187*H187</f>
        <v>0</v>
      </c>
      <c r="Q187" s="206">
        <v>0.20000000000000001</v>
      </c>
      <c r="R187" s="206">
        <f>Q187*H187</f>
        <v>4.4908000000000001</v>
      </c>
      <c r="S187" s="206">
        <v>0</v>
      </c>
      <c r="T187" s="207">
        <f>S187*H187</f>
        <v>0</v>
      </c>
      <c r="AR187" s="208" t="s">
        <v>167</v>
      </c>
      <c r="AT187" s="208" t="s">
        <v>283</v>
      </c>
      <c r="AU187" s="208" t="s">
        <v>83</v>
      </c>
      <c r="AY187" s="18" t="s">
        <v>142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8" t="s">
        <v>81</v>
      </c>
      <c r="BK187" s="209">
        <f>ROUND(I187*H187,2)</f>
        <v>0</v>
      </c>
      <c r="BL187" s="18" t="s">
        <v>141</v>
      </c>
      <c r="BM187" s="208" t="s">
        <v>3225</v>
      </c>
    </row>
    <row r="188" s="12" customFormat="1">
      <c r="B188" s="226"/>
      <c r="C188" s="227"/>
      <c r="D188" s="228" t="s">
        <v>203</v>
      </c>
      <c r="E188" s="229" t="s">
        <v>19</v>
      </c>
      <c r="F188" s="230" t="s">
        <v>3226</v>
      </c>
      <c r="G188" s="227"/>
      <c r="H188" s="231">
        <v>22.454000000000001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203</v>
      </c>
      <c r="AU188" s="237" t="s">
        <v>83</v>
      </c>
      <c r="AV188" s="12" t="s">
        <v>83</v>
      </c>
      <c r="AW188" s="12" t="s">
        <v>34</v>
      </c>
      <c r="AX188" s="12" t="s">
        <v>81</v>
      </c>
      <c r="AY188" s="237" t="s">
        <v>142</v>
      </c>
    </row>
    <row r="189" s="1" customFormat="1" ht="16.5" customHeight="1">
      <c r="B189" s="39"/>
      <c r="C189" s="197" t="s">
        <v>810</v>
      </c>
      <c r="D189" s="197" t="s">
        <v>137</v>
      </c>
      <c r="E189" s="198" t="s">
        <v>3227</v>
      </c>
      <c r="F189" s="199" t="s">
        <v>3228</v>
      </c>
      <c r="G189" s="200" t="s">
        <v>519</v>
      </c>
      <c r="H189" s="201">
        <v>16</v>
      </c>
      <c r="I189" s="202"/>
      <c r="J189" s="203">
        <f>ROUND(I189*H189,2)</f>
        <v>0</v>
      </c>
      <c r="K189" s="199" t="s">
        <v>3001</v>
      </c>
      <c r="L189" s="44"/>
      <c r="M189" s="204" t="s">
        <v>19</v>
      </c>
      <c r="N189" s="205" t="s">
        <v>44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08" t="s">
        <v>141</v>
      </c>
      <c r="AT189" s="208" t="s">
        <v>137</v>
      </c>
      <c r="AU189" s="208" t="s">
        <v>83</v>
      </c>
      <c r="AY189" s="18" t="s">
        <v>142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8" t="s">
        <v>81</v>
      </c>
      <c r="BK189" s="209">
        <f>ROUND(I189*H189,2)</f>
        <v>0</v>
      </c>
      <c r="BL189" s="18" t="s">
        <v>141</v>
      </c>
      <c r="BM189" s="208" t="s">
        <v>3229</v>
      </c>
    </row>
    <row r="190" s="11" customFormat="1" ht="22.8" customHeight="1">
      <c r="B190" s="210"/>
      <c r="C190" s="211"/>
      <c r="D190" s="212" t="s">
        <v>72</v>
      </c>
      <c r="E190" s="224" t="s">
        <v>1370</v>
      </c>
      <c r="F190" s="224" t="s">
        <v>1371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SUM(P191:P192)</f>
        <v>0</v>
      </c>
      <c r="Q190" s="218"/>
      <c r="R190" s="219">
        <f>SUM(R191:R192)</f>
        <v>0</v>
      </c>
      <c r="S190" s="218"/>
      <c r="T190" s="220">
        <f>SUM(T191:T192)</f>
        <v>0</v>
      </c>
      <c r="AR190" s="221" t="s">
        <v>81</v>
      </c>
      <c r="AT190" s="222" t="s">
        <v>72</v>
      </c>
      <c r="AU190" s="222" t="s">
        <v>81</v>
      </c>
      <c r="AY190" s="221" t="s">
        <v>142</v>
      </c>
      <c r="BK190" s="223">
        <f>SUM(BK191:BK192)</f>
        <v>0</v>
      </c>
    </row>
    <row r="191" s="1" customFormat="1" ht="24" customHeight="1">
      <c r="B191" s="39"/>
      <c r="C191" s="197" t="s">
        <v>818</v>
      </c>
      <c r="D191" s="197" t="s">
        <v>137</v>
      </c>
      <c r="E191" s="198" t="s">
        <v>3230</v>
      </c>
      <c r="F191" s="199" t="s">
        <v>3231</v>
      </c>
      <c r="G191" s="200" t="s">
        <v>280</v>
      </c>
      <c r="H191" s="201">
        <v>84.579999999999998</v>
      </c>
      <c r="I191" s="202"/>
      <c r="J191" s="203">
        <f>ROUND(I191*H191,2)</f>
        <v>0</v>
      </c>
      <c r="K191" s="199" t="s">
        <v>3001</v>
      </c>
      <c r="L191" s="44"/>
      <c r="M191" s="204" t="s">
        <v>19</v>
      </c>
      <c r="N191" s="205" t="s">
        <v>44</v>
      </c>
      <c r="O191" s="84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AR191" s="208" t="s">
        <v>141</v>
      </c>
      <c r="AT191" s="208" t="s">
        <v>137</v>
      </c>
      <c r="AU191" s="208" t="s">
        <v>83</v>
      </c>
      <c r="AY191" s="18" t="s">
        <v>142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8" t="s">
        <v>81</v>
      </c>
      <c r="BK191" s="209">
        <f>ROUND(I191*H191,2)</f>
        <v>0</v>
      </c>
      <c r="BL191" s="18" t="s">
        <v>141</v>
      </c>
      <c r="BM191" s="208" t="s">
        <v>3232</v>
      </c>
    </row>
    <row r="192" s="1" customFormat="1" ht="36" customHeight="1">
      <c r="B192" s="39"/>
      <c r="C192" s="197" t="s">
        <v>823</v>
      </c>
      <c r="D192" s="197" t="s">
        <v>137</v>
      </c>
      <c r="E192" s="198" t="s">
        <v>3233</v>
      </c>
      <c r="F192" s="199" t="s">
        <v>3234</v>
      </c>
      <c r="G192" s="200" t="s">
        <v>280</v>
      </c>
      <c r="H192" s="201">
        <v>84.579999999999998</v>
      </c>
      <c r="I192" s="202"/>
      <c r="J192" s="203">
        <f>ROUND(I192*H192,2)</f>
        <v>0</v>
      </c>
      <c r="K192" s="199" t="s">
        <v>3001</v>
      </c>
      <c r="L192" s="44"/>
      <c r="M192" s="274" t="s">
        <v>19</v>
      </c>
      <c r="N192" s="275" t="s">
        <v>44</v>
      </c>
      <c r="O192" s="276"/>
      <c r="P192" s="277">
        <f>O192*H192</f>
        <v>0</v>
      </c>
      <c r="Q192" s="277">
        <v>0</v>
      </c>
      <c r="R192" s="277">
        <f>Q192*H192</f>
        <v>0</v>
      </c>
      <c r="S192" s="277">
        <v>0</v>
      </c>
      <c r="T192" s="278">
        <f>S192*H192</f>
        <v>0</v>
      </c>
      <c r="AR192" s="208" t="s">
        <v>141</v>
      </c>
      <c r="AT192" s="208" t="s">
        <v>137</v>
      </c>
      <c r="AU192" s="208" t="s">
        <v>83</v>
      </c>
      <c r="AY192" s="18" t="s">
        <v>142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8" t="s">
        <v>81</v>
      </c>
      <c r="BK192" s="209">
        <f>ROUND(I192*H192,2)</f>
        <v>0</v>
      </c>
      <c r="BL192" s="18" t="s">
        <v>141</v>
      </c>
      <c r="BM192" s="208" t="s">
        <v>3235</v>
      </c>
    </row>
    <row r="193" s="1" customFormat="1" ht="6.96" customHeight="1">
      <c r="B193" s="59"/>
      <c r="C193" s="60"/>
      <c r="D193" s="60"/>
      <c r="E193" s="60"/>
      <c r="F193" s="60"/>
      <c r="G193" s="60"/>
      <c r="H193" s="60"/>
      <c r="I193" s="162"/>
      <c r="J193" s="60"/>
      <c r="K193" s="60"/>
      <c r="L193" s="44"/>
    </row>
  </sheetData>
  <sheetProtection sheet="1" autoFilter="0" formatColumns="0" formatRows="0" objects="1" scenarios="1" spinCount="100000" saltValue="6aSF13biH4ktLBXJ0epxiVt99824SlH3VFgr9rDbdB2vV7VYenTNxYC2dqGL8eAZkKOdKIMmARQR/Juah5upeg==" hashValue="FxYvRc1VdtIXMlYwpN3vaz3HaEdCo9b0rDHpWWjN6UDrWdD5t9B/3pGIN7sunNYXiTYUMF8ZDSCRoLGIlLqCwg==" algorithmName="SHA-512" password="CC35"/>
  <autoFilter ref="C81:K19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94" customWidth="1"/>
    <col min="2" max="2" width="1.664063" style="294" customWidth="1"/>
    <col min="3" max="4" width="5" style="294" customWidth="1"/>
    <col min="5" max="5" width="11.67" style="294" customWidth="1"/>
    <col min="6" max="6" width="9.17" style="294" customWidth="1"/>
    <col min="7" max="7" width="5" style="294" customWidth="1"/>
    <col min="8" max="8" width="77.83" style="294" customWidth="1"/>
    <col min="9" max="10" width="20" style="294" customWidth="1"/>
    <col min="11" max="11" width="1.664063" style="294" customWidth="1"/>
  </cols>
  <sheetData>
    <row r="1" ht="37.5" customHeight="1"/>
    <row r="2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="16" customFormat="1" ht="45" customHeight="1">
      <c r="B3" s="298"/>
      <c r="C3" s="299" t="s">
        <v>3236</v>
      </c>
      <c r="D3" s="299"/>
      <c r="E3" s="299"/>
      <c r="F3" s="299"/>
      <c r="G3" s="299"/>
      <c r="H3" s="299"/>
      <c r="I3" s="299"/>
      <c r="J3" s="299"/>
      <c r="K3" s="300"/>
    </row>
    <row r="4" ht="25.5" customHeight="1">
      <c r="B4" s="301"/>
      <c r="C4" s="302" t="s">
        <v>3237</v>
      </c>
      <c r="D4" s="302"/>
      <c r="E4" s="302"/>
      <c r="F4" s="302"/>
      <c r="G4" s="302"/>
      <c r="H4" s="302"/>
      <c r="I4" s="302"/>
      <c r="J4" s="302"/>
      <c r="K4" s="303"/>
    </row>
    <row r="5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ht="15" customHeight="1">
      <c r="B6" s="301"/>
      <c r="C6" s="305" t="s">
        <v>3238</v>
      </c>
      <c r="D6" s="305"/>
      <c r="E6" s="305"/>
      <c r="F6" s="305"/>
      <c r="G6" s="305"/>
      <c r="H6" s="305"/>
      <c r="I6" s="305"/>
      <c r="J6" s="305"/>
      <c r="K6" s="303"/>
    </row>
    <row r="7" ht="15" customHeight="1">
      <c r="B7" s="306"/>
      <c r="C7" s="305" t="s">
        <v>3239</v>
      </c>
      <c r="D7" s="305"/>
      <c r="E7" s="305"/>
      <c r="F7" s="305"/>
      <c r="G7" s="305"/>
      <c r="H7" s="305"/>
      <c r="I7" s="305"/>
      <c r="J7" s="305"/>
      <c r="K7" s="303"/>
    </row>
    <row r="8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ht="15" customHeight="1">
      <c r="B9" s="306"/>
      <c r="C9" s="305" t="s">
        <v>3240</v>
      </c>
      <c r="D9" s="305"/>
      <c r="E9" s="305"/>
      <c r="F9" s="305"/>
      <c r="G9" s="305"/>
      <c r="H9" s="305"/>
      <c r="I9" s="305"/>
      <c r="J9" s="305"/>
      <c r="K9" s="303"/>
    </row>
    <row r="10" ht="15" customHeight="1">
      <c r="B10" s="306"/>
      <c r="C10" s="305"/>
      <c r="D10" s="305" t="s">
        <v>3241</v>
      </c>
      <c r="E10" s="305"/>
      <c r="F10" s="305"/>
      <c r="G10" s="305"/>
      <c r="H10" s="305"/>
      <c r="I10" s="305"/>
      <c r="J10" s="305"/>
      <c r="K10" s="303"/>
    </row>
    <row r="11" ht="15" customHeight="1">
      <c r="B11" s="306"/>
      <c r="C11" s="307"/>
      <c r="D11" s="305" t="s">
        <v>3242</v>
      </c>
      <c r="E11" s="305"/>
      <c r="F11" s="305"/>
      <c r="G11" s="305"/>
      <c r="H11" s="305"/>
      <c r="I11" s="305"/>
      <c r="J11" s="305"/>
      <c r="K11" s="303"/>
    </row>
    <row r="12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ht="15" customHeight="1">
      <c r="B13" s="306"/>
      <c r="C13" s="307"/>
      <c r="D13" s="308" t="s">
        <v>3243</v>
      </c>
      <c r="E13" s="305"/>
      <c r="F13" s="305"/>
      <c r="G13" s="305"/>
      <c r="H13" s="305"/>
      <c r="I13" s="305"/>
      <c r="J13" s="305"/>
      <c r="K13" s="303"/>
    </row>
    <row r="14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ht="15" customHeight="1">
      <c r="B15" s="306"/>
      <c r="C15" s="307"/>
      <c r="D15" s="305" t="s">
        <v>3244</v>
      </c>
      <c r="E15" s="305"/>
      <c r="F15" s="305"/>
      <c r="G15" s="305"/>
      <c r="H15" s="305"/>
      <c r="I15" s="305"/>
      <c r="J15" s="305"/>
      <c r="K15" s="303"/>
    </row>
    <row r="16" ht="15" customHeight="1">
      <c r="B16" s="306"/>
      <c r="C16" s="307"/>
      <c r="D16" s="305" t="s">
        <v>3245</v>
      </c>
      <c r="E16" s="305"/>
      <c r="F16" s="305"/>
      <c r="G16" s="305"/>
      <c r="H16" s="305"/>
      <c r="I16" s="305"/>
      <c r="J16" s="305"/>
      <c r="K16" s="303"/>
    </row>
    <row r="17" ht="15" customHeight="1">
      <c r="B17" s="306"/>
      <c r="C17" s="307"/>
      <c r="D17" s="305" t="s">
        <v>3246</v>
      </c>
      <c r="E17" s="305"/>
      <c r="F17" s="305"/>
      <c r="G17" s="305"/>
      <c r="H17" s="305"/>
      <c r="I17" s="305"/>
      <c r="J17" s="305"/>
      <c r="K17" s="303"/>
    </row>
    <row r="18" ht="15" customHeight="1">
      <c r="B18" s="306"/>
      <c r="C18" s="307"/>
      <c r="D18" s="307"/>
      <c r="E18" s="309" t="s">
        <v>80</v>
      </c>
      <c r="F18" s="305" t="s">
        <v>3247</v>
      </c>
      <c r="G18" s="305"/>
      <c r="H18" s="305"/>
      <c r="I18" s="305"/>
      <c r="J18" s="305"/>
      <c r="K18" s="303"/>
    </row>
    <row r="19" ht="15" customHeight="1">
      <c r="B19" s="306"/>
      <c r="C19" s="307"/>
      <c r="D19" s="307"/>
      <c r="E19" s="309" t="s">
        <v>3248</v>
      </c>
      <c r="F19" s="305" t="s">
        <v>3249</v>
      </c>
      <c r="G19" s="305"/>
      <c r="H19" s="305"/>
      <c r="I19" s="305"/>
      <c r="J19" s="305"/>
      <c r="K19" s="303"/>
    </row>
    <row r="20" ht="15" customHeight="1">
      <c r="B20" s="306"/>
      <c r="C20" s="307"/>
      <c r="D20" s="307"/>
      <c r="E20" s="309" t="s">
        <v>3250</v>
      </c>
      <c r="F20" s="305" t="s">
        <v>3251</v>
      </c>
      <c r="G20" s="305"/>
      <c r="H20" s="305"/>
      <c r="I20" s="305"/>
      <c r="J20" s="305"/>
      <c r="K20" s="303"/>
    </row>
    <row r="21" ht="15" customHeight="1">
      <c r="B21" s="306"/>
      <c r="C21" s="307"/>
      <c r="D21" s="307"/>
      <c r="E21" s="309" t="s">
        <v>3252</v>
      </c>
      <c r="F21" s="305" t="s">
        <v>3253</v>
      </c>
      <c r="G21" s="305"/>
      <c r="H21" s="305"/>
      <c r="I21" s="305"/>
      <c r="J21" s="305"/>
      <c r="K21" s="303"/>
    </row>
    <row r="22" ht="15" customHeight="1">
      <c r="B22" s="306"/>
      <c r="C22" s="307"/>
      <c r="D22" s="307"/>
      <c r="E22" s="309" t="s">
        <v>3254</v>
      </c>
      <c r="F22" s="305" t="s">
        <v>386</v>
      </c>
      <c r="G22" s="305"/>
      <c r="H22" s="305"/>
      <c r="I22" s="305"/>
      <c r="J22" s="305"/>
      <c r="K22" s="303"/>
    </row>
    <row r="23" ht="15" customHeight="1">
      <c r="B23" s="306"/>
      <c r="C23" s="307"/>
      <c r="D23" s="307"/>
      <c r="E23" s="309" t="s">
        <v>3255</v>
      </c>
      <c r="F23" s="305" t="s">
        <v>3256</v>
      </c>
      <c r="G23" s="305"/>
      <c r="H23" s="305"/>
      <c r="I23" s="305"/>
      <c r="J23" s="305"/>
      <c r="K23" s="303"/>
    </row>
    <row r="24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ht="15" customHeight="1">
      <c r="B25" s="306"/>
      <c r="C25" s="305" t="s">
        <v>3257</v>
      </c>
      <c r="D25" s="305"/>
      <c r="E25" s="305"/>
      <c r="F25" s="305"/>
      <c r="G25" s="305"/>
      <c r="H25" s="305"/>
      <c r="I25" s="305"/>
      <c r="J25" s="305"/>
      <c r="K25" s="303"/>
    </row>
    <row r="26" ht="15" customHeight="1">
      <c r="B26" s="306"/>
      <c r="C26" s="305" t="s">
        <v>3258</v>
      </c>
      <c r="D26" s="305"/>
      <c r="E26" s="305"/>
      <c r="F26" s="305"/>
      <c r="G26" s="305"/>
      <c r="H26" s="305"/>
      <c r="I26" s="305"/>
      <c r="J26" s="305"/>
      <c r="K26" s="303"/>
    </row>
    <row r="27" ht="15" customHeight="1">
      <c r="B27" s="306"/>
      <c r="C27" s="305"/>
      <c r="D27" s="305" t="s">
        <v>3259</v>
      </c>
      <c r="E27" s="305"/>
      <c r="F27" s="305"/>
      <c r="G27" s="305"/>
      <c r="H27" s="305"/>
      <c r="I27" s="305"/>
      <c r="J27" s="305"/>
      <c r="K27" s="303"/>
    </row>
    <row r="28" ht="15" customHeight="1">
      <c r="B28" s="306"/>
      <c r="C28" s="307"/>
      <c r="D28" s="305" t="s">
        <v>3260</v>
      </c>
      <c r="E28" s="305"/>
      <c r="F28" s="305"/>
      <c r="G28" s="305"/>
      <c r="H28" s="305"/>
      <c r="I28" s="305"/>
      <c r="J28" s="305"/>
      <c r="K28" s="303"/>
    </row>
    <row r="29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ht="15" customHeight="1">
      <c r="B30" s="306"/>
      <c r="C30" s="307"/>
      <c r="D30" s="305" t="s">
        <v>3261</v>
      </c>
      <c r="E30" s="305"/>
      <c r="F30" s="305"/>
      <c r="G30" s="305"/>
      <c r="H30" s="305"/>
      <c r="I30" s="305"/>
      <c r="J30" s="305"/>
      <c r="K30" s="303"/>
    </row>
    <row r="31" ht="15" customHeight="1">
      <c r="B31" s="306"/>
      <c r="C31" s="307"/>
      <c r="D31" s="305" t="s">
        <v>3262</v>
      </c>
      <c r="E31" s="305"/>
      <c r="F31" s="305"/>
      <c r="G31" s="305"/>
      <c r="H31" s="305"/>
      <c r="I31" s="305"/>
      <c r="J31" s="305"/>
      <c r="K31" s="303"/>
    </row>
    <row r="32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ht="15" customHeight="1">
      <c r="B33" s="306"/>
      <c r="C33" s="307"/>
      <c r="D33" s="305" t="s">
        <v>3263</v>
      </c>
      <c r="E33" s="305"/>
      <c r="F33" s="305"/>
      <c r="G33" s="305"/>
      <c r="H33" s="305"/>
      <c r="I33" s="305"/>
      <c r="J33" s="305"/>
      <c r="K33" s="303"/>
    </row>
    <row r="34" ht="15" customHeight="1">
      <c r="B34" s="306"/>
      <c r="C34" s="307"/>
      <c r="D34" s="305" t="s">
        <v>3264</v>
      </c>
      <c r="E34" s="305"/>
      <c r="F34" s="305"/>
      <c r="G34" s="305"/>
      <c r="H34" s="305"/>
      <c r="I34" s="305"/>
      <c r="J34" s="305"/>
      <c r="K34" s="303"/>
    </row>
    <row r="35" ht="15" customHeight="1">
      <c r="B35" s="306"/>
      <c r="C35" s="307"/>
      <c r="D35" s="305" t="s">
        <v>3265</v>
      </c>
      <c r="E35" s="305"/>
      <c r="F35" s="305"/>
      <c r="G35" s="305"/>
      <c r="H35" s="305"/>
      <c r="I35" s="305"/>
      <c r="J35" s="305"/>
      <c r="K35" s="303"/>
    </row>
    <row r="36" ht="15" customHeight="1">
      <c r="B36" s="306"/>
      <c r="C36" s="307"/>
      <c r="D36" s="305"/>
      <c r="E36" s="308" t="s">
        <v>125</v>
      </c>
      <c r="F36" s="305"/>
      <c r="G36" s="305" t="s">
        <v>3266</v>
      </c>
      <c r="H36" s="305"/>
      <c r="I36" s="305"/>
      <c r="J36" s="305"/>
      <c r="K36" s="303"/>
    </row>
    <row r="37" ht="30.75" customHeight="1">
      <c r="B37" s="306"/>
      <c r="C37" s="307"/>
      <c r="D37" s="305"/>
      <c r="E37" s="308" t="s">
        <v>3267</v>
      </c>
      <c r="F37" s="305"/>
      <c r="G37" s="305" t="s">
        <v>3268</v>
      </c>
      <c r="H37" s="305"/>
      <c r="I37" s="305"/>
      <c r="J37" s="305"/>
      <c r="K37" s="303"/>
    </row>
    <row r="38" ht="15" customHeight="1">
      <c r="B38" s="306"/>
      <c r="C38" s="307"/>
      <c r="D38" s="305"/>
      <c r="E38" s="308" t="s">
        <v>54</v>
      </c>
      <c r="F38" s="305"/>
      <c r="G38" s="305" t="s">
        <v>3269</v>
      </c>
      <c r="H38" s="305"/>
      <c r="I38" s="305"/>
      <c r="J38" s="305"/>
      <c r="K38" s="303"/>
    </row>
    <row r="39" ht="15" customHeight="1">
      <c r="B39" s="306"/>
      <c r="C39" s="307"/>
      <c r="D39" s="305"/>
      <c r="E39" s="308" t="s">
        <v>55</v>
      </c>
      <c r="F39" s="305"/>
      <c r="G39" s="305" t="s">
        <v>3270</v>
      </c>
      <c r="H39" s="305"/>
      <c r="I39" s="305"/>
      <c r="J39" s="305"/>
      <c r="K39" s="303"/>
    </row>
    <row r="40" ht="15" customHeight="1">
      <c r="B40" s="306"/>
      <c r="C40" s="307"/>
      <c r="D40" s="305"/>
      <c r="E40" s="308" t="s">
        <v>126</v>
      </c>
      <c r="F40" s="305"/>
      <c r="G40" s="305" t="s">
        <v>3271</v>
      </c>
      <c r="H40" s="305"/>
      <c r="I40" s="305"/>
      <c r="J40" s="305"/>
      <c r="K40" s="303"/>
    </row>
    <row r="41" ht="15" customHeight="1">
      <c r="B41" s="306"/>
      <c r="C41" s="307"/>
      <c r="D41" s="305"/>
      <c r="E41" s="308" t="s">
        <v>127</v>
      </c>
      <c r="F41" s="305"/>
      <c r="G41" s="305" t="s">
        <v>3272</v>
      </c>
      <c r="H41" s="305"/>
      <c r="I41" s="305"/>
      <c r="J41" s="305"/>
      <c r="K41" s="303"/>
    </row>
    <row r="42" ht="15" customHeight="1">
      <c r="B42" s="306"/>
      <c r="C42" s="307"/>
      <c r="D42" s="305"/>
      <c r="E42" s="308" t="s">
        <v>3273</v>
      </c>
      <c r="F42" s="305"/>
      <c r="G42" s="305" t="s">
        <v>3274</v>
      </c>
      <c r="H42" s="305"/>
      <c r="I42" s="305"/>
      <c r="J42" s="305"/>
      <c r="K42" s="303"/>
    </row>
    <row r="43" ht="15" customHeight="1">
      <c r="B43" s="306"/>
      <c r="C43" s="307"/>
      <c r="D43" s="305"/>
      <c r="E43" s="308"/>
      <c r="F43" s="305"/>
      <c r="G43" s="305" t="s">
        <v>3275</v>
      </c>
      <c r="H43" s="305"/>
      <c r="I43" s="305"/>
      <c r="J43" s="305"/>
      <c r="K43" s="303"/>
    </row>
    <row r="44" ht="15" customHeight="1">
      <c r="B44" s="306"/>
      <c r="C44" s="307"/>
      <c r="D44" s="305"/>
      <c r="E44" s="308" t="s">
        <v>3276</v>
      </c>
      <c r="F44" s="305"/>
      <c r="G44" s="305" t="s">
        <v>3277</v>
      </c>
      <c r="H44" s="305"/>
      <c r="I44" s="305"/>
      <c r="J44" s="305"/>
      <c r="K44" s="303"/>
    </row>
    <row r="45" ht="15" customHeight="1">
      <c r="B45" s="306"/>
      <c r="C45" s="307"/>
      <c r="D45" s="305"/>
      <c r="E45" s="308" t="s">
        <v>129</v>
      </c>
      <c r="F45" s="305"/>
      <c r="G45" s="305" t="s">
        <v>3278</v>
      </c>
      <c r="H45" s="305"/>
      <c r="I45" s="305"/>
      <c r="J45" s="305"/>
      <c r="K45" s="303"/>
    </row>
    <row r="46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ht="15" customHeight="1">
      <c r="B47" s="306"/>
      <c r="C47" s="307"/>
      <c r="D47" s="305" t="s">
        <v>3279</v>
      </c>
      <c r="E47" s="305"/>
      <c r="F47" s="305"/>
      <c r="G47" s="305"/>
      <c r="H47" s="305"/>
      <c r="I47" s="305"/>
      <c r="J47" s="305"/>
      <c r="K47" s="303"/>
    </row>
    <row r="48" ht="15" customHeight="1">
      <c r="B48" s="306"/>
      <c r="C48" s="307"/>
      <c r="D48" s="307"/>
      <c r="E48" s="305" t="s">
        <v>3280</v>
      </c>
      <c r="F48" s="305"/>
      <c r="G48" s="305"/>
      <c r="H48" s="305"/>
      <c r="I48" s="305"/>
      <c r="J48" s="305"/>
      <c r="K48" s="303"/>
    </row>
    <row r="49" ht="15" customHeight="1">
      <c r="B49" s="306"/>
      <c r="C49" s="307"/>
      <c r="D49" s="307"/>
      <c r="E49" s="305" t="s">
        <v>3281</v>
      </c>
      <c r="F49" s="305"/>
      <c r="G49" s="305"/>
      <c r="H49" s="305"/>
      <c r="I49" s="305"/>
      <c r="J49" s="305"/>
      <c r="K49" s="303"/>
    </row>
    <row r="50" ht="15" customHeight="1">
      <c r="B50" s="306"/>
      <c r="C50" s="307"/>
      <c r="D50" s="307"/>
      <c r="E50" s="305" t="s">
        <v>3282</v>
      </c>
      <c r="F50" s="305"/>
      <c r="G50" s="305"/>
      <c r="H50" s="305"/>
      <c r="I50" s="305"/>
      <c r="J50" s="305"/>
      <c r="K50" s="303"/>
    </row>
    <row r="51" ht="15" customHeight="1">
      <c r="B51" s="306"/>
      <c r="C51" s="307"/>
      <c r="D51" s="305" t="s">
        <v>3283</v>
      </c>
      <c r="E51" s="305"/>
      <c r="F51" s="305"/>
      <c r="G51" s="305"/>
      <c r="H51" s="305"/>
      <c r="I51" s="305"/>
      <c r="J51" s="305"/>
      <c r="K51" s="303"/>
    </row>
    <row r="52" ht="25.5" customHeight="1">
      <c r="B52" s="301"/>
      <c r="C52" s="302" t="s">
        <v>3284</v>
      </c>
      <c r="D52" s="302"/>
      <c r="E52" s="302"/>
      <c r="F52" s="302"/>
      <c r="G52" s="302"/>
      <c r="H52" s="302"/>
      <c r="I52" s="302"/>
      <c r="J52" s="302"/>
      <c r="K52" s="303"/>
    </row>
    <row r="53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ht="15" customHeight="1">
      <c r="B54" s="301"/>
      <c r="C54" s="305" t="s">
        <v>3285</v>
      </c>
      <c r="D54" s="305"/>
      <c r="E54" s="305"/>
      <c r="F54" s="305"/>
      <c r="G54" s="305"/>
      <c r="H54" s="305"/>
      <c r="I54" s="305"/>
      <c r="J54" s="305"/>
      <c r="K54" s="303"/>
    </row>
    <row r="55" ht="15" customHeight="1">
      <c r="B55" s="301"/>
      <c r="C55" s="305" t="s">
        <v>3286</v>
      </c>
      <c r="D55" s="305"/>
      <c r="E55" s="305"/>
      <c r="F55" s="305"/>
      <c r="G55" s="305"/>
      <c r="H55" s="305"/>
      <c r="I55" s="305"/>
      <c r="J55" s="305"/>
      <c r="K55" s="303"/>
    </row>
    <row r="56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ht="15" customHeight="1">
      <c r="B57" s="301"/>
      <c r="C57" s="305" t="s">
        <v>3287</v>
      </c>
      <c r="D57" s="305"/>
      <c r="E57" s="305"/>
      <c r="F57" s="305"/>
      <c r="G57" s="305"/>
      <c r="H57" s="305"/>
      <c r="I57" s="305"/>
      <c r="J57" s="305"/>
      <c r="K57" s="303"/>
    </row>
    <row r="58" ht="15" customHeight="1">
      <c r="B58" s="301"/>
      <c r="C58" s="307"/>
      <c r="D58" s="305" t="s">
        <v>3288</v>
      </c>
      <c r="E58" s="305"/>
      <c r="F58" s="305"/>
      <c r="G58" s="305"/>
      <c r="H58" s="305"/>
      <c r="I58" s="305"/>
      <c r="J58" s="305"/>
      <c r="K58" s="303"/>
    </row>
    <row r="59" ht="15" customHeight="1">
      <c r="B59" s="301"/>
      <c r="C59" s="307"/>
      <c r="D59" s="305" t="s">
        <v>3289</v>
      </c>
      <c r="E59" s="305"/>
      <c r="F59" s="305"/>
      <c r="G59" s="305"/>
      <c r="H59" s="305"/>
      <c r="I59" s="305"/>
      <c r="J59" s="305"/>
      <c r="K59" s="303"/>
    </row>
    <row r="60" ht="15" customHeight="1">
      <c r="B60" s="301"/>
      <c r="C60" s="307"/>
      <c r="D60" s="305" t="s">
        <v>3290</v>
      </c>
      <c r="E60" s="305"/>
      <c r="F60" s="305"/>
      <c r="G60" s="305"/>
      <c r="H60" s="305"/>
      <c r="I60" s="305"/>
      <c r="J60" s="305"/>
      <c r="K60" s="303"/>
    </row>
    <row r="61" ht="15" customHeight="1">
      <c r="B61" s="301"/>
      <c r="C61" s="307"/>
      <c r="D61" s="305" t="s">
        <v>3291</v>
      </c>
      <c r="E61" s="305"/>
      <c r="F61" s="305"/>
      <c r="G61" s="305"/>
      <c r="H61" s="305"/>
      <c r="I61" s="305"/>
      <c r="J61" s="305"/>
      <c r="K61" s="303"/>
    </row>
    <row r="62" ht="15" customHeight="1">
      <c r="B62" s="301"/>
      <c r="C62" s="307"/>
      <c r="D62" s="310" t="s">
        <v>3292</v>
      </c>
      <c r="E62" s="310"/>
      <c r="F62" s="310"/>
      <c r="G62" s="310"/>
      <c r="H62" s="310"/>
      <c r="I62" s="310"/>
      <c r="J62" s="310"/>
      <c r="K62" s="303"/>
    </row>
    <row r="63" ht="15" customHeight="1">
      <c r="B63" s="301"/>
      <c r="C63" s="307"/>
      <c r="D63" s="305" t="s">
        <v>3293</v>
      </c>
      <c r="E63" s="305"/>
      <c r="F63" s="305"/>
      <c r="G63" s="305"/>
      <c r="H63" s="305"/>
      <c r="I63" s="305"/>
      <c r="J63" s="305"/>
      <c r="K63" s="303"/>
    </row>
    <row r="64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ht="15" customHeight="1">
      <c r="B65" s="301"/>
      <c r="C65" s="307"/>
      <c r="D65" s="305" t="s">
        <v>3294</v>
      </c>
      <c r="E65" s="305"/>
      <c r="F65" s="305"/>
      <c r="G65" s="305"/>
      <c r="H65" s="305"/>
      <c r="I65" s="305"/>
      <c r="J65" s="305"/>
      <c r="K65" s="303"/>
    </row>
    <row r="66" ht="15" customHeight="1">
      <c r="B66" s="301"/>
      <c r="C66" s="307"/>
      <c r="D66" s="310" t="s">
        <v>3295</v>
      </c>
      <c r="E66" s="310"/>
      <c r="F66" s="310"/>
      <c r="G66" s="310"/>
      <c r="H66" s="310"/>
      <c r="I66" s="310"/>
      <c r="J66" s="310"/>
      <c r="K66" s="303"/>
    </row>
    <row r="67" ht="15" customHeight="1">
      <c r="B67" s="301"/>
      <c r="C67" s="307"/>
      <c r="D67" s="305" t="s">
        <v>3296</v>
      </c>
      <c r="E67" s="305"/>
      <c r="F67" s="305"/>
      <c r="G67" s="305"/>
      <c r="H67" s="305"/>
      <c r="I67" s="305"/>
      <c r="J67" s="305"/>
      <c r="K67" s="303"/>
    </row>
    <row r="68" ht="15" customHeight="1">
      <c r="B68" s="301"/>
      <c r="C68" s="307"/>
      <c r="D68" s="305" t="s">
        <v>3297</v>
      </c>
      <c r="E68" s="305"/>
      <c r="F68" s="305"/>
      <c r="G68" s="305"/>
      <c r="H68" s="305"/>
      <c r="I68" s="305"/>
      <c r="J68" s="305"/>
      <c r="K68" s="303"/>
    </row>
    <row r="69" ht="15" customHeight="1">
      <c r="B69" s="301"/>
      <c r="C69" s="307"/>
      <c r="D69" s="305" t="s">
        <v>3298</v>
      </c>
      <c r="E69" s="305"/>
      <c r="F69" s="305"/>
      <c r="G69" s="305"/>
      <c r="H69" s="305"/>
      <c r="I69" s="305"/>
      <c r="J69" s="305"/>
      <c r="K69" s="303"/>
    </row>
    <row r="70" ht="15" customHeight="1">
      <c r="B70" s="301"/>
      <c r="C70" s="307"/>
      <c r="D70" s="305" t="s">
        <v>3299</v>
      </c>
      <c r="E70" s="305"/>
      <c r="F70" s="305"/>
      <c r="G70" s="305"/>
      <c r="H70" s="305"/>
      <c r="I70" s="305"/>
      <c r="J70" s="305"/>
      <c r="K70" s="303"/>
    </row>
    <row r="7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ht="45" customHeight="1">
      <c r="B75" s="320"/>
      <c r="C75" s="321" t="s">
        <v>3300</v>
      </c>
      <c r="D75" s="321"/>
      <c r="E75" s="321"/>
      <c r="F75" s="321"/>
      <c r="G75" s="321"/>
      <c r="H75" s="321"/>
      <c r="I75" s="321"/>
      <c r="J75" s="321"/>
      <c r="K75" s="322"/>
    </row>
    <row r="76" ht="17.25" customHeight="1">
      <c r="B76" s="320"/>
      <c r="C76" s="323" t="s">
        <v>3301</v>
      </c>
      <c r="D76" s="323"/>
      <c r="E76" s="323"/>
      <c r="F76" s="323" t="s">
        <v>3302</v>
      </c>
      <c r="G76" s="324"/>
      <c r="H76" s="323" t="s">
        <v>55</v>
      </c>
      <c r="I76" s="323" t="s">
        <v>58</v>
      </c>
      <c r="J76" s="323" t="s">
        <v>3303</v>
      </c>
      <c r="K76" s="322"/>
    </row>
    <row r="77" ht="17.25" customHeight="1">
      <c r="B77" s="320"/>
      <c r="C77" s="325" t="s">
        <v>3304</v>
      </c>
      <c r="D77" s="325"/>
      <c r="E77" s="325"/>
      <c r="F77" s="326" t="s">
        <v>3305</v>
      </c>
      <c r="G77" s="327"/>
      <c r="H77" s="325"/>
      <c r="I77" s="325"/>
      <c r="J77" s="325" t="s">
        <v>3306</v>
      </c>
      <c r="K77" s="322"/>
    </row>
    <row r="78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ht="15" customHeight="1">
      <c r="B79" s="320"/>
      <c r="C79" s="308" t="s">
        <v>54</v>
      </c>
      <c r="D79" s="328"/>
      <c r="E79" s="328"/>
      <c r="F79" s="330" t="s">
        <v>3307</v>
      </c>
      <c r="G79" s="329"/>
      <c r="H79" s="308" t="s">
        <v>3308</v>
      </c>
      <c r="I79" s="308" t="s">
        <v>3309</v>
      </c>
      <c r="J79" s="308">
        <v>20</v>
      </c>
      <c r="K79" s="322"/>
    </row>
    <row r="80" ht="15" customHeight="1">
      <c r="B80" s="320"/>
      <c r="C80" s="308" t="s">
        <v>3310</v>
      </c>
      <c r="D80" s="308"/>
      <c r="E80" s="308"/>
      <c r="F80" s="330" t="s">
        <v>3307</v>
      </c>
      <c r="G80" s="329"/>
      <c r="H80" s="308" t="s">
        <v>3311</v>
      </c>
      <c r="I80" s="308" t="s">
        <v>3309</v>
      </c>
      <c r="J80" s="308">
        <v>120</v>
      </c>
      <c r="K80" s="322"/>
    </row>
    <row r="81" ht="15" customHeight="1">
      <c r="B81" s="331"/>
      <c r="C81" s="308" t="s">
        <v>3312</v>
      </c>
      <c r="D81" s="308"/>
      <c r="E81" s="308"/>
      <c r="F81" s="330" t="s">
        <v>3313</v>
      </c>
      <c r="G81" s="329"/>
      <c r="H81" s="308" t="s">
        <v>3314</v>
      </c>
      <c r="I81" s="308" t="s">
        <v>3309</v>
      </c>
      <c r="J81" s="308">
        <v>50</v>
      </c>
      <c r="K81" s="322"/>
    </row>
    <row r="82" ht="15" customHeight="1">
      <c r="B82" s="331"/>
      <c r="C82" s="308" t="s">
        <v>3315</v>
      </c>
      <c r="D82" s="308"/>
      <c r="E82" s="308"/>
      <c r="F82" s="330" t="s">
        <v>3307</v>
      </c>
      <c r="G82" s="329"/>
      <c r="H82" s="308" t="s">
        <v>3316</v>
      </c>
      <c r="I82" s="308" t="s">
        <v>3317</v>
      </c>
      <c r="J82" s="308"/>
      <c r="K82" s="322"/>
    </row>
    <row r="83" ht="15" customHeight="1">
      <c r="B83" s="331"/>
      <c r="C83" s="332" t="s">
        <v>3318</v>
      </c>
      <c r="D83" s="332"/>
      <c r="E83" s="332"/>
      <c r="F83" s="333" t="s">
        <v>3313</v>
      </c>
      <c r="G83" s="332"/>
      <c r="H83" s="332" t="s">
        <v>3319</v>
      </c>
      <c r="I83" s="332" t="s">
        <v>3309</v>
      </c>
      <c r="J83" s="332">
        <v>15</v>
      </c>
      <c r="K83" s="322"/>
    </row>
    <row r="84" ht="15" customHeight="1">
      <c r="B84" s="331"/>
      <c r="C84" s="332" t="s">
        <v>3320</v>
      </c>
      <c r="D84" s="332"/>
      <c r="E84" s="332"/>
      <c r="F84" s="333" t="s">
        <v>3313</v>
      </c>
      <c r="G84" s="332"/>
      <c r="H84" s="332" t="s">
        <v>3321</v>
      </c>
      <c r="I84" s="332" t="s">
        <v>3309</v>
      </c>
      <c r="J84" s="332">
        <v>15</v>
      </c>
      <c r="K84" s="322"/>
    </row>
    <row r="85" ht="15" customHeight="1">
      <c r="B85" s="331"/>
      <c r="C85" s="332" t="s">
        <v>3322</v>
      </c>
      <c r="D85" s="332"/>
      <c r="E85" s="332"/>
      <c r="F85" s="333" t="s">
        <v>3313</v>
      </c>
      <c r="G85" s="332"/>
      <c r="H85" s="332" t="s">
        <v>3323</v>
      </c>
      <c r="I85" s="332" t="s">
        <v>3309</v>
      </c>
      <c r="J85" s="332">
        <v>20</v>
      </c>
      <c r="K85" s="322"/>
    </row>
    <row r="86" ht="15" customHeight="1">
      <c r="B86" s="331"/>
      <c r="C86" s="332" t="s">
        <v>3324</v>
      </c>
      <c r="D86" s="332"/>
      <c r="E86" s="332"/>
      <c r="F86" s="333" t="s">
        <v>3313</v>
      </c>
      <c r="G86" s="332"/>
      <c r="H86" s="332" t="s">
        <v>3325</v>
      </c>
      <c r="I86" s="332" t="s">
        <v>3309</v>
      </c>
      <c r="J86" s="332">
        <v>20</v>
      </c>
      <c r="K86" s="322"/>
    </row>
    <row r="87" ht="15" customHeight="1">
      <c r="B87" s="331"/>
      <c r="C87" s="308" t="s">
        <v>3326</v>
      </c>
      <c r="D87" s="308"/>
      <c r="E87" s="308"/>
      <c r="F87" s="330" t="s">
        <v>3313</v>
      </c>
      <c r="G87" s="329"/>
      <c r="H87" s="308" t="s">
        <v>3327</v>
      </c>
      <c r="I87" s="308" t="s">
        <v>3309</v>
      </c>
      <c r="J87" s="308">
        <v>50</v>
      </c>
      <c r="K87" s="322"/>
    </row>
    <row r="88" ht="15" customHeight="1">
      <c r="B88" s="331"/>
      <c r="C88" s="308" t="s">
        <v>3328</v>
      </c>
      <c r="D88" s="308"/>
      <c r="E88" s="308"/>
      <c r="F88" s="330" t="s">
        <v>3313</v>
      </c>
      <c r="G88" s="329"/>
      <c r="H88" s="308" t="s">
        <v>3329</v>
      </c>
      <c r="I88" s="308" t="s">
        <v>3309</v>
      </c>
      <c r="J88" s="308">
        <v>20</v>
      </c>
      <c r="K88" s="322"/>
    </row>
    <row r="89" ht="15" customHeight="1">
      <c r="B89" s="331"/>
      <c r="C89" s="308" t="s">
        <v>3330</v>
      </c>
      <c r="D89" s="308"/>
      <c r="E89" s="308"/>
      <c r="F89" s="330" t="s">
        <v>3313</v>
      </c>
      <c r="G89" s="329"/>
      <c r="H89" s="308" t="s">
        <v>3331</v>
      </c>
      <c r="I89" s="308" t="s">
        <v>3309</v>
      </c>
      <c r="J89" s="308">
        <v>20</v>
      </c>
      <c r="K89" s="322"/>
    </row>
    <row r="90" ht="15" customHeight="1">
      <c r="B90" s="331"/>
      <c r="C90" s="308" t="s">
        <v>3332</v>
      </c>
      <c r="D90" s="308"/>
      <c r="E90" s="308"/>
      <c r="F90" s="330" t="s">
        <v>3313</v>
      </c>
      <c r="G90" s="329"/>
      <c r="H90" s="308" t="s">
        <v>3333</v>
      </c>
      <c r="I90" s="308" t="s">
        <v>3309</v>
      </c>
      <c r="J90" s="308">
        <v>50</v>
      </c>
      <c r="K90" s="322"/>
    </row>
    <row r="91" ht="15" customHeight="1">
      <c r="B91" s="331"/>
      <c r="C91" s="308" t="s">
        <v>3334</v>
      </c>
      <c r="D91" s="308"/>
      <c r="E91" s="308"/>
      <c r="F91" s="330" t="s">
        <v>3313</v>
      </c>
      <c r="G91" s="329"/>
      <c r="H91" s="308" t="s">
        <v>3334</v>
      </c>
      <c r="I91" s="308" t="s">
        <v>3309</v>
      </c>
      <c r="J91" s="308">
        <v>50</v>
      </c>
      <c r="K91" s="322"/>
    </row>
    <row r="92" ht="15" customHeight="1">
      <c r="B92" s="331"/>
      <c r="C92" s="308" t="s">
        <v>3335</v>
      </c>
      <c r="D92" s="308"/>
      <c r="E92" s="308"/>
      <c r="F92" s="330" t="s">
        <v>3313</v>
      </c>
      <c r="G92" s="329"/>
      <c r="H92" s="308" t="s">
        <v>3336</v>
      </c>
      <c r="I92" s="308" t="s">
        <v>3309</v>
      </c>
      <c r="J92" s="308">
        <v>255</v>
      </c>
      <c r="K92" s="322"/>
    </row>
    <row r="93" ht="15" customHeight="1">
      <c r="B93" s="331"/>
      <c r="C93" s="308" t="s">
        <v>3337</v>
      </c>
      <c r="D93" s="308"/>
      <c r="E93" s="308"/>
      <c r="F93" s="330" t="s">
        <v>3307</v>
      </c>
      <c r="G93" s="329"/>
      <c r="H93" s="308" t="s">
        <v>3338</v>
      </c>
      <c r="I93" s="308" t="s">
        <v>3339</v>
      </c>
      <c r="J93" s="308"/>
      <c r="K93" s="322"/>
    </row>
    <row r="94" ht="15" customHeight="1">
      <c r="B94" s="331"/>
      <c r="C94" s="308" t="s">
        <v>3340</v>
      </c>
      <c r="D94" s="308"/>
      <c r="E94" s="308"/>
      <c r="F94" s="330" t="s">
        <v>3307</v>
      </c>
      <c r="G94" s="329"/>
      <c r="H94" s="308" t="s">
        <v>3341</v>
      </c>
      <c r="I94" s="308" t="s">
        <v>3342</v>
      </c>
      <c r="J94" s="308"/>
      <c r="K94" s="322"/>
    </row>
    <row r="95" ht="15" customHeight="1">
      <c r="B95" s="331"/>
      <c r="C95" s="308" t="s">
        <v>3343</v>
      </c>
      <c r="D95" s="308"/>
      <c r="E95" s="308"/>
      <c r="F95" s="330" t="s">
        <v>3307</v>
      </c>
      <c r="G95" s="329"/>
      <c r="H95" s="308" t="s">
        <v>3343</v>
      </c>
      <c r="I95" s="308" t="s">
        <v>3342</v>
      </c>
      <c r="J95" s="308"/>
      <c r="K95" s="322"/>
    </row>
    <row r="96" ht="15" customHeight="1">
      <c r="B96" s="331"/>
      <c r="C96" s="308" t="s">
        <v>39</v>
      </c>
      <c r="D96" s="308"/>
      <c r="E96" s="308"/>
      <c r="F96" s="330" t="s">
        <v>3307</v>
      </c>
      <c r="G96" s="329"/>
      <c r="H96" s="308" t="s">
        <v>3344</v>
      </c>
      <c r="I96" s="308" t="s">
        <v>3342</v>
      </c>
      <c r="J96" s="308"/>
      <c r="K96" s="322"/>
    </row>
    <row r="97" ht="15" customHeight="1">
      <c r="B97" s="331"/>
      <c r="C97" s="308" t="s">
        <v>49</v>
      </c>
      <c r="D97" s="308"/>
      <c r="E97" s="308"/>
      <c r="F97" s="330" t="s">
        <v>3307</v>
      </c>
      <c r="G97" s="329"/>
      <c r="H97" s="308" t="s">
        <v>3345</v>
      </c>
      <c r="I97" s="308" t="s">
        <v>3342</v>
      </c>
      <c r="J97" s="308"/>
      <c r="K97" s="322"/>
    </row>
    <row r="98" ht="15" customHeight="1">
      <c r="B98" s="334"/>
      <c r="C98" s="335"/>
      <c r="D98" s="335"/>
      <c r="E98" s="335"/>
      <c r="F98" s="335"/>
      <c r="G98" s="335"/>
      <c r="H98" s="335"/>
      <c r="I98" s="335"/>
      <c r="J98" s="335"/>
      <c r="K98" s="336"/>
    </row>
    <row r="99" ht="18.7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7"/>
    </row>
    <row r="100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ht="45" customHeight="1">
      <c r="B102" s="320"/>
      <c r="C102" s="321" t="s">
        <v>3346</v>
      </c>
      <c r="D102" s="321"/>
      <c r="E102" s="321"/>
      <c r="F102" s="321"/>
      <c r="G102" s="321"/>
      <c r="H102" s="321"/>
      <c r="I102" s="321"/>
      <c r="J102" s="321"/>
      <c r="K102" s="322"/>
    </row>
    <row r="103" ht="17.25" customHeight="1">
      <c r="B103" s="320"/>
      <c r="C103" s="323" t="s">
        <v>3301</v>
      </c>
      <c r="D103" s="323"/>
      <c r="E103" s="323"/>
      <c r="F103" s="323" t="s">
        <v>3302</v>
      </c>
      <c r="G103" s="324"/>
      <c r="H103" s="323" t="s">
        <v>55</v>
      </c>
      <c r="I103" s="323" t="s">
        <v>58</v>
      </c>
      <c r="J103" s="323" t="s">
        <v>3303</v>
      </c>
      <c r="K103" s="322"/>
    </row>
    <row r="104" ht="17.25" customHeight="1">
      <c r="B104" s="320"/>
      <c r="C104" s="325" t="s">
        <v>3304</v>
      </c>
      <c r="D104" s="325"/>
      <c r="E104" s="325"/>
      <c r="F104" s="326" t="s">
        <v>3305</v>
      </c>
      <c r="G104" s="327"/>
      <c r="H104" s="325"/>
      <c r="I104" s="325"/>
      <c r="J104" s="325" t="s">
        <v>3306</v>
      </c>
      <c r="K104" s="322"/>
    </row>
    <row r="105" ht="5.25" customHeight="1">
      <c r="B105" s="320"/>
      <c r="C105" s="323"/>
      <c r="D105" s="323"/>
      <c r="E105" s="323"/>
      <c r="F105" s="323"/>
      <c r="G105" s="339"/>
      <c r="H105" s="323"/>
      <c r="I105" s="323"/>
      <c r="J105" s="323"/>
      <c r="K105" s="322"/>
    </row>
    <row r="106" ht="15" customHeight="1">
      <c r="B106" s="320"/>
      <c r="C106" s="308" t="s">
        <v>54</v>
      </c>
      <c r="D106" s="328"/>
      <c r="E106" s="328"/>
      <c r="F106" s="330" t="s">
        <v>3307</v>
      </c>
      <c r="G106" s="339"/>
      <c r="H106" s="308" t="s">
        <v>3347</v>
      </c>
      <c r="I106" s="308" t="s">
        <v>3309</v>
      </c>
      <c r="J106" s="308">
        <v>20</v>
      </c>
      <c r="K106" s="322"/>
    </row>
    <row r="107" ht="15" customHeight="1">
      <c r="B107" s="320"/>
      <c r="C107" s="308" t="s">
        <v>3310</v>
      </c>
      <c r="D107" s="308"/>
      <c r="E107" s="308"/>
      <c r="F107" s="330" t="s">
        <v>3307</v>
      </c>
      <c r="G107" s="308"/>
      <c r="H107" s="308" t="s">
        <v>3347</v>
      </c>
      <c r="I107" s="308" t="s">
        <v>3309</v>
      </c>
      <c r="J107" s="308">
        <v>120</v>
      </c>
      <c r="K107" s="322"/>
    </row>
    <row r="108" ht="15" customHeight="1">
      <c r="B108" s="331"/>
      <c r="C108" s="308" t="s">
        <v>3312</v>
      </c>
      <c r="D108" s="308"/>
      <c r="E108" s="308"/>
      <c r="F108" s="330" t="s">
        <v>3313</v>
      </c>
      <c r="G108" s="308"/>
      <c r="H108" s="308" t="s">
        <v>3347</v>
      </c>
      <c r="I108" s="308" t="s">
        <v>3309</v>
      </c>
      <c r="J108" s="308">
        <v>50</v>
      </c>
      <c r="K108" s="322"/>
    </row>
    <row r="109" ht="15" customHeight="1">
      <c r="B109" s="331"/>
      <c r="C109" s="308" t="s">
        <v>3315</v>
      </c>
      <c r="D109" s="308"/>
      <c r="E109" s="308"/>
      <c r="F109" s="330" t="s">
        <v>3307</v>
      </c>
      <c r="G109" s="308"/>
      <c r="H109" s="308" t="s">
        <v>3347</v>
      </c>
      <c r="I109" s="308" t="s">
        <v>3317</v>
      </c>
      <c r="J109" s="308"/>
      <c r="K109" s="322"/>
    </row>
    <row r="110" ht="15" customHeight="1">
      <c r="B110" s="331"/>
      <c r="C110" s="308" t="s">
        <v>3326</v>
      </c>
      <c r="D110" s="308"/>
      <c r="E110" s="308"/>
      <c r="F110" s="330" t="s">
        <v>3313</v>
      </c>
      <c r="G110" s="308"/>
      <c r="H110" s="308" t="s">
        <v>3347</v>
      </c>
      <c r="I110" s="308" t="s">
        <v>3309</v>
      </c>
      <c r="J110" s="308">
        <v>50</v>
      </c>
      <c r="K110" s="322"/>
    </row>
    <row r="111" ht="15" customHeight="1">
      <c r="B111" s="331"/>
      <c r="C111" s="308" t="s">
        <v>3334</v>
      </c>
      <c r="D111" s="308"/>
      <c r="E111" s="308"/>
      <c r="F111" s="330" t="s">
        <v>3313</v>
      </c>
      <c r="G111" s="308"/>
      <c r="H111" s="308" t="s">
        <v>3347</v>
      </c>
      <c r="I111" s="308" t="s">
        <v>3309</v>
      </c>
      <c r="J111" s="308">
        <v>50</v>
      </c>
      <c r="K111" s="322"/>
    </row>
    <row r="112" ht="15" customHeight="1">
      <c r="B112" s="331"/>
      <c r="C112" s="308" t="s">
        <v>3332</v>
      </c>
      <c r="D112" s="308"/>
      <c r="E112" s="308"/>
      <c r="F112" s="330" t="s">
        <v>3313</v>
      </c>
      <c r="G112" s="308"/>
      <c r="H112" s="308" t="s">
        <v>3347</v>
      </c>
      <c r="I112" s="308" t="s">
        <v>3309</v>
      </c>
      <c r="J112" s="308">
        <v>50</v>
      </c>
      <c r="K112" s="322"/>
    </row>
    <row r="113" ht="15" customHeight="1">
      <c r="B113" s="331"/>
      <c r="C113" s="308" t="s">
        <v>54</v>
      </c>
      <c r="D113" s="308"/>
      <c r="E113" s="308"/>
      <c r="F113" s="330" t="s">
        <v>3307</v>
      </c>
      <c r="G113" s="308"/>
      <c r="H113" s="308" t="s">
        <v>3348</v>
      </c>
      <c r="I113" s="308" t="s">
        <v>3309</v>
      </c>
      <c r="J113" s="308">
        <v>20</v>
      </c>
      <c r="K113" s="322"/>
    </row>
    <row r="114" ht="15" customHeight="1">
      <c r="B114" s="331"/>
      <c r="C114" s="308" t="s">
        <v>3349</v>
      </c>
      <c r="D114" s="308"/>
      <c r="E114" s="308"/>
      <c r="F114" s="330" t="s">
        <v>3307</v>
      </c>
      <c r="G114" s="308"/>
      <c r="H114" s="308" t="s">
        <v>3350</v>
      </c>
      <c r="I114" s="308" t="s">
        <v>3309</v>
      </c>
      <c r="J114" s="308">
        <v>120</v>
      </c>
      <c r="K114" s="322"/>
    </row>
    <row r="115" ht="15" customHeight="1">
      <c r="B115" s="331"/>
      <c r="C115" s="308" t="s">
        <v>39</v>
      </c>
      <c r="D115" s="308"/>
      <c r="E115" s="308"/>
      <c r="F115" s="330" t="s">
        <v>3307</v>
      </c>
      <c r="G115" s="308"/>
      <c r="H115" s="308" t="s">
        <v>3351</v>
      </c>
      <c r="I115" s="308" t="s">
        <v>3342</v>
      </c>
      <c r="J115" s="308"/>
      <c r="K115" s="322"/>
    </row>
    <row r="116" ht="15" customHeight="1">
      <c r="B116" s="331"/>
      <c r="C116" s="308" t="s">
        <v>49</v>
      </c>
      <c r="D116" s="308"/>
      <c r="E116" s="308"/>
      <c r="F116" s="330" t="s">
        <v>3307</v>
      </c>
      <c r="G116" s="308"/>
      <c r="H116" s="308" t="s">
        <v>3352</v>
      </c>
      <c r="I116" s="308" t="s">
        <v>3342</v>
      </c>
      <c r="J116" s="308"/>
      <c r="K116" s="322"/>
    </row>
    <row r="117" ht="15" customHeight="1">
      <c r="B117" s="331"/>
      <c r="C117" s="308" t="s">
        <v>58</v>
      </c>
      <c r="D117" s="308"/>
      <c r="E117" s="308"/>
      <c r="F117" s="330" t="s">
        <v>3307</v>
      </c>
      <c r="G117" s="308"/>
      <c r="H117" s="308" t="s">
        <v>3353</v>
      </c>
      <c r="I117" s="308" t="s">
        <v>3354</v>
      </c>
      <c r="J117" s="308"/>
      <c r="K117" s="322"/>
    </row>
    <row r="118" ht="15" customHeight="1">
      <c r="B118" s="334"/>
      <c r="C118" s="340"/>
      <c r="D118" s="340"/>
      <c r="E118" s="340"/>
      <c r="F118" s="340"/>
      <c r="G118" s="340"/>
      <c r="H118" s="340"/>
      <c r="I118" s="340"/>
      <c r="J118" s="340"/>
      <c r="K118" s="336"/>
    </row>
    <row r="119" ht="18.75" customHeight="1">
      <c r="B119" s="341"/>
      <c r="C119" s="305"/>
      <c r="D119" s="305"/>
      <c r="E119" s="305"/>
      <c r="F119" s="342"/>
      <c r="G119" s="305"/>
      <c r="H119" s="305"/>
      <c r="I119" s="305"/>
      <c r="J119" s="305"/>
      <c r="K119" s="341"/>
    </row>
    <row r="120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ht="45" customHeight="1">
      <c r="B122" s="346"/>
      <c r="C122" s="299" t="s">
        <v>3355</v>
      </c>
      <c r="D122" s="299"/>
      <c r="E122" s="299"/>
      <c r="F122" s="299"/>
      <c r="G122" s="299"/>
      <c r="H122" s="299"/>
      <c r="I122" s="299"/>
      <c r="J122" s="299"/>
      <c r="K122" s="347"/>
    </row>
    <row r="123" ht="17.25" customHeight="1">
      <c r="B123" s="348"/>
      <c r="C123" s="323" t="s">
        <v>3301</v>
      </c>
      <c r="D123" s="323"/>
      <c r="E123" s="323"/>
      <c r="F123" s="323" t="s">
        <v>3302</v>
      </c>
      <c r="G123" s="324"/>
      <c r="H123" s="323" t="s">
        <v>55</v>
      </c>
      <c r="I123" s="323" t="s">
        <v>58</v>
      </c>
      <c r="J123" s="323" t="s">
        <v>3303</v>
      </c>
      <c r="K123" s="349"/>
    </row>
    <row r="124" ht="17.25" customHeight="1">
      <c r="B124" s="348"/>
      <c r="C124" s="325" t="s">
        <v>3304</v>
      </c>
      <c r="D124" s="325"/>
      <c r="E124" s="325"/>
      <c r="F124" s="326" t="s">
        <v>3305</v>
      </c>
      <c r="G124" s="327"/>
      <c r="H124" s="325"/>
      <c r="I124" s="325"/>
      <c r="J124" s="325" t="s">
        <v>3306</v>
      </c>
      <c r="K124" s="349"/>
    </row>
    <row r="125" ht="5.25" customHeight="1">
      <c r="B125" s="350"/>
      <c r="C125" s="328"/>
      <c r="D125" s="328"/>
      <c r="E125" s="328"/>
      <c r="F125" s="328"/>
      <c r="G125" s="308"/>
      <c r="H125" s="328"/>
      <c r="I125" s="328"/>
      <c r="J125" s="328"/>
      <c r="K125" s="351"/>
    </row>
    <row r="126" ht="15" customHeight="1">
      <c r="B126" s="350"/>
      <c r="C126" s="308" t="s">
        <v>3310</v>
      </c>
      <c r="D126" s="328"/>
      <c r="E126" s="328"/>
      <c r="F126" s="330" t="s">
        <v>3307</v>
      </c>
      <c r="G126" s="308"/>
      <c r="H126" s="308" t="s">
        <v>3347</v>
      </c>
      <c r="I126" s="308" t="s">
        <v>3309</v>
      </c>
      <c r="J126" s="308">
        <v>120</v>
      </c>
      <c r="K126" s="352"/>
    </row>
    <row r="127" ht="15" customHeight="1">
      <c r="B127" s="350"/>
      <c r="C127" s="308" t="s">
        <v>3356</v>
      </c>
      <c r="D127" s="308"/>
      <c r="E127" s="308"/>
      <c r="F127" s="330" t="s">
        <v>3307</v>
      </c>
      <c r="G127" s="308"/>
      <c r="H127" s="308" t="s">
        <v>3357</v>
      </c>
      <c r="I127" s="308" t="s">
        <v>3309</v>
      </c>
      <c r="J127" s="308" t="s">
        <v>3358</v>
      </c>
      <c r="K127" s="352"/>
    </row>
    <row r="128" ht="15" customHeight="1">
      <c r="B128" s="350"/>
      <c r="C128" s="308" t="s">
        <v>3255</v>
      </c>
      <c r="D128" s="308"/>
      <c r="E128" s="308"/>
      <c r="F128" s="330" t="s">
        <v>3307</v>
      </c>
      <c r="G128" s="308"/>
      <c r="H128" s="308" t="s">
        <v>3359</v>
      </c>
      <c r="I128" s="308" t="s">
        <v>3309</v>
      </c>
      <c r="J128" s="308" t="s">
        <v>3358</v>
      </c>
      <c r="K128" s="352"/>
    </row>
    <row r="129" ht="15" customHeight="1">
      <c r="B129" s="350"/>
      <c r="C129" s="308" t="s">
        <v>3318</v>
      </c>
      <c r="D129" s="308"/>
      <c r="E129" s="308"/>
      <c r="F129" s="330" t="s">
        <v>3313</v>
      </c>
      <c r="G129" s="308"/>
      <c r="H129" s="308" t="s">
        <v>3319</v>
      </c>
      <c r="I129" s="308" t="s">
        <v>3309</v>
      </c>
      <c r="J129" s="308">
        <v>15</v>
      </c>
      <c r="K129" s="352"/>
    </row>
    <row r="130" ht="15" customHeight="1">
      <c r="B130" s="350"/>
      <c r="C130" s="332" t="s">
        <v>3320</v>
      </c>
      <c r="D130" s="332"/>
      <c r="E130" s="332"/>
      <c r="F130" s="333" t="s">
        <v>3313</v>
      </c>
      <c r="G130" s="332"/>
      <c r="H130" s="332" t="s">
        <v>3321</v>
      </c>
      <c r="I130" s="332" t="s">
        <v>3309</v>
      </c>
      <c r="J130" s="332">
        <v>15</v>
      </c>
      <c r="K130" s="352"/>
    </row>
    <row r="131" ht="15" customHeight="1">
      <c r="B131" s="350"/>
      <c r="C131" s="332" t="s">
        <v>3322</v>
      </c>
      <c r="D131" s="332"/>
      <c r="E131" s="332"/>
      <c r="F131" s="333" t="s">
        <v>3313</v>
      </c>
      <c r="G131" s="332"/>
      <c r="H131" s="332" t="s">
        <v>3323</v>
      </c>
      <c r="I131" s="332" t="s">
        <v>3309</v>
      </c>
      <c r="J131" s="332">
        <v>20</v>
      </c>
      <c r="K131" s="352"/>
    </row>
    <row r="132" ht="15" customHeight="1">
      <c r="B132" s="350"/>
      <c r="C132" s="332" t="s">
        <v>3324</v>
      </c>
      <c r="D132" s="332"/>
      <c r="E132" s="332"/>
      <c r="F132" s="333" t="s">
        <v>3313</v>
      </c>
      <c r="G132" s="332"/>
      <c r="H132" s="332" t="s">
        <v>3325</v>
      </c>
      <c r="I132" s="332" t="s">
        <v>3309</v>
      </c>
      <c r="J132" s="332">
        <v>20</v>
      </c>
      <c r="K132" s="352"/>
    </row>
    <row r="133" ht="15" customHeight="1">
      <c r="B133" s="350"/>
      <c r="C133" s="308" t="s">
        <v>3312</v>
      </c>
      <c r="D133" s="308"/>
      <c r="E133" s="308"/>
      <c r="F133" s="330" t="s">
        <v>3313</v>
      </c>
      <c r="G133" s="308"/>
      <c r="H133" s="308" t="s">
        <v>3347</v>
      </c>
      <c r="I133" s="308" t="s">
        <v>3309</v>
      </c>
      <c r="J133" s="308">
        <v>50</v>
      </c>
      <c r="K133" s="352"/>
    </row>
    <row r="134" ht="15" customHeight="1">
      <c r="B134" s="350"/>
      <c r="C134" s="308" t="s">
        <v>3326</v>
      </c>
      <c r="D134" s="308"/>
      <c r="E134" s="308"/>
      <c r="F134" s="330" t="s">
        <v>3313</v>
      </c>
      <c r="G134" s="308"/>
      <c r="H134" s="308" t="s">
        <v>3347</v>
      </c>
      <c r="I134" s="308" t="s">
        <v>3309</v>
      </c>
      <c r="J134" s="308">
        <v>50</v>
      </c>
      <c r="K134" s="352"/>
    </row>
    <row r="135" ht="15" customHeight="1">
      <c r="B135" s="350"/>
      <c r="C135" s="308" t="s">
        <v>3332</v>
      </c>
      <c r="D135" s="308"/>
      <c r="E135" s="308"/>
      <c r="F135" s="330" t="s">
        <v>3313</v>
      </c>
      <c r="G135" s="308"/>
      <c r="H135" s="308" t="s">
        <v>3347</v>
      </c>
      <c r="I135" s="308" t="s">
        <v>3309</v>
      </c>
      <c r="J135" s="308">
        <v>50</v>
      </c>
      <c r="K135" s="352"/>
    </row>
    <row r="136" ht="15" customHeight="1">
      <c r="B136" s="350"/>
      <c r="C136" s="308" t="s">
        <v>3334</v>
      </c>
      <c r="D136" s="308"/>
      <c r="E136" s="308"/>
      <c r="F136" s="330" t="s">
        <v>3313</v>
      </c>
      <c r="G136" s="308"/>
      <c r="H136" s="308" t="s">
        <v>3347</v>
      </c>
      <c r="I136" s="308" t="s">
        <v>3309</v>
      </c>
      <c r="J136" s="308">
        <v>50</v>
      </c>
      <c r="K136" s="352"/>
    </row>
    <row r="137" ht="15" customHeight="1">
      <c r="B137" s="350"/>
      <c r="C137" s="308" t="s">
        <v>3335</v>
      </c>
      <c r="D137" s="308"/>
      <c r="E137" s="308"/>
      <c r="F137" s="330" t="s">
        <v>3313</v>
      </c>
      <c r="G137" s="308"/>
      <c r="H137" s="308" t="s">
        <v>3360</v>
      </c>
      <c r="I137" s="308" t="s">
        <v>3309</v>
      </c>
      <c r="J137" s="308">
        <v>255</v>
      </c>
      <c r="K137" s="352"/>
    </row>
    <row r="138" ht="15" customHeight="1">
      <c r="B138" s="350"/>
      <c r="C138" s="308" t="s">
        <v>3337</v>
      </c>
      <c r="D138" s="308"/>
      <c r="E138" s="308"/>
      <c r="F138" s="330" t="s">
        <v>3307</v>
      </c>
      <c r="G138" s="308"/>
      <c r="H138" s="308" t="s">
        <v>3361</v>
      </c>
      <c r="I138" s="308" t="s">
        <v>3339</v>
      </c>
      <c r="J138" s="308"/>
      <c r="K138" s="352"/>
    </row>
    <row r="139" ht="15" customHeight="1">
      <c r="B139" s="350"/>
      <c r="C139" s="308" t="s">
        <v>3340</v>
      </c>
      <c r="D139" s="308"/>
      <c r="E139" s="308"/>
      <c r="F139" s="330" t="s">
        <v>3307</v>
      </c>
      <c r="G139" s="308"/>
      <c r="H139" s="308" t="s">
        <v>3362</v>
      </c>
      <c r="I139" s="308" t="s">
        <v>3342</v>
      </c>
      <c r="J139" s="308"/>
      <c r="K139" s="352"/>
    </row>
    <row r="140" ht="15" customHeight="1">
      <c r="B140" s="350"/>
      <c r="C140" s="308" t="s">
        <v>3343</v>
      </c>
      <c r="D140" s="308"/>
      <c r="E140" s="308"/>
      <c r="F140" s="330" t="s">
        <v>3307</v>
      </c>
      <c r="G140" s="308"/>
      <c r="H140" s="308" t="s">
        <v>3343</v>
      </c>
      <c r="I140" s="308" t="s">
        <v>3342</v>
      </c>
      <c r="J140" s="308"/>
      <c r="K140" s="352"/>
    </row>
    <row r="141" ht="15" customHeight="1">
      <c r="B141" s="350"/>
      <c r="C141" s="308" t="s">
        <v>39</v>
      </c>
      <c r="D141" s="308"/>
      <c r="E141" s="308"/>
      <c r="F141" s="330" t="s">
        <v>3307</v>
      </c>
      <c r="G141" s="308"/>
      <c r="H141" s="308" t="s">
        <v>3363</v>
      </c>
      <c r="I141" s="308" t="s">
        <v>3342</v>
      </c>
      <c r="J141" s="308"/>
      <c r="K141" s="352"/>
    </row>
    <row r="142" ht="15" customHeight="1">
      <c r="B142" s="350"/>
      <c r="C142" s="308" t="s">
        <v>3364</v>
      </c>
      <c r="D142" s="308"/>
      <c r="E142" s="308"/>
      <c r="F142" s="330" t="s">
        <v>3307</v>
      </c>
      <c r="G142" s="308"/>
      <c r="H142" s="308" t="s">
        <v>3365</v>
      </c>
      <c r="I142" s="308" t="s">
        <v>3342</v>
      </c>
      <c r="J142" s="308"/>
      <c r="K142" s="352"/>
    </row>
    <row r="143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ht="18.75" customHeight="1">
      <c r="B144" s="305"/>
      <c r="C144" s="305"/>
      <c r="D144" s="305"/>
      <c r="E144" s="305"/>
      <c r="F144" s="342"/>
      <c r="G144" s="305"/>
      <c r="H144" s="305"/>
      <c r="I144" s="305"/>
      <c r="J144" s="305"/>
      <c r="K144" s="305"/>
    </row>
    <row r="145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ht="45" customHeight="1">
      <c r="B147" s="320"/>
      <c r="C147" s="321" t="s">
        <v>3366</v>
      </c>
      <c r="D147" s="321"/>
      <c r="E147" s="321"/>
      <c r="F147" s="321"/>
      <c r="G147" s="321"/>
      <c r="H147" s="321"/>
      <c r="I147" s="321"/>
      <c r="J147" s="321"/>
      <c r="K147" s="322"/>
    </row>
    <row r="148" ht="17.25" customHeight="1">
      <c r="B148" s="320"/>
      <c r="C148" s="323" t="s">
        <v>3301</v>
      </c>
      <c r="D148" s="323"/>
      <c r="E148" s="323"/>
      <c r="F148" s="323" t="s">
        <v>3302</v>
      </c>
      <c r="G148" s="324"/>
      <c r="H148" s="323" t="s">
        <v>55</v>
      </c>
      <c r="I148" s="323" t="s">
        <v>58</v>
      </c>
      <c r="J148" s="323" t="s">
        <v>3303</v>
      </c>
      <c r="K148" s="322"/>
    </row>
    <row r="149" ht="17.25" customHeight="1">
      <c r="B149" s="320"/>
      <c r="C149" s="325" t="s">
        <v>3304</v>
      </c>
      <c r="D149" s="325"/>
      <c r="E149" s="325"/>
      <c r="F149" s="326" t="s">
        <v>3305</v>
      </c>
      <c r="G149" s="327"/>
      <c r="H149" s="325"/>
      <c r="I149" s="325"/>
      <c r="J149" s="325" t="s">
        <v>3306</v>
      </c>
      <c r="K149" s="322"/>
    </row>
    <row r="150" ht="5.25" customHeight="1">
      <c r="B150" s="331"/>
      <c r="C150" s="328"/>
      <c r="D150" s="328"/>
      <c r="E150" s="328"/>
      <c r="F150" s="328"/>
      <c r="G150" s="329"/>
      <c r="H150" s="328"/>
      <c r="I150" s="328"/>
      <c r="J150" s="328"/>
      <c r="K150" s="352"/>
    </row>
    <row r="151" ht="15" customHeight="1">
      <c r="B151" s="331"/>
      <c r="C151" s="356" t="s">
        <v>3310</v>
      </c>
      <c r="D151" s="308"/>
      <c r="E151" s="308"/>
      <c r="F151" s="357" t="s">
        <v>3307</v>
      </c>
      <c r="G151" s="308"/>
      <c r="H151" s="356" t="s">
        <v>3347</v>
      </c>
      <c r="I151" s="356" t="s">
        <v>3309</v>
      </c>
      <c r="J151" s="356">
        <v>120</v>
      </c>
      <c r="K151" s="352"/>
    </row>
    <row r="152" ht="15" customHeight="1">
      <c r="B152" s="331"/>
      <c r="C152" s="356" t="s">
        <v>3356</v>
      </c>
      <c r="D152" s="308"/>
      <c r="E152" s="308"/>
      <c r="F152" s="357" t="s">
        <v>3307</v>
      </c>
      <c r="G152" s="308"/>
      <c r="H152" s="356" t="s">
        <v>3367</v>
      </c>
      <c r="I152" s="356" t="s">
        <v>3309</v>
      </c>
      <c r="J152" s="356" t="s">
        <v>3358</v>
      </c>
      <c r="K152" s="352"/>
    </row>
    <row r="153" ht="15" customHeight="1">
      <c r="B153" s="331"/>
      <c r="C153" s="356" t="s">
        <v>3255</v>
      </c>
      <c r="D153" s="308"/>
      <c r="E153" s="308"/>
      <c r="F153" s="357" t="s">
        <v>3307</v>
      </c>
      <c r="G153" s="308"/>
      <c r="H153" s="356" t="s">
        <v>3368</v>
      </c>
      <c r="I153" s="356" t="s">
        <v>3309</v>
      </c>
      <c r="J153" s="356" t="s">
        <v>3358</v>
      </c>
      <c r="K153" s="352"/>
    </row>
    <row r="154" ht="15" customHeight="1">
      <c r="B154" s="331"/>
      <c r="C154" s="356" t="s">
        <v>3312</v>
      </c>
      <c r="D154" s="308"/>
      <c r="E154" s="308"/>
      <c r="F154" s="357" t="s">
        <v>3313</v>
      </c>
      <c r="G154" s="308"/>
      <c r="H154" s="356" t="s">
        <v>3347</v>
      </c>
      <c r="I154" s="356" t="s">
        <v>3309</v>
      </c>
      <c r="J154" s="356">
        <v>50</v>
      </c>
      <c r="K154" s="352"/>
    </row>
    <row r="155" ht="15" customHeight="1">
      <c r="B155" s="331"/>
      <c r="C155" s="356" t="s">
        <v>3315</v>
      </c>
      <c r="D155" s="308"/>
      <c r="E155" s="308"/>
      <c r="F155" s="357" t="s">
        <v>3307</v>
      </c>
      <c r="G155" s="308"/>
      <c r="H155" s="356" t="s">
        <v>3347</v>
      </c>
      <c r="I155" s="356" t="s">
        <v>3317</v>
      </c>
      <c r="J155" s="356"/>
      <c r="K155" s="352"/>
    </row>
    <row r="156" ht="15" customHeight="1">
      <c r="B156" s="331"/>
      <c r="C156" s="356" t="s">
        <v>3326</v>
      </c>
      <c r="D156" s="308"/>
      <c r="E156" s="308"/>
      <c r="F156" s="357" t="s">
        <v>3313</v>
      </c>
      <c r="G156" s="308"/>
      <c r="H156" s="356" t="s">
        <v>3347</v>
      </c>
      <c r="I156" s="356" t="s">
        <v>3309</v>
      </c>
      <c r="J156" s="356">
        <v>50</v>
      </c>
      <c r="K156" s="352"/>
    </row>
    <row r="157" ht="15" customHeight="1">
      <c r="B157" s="331"/>
      <c r="C157" s="356" t="s">
        <v>3334</v>
      </c>
      <c r="D157" s="308"/>
      <c r="E157" s="308"/>
      <c r="F157" s="357" t="s">
        <v>3313</v>
      </c>
      <c r="G157" s="308"/>
      <c r="H157" s="356" t="s">
        <v>3347</v>
      </c>
      <c r="I157" s="356" t="s">
        <v>3309</v>
      </c>
      <c r="J157" s="356">
        <v>50</v>
      </c>
      <c r="K157" s="352"/>
    </row>
    <row r="158" ht="15" customHeight="1">
      <c r="B158" s="331"/>
      <c r="C158" s="356" t="s">
        <v>3332</v>
      </c>
      <c r="D158" s="308"/>
      <c r="E158" s="308"/>
      <c r="F158" s="357" t="s">
        <v>3313</v>
      </c>
      <c r="G158" s="308"/>
      <c r="H158" s="356" t="s">
        <v>3347</v>
      </c>
      <c r="I158" s="356" t="s">
        <v>3309</v>
      </c>
      <c r="J158" s="356">
        <v>50</v>
      </c>
      <c r="K158" s="352"/>
    </row>
    <row r="159" ht="15" customHeight="1">
      <c r="B159" s="331"/>
      <c r="C159" s="356" t="s">
        <v>119</v>
      </c>
      <c r="D159" s="308"/>
      <c r="E159" s="308"/>
      <c r="F159" s="357" t="s">
        <v>3307</v>
      </c>
      <c r="G159" s="308"/>
      <c r="H159" s="356" t="s">
        <v>3369</v>
      </c>
      <c r="I159" s="356" t="s">
        <v>3309</v>
      </c>
      <c r="J159" s="356" t="s">
        <v>3370</v>
      </c>
      <c r="K159" s="352"/>
    </row>
    <row r="160" ht="15" customHeight="1">
      <c r="B160" s="331"/>
      <c r="C160" s="356" t="s">
        <v>3371</v>
      </c>
      <c r="D160" s="308"/>
      <c r="E160" s="308"/>
      <c r="F160" s="357" t="s">
        <v>3307</v>
      </c>
      <c r="G160" s="308"/>
      <c r="H160" s="356" t="s">
        <v>3372</v>
      </c>
      <c r="I160" s="356" t="s">
        <v>3342</v>
      </c>
      <c r="J160" s="356"/>
      <c r="K160" s="352"/>
    </row>
    <row r="161" ht="15" customHeight="1">
      <c r="B161" s="358"/>
      <c r="C161" s="340"/>
      <c r="D161" s="340"/>
      <c r="E161" s="340"/>
      <c r="F161" s="340"/>
      <c r="G161" s="340"/>
      <c r="H161" s="340"/>
      <c r="I161" s="340"/>
      <c r="J161" s="340"/>
      <c r="K161" s="359"/>
    </row>
    <row r="162" ht="18.75" customHeight="1">
      <c r="B162" s="305"/>
      <c r="C162" s="308"/>
      <c r="D162" s="308"/>
      <c r="E162" s="308"/>
      <c r="F162" s="330"/>
      <c r="G162" s="308"/>
      <c r="H162" s="308"/>
      <c r="I162" s="308"/>
      <c r="J162" s="308"/>
      <c r="K162" s="305"/>
    </row>
    <row r="163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ht="45" customHeight="1">
      <c r="B165" s="298"/>
      <c r="C165" s="299" t="s">
        <v>3373</v>
      </c>
      <c r="D165" s="299"/>
      <c r="E165" s="299"/>
      <c r="F165" s="299"/>
      <c r="G165" s="299"/>
      <c r="H165" s="299"/>
      <c r="I165" s="299"/>
      <c r="J165" s="299"/>
      <c r="K165" s="300"/>
    </row>
    <row r="166" ht="17.25" customHeight="1">
      <c r="B166" s="298"/>
      <c r="C166" s="323" t="s">
        <v>3301</v>
      </c>
      <c r="D166" s="323"/>
      <c r="E166" s="323"/>
      <c r="F166" s="323" t="s">
        <v>3302</v>
      </c>
      <c r="G166" s="360"/>
      <c r="H166" s="361" t="s">
        <v>55</v>
      </c>
      <c r="I166" s="361" t="s">
        <v>58</v>
      </c>
      <c r="J166" s="323" t="s">
        <v>3303</v>
      </c>
      <c r="K166" s="300"/>
    </row>
    <row r="167" ht="17.25" customHeight="1">
      <c r="B167" s="301"/>
      <c r="C167" s="325" t="s">
        <v>3304</v>
      </c>
      <c r="D167" s="325"/>
      <c r="E167" s="325"/>
      <c r="F167" s="326" t="s">
        <v>3305</v>
      </c>
      <c r="G167" s="362"/>
      <c r="H167" s="363"/>
      <c r="I167" s="363"/>
      <c r="J167" s="325" t="s">
        <v>3306</v>
      </c>
      <c r="K167" s="303"/>
    </row>
    <row r="168" ht="5.25" customHeight="1">
      <c r="B168" s="331"/>
      <c r="C168" s="328"/>
      <c r="D168" s="328"/>
      <c r="E168" s="328"/>
      <c r="F168" s="328"/>
      <c r="G168" s="329"/>
      <c r="H168" s="328"/>
      <c r="I168" s="328"/>
      <c r="J168" s="328"/>
      <c r="K168" s="352"/>
    </row>
    <row r="169" ht="15" customHeight="1">
      <c r="B169" s="331"/>
      <c r="C169" s="308" t="s">
        <v>3310</v>
      </c>
      <c r="D169" s="308"/>
      <c r="E169" s="308"/>
      <c r="F169" s="330" t="s">
        <v>3307</v>
      </c>
      <c r="G169" s="308"/>
      <c r="H169" s="308" t="s">
        <v>3347</v>
      </c>
      <c r="I169" s="308" t="s">
        <v>3309</v>
      </c>
      <c r="J169" s="308">
        <v>120</v>
      </c>
      <c r="K169" s="352"/>
    </row>
    <row r="170" ht="15" customHeight="1">
      <c r="B170" s="331"/>
      <c r="C170" s="308" t="s">
        <v>3356</v>
      </c>
      <c r="D170" s="308"/>
      <c r="E170" s="308"/>
      <c r="F170" s="330" t="s">
        <v>3307</v>
      </c>
      <c r="G170" s="308"/>
      <c r="H170" s="308" t="s">
        <v>3357</v>
      </c>
      <c r="I170" s="308" t="s">
        <v>3309</v>
      </c>
      <c r="J170" s="308" t="s">
        <v>3358</v>
      </c>
      <c r="K170" s="352"/>
    </row>
    <row r="171" ht="15" customHeight="1">
      <c r="B171" s="331"/>
      <c r="C171" s="308" t="s">
        <v>3255</v>
      </c>
      <c r="D171" s="308"/>
      <c r="E171" s="308"/>
      <c r="F171" s="330" t="s">
        <v>3307</v>
      </c>
      <c r="G171" s="308"/>
      <c r="H171" s="308" t="s">
        <v>3374</v>
      </c>
      <c r="I171" s="308" t="s">
        <v>3309</v>
      </c>
      <c r="J171" s="308" t="s">
        <v>3358</v>
      </c>
      <c r="K171" s="352"/>
    </row>
    <row r="172" ht="15" customHeight="1">
      <c r="B172" s="331"/>
      <c r="C172" s="308" t="s">
        <v>3312</v>
      </c>
      <c r="D172" s="308"/>
      <c r="E172" s="308"/>
      <c r="F172" s="330" t="s">
        <v>3313</v>
      </c>
      <c r="G172" s="308"/>
      <c r="H172" s="308" t="s">
        <v>3374</v>
      </c>
      <c r="I172" s="308" t="s">
        <v>3309</v>
      </c>
      <c r="J172" s="308">
        <v>50</v>
      </c>
      <c r="K172" s="352"/>
    </row>
    <row r="173" ht="15" customHeight="1">
      <c r="B173" s="331"/>
      <c r="C173" s="308" t="s">
        <v>3315</v>
      </c>
      <c r="D173" s="308"/>
      <c r="E173" s="308"/>
      <c r="F173" s="330" t="s">
        <v>3307</v>
      </c>
      <c r="G173" s="308"/>
      <c r="H173" s="308" t="s">
        <v>3374</v>
      </c>
      <c r="I173" s="308" t="s">
        <v>3317</v>
      </c>
      <c r="J173" s="308"/>
      <c r="K173" s="352"/>
    </row>
    <row r="174" ht="15" customHeight="1">
      <c r="B174" s="331"/>
      <c r="C174" s="308" t="s">
        <v>3326</v>
      </c>
      <c r="D174" s="308"/>
      <c r="E174" s="308"/>
      <c r="F174" s="330" t="s">
        <v>3313</v>
      </c>
      <c r="G174" s="308"/>
      <c r="H174" s="308" t="s">
        <v>3374</v>
      </c>
      <c r="I174" s="308" t="s">
        <v>3309</v>
      </c>
      <c r="J174" s="308">
        <v>50</v>
      </c>
      <c r="K174" s="352"/>
    </row>
    <row r="175" ht="15" customHeight="1">
      <c r="B175" s="331"/>
      <c r="C175" s="308" t="s">
        <v>3334</v>
      </c>
      <c r="D175" s="308"/>
      <c r="E175" s="308"/>
      <c r="F175" s="330" t="s">
        <v>3313</v>
      </c>
      <c r="G175" s="308"/>
      <c r="H175" s="308" t="s">
        <v>3374</v>
      </c>
      <c r="I175" s="308" t="s">
        <v>3309</v>
      </c>
      <c r="J175" s="308">
        <v>50</v>
      </c>
      <c r="K175" s="352"/>
    </row>
    <row r="176" ht="15" customHeight="1">
      <c r="B176" s="331"/>
      <c r="C176" s="308" t="s">
        <v>3332</v>
      </c>
      <c r="D176" s="308"/>
      <c r="E176" s="308"/>
      <c r="F176" s="330" t="s">
        <v>3313</v>
      </c>
      <c r="G176" s="308"/>
      <c r="H176" s="308" t="s">
        <v>3374</v>
      </c>
      <c r="I176" s="308" t="s">
        <v>3309</v>
      </c>
      <c r="J176" s="308">
        <v>50</v>
      </c>
      <c r="K176" s="352"/>
    </row>
    <row r="177" ht="15" customHeight="1">
      <c r="B177" s="331"/>
      <c r="C177" s="308" t="s">
        <v>125</v>
      </c>
      <c r="D177" s="308"/>
      <c r="E177" s="308"/>
      <c r="F177" s="330" t="s">
        <v>3307</v>
      </c>
      <c r="G177" s="308"/>
      <c r="H177" s="308" t="s">
        <v>3375</v>
      </c>
      <c r="I177" s="308" t="s">
        <v>3376</v>
      </c>
      <c r="J177" s="308"/>
      <c r="K177" s="352"/>
    </row>
    <row r="178" ht="15" customHeight="1">
      <c r="B178" s="331"/>
      <c r="C178" s="308" t="s">
        <v>58</v>
      </c>
      <c r="D178" s="308"/>
      <c r="E178" s="308"/>
      <c r="F178" s="330" t="s">
        <v>3307</v>
      </c>
      <c r="G178" s="308"/>
      <c r="H178" s="308" t="s">
        <v>3377</v>
      </c>
      <c r="I178" s="308" t="s">
        <v>3378</v>
      </c>
      <c r="J178" s="308">
        <v>1</v>
      </c>
      <c r="K178" s="352"/>
    </row>
    <row r="179" ht="15" customHeight="1">
      <c r="B179" s="331"/>
      <c r="C179" s="308" t="s">
        <v>54</v>
      </c>
      <c r="D179" s="308"/>
      <c r="E179" s="308"/>
      <c r="F179" s="330" t="s">
        <v>3307</v>
      </c>
      <c r="G179" s="308"/>
      <c r="H179" s="308" t="s">
        <v>3379</v>
      </c>
      <c r="I179" s="308" t="s">
        <v>3309</v>
      </c>
      <c r="J179" s="308">
        <v>20</v>
      </c>
      <c r="K179" s="352"/>
    </row>
    <row r="180" ht="15" customHeight="1">
      <c r="B180" s="331"/>
      <c r="C180" s="308" t="s">
        <v>55</v>
      </c>
      <c r="D180" s="308"/>
      <c r="E180" s="308"/>
      <c r="F180" s="330" t="s">
        <v>3307</v>
      </c>
      <c r="G180" s="308"/>
      <c r="H180" s="308" t="s">
        <v>3380</v>
      </c>
      <c r="I180" s="308" t="s">
        <v>3309</v>
      </c>
      <c r="J180" s="308">
        <v>255</v>
      </c>
      <c r="K180" s="352"/>
    </row>
    <row r="181" ht="15" customHeight="1">
      <c r="B181" s="331"/>
      <c r="C181" s="308" t="s">
        <v>126</v>
      </c>
      <c r="D181" s="308"/>
      <c r="E181" s="308"/>
      <c r="F181" s="330" t="s">
        <v>3307</v>
      </c>
      <c r="G181" s="308"/>
      <c r="H181" s="308" t="s">
        <v>3271</v>
      </c>
      <c r="I181" s="308" t="s">
        <v>3309</v>
      </c>
      <c r="J181" s="308">
        <v>10</v>
      </c>
      <c r="K181" s="352"/>
    </row>
    <row r="182" ht="15" customHeight="1">
      <c r="B182" s="331"/>
      <c r="C182" s="308" t="s">
        <v>127</v>
      </c>
      <c r="D182" s="308"/>
      <c r="E182" s="308"/>
      <c r="F182" s="330" t="s">
        <v>3307</v>
      </c>
      <c r="G182" s="308"/>
      <c r="H182" s="308" t="s">
        <v>3381</v>
      </c>
      <c r="I182" s="308" t="s">
        <v>3342</v>
      </c>
      <c r="J182" s="308"/>
      <c r="K182" s="352"/>
    </row>
    <row r="183" ht="15" customHeight="1">
      <c r="B183" s="331"/>
      <c r="C183" s="308" t="s">
        <v>3382</v>
      </c>
      <c r="D183" s="308"/>
      <c r="E183" s="308"/>
      <c r="F183" s="330" t="s">
        <v>3307</v>
      </c>
      <c r="G183" s="308"/>
      <c r="H183" s="308" t="s">
        <v>3383</v>
      </c>
      <c r="I183" s="308" t="s">
        <v>3342</v>
      </c>
      <c r="J183" s="308"/>
      <c r="K183" s="352"/>
    </row>
    <row r="184" ht="15" customHeight="1">
      <c r="B184" s="331"/>
      <c r="C184" s="308" t="s">
        <v>3371</v>
      </c>
      <c r="D184" s="308"/>
      <c r="E184" s="308"/>
      <c r="F184" s="330" t="s">
        <v>3307</v>
      </c>
      <c r="G184" s="308"/>
      <c r="H184" s="308" t="s">
        <v>3384</v>
      </c>
      <c r="I184" s="308" t="s">
        <v>3342</v>
      </c>
      <c r="J184" s="308"/>
      <c r="K184" s="352"/>
    </row>
    <row r="185" ht="15" customHeight="1">
      <c r="B185" s="331"/>
      <c r="C185" s="308" t="s">
        <v>129</v>
      </c>
      <c r="D185" s="308"/>
      <c r="E185" s="308"/>
      <c r="F185" s="330" t="s">
        <v>3313</v>
      </c>
      <c r="G185" s="308"/>
      <c r="H185" s="308" t="s">
        <v>3385</v>
      </c>
      <c r="I185" s="308" t="s">
        <v>3309</v>
      </c>
      <c r="J185" s="308">
        <v>50</v>
      </c>
      <c r="K185" s="352"/>
    </row>
    <row r="186" ht="15" customHeight="1">
      <c r="B186" s="331"/>
      <c r="C186" s="308" t="s">
        <v>3386</v>
      </c>
      <c r="D186" s="308"/>
      <c r="E186" s="308"/>
      <c r="F186" s="330" t="s">
        <v>3313</v>
      </c>
      <c r="G186" s="308"/>
      <c r="H186" s="308" t="s">
        <v>3387</v>
      </c>
      <c r="I186" s="308" t="s">
        <v>3388</v>
      </c>
      <c r="J186" s="308"/>
      <c r="K186" s="352"/>
    </row>
    <row r="187" ht="15" customHeight="1">
      <c r="B187" s="331"/>
      <c r="C187" s="308" t="s">
        <v>3389</v>
      </c>
      <c r="D187" s="308"/>
      <c r="E187" s="308"/>
      <c r="F187" s="330" t="s">
        <v>3313</v>
      </c>
      <c r="G187" s="308"/>
      <c r="H187" s="308" t="s">
        <v>3390</v>
      </c>
      <c r="I187" s="308" t="s">
        <v>3388</v>
      </c>
      <c r="J187" s="308"/>
      <c r="K187" s="352"/>
    </row>
    <row r="188" ht="15" customHeight="1">
      <c r="B188" s="331"/>
      <c r="C188" s="308" t="s">
        <v>3391</v>
      </c>
      <c r="D188" s="308"/>
      <c r="E188" s="308"/>
      <c r="F188" s="330" t="s">
        <v>3313</v>
      </c>
      <c r="G188" s="308"/>
      <c r="H188" s="308" t="s">
        <v>3392</v>
      </c>
      <c r="I188" s="308" t="s">
        <v>3388</v>
      </c>
      <c r="J188" s="308"/>
      <c r="K188" s="352"/>
    </row>
    <row r="189" ht="15" customHeight="1">
      <c r="B189" s="331"/>
      <c r="C189" s="364" t="s">
        <v>3393</v>
      </c>
      <c r="D189" s="308"/>
      <c r="E189" s="308"/>
      <c r="F189" s="330" t="s">
        <v>3313</v>
      </c>
      <c r="G189" s="308"/>
      <c r="H189" s="308" t="s">
        <v>3394</v>
      </c>
      <c r="I189" s="308" t="s">
        <v>3395</v>
      </c>
      <c r="J189" s="365" t="s">
        <v>3396</v>
      </c>
      <c r="K189" s="352"/>
    </row>
    <row r="190" ht="15" customHeight="1">
      <c r="B190" s="331"/>
      <c r="C190" s="315" t="s">
        <v>43</v>
      </c>
      <c r="D190" s="308"/>
      <c r="E190" s="308"/>
      <c r="F190" s="330" t="s">
        <v>3307</v>
      </c>
      <c r="G190" s="308"/>
      <c r="H190" s="305" t="s">
        <v>3397</v>
      </c>
      <c r="I190" s="308" t="s">
        <v>3398</v>
      </c>
      <c r="J190" s="308"/>
      <c r="K190" s="352"/>
    </row>
    <row r="191" ht="15" customHeight="1">
      <c r="B191" s="331"/>
      <c r="C191" s="315" t="s">
        <v>3399</v>
      </c>
      <c r="D191" s="308"/>
      <c r="E191" s="308"/>
      <c r="F191" s="330" t="s">
        <v>3307</v>
      </c>
      <c r="G191" s="308"/>
      <c r="H191" s="308" t="s">
        <v>3400</v>
      </c>
      <c r="I191" s="308" t="s">
        <v>3342</v>
      </c>
      <c r="J191" s="308"/>
      <c r="K191" s="352"/>
    </row>
    <row r="192" ht="15" customHeight="1">
      <c r="B192" s="331"/>
      <c r="C192" s="315" t="s">
        <v>3401</v>
      </c>
      <c r="D192" s="308"/>
      <c r="E192" s="308"/>
      <c r="F192" s="330" t="s">
        <v>3307</v>
      </c>
      <c r="G192" s="308"/>
      <c r="H192" s="308" t="s">
        <v>3402</v>
      </c>
      <c r="I192" s="308" t="s">
        <v>3342</v>
      </c>
      <c r="J192" s="308"/>
      <c r="K192" s="352"/>
    </row>
    <row r="193" ht="15" customHeight="1">
      <c r="B193" s="331"/>
      <c r="C193" s="315" t="s">
        <v>3403</v>
      </c>
      <c r="D193" s="308"/>
      <c r="E193" s="308"/>
      <c r="F193" s="330" t="s">
        <v>3313</v>
      </c>
      <c r="G193" s="308"/>
      <c r="H193" s="308" t="s">
        <v>3404</v>
      </c>
      <c r="I193" s="308" t="s">
        <v>3342</v>
      </c>
      <c r="J193" s="308"/>
      <c r="K193" s="352"/>
    </row>
    <row r="194" ht="15" customHeight="1">
      <c r="B194" s="358"/>
      <c r="C194" s="366"/>
      <c r="D194" s="340"/>
      <c r="E194" s="340"/>
      <c r="F194" s="340"/>
      <c r="G194" s="340"/>
      <c r="H194" s="340"/>
      <c r="I194" s="340"/>
      <c r="J194" s="340"/>
      <c r="K194" s="359"/>
    </row>
    <row r="195" ht="18.75" customHeight="1">
      <c r="B195" s="305"/>
      <c r="C195" s="308"/>
      <c r="D195" s="308"/>
      <c r="E195" s="308"/>
      <c r="F195" s="330"/>
      <c r="G195" s="308"/>
      <c r="H195" s="308"/>
      <c r="I195" s="308"/>
      <c r="J195" s="308"/>
      <c r="K195" s="305"/>
    </row>
    <row r="196" ht="18.75" customHeight="1">
      <c r="B196" s="305"/>
      <c r="C196" s="308"/>
      <c r="D196" s="308"/>
      <c r="E196" s="308"/>
      <c r="F196" s="330"/>
      <c r="G196" s="308"/>
      <c r="H196" s="308"/>
      <c r="I196" s="308"/>
      <c r="J196" s="308"/>
      <c r="K196" s="305"/>
    </row>
    <row r="197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ht="21">
      <c r="B199" s="298"/>
      <c r="C199" s="299" t="s">
        <v>3405</v>
      </c>
      <c r="D199" s="299"/>
      <c r="E199" s="299"/>
      <c r="F199" s="299"/>
      <c r="G199" s="299"/>
      <c r="H199" s="299"/>
      <c r="I199" s="299"/>
      <c r="J199" s="299"/>
      <c r="K199" s="300"/>
    </row>
    <row r="200" ht="25.5" customHeight="1">
      <c r="B200" s="298"/>
      <c r="C200" s="367" t="s">
        <v>3406</v>
      </c>
      <c r="D200" s="367"/>
      <c r="E200" s="367"/>
      <c r="F200" s="367" t="s">
        <v>3407</v>
      </c>
      <c r="G200" s="368"/>
      <c r="H200" s="367" t="s">
        <v>3408</v>
      </c>
      <c r="I200" s="367"/>
      <c r="J200" s="367"/>
      <c r="K200" s="300"/>
    </row>
    <row r="201" ht="5.25" customHeight="1">
      <c r="B201" s="331"/>
      <c r="C201" s="328"/>
      <c r="D201" s="328"/>
      <c r="E201" s="328"/>
      <c r="F201" s="328"/>
      <c r="G201" s="308"/>
      <c r="H201" s="328"/>
      <c r="I201" s="328"/>
      <c r="J201" s="328"/>
      <c r="K201" s="352"/>
    </row>
    <row r="202" ht="15" customHeight="1">
      <c r="B202" s="331"/>
      <c r="C202" s="308" t="s">
        <v>3398</v>
      </c>
      <c r="D202" s="308"/>
      <c r="E202" s="308"/>
      <c r="F202" s="330" t="s">
        <v>44</v>
      </c>
      <c r="G202" s="308"/>
      <c r="H202" s="308" t="s">
        <v>3409</v>
      </c>
      <c r="I202" s="308"/>
      <c r="J202" s="308"/>
      <c r="K202" s="352"/>
    </row>
    <row r="203" ht="15" customHeight="1">
      <c r="B203" s="331"/>
      <c r="C203" s="337"/>
      <c r="D203" s="308"/>
      <c r="E203" s="308"/>
      <c r="F203" s="330" t="s">
        <v>45</v>
      </c>
      <c r="G203" s="308"/>
      <c r="H203" s="308" t="s">
        <v>3410</v>
      </c>
      <c r="I203" s="308"/>
      <c r="J203" s="308"/>
      <c r="K203" s="352"/>
    </row>
    <row r="204" ht="15" customHeight="1">
      <c r="B204" s="331"/>
      <c r="C204" s="337"/>
      <c r="D204" s="308"/>
      <c r="E204" s="308"/>
      <c r="F204" s="330" t="s">
        <v>48</v>
      </c>
      <c r="G204" s="308"/>
      <c r="H204" s="308" t="s">
        <v>3411</v>
      </c>
      <c r="I204" s="308"/>
      <c r="J204" s="308"/>
      <c r="K204" s="352"/>
    </row>
    <row r="205" ht="15" customHeight="1">
      <c r="B205" s="331"/>
      <c r="C205" s="308"/>
      <c r="D205" s="308"/>
      <c r="E205" s="308"/>
      <c r="F205" s="330" t="s">
        <v>46</v>
      </c>
      <c r="G205" s="308"/>
      <c r="H205" s="308" t="s">
        <v>3412</v>
      </c>
      <c r="I205" s="308"/>
      <c r="J205" s="308"/>
      <c r="K205" s="352"/>
    </row>
    <row r="206" ht="15" customHeight="1">
      <c r="B206" s="331"/>
      <c r="C206" s="308"/>
      <c r="D206" s="308"/>
      <c r="E206" s="308"/>
      <c r="F206" s="330" t="s">
        <v>47</v>
      </c>
      <c r="G206" s="308"/>
      <c r="H206" s="308" t="s">
        <v>3413</v>
      </c>
      <c r="I206" s="308"/>
      <c r="J206" s="308"/>
      <c r="K206" s="352"/>
    </row>
    <row r="207" ht="15" customHeight="1">
      <c r="B207" s="331"/>
      <c r="C207" s="308"/>
      <c r="D207" s="308"/>
      <c r="E207" s="308"/>
      <c r="F207" s="330"/>
      <c r="G207" s="308"/>
      <c r="H207" s="308"/>
      <c r="I207" s="308"/>
      <c r="J207" s="308"/>
      <c r="K207" s="352"/>
    </row>
    <row r="208" ht="15" customHeight="1">
      <c r="B208" s="331"/>
      <c r="C208" s="308" t="s">
        <v>3354</v>
      </c>
      <c r="D208" s="308"/>
      <c r="E208" s="308"/>
      <c r="F208" s="330" t="s">
        <v>80</v>
      </c>
      <c r="G208" s="308"/>
      <c r="H208" s="308" t="s">
        <v>3414</v>
      </c>
      <c r="I208" s="308"/>
      <c r="J208" s="308"/>
      <c r="K208" s="352"/>
    </row>
    <row r="209" ht="15" customHeight="1">
      <c r="B209" s="331"/>
      <c r="C209" s="337"/>
      <c r="D209" s="308"/>
      <c r="E209" s="308"/>
      <c r="F209" s="330" t="s">
        <v>3250</v>
      </c>
      <c r="G209" s="308"/>
      <c r="H209" s="308" t="s">
        <v>3251</v>
      </c>
      <c r="I209" s="308"/>
      <c r="J209" s="308"/>
      <c r="K209" s="352"/>
    </row>
    <row r="210" ht="15" customHeight="1">
      <c r="B210" s="331"/>
      <c r="C210" s="308"/>
      <c r="D210" s="308"/>
      <c r="E210" s="308"/>
      <c r="F210" s="330" t="s">
        <v>3248</v>
      </c>
      <c r="G210" s="308"/>
      <c r="H210" s="308" t="s">
        <v>3415</v>
      </c>
      <c r="I210" s="308"/>
      <c r="J210" s="308"/>
      <c r="K210" s="352"/>
    </row>
    <row r="211" ht="15" customHeight="1">
      <c r="B211" s="369"/>
      <c r="C211" s="337"/>
      <c r="D211" s="337"/>
      <c r="E211" s="337"/>
      <c r="F211" s="330" t="s">
        <v>3252</v>
      </c>
      <c r="G211" s="315"/>
      <c r="H211" s="356" t="s">
        <v>3253</v>
      </c>
      <c r="I211" s="356"/>
      <c r="J211" s="356"/>
      <c r="K211" s="370"/>
    </row>
    <row r="212" ht="15" customHeight="1">
      <c r="B212" s="369"/>
      <c r="C212" s="337"/>
      <c r="D212" s="337"/>
      <c r="E212" s="337"/>
      <c r="F212" s="330" t="s">
        <v>3254</v>
      </c>
      <c r="G212" s="315"/>
      <c r="H212" s="356" t="s">
        <v>3416</v>
      </c>
      <c r="I212" s="356"/>
      <c r="J212" s="356"/>
      <c r="K212" s="370"/>
    </row>
    <row r="213" ht="15" customHeight="1">
      <c r="B213" s="369"/>
      <c r="C213" s="337"/>
      <c r="D213" s="337"/>
      <c r="E213" s="337"/>
      <c r="F213" s="371"/>
      <c r="G213" s="315"/>
      <c r="H213" s="372"/>
      <c r="I213" s="372"/>
      <c r="J213" s="372"/>
      <c r="K213" s="370"/>
    </row>
    <row r="214" ht="15" customHeight="1">
      <c r="B214" s="369"/>
      <c r="C214" s="308" t="s">
        <v>3378</v>
      </c>
      <c r="D214" s="337"/>
      <c r="E214" s="337"/>
      <c r="F214" s="330">
        <v>1</v>
      </c>
      <c r="G214" s="315"/>
      <c r="H214" s="356" t="s">
        <v>3417</v>
      </c>
      <c r="I214" s="356"/>
      <c r="J214" s="356"/>
      <c r="K214" s="370"/>
    </row>
    <row r="215" ht="15" customHeight="1">
      <c r="B215" s="369"/>
      <c r="C215" s="337"/>
      <c r="D215" s="337"/>
      <c r="E215" s="337"/>
      <c r="F215" s="330">
        <v>2</v>
      </c>
      <c r="G215" s="315"/>
      <c r="H215" s="356" t="s">
        <v>3418</v>
      </c>
      <c r="I215" s="356"/>
      <c r="J215" s="356"/>
      <c r="K215" s="370"/>
    </row>
    <row r="216" ht="15" customHeight="1">
      <c r="B216" s="369"/>
      <c r="C216" s="337"/>
      <c r="D216" s="337"/>
      <c r="E216" s="337"/>
      <c r="F216" s="330">
        <v>3</v>
      </c>
      <c r="G216" s="315"/>
      <c r="H216" s="356" t="s">
        <v>3419</v>
      </c>
      <c r="I216" s="356"/>
      <c r="J216" s="356"/>
      <c r="K216" s="370"/>
    </row>
    <row r="217" ht="15" customHeight="1">
      <c r="B217" s="369"/>
      <c r="C217" s="337"/>
      <c r="D217" s="337"/>
      <c r="E217" s="337"/>
      <c r="F217" s="330">
        <v>4</v>
      </c>
      <c r="G217" s="315"/>
      <c r="H217" s="356" t="s">
        <v>3420</v>
      </c>
      <c r="I217" s="356"/>
      <c r="J217" s="356"/>
      <c r="K217" s="370"/>
    </row>
    <row r="218" ht="12.75" customHeight="1">
      <c r="B218" s="373"/>
      <c r="C218" s="374"/>
      <c r="D218" s="374"/>
      <c r="E218" s="374"/>
      <c r="F218" s="374"/>
      <c r="G218" s="374"/>
      <c r="H218" s="374"/>
      <c r="I218" s="374"/>
      <c r="J218" s="374"/>
      <c r="K218" s="375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82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116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ROUND(J81,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ROUND((SUM(BE81:BE109)),  2)</f>
        <v>0</v>
      </c>
      <c r="I33" s="151">
        <v>0.20999999999999999</v>
      </c>
      <c r="J33" s="150">
        <f>ROUND(((SUM(BE81:BE109))*I33),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ROUND((SUM(BF81:BF109)),  2)</f>
        <v>0</v>
      </c>
      <c r="I34" s="151">
        <v>0.14999999999999999</v>
      </c>
      <c r="J34" s="150">
        <f>ROUND(((SUM(BF81:BF109))*I34),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ROUND((SUM(BG81:BG109)),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ROUND((SUM(BH81:BH109)),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ROUND((SUM(BI81:BI109)),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001 - všeobecné položky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J81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J96</f>
        <v>0</v>
      </c>
      <c r="K60" s="173"/>
      <c r="L60" s="178"/>
    </row>
    <row r="61" s="9" customFormat="1" ht="19.92" customHeight="1">
      <c r="B61" s="179"/>
      <c r="C61" s="180"/>
      <c r="D61" s="181" t="s">
        <v>123</v>
      </c>
      <c r="E61" s="182"/>
      <c r="F61" s="182"/>
      <c r="G61" s="182"/>
      <c r="H61" s="182"/>
      <c r="I61" s="183"/>
      <c r="J61" s="184">
        <f>J97</f>
        <v>0</v>
      </c>
      <c r="K61" s="180"/>
      <c r="L61" s="185"/>
    </row>
    <row r="62" s="1" customFormat="1" ht="21.84" customHeight="1">
      <c r="B62" s="39"/>
      <c r="C62" s="40"/>
      <c r="D62" s="40"/>
      <c r="E62" s="40"/>
      <c r="F62" s="40"/>
      <c r="G62" s="40"/>
      <c r="H62" s="40"/>
      <c r="I62" s="136"/>
      <c r="J62" s="40"/>
      <c r="K62" s="40"/>
      <c r="L62" s="44"/>
    </row>
    <row r="63" s="1" customFormat="1" ht="6.96" customHeight="1">
      <c r="B63" s="59"/>
      <c r="C63" s="60"/>
      <c r="D63" s="60"/>
      <c r="E63" s="60"/>
      <c r="F63" s="60"/>
      <c r="G63" s="60"/>
      <c r="H63" s="60"/>
      <c r="I63" s="162"/>
      <c r="J63" s="60"/>
      <c r="K63" s="60"/>
      <c r="L63" s="44"/>
    </row>
    <row r="67" s="1" customFormat="1" ht="6.96" customHeight="1">
      <c r="B67" s="61"/>
      <c r="C67" s="62"/>
      <c r="D67" s="62"/>
      <c r="E67" s="62"/>
      <c r="F67" s="62"/>
      <c r="G67" s="62"/>
      <c r="H67" s="62"/>
      <c r="I67" s="165"/>
      <c r="J67" s="62"/>
      <c r="K67" s="62"/>
      <c r="L67" s="44"/>
    </row>
    <row r="68" s="1" customFormat="1" ht="24.96" customHeight="1">
      <c r="B68" s="39"/>
      <c r="C68" s="24" t="s">
        <v>124</v>
      </c>
      <c r="D68" s="40"/>
      <c r="E68" s="40"/>
      <c r="F68" s="40"/>
      <c r="G68" s="40"/>
      <c r="H68" s="40"/>
      <c r="I68" s="136"/>
      <c r="J68" s="40"/>
      <c r="K68" s="40"/>
      <c r="L68" s="44"/>
    </row>
    <row r="69" s="1" customFormat="1" ht="6.96" customHeight="1"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16.5" customHeight="1">
      <c r="B71" s="39"/>
      <c r="C71" s="40"/>
      <c r="D71" s="40"/>
      <c r="E71" s="166" t="str">
        <f>E7</f>
        <v>Rekonstrukce Peškovy ulice - 1. etapa, DI1</v>
      </c>
      <c r="F71" s="33"/>
      <c r="G71" s="33"/>
      <c r="H71" s="33"/>
      <c r="I71" s="136"/>
      <c r="J71" s="40"/>
      <c r="K71" s="40"/>
      <c r="L71" s="44"/>
    </row>
    <row r="72" s="1" customFormat="1" ht="12" customHeight="1">
      <c r="B72" s="39"/>
      <c r="C72" s="33" t="s">
        <v>115</v>
      </c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16.5" customHeight="1">
      <c r="B73" s="39"/>
      <c r="C73" s="40"/>
      <c r="D73" s="40"/>
      <c r="E73" s="69" t="str">
        <f>E9</f>
        <v>001 - všeobecné položky - etapa 1</v>
      </c>
      <c r="F73" s="40"/>
      <c r="G73" s="40"/>
      <c r="H73" s="40"/>
      <c r="I73" s="136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2" customHeight="1">
      <c r="B75" s="39"/>
      <c r="C75" s="33" t="s">
        <v>21</v>
      </c>
      <c r="D75" s="40"/>
      <c r="E75" s="40"/>
      <c r="F75" s="28" t="str">
        <f>F12</f>
        <v xml:space="preserve"> </v>
      </c>
      <c r="G75" s="40"/>
      <c r="H75" s="40"/>
      <c r="I75" s="139" t="s">
        <v>23</v>
      </c>
      <c r="J75" s="72" t="str">
        <f>IF(J12="","",J12)</f>
        <v>17. 3. 2020</v>
      </c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5.15" customHeight="1">
      <c r="B77" s="39"/>
      <c r="C77" s="33" t="s">
        <v>25</v>
      </c>
      <c r="D77" s="40"/>
      <c r="E77" s="40"/>
      <c r="F77" s="28" t="str">
        <f>E15</f>
        <v xml:space="preserve"> </v>
      </c>
      <c r="G77" s="40"/>
      <c r="H77" s="40"/>
      <c r="I77" s="139" t="s">
        <v>32</v>
      </c>
      <c r="J77" s="37" t="str">
        <f>E21</f>
        <v xml:space="preserve"> </v>
      </c>
      <c r="K77" s="40"/>
      <c r="L77" s="44"/>
    </row>
    <row r="78" s="1" customFormat="1" ht="15.15" customHeight="1">
      <c r="B78" s="39"/>
      <c r="C78" s="33" t="s">
        <v>30</v>
      </c>
      <c r="D78" s="40"/>
      <c r="E78" s="40"/>
      <c r="F78" s="28" t="str">
        <f>IF(E18="","",E18)</f>
        <v>Vyplň údaj</v>
      </c>
      <c r="G78" s="40"/>
      <c r="H78" s="40"/>
      <c r="I78" s="139" t="s">
        <v>35</v>
      </c>
      <c r="J78" s="37" t="str">
        <f>E24</f>
        <v xml:space="preserve"> </v>
      </c>
      <c r="K78" s="40"/>
      <c r="L78" s="44"/>
    </row>
    <row r="79" s="1" customFormat="1" ht="10.32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0" customFormat="1" ht="29.28" customHeight="1">
      <c r="B80" s="186"/>
      <c r="C80" s="187" t="s">
        <v>125</v>
      </c>
      <c r="D80" s="188" t="s">
        <v>58</v>
      </c>
      <c r="E80" s="188" t="s">
        <v>54</v>
      </c>
      <c r="F80" s="188" t="s">
        <v>55</v>
      </c>
      <c r="G80" s="188" t="s">
        <v>126</v>
      </c>
      <c r="H80" s="188" t="s">
        <v>127</v>
      </c>
      <c r="I80" s="189" t="s">
        <v>128</v>
      </c>
      <c r="J80" s="190" t="s">
        <v>120</v>
      </c>
      <c r="K80" s="191" t="s">
        <v>129</v>
      </c>
      <c r="L80" s="192"/>
      <c r="M80" s="92" t="s">
        <v>19</v>
      </c>
      <c r="N80" s="93" t="s">
        <v>43</v>
      </c>
      <c r="O80" s="93" t="s">
        <v>130</v>
      </c>
      <c r="P80" s="93" t="s">
        <v>131</v>
      </c>
      <c r="Q80" s="93" t="s">
        <v>132</v>
      </c>
      <c r="R80" s="93" t="s">
        <v>133</v>
      </c>
      <c r="S80" s="93" t="s">
        <v>134</v>
      </c>
      <c r="T80" s="94" t="s">
        <v>135</v>
      </c>
    </row>
    <row r="81" s="1" customFormat="1" ht="22.8" customHeight="1">
      <c r="B81" s="39"/>
      <c r="C81" s="99" t="s">
        <v>136</v>
      </c>
      <c r="D81" s="40"/>
      <c r="E81" s="40"/>
      <c r="F81" s="40"/>
      <c r="G81" s="40"/>
      <c r="H81" s="40"/>
      <c r="I81" s="136"/>
      <c r="J81" s="193">
        <f>BK81</f>
        <v>0</v>
      </c>
      <c r="K81" s="40"/>
      <c r="L81" s="44"/>
      <c r="M81" s="95"/>
      <c r="N81" s="96"/>
      <c r="O81" s="96"/>
      <c r="P81" s="194">
        <f>P82+SUM(P83:P96)</f>
        <v>0</v>
      </c>
      <c r="Q81" s="96"/>
      <c r="R81" s="194">
        <f>R82+SUM(R83:R96)</f>
        <v>0</v>
      </c>
      <c r="S81" s="96"/>
      <c r="T81" s="195">
        <f>T82+SUM(T83:T96)</f>
        <v>0</v>
      </c>
      <c r="AT81" s="18" t="s">
        <v>72</v>
      </c>
      <c r="AU81" s="18" t="s">
        <v>121</v>
      </c>
      <c r="BK81" s="196">
        <f>BK82+SUM(BK83:BK96)</f>
        <v>0</v>
      </c>
    </row>
    <row r="82" s="1" customFormat="1" ht="60" customHeight="1">
      <c r="B82" s="39"/>
      <c r="C82" s="197" t="s">
        <v>81</v>
      </c>
      <c r="D82" s="197" t="s">
        <v>137</v>
      </c>
      <c r="E82" s="198" t="s">
        <v>138</v>
      </c>
      <c r="F82" s="199" t="s">
        <v>139</v>
      </c>
      <c r="G82" s="200" t="s">
        <v>140</v>
      </c>
      <c r="H82" s="201">
        <v>1</v>
      </c>
      <c r="I82" s="202"/>
      <c r="J82" s="203">
        <f>ROUND(I82*H82,2)</f>
        <v>0</v>
      </c>
      <c r="K82" s="199" t="s">
        <v>19</v>
      </c>
      <c r="L82" s="44"/>
      <c r="M82" s="204" t="s">
        <v>19</v>
      </c>
      <c r="N82" s="205" t="s">
        <v>44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AR82" s="208" t="s">
        <v>141</v>
      </c>
      <c r="AT82" s="208" t="s">
        <v>137</v>
      </c>
      <c r="AU82" s="208" t="s">
        <v>73</v>
      </c>
      <c r="AY82" s="18" t="s">
        <v>142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8" t="s">
        <v>81</v>
      </c>
      <c r="BK82" s="209">
        <f>ROUND(I82*H82,2)</f>
        <v>0</v>
      </c>
      <c r="BL82" s="18" t="s">
        <v>141</v>
      </c>
      <c r="BM82" s="208" t="s">
        <v>143</v>
      </c>
    </row>
    <row r="83" s="1" customFormat="1" ht="60" customHeight="1">
      <c r="B83" s="39"/>
      <c r="C83" s="197" t="s">
        <v>83</v>
      </c>
      <c r="D83" s="197" t="s">
        <v>137</v>
      </c>
      <c r="E83" s="198" t="s">
        <v>144</v>
      </c>
      <c r="F83" s="199" t="s">
        <v>145</v>
      </c>
      <c r="G83" s="200" t="s">
        <v>140</v>
      </c>
      <c r="H83" s="201">
        <v>1</v>
      </c>
      <c r="I83" s="202"/>
      <c r="J83" s="203">
        <f>ROUND(I83*H83,2)</f>
        <v>0</v>
      </c>
      <c r="K83" s="199" t="s">
        <v>19</v>
      </c>
      <c r="L83" s="44"/>
      <c r="M83" s="204" t="s">
        <v>19</v>
      </c>
      <c r="N83" s="205" t="s">
        <v>44</v>
      </c>
      <c r="O83" s="84"/>
      <c r="P83" s="206">
        <f>O83*H83</f>
        <v>0</v>
      </c>
      <c r="Q83" s="206">
        <v>0</v>
      </c>
      <c r="R83" s="206">
        <f>Q83*H83</f>
        <v>0</v>
      </c>
      <c r="S83" s="206">
        <v>0</v>
      </c>
      <c r="T83" s="207">
        <f>S83*H83</f>
        <v>0</v>
      </c>
      <c r="AR83" s="208" t="s">
        <v>141</v>
      </c>
      <c r="AT83" s="208" t="s">
        <v>137</v>
      </c>
      <c r="AU83" s="208" t="s">
        <v>73</v>
      </c>
      <c r="AY83" s="18" t="s">
        <v>142</v>
      </c>
      <c r="BE83" s="209">
        <f>IF(N83="základní",J83,0)</f>
        <v>0</v>
      </c>
      <c r="BF83" s="209">
        <f>IF(N83="snížená",J83,0)</f>
        <v>0</v>
      </c>
      <c r="BG83" s="209">
        <f>IF(N83="zákl. přenesená",J83,0)</f>
        <v>0</v>
      </c>
      <c r="BH83" s="209">
        <f>IF(N83="sníž. přenesená",J83,0)</f>
        <v>0</v>
      </c>
      <c r="BI83" s="209">
        <f>IF(N83="nulová",J83,0)</f>
        <v>0</v>
      </c>
      <c r="BJ83" s="18" t="s">
        <v>81</v>
      </c>
      <c r="BK83" s="209">
        <f>ROUND(I83*H83,2)</f>
        <v>0</v>
      </c>
      <c r="BL83" s="18" t="s">
        <v>141</v>
      </c>
      <c r="BM83" s="208" t="s">
        <v>146</v>
      </c>
    </row>
    <row r="84" s="1" customFormat="1" ht="24" customHeight="1">
      <c r="B84" s="39"/>
      <c r="C84" s="197" t="s">
        <v>147</v>
      </c>
      <c r="D84" s="197" t="s">
        <v>137</v>
      </c>
      <c r="E84" s="198" t="s">
        <v>148</v>
      </c>
      <c r="F84" s="199" t="s">
        <v>149</v>
      </c>
      <c r="G84" s="200" t="s">
        <v>140</v>
      </c>
      <c r="H84" s="201">
        <v>1</v>
      </c>
      <c r="I84" s="202"/>
      <c r="J84" s="203">
        <f>ROUND(I84*H84,2)</f>
        <v>0</v>
      </c>
      <c r="K84" s="199" t="s">
        <v>19</v>
      </c>
      <c r="L84" s="44"/>
      <c r="M84" s="204" t="s">
        <v>19</v>
      </c>
      <c r="N84" s="205" t="s">
        <v>44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AR84" s="208" t="s">
        <v>141</v>
      </c>
      <c r="AT84" s="208" t="s">
        <v>137</v>
      </c>
      <c r="AU84" s="208" t="s">
        <v>73</v>
      </c>
      <c r="AY84" s="18" t="s">
        <v>142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8" t="s">
        <v>81</v>
      </c>
      <c r="BK84" s="209">
        <f>ROUND(I84*H84,2)</f>
        <v>0</v>
      </c>
      <c r="BL84" s="18" t="s">
        <v>141</v>
      </c>
      <c r="BM84" s="208" t="s">
        <v>150</v>
      </c>
    </row>
    <row r="85" s="1" customFormat="1" ht="24" customHeight="1">
      <c r="B85" s="39"/>
      <c r="C85" s="197" t="s">
        <v>141</v>
      </c>
      <c r="D85" s="197" t="s">
        <v>137</v>
      </c>
      <c r="E85" s="198" t="s">
        <v>151</v>
      </c>
      <c r="F85" s="199" t="s">
        <v>152</v>
      </c>
      <c r="G85" s="200" t="s">
        <v>140</v>
      </c>
      <c r="H85" s="201">
        <v>1</v>
      </c>
      <c r="I85" s="202"/>
      <c r="J85" s="203">
        <f>ROUND(I85*H85,2)</f>
        <v>0</v>
      </c>
      <c r="K85" s="199" t="s">
        <v>19</v>
      </c>
      <c r="L85" s="44"/>
      <c r="M85" s="204" t="s">
        <v>19</v>
      </c>
      <c r="N85" s="205" t="s">
        <v>44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AR85" s="208" t="s">
        <v>141</v>
      </c>
      <c r="AT85" s="208" t="s">
        <v>137</v>
      </c>
      <c r="AU85" s="208" t="s">
        <v>73</v>
      </c>
      <c r="AY85" s="18" t="s">
        <v>142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8" t="s">
        <v>81</v>
      </c>
      <c r="BK85" s="209">
        <f>ROUND(I85*H85,2)</f>
        <v>0</v>
      </c>
      <c r="BL85" s="18" t="s">
        <v>141</v>
      </c>
      <c r="BM85" s="208" t="s">
        <v>153</v>
      </c>
    </row>
    <row r="86" s="1" customFormat="1" ht="24" customHeight="1">
      <c r="B86" s="39"/>
      <c r="C86" s="197" t="s">
        <v>154</v>
      </c>
      <c r="D86" s="197" t="s">
        <v>137</v>
      </c>
      <c r="E86" s="198" t="s">
        <v>155</v>
      </c>
      <c r="F86" s="199" t="s">
        <v>156</v>
      </c>
      <c r="G86" s="200" t="s">
        <v>140</v>
      </c>
      <c r="H86" s="201">
        <v>1</v>
      </c>
      <c r="I86" s="202"/>
      <c r="J86" s="203">
        <f>ROUND(I86*H86,2)</f>
        <v>0</v>
      </c>
      <c r="K86" s="199" t="s">
        <v>19</v>
      </c>
      <c r="L86" s="44"/>
      <c r="M86" s="204" t="s">
        <v>19</v>
      </c>
      <c r="N86" s="205" t="s">
        <v>44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08" t="s">
        <v>157</v>
      </c>
      <c r="AT86" s="208" t="s">
        <v>137</v>
      </c>
      <c r="AU86" s="208" t="s">
        <v>73</v>
      </c>
      <c r="AY86" s="18" t="s">
        <v>142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8" t="s">
        <v>81</v>
      </c>
      <c r="BK86" s="209">
        <f>ROUND(I86*H86,2)</f>
        <v>0</v>
      </c>
      <c r="BL86" s="18" t="s">
        <v>157</v>
      </c>
      <c r="BM86" s="208" t="s">
        <v>158</v>
      </c>
    </row>
    <row r="87" s="1" customFormat="1" ht="36" customHeight="1">
      <c r="B87" s="39"/>
      <c r="C87" s="197" t="s">
        <v>159</v>
      </c>
      <c r="D87" s="197" t="s">
        <v>137</v>
      </c>
      <c r="E87" s="198" t="s">
        <v>160</v>
      </c>
      <c r="F87" s="199" t="s">
        <v>161</v>
      </c>
      <c r="G87" s="200" t="s">
        <v>140</v>
      </c>
      <c r="H87" s="201">
        <v>1</v>
      </c>
      <c r="I87" s="202"/>
      <c r="J87" s="203">
        <f>ROUND(I87*H87,2)</f>
        <v>0</v>
      </c>
      <c r="K87" s="199" t="s">
        <v>19</v>
      </c>
      <c r="L87" s="44"/>
      <c r="M87" s="204" t="s">
        <v>19</v>
      </c>
      <c r="N87" s="205" t="s">
        <v>44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08" t="s">
        <v>141</v>
      </c>
      <c r="AT87" s="208" t="s">
        <v>137</v>
      </c>
      <c r="AU87" s="208" t="s">
        <v>73</v>
      </c>
      <c r="AY87" s="18" t="s">
        <v>142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8" t="s">
        <v>81</v>
      </c>
      <c r="BK87" s="209">
        <f>ROUND(I87*H87,2)</f>
        <v>0</v>
      </c>
      <c r="BL87" s="18" t="s">
        <v>141</v>
      </c>
      <c r="BM87" s="208" t="s">
        <v>162</v>
      </c>
    </row>
    <row r="88" s="1" customFormat="1" ht="48" customHeight="1">
      <c r="B88" s="39"/>
      <c r="C88" s="197" t="s">
        <v>163</v>
      </c>
      <c r="D88" s="197" t="s">
        <v>137</v>
      </c>
      <c r="E88" s="198" t="s">
        <v>164</v>
      </c>
      <c r="F88" s="199" t="s">
        <v>165</v>
      </c>
      <c r="G88" s="200" t="s">
        <v>140</v>
      </c>
      <c r="H88" s="201">
        <v>1</v>
      </c>
      <c r="I88" s="202"/>
      <c r="J88" s="203">
        <f>ROUND(I88*H88,2)</f>
        <v>0</v>
      </c>
      <c r="K88" s="199" t="s">
        <v>19</v>
      </c>
      <c r="L88" s="44"/>
      <c r="M88" s="204" t="s">
        <v>19</v>
      </c>
      <c r="N88" s="205" t="s">
        <v>44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08" t="s">
        <v>141</v>
      </c>
      <c r="AT88" s="208" t="s">
        <v>137</v>
      </c>
      <c r="AU88" s="208" t="s">
        <v>73</v>
      </c>
      <c r="AY88" s="18" t="s">
        <v>142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8" t="s">
        <v>81</v>
      </c>
      <c r="BK88" s="209">
        <f>ROUND(I88*H88,2)</f>
        <v>0</v>
      </c>
      <c r="BL88" s="18" t="s">
        <v>141</v>
      </c>
      <c r="BM88" s="208" t="s">
        <v>166</v>
      </c>
    </row>
    <row r="89" s="1" customFormat="1" ht="36" customHeight="1">
      <c r="B89" s="39"/>
      <c r="C89" s="197" t="s">
        <v>167</v>
      </c>
      <c r="D89" s="197" t="s">
        <v>137</v>
      </c>
      <c r="E89" s="198" t="s">
        <v>168</v>
      </c>
      <c r="F89" s="199" t="s">
        <v>169</v>
      </c>
      <c r="G89" s="200" t="s">
        <v>140</v>
      </c>
      <c r="H89" s="201">
        <v>1</v>
      </c>
      <c r="I89" s="202"/>
      <c r="J89" s="203">
        <f>ROUND(I89*H89,2)</f>
        <v>0</v>
      </c>
      <c r="K89" s="199" t="s">
        <v>19</v>
      </c>
      <c r="L89" s="44"/>
      <c r="M89" s="204" t="s">
        <v>19</v>
      </c>
      <c r="N89" s="205" t="s">
        <v>44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08" t="s">
        <v>141</v>
      </c>
      <c r="AT89" s="208" t="s">
        <v>137</v>
      </c>
      <c r="AU89" s="208" t="s">
        <v>73</v>
      </c>
      <c r="AY89" s="18" t="s">
        <v>142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8" t="s">
        <v>81</v>
      </c>
      <c r="BK89" s="209">
        <f>ROUND(I89*H89,2)</f>
        <v>0</v>
      </c>
      <c r="BL89" s="18" t="s">
        <v>141</v>
      </c>
      <c r="BM89" s="208" t="s">
        <v>170</v>
      </c>
    </row>
    <row r="90" s="1" customFormat="1" ht="36" customHeight="1">
      <c r="B90" s="39"/>
      <c r="C90" s="197" t="s">
        <v>171</v>
      </c>
      <c r="D90" s="197" t="s">
        <v>137</v>
      </c>
      <c r="E90" s="198" t="s">
        <v>172</v>
      </c>
      <c r="F90" s="199" t="s">
        <v>173</v>
      </c>
      <c r="G90" s="200" t="s">
        <v>140</v>
      </c>
      <c r="H90" s="201">
        <v>1</v>
      </c>
      <c r="I90" s="202"/>
      <c r="J90" s="203">
        <f>ROUND(I90*H90,2)</f>
        <v>0</v>
      </c>
      <c r="K90" s="199" t="s">
        <v>19</v>
      </c>
      <c r="L90" s="44"/>
      <c r="M90" s="204" t="s">
        <v>19</v>
      </c>
      <c r="N90" s="205" t="s">
        <v>44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08" t="s">
        <v>141</v>
      </c>
      <c r="AT90" s="208" t="s">
        <v>137</v>
      </c>
      <c r="AU90" s="208" t="s">
        <v>73</v>
      </c>
      <c r="AY90" s="18" t="s">
        <v>142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8" t="s">
        <v>81</v>
      </c>
      <c r="BK90" s="209">
        <f>ROUND(I90*H90,2)</f>
        <v>0</v>
      </c>
      <c r="BL90" s="18" t="s">
        <v>141</v>
      </c>
      <c r="BM90" s="208" t="s">
        <v>174</v>
      </c>
    </row>
    <row r="91" s="1" customFormat="1" ht="36" customHeight="1">
      <c r="B91" s="39"/>
      <c r="C91" s="197" t="s">
        <v>175</v>
      </c>
      <c r="D91" s="197" t="s">
        <v>137</v>
      </c>
      <c r="E91" s="198" t="s">
        <v>176</v>
      </c>
      <c r="F91" s="199" t="s">
        <v>177</v>
      </c>
      <c r="G91" s="200" t="s">
        <v>140</v>
      </c>
      <c r="H91" s="201">
        <v>1</v>
      </c>
      <c r="I91" s="202"/>
      <c r="J91" s="203">
        <f>ROUND(I91*H91,2)</f>
        <v>0</v>
      </c>
      <c r="K91" s="199" t="s">
        <v>19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08" t="s">
        <v>141</v>
      </c>
      <c r="AT91" s="208" t="s">
        <v>137</v>
      </c>
      <c r="AU91" s="208" t="s">
        <v>73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141</v>
      </c>
      <c r="BM91" s="208" t="s">
        <v>178</v>
      </c>
    </row>
    <row r="92" s="1" customFormat="1" ht="24" customHeight="1">
      <c r="B92" s="39"/>
      <c r="C92" s="197" t="s">
        <v>179</v>
      </c>
      <c r="D92" s="197" t="s">
        <v>137</v>
      </c>
      <c r="E92" s="198" t="s">
        <v>180</v>
      </c>
      <c r="F92" s="199" t="s">
        <v>181</v>
      </c>
      <c r="G92" s="200" t="s">
        <v>140</v>
      </c>
      <c r="H92" s="201">
        <v>1</v>
      </c>
      <c r="I92" s="202"/>
      <c r="J92" s="203">
        <f>ROUND(I92*H92,2)</f>
        <v>0</v>
      </c>
      <c r="K92" s="199" t="s">
        <v>19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141</v>
      </c>
      <c r="AT92" s="208" t="s">
        <v>137</v>
      </c>
      <c r="AU92" s="208" t="s">
        <v>73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182</v>
      </c>
    </row>
    <row r="93" s="1" customFormat="1" ht="16.5" customHeight="1">
      <c r="B93" s="39"/>
      <c r="C93" s="197" t="s">
        <v>183</v>
      </c>
      <c r="D93" s="197" t="s">
        <v>137</v>
      </c>
      <c r="E93" s="198" t="s">
        <v>184</v>
      </c>
      <c r="F93" s="199" t="s">
        <v>185</v>
      </c>
      <c r="G93" s="200" t="s">
        <v>140</v>
      </c>
      <c r="H93" s="201">
        <v>1</v>
      </c>
      <c r="I93" s="202"/>
      <c r="J93" s="203">
        <f>ROUND(I93*H93,2)</f>
        <v>0</v>
      </c>
      <c r="K93" s="199" t="s">
        <v>19</v>
      </c>
      <c r="L93" s="44"/>
      <c r="M93" s="204" t="s">
        <v>19</v>
      </c>
      <c r="N93" s="205" t="s">
        <v>44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08" t="s">
        <v>141</v>
      </c>
      <c r="AT93" s="208" t="s">
        <v>137</v>
      </c>
      <c r="AU93" s="208" t="s">
        <v>73</v>
      </c>
      <c r="AY93" s="18" t="s">
        <v>142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8" t="s">
        <v>81</v>
      </c>
      <c r="BK93" s="209">
        <f>ROUND(I93*H93,2)</f>
        <v>0</v>
      </c>
      <c r="BL93" s="18" t="s">
        <v>141</v>
      </c>
      <c r="BM93" s="208" t="s">
        <v>186</v>
      </c>
    </row>
    <row r="94" s="1" customFormat="1" ht="24" customHeight="1">
      <c r="B94" s="39"/>
      <c r="C94" s="197" t="s">
        <v>187</v>
      </c>
      <c r="D94" s="197" t="s">
        <v>137</v>
      </c>
      <c r="E94" s="198" t="s">
        <v>188</v>
      </c>
      <c r="F94" s="199" t="s">
        <v>189</v>
      </c>
      <c r="G94" s="200" t="s">
        <v>140</v>
      </c>
      <c r="H94" s="201">
        <v>1</v>
      </c>
      <c r="I94" s="202"/>
      <c r="J94" s="203">
        <f>ROUND(I94*H94,2)</f>
        <v>0</v>
      </c>
      <c r="K94" s="199" t="s">
        <v>19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157</v>
      </c>
      <c r="AT94" s="208" t="s">
        <v>137</v>
      </c>
      <c r="AU94" s="208" t="s">
        <v>73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157</v>
      </c>
      <c r="BM94" s="208" t="s">
        <v>190</v>
      </c>
    </row>
    <row r="95" s="1" customFormat="1" ht="16.5" customHeight="1">
      <c r="B95" s="39"/>
      <c r="C95" s="197" t="s">
        <v>191</v>
      </c>
      <c r="D95" s="197" t="s">
        <v>137</v>
      </c>
      <c r="E95" s="198" t="s">
        <v>192</v>
      </c>
      <c r="F95" s="199" t="s">
        <v>193</v>
      </c>
      <c r="G95" s="200" t="s">
        <v>140</v>
      </c>
      <c r="H95" s="201">
        <v>1</v>
      </c>
      <c r="I95" s="202"/>
      <c r="J95" s="203">
        <f>ROUND(I95*H95,2)</f>
        <v>0</v>
      </c>
      <c r="K95" s="199" t="s">
        <v>194</v>
      </c>
      <c r="L95" s="44"/>
      <c r="M95" s="204" t="s">
        <v>19</v>
      </c>
      <c r="N95" s="205" t="s">
        <v>44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08" t="s">
        <v>157</v>
      </c>
      <c r="AT95" s="208" t="s">
        <v>137</v>
      </c>
      <c r="AU95" s="208" t="s">
        <v>73</v>
      </c>
      <c r="AY95" s="18" t="s">
        <v>142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8" t="s">
        <v>81</v>
      </c>
      <c r="BK95" s="209">
        <f>ROUND(I95*H95,2)</f>
        <v>0</v>
      </c>
      <c r="BL95" s="18" t="s">
        <v>157</v>
      </c>
      <c r="BM95" s="208" t="s">
        <v>195</v>
      </c>
    </row>
    <row r="96" s="11" customFormat="1" ht="25.92" customHeight="1">
      <c r="B96" s="210"/>
      <c r="C96" s="211"/>
      <c r="D96" s="212" t="s">
        <v>72</v>
      </c>
      <c r="E96" s="213" t="s">
        <v>196</v>
      </c>
      <c r="F96" s="213" t="s">
        <v>197</v>
      </c>
      <c r="G96" s="211"/>
      <c r="H96" s="211"/>
      <c r="I96" s="214"/>
      <c r="J96" s="215">
        <f>BK96</f>
        <v>0</v>
      </c>
      <c r="K96" s="211"/>
      <c r="L96" s="216"/>
      <c r="M96" s="217"/>
      <c r="N96" s="218"/>
      <c r="O96" s="218"/>
      <c r="P96" s="219">
        <f>P97</f>
        <v>0</v>
      </c>
      <c r="Q96" s="218"/>
      <c r="R96" s="219">
        <f>R97</f>
        <v>0</v>
      </c>
      <c r="S96" s="218"/>
      <c r="T96" s="220">
        <f>T97</f>
        <v>0</v>
      </c>
      <c r="AR96" s="221" t="s">
        <v>81</v>
      </c>
      <c r="AT96" s="222" t="s">
        <v>72</v>
      </c>
      <c r="AU96" s="222" t="s">
        <v>73</v>
      </c>
      <c r="AY96" s="221" t="s">
        <v>142</v>
      </c>
      <c r="BK96" s="223">
        <f>BK97</f>
        <v>0</v>
      </c>
    </row>
    <row r="97" s="11" customFormat="1" ht="22.8" customHeight="1">
      <c r="B97" s="210"/>
      <c r="C97" s="211"/>
      <c r="D97" s="212" t="s">
        <v>72</v>
      </c>
      <c r="E97" s="224" t="s">
        <v>147</v>
      </c>
      <c r="F97" s="224" t="s">
        <v>198</v>
      </c>
      <c r="G97" s="211"/>
      <c r="H97" s="211"/>
      <c r="I97" s="214"/>
      <c r="J97" s="225">
        <f>BK97</f>
        <v>0</v>
      </c>
      <c r="K97" s="211"/>
      <c r="L97" s="216"/>
      <c r="M97" s="217"/>
      <c r="N97" s="218"/>
      <c r="O97" s="218"/>
      <c r="P97" s="219">
        <f>SUM(P98:P109)</f>
        <v>0</v>
      </c>
      <c r="Q97" s="218"/>
      <c r="R97" s="219">
        <f>SUM(R98:R109)</f>
        <v>0</v>
      </c>
      <c r="S97" s="218"/>
      <c r="T97" s="220">
        <f>SUM(T98:T109)</f>
        <v>0</v>
      </c>
      <c r="AR97" s="221" t="s">
        <v>81</v>
      </c>
      <c r="AT97" s="222" t="s">
        <v>72</v>
      </c>
      <c r="AU97" s="222" t="s">
        <v>81</v>
      </c>
      <c r="AY97" s="221" t="s">
        <v>142</v>
      </c>
      <c r="BK97" s="223">
        <f>SUM(BK98:BK109)</f>
        <v>0</v>
      </c>
    </row>
    <row r="98" s="1" customFormat="1" ht="24" customHeight="1">
      <c r="B98" s="39"/>
      <c r="C98" s="197" t="s">
        <v>8</v>
      </c>
      <c r="D98" s="197" t="s">
        <v>137</v>
      </c>
      <c r="E98" s="198" t="s">
        <v>199</v>
      </c>
      <c r="F98" s="199" t="s">
        <v>200</v>
      </c>
      <c r="G98" s="200" t="s">
        <v>201</v>
      </c>
      <c r="H98" s="201">
        <v>344.92500000000001</v>
      </c>
      <c r="I98" s="202"/>
      <c r="J98" s="203">
        <f>ROUND(I98*H98,2)</f>
        <v>0</v>
      </c>
      <c r="K98" s="199" t="s">
        <v>194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08" t="s">
        <v>141</v>
      </c>
      <c r="AT98" s="208" t="s">
        <v>137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141</v>
      </c>
      <c r="BM98" s="208" t="s">
        <v>202</v>
      </c>
    </row>
    <row r="99" s="12" customFormat="1">
      <c r="B99" s="226"/>
      <c r="C99" s="227"/>
      <c r="D99" s="228" t="s">
        <v>203</v>
      </c>
      <c r="E99" s="229" t="s">
        <v>19</v>
      </c>
      <c r="F99" s="230" t="s">
        <v>204</v>
      </c>
      <c r="G99" s="227"/>
      <c r="H99" s="231">
        <v>68.984999999999999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203</v>
      </c>
      <c r="AU99" s="237" t="s">
        <v>83</v>
      </c>
      <c r="AV99" s="12" t="s">
        <v>83</v>
      </c>
      <c r="AW99" s="12" t="s">
        <v>34</v>
      </c>
      <c r="AX99" s="12" t="s">
        <v>73</v>
      </c>
      <c r="AY99" s="237" t="s">
        <v>142</v>
      </c>
    </row>
    <row r="100" s="12" customFormat="1">
      <c r="B100" s="226"/>
      <c r="C100" s="227"/>
      <c r="D100" s="228" t="s">
        <v>203</v>
      </c>
      <c r="E100" s="229" t="s">
        <v>19</v>
      </c>
      <c r="F100" s="230" t="s">
        <v>205</v>
      </c>
      <c r="G100" s="227"/>
      <c r="H100" s="231">
        <v>201.285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203</v>
      </c>
      <c r="AU100" s="237" t="s">
        <v>83</v>
      </c>
      <c r="AV100" s="12" t="s">
        <v>83</v>
      </c>
      <c r="AW100" s="12" t="s">
        <v>34</v>
      </c>
      <c r="AX100" s="12" t="s">
        <v>73</v>
      </c>
      <c r="AY100" s="237" t="s">
        <v>142</v>
      </c>
    </row>
    <row r="101" s="12" customFormat="1">
      <c r="B101" s="226"/>
      <c r="C101" s="227"/>
      <c r="D101" s="228" t="s">
        <v>203</v>
      </c>
      <c r="E101" s="229" t="s">
        <v>19</v>
      </c>
      <c r="F101" s="230" t="s">
        <v>206</v>
      </c>
      <c r="G101" s="227"/>
      <c r="H101" s="231">
        <v>74.655000000000001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203</v>
      </c>
      <c r="AU101" s="237" t="s">
        <v>83</v>
      </c>
      <c r="AV101" s="12" t="s">
        <v>83</v>
      </c>
      <c r="AW101" s="12" t="s">
        <v>34</v>
      </c>
      <c r="AX101" s="12" t="s">
        <v>73</v>
      </c>
      <c r="AY101" s="237" t="s">
        <v>142</v>
      </c>
    </row>
    <row r="102" s="13" customFormat="1">
      <c r="B102" s="238"/>
      <c r="C102" s="239"/>
      <c r="D102" s="228" t="s">
        <v>203</v>
      </c>
      <c r="E102" s="240" t="s">
        <v>19</v>
      </c>
      <c r="F102" s="241" t="s">
        <v>207</v>
      </c>
      <c r="G102" s="239"/>
      <c r="H102" s="240" t="s">
        <v>19</v>
      </c>
      <c r="I102" s="242"/>
      <c r="J102" s="239"/>
      <c r="K102" s="239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203</v>
      </c>
      <c r="AU102" s="247" t="s">
        <v>83</v>
      </c>
      <c r="AV102" s="13" t="s">
        <v>81</v>
      </c>
      <c r="AW102" s="13" t="s">
        <v>34</v>
      </c>
      <c r="AX102" s="13" t="s">
        <v>73</v>
      </c>
      <c r="AY102" s="247" t="s">
        <v>142</v>
      </c>
    </row>
    <row r="103" s="14" customFormat="1">
      <c r="B103" s="248"/>
      <c r="C103" s="249"/>
      <c r="D103" s="228" t="s">
        <v>203</v>
      </c>
      <c r="E103" s="250" t="s">
        <v>19</v>
      </c>
      <c r="F103" s="251" t="s">
        <v>208</v>
      </c>
      <c r="G103" s="249"/>
      <c r="H103" s="252">
        <v>344.92499999999995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203</v>
      </c>
      <c r="AU103" s="258" t="s">
        <v>83</v>
      </c>
      <c r="AV103" s="14" t="s">
        <v>141</v>
      </c>
      <c r="AW103" s="14" t="s">
        <v>34</v>
      </c>
      <c r="AX103" s="14" t="s">
        <v>81</v>
      </c>
      <c r="AY103" s="258" t="s">
        <v>142</v>
      </c>
    </row>
    <row r="104" s="1" customFormat="1" ht="24" customHeight="1">
      <c r="B104" s="39"/>
      <c r="C104" s="197" t="s">
        <v>209</v>
      </c>
      <c r="D104" s="197" t="s">
        <v>137</v>
      </c>
      <c r="E104" s="198" t="s">
        <v>210</v>
      </c>
      <c r="F104" s="199" t="s">
        <v>211</v>
      </c>
      <c r="G104" s="200" t="s">
        <v>201</v>
      </c>
      <c r="H104" s="201">
        <v>380</v>
      </c>
      <c r="I104" s="202"/>
      <c r="J104" s="203">
        <f>ROUND(I104*H104,2)</f>
        <v>0</v>
      </c>
      <c r="K104" s="199" t="s">
        <v>194</v>
      </c>
      <c r="L104" s="44"/>
      <c r="M104" s="204" t="s">
        <v>19</v>
      </c>
      <c r="N104" s="205" t="s">
        <v>44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08" t="s">
        <v>141</v>
      </c>
      <c r="AT104" s="208" t="s">
        <v>137</v>
      </c>
      <c r="AU104" s="208" t="s">
        <v>83</v>
      </c>
      <c r="AY104" s="18" t="s">
        <v>142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8" t="s">
        <v>81</v>
      </c>
      <c r="BK104" s="209">
        <f>ROUND(I104*H104,2)</f>
        <v>0</v>
      </c>
      <c r="BL104" s="18" t="s">
        <v>141</v>
      </c>
      <c r="BM104" s="208" t="s">
        <v>212</v>
      </c>
    </row>
    <row r="105" s="1" customFormat="1">
      <c r="B105" s="39"/>
      <c r="C105" s="40"/>
      <c r="D105" s="228" t="s">
        <v>213</v>
      </c>
      <c r="E105" s="40"/>
      <c r="F105" s="259" t="s">
        <v>214</v>
      </c>
      <c r="G105" s="40"/>
      <c r="H105" s="40"/>
      <c r="I105" s="136"/>
      <c r="J105" s="40"/>
      <c r="K105" s="40"/>
      <c r="L105" s="44"/>
      <c r="M105" s="260"/>
      <c r="N105" s="84"/>
      <c r="O105" s="84"/>
      <c r="P105" s="84"/>
      <c r="Q105" s="84"/>
      <c r="R105" s="84"/>
      <c r="S105" s="84"/>
      <c r="T105" s="85"/>
      <c r="AT105" s="18" t="s">
        <v>213</v>
      </c>
      <c r="AU105" s="18" t="s">
        <v>83</v>
      </c>
    </row>
    <row r="106" s="12" customFormat="1">
      <c r="B106" s="226"/>
      <c r="C106" s="227"/>
      <c r="D106" s="228" t="s">
        <v>203</v>
      </c>
      <c r="E106" s="229" t="s">
        <v>19</v>
      </c>
      <c r="F106" s="230" t="s">
        <v>215</v>
      </c>
      <c r="G106" s="227"/>
      <c r="H106" s="231">
        <v>70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203</v>
      </c>
      <c r="AU106" s="237" t="s">
        <v>83</v>
      </c>
      <c r="AV106" s="12" t="s">
        <v>83</v>
      </c>
      <c r="AW106" s="12" t="s">
        <v>34</v>
      </c>
      <c r="AX106" s="12" t="s">
        <v>73</v>
      </c>
      <c r="AY106" s="237" t="s">
        <v>142</v>
      </c>
    </row>
    <row r="107" s="12" customFormat="1">
      <c r="B107" s="226"/>
      <c r="C107" s="227"/>
      <c r="D107" s="228" t="s">
        <v>203</v>
      </c>
      <c r="E107" s="229" t="s">
        <v>19</v>
      </c>
      <c r="F107" s="230" t="s">
        <v>216</v>
      </c>
      <c r="G107" s="227"/>
      <c r="H107" s="231">
        <v>210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34</v>
      </c>
      <c r="AX107" s="12" t="s">
        <v>73</v>
      </c>
      <c r="AY107" s="237" t="s">
        <v>142</v>
      </c>
    </row>
    <row r="108" s="12" customFormat="1">
      <c r="B108" s="226"/>
      <c r="C108" s="227"/>
      <c r="D108" s="228" t="s">
        <v>203</v>
      </c>
      <c r="E108" s="229" t="s">
        <v>19</v>
      </c>
      <c r="F108" s="230" t="s">
        <v>217</v>
      </c>
      <c r="G108" s="227"/>
      <c r="H108" s="231">
        <v>100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203</v>
      </c>
      <c r="AU108" s="237" t="s">
        <v>83</v>
      </c>
      <c r="AV108" s="12" t="s">
        <v>83</v>
      </c>
      <c r="AW108" s="12" t="s">
        <v>34</v>
      </c>
      <c r="AX108" s="12" t="s">
        <v>73</v>
      </c>
      <c r="AY108" s="237" t="s">
        <v>142</v>
      </c>
    </row>
    <row r="109" s="14" customFormat="1">
      <c r="B109" s="248"/>
      <c r="C109" s="249"/>
      <c r="D109" s="228" t="s">
        <v>203</v>
      </c>
      <c r="E109" s="250" t="s">
        <v>19</v>
      </c>
      <c r="F109" s="251" t="s">
        <v>208</v>
      </c>
      <c r="G109" s="249"/>
      <c r="H109" s="252">
        <v>380</v>
      </c>
      <c r="I109" s="253"/>
      <c r="J109" s="249"/>
      <c r="K109" s="249"/>
      <c r="L109" s="254"/>
      <c r="M109" s="261"/>
      <c r="N109" s="262"/>
      <c r="O109" s="262"/>
      <c r="P109" s="262"/>
      <c r="Q109" s="262"/>
      <c r="R109" s="262"/>
      <c r="S109" s="262"/>
      <c r="T109" s="263"/>
      <c r="AT109" s="258" t="s">
        <v>203</v>
      </c>
      <c r="AU109" s="258" t="s">
        <v>83</v>
      </c>
      <c r="AV109" s="14" t="s">
        <v>141</v>
      </c>
      <c r="AW109" s="14" t="s">
        <v>34</v>
      </c>
      <c r="AX109" s="14" t="s">
        <v>81</v>
      </c>
      <c r="AY109" s="258" t="s">
        <v>142</v>
      </c>
    </row>
    <row r="110" s="1" customFormat="1" ht="6.96" customHeight="1">
      <c r="B110" s="59"/>
      <c r="C110" s="60"/>
      <c r="D110" s="60"/>
      <c r="E110" s="60"/>
      <c r="F110" s="60"/>
      <c r="G110" s="60"/>
      <c r="H110" s="60"/>
      <c r="I110" s="162"/>
      <c r="J110" s="60"/>
      <c r="K110" s="60"/>
      <c r="L110" s="44"/>
    </row>
  </sheetData>
  <sheetProtection sheet="1" autoFilter="0" formatColumns="0" formatRows="0" objects="1" scenarios="1" spinCount="100000" saltValue="9q/10frGbcoYZekbHpeX7p8KcLI4usD0CcaEXJs4hNM413qG1fKjCEmwOEeMr7wr6BcTHASpzhfUVG4gHjoNOg==" hashValue="nzEWHFW1NZIcI7EXI9KOLgM4cWSe/rL0GWS36BgxNvx1GLESSrxlWi+HBjatrWOIFTGGiDNTGEivA/sMqfrRag==" algorithmName="SHA-512" password="CC35"/>
  <autoFilter ref="C80:K10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86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218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219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220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221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222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ROUND(J84,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ROUND((SUM(BE84:BE142)),  2)</f>
        <v>0</v>
      </c>
      <c r="I33" s="151">
        <v>0.20999999999999999</v>
      </c>
      <c r="J33" s="150">
        <f>ROUND(((SUM(BE84:BE142))*I33),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ROUND((SUM(BF84:BF142)),  2)</f>
        <v>0</v>
      </c>
      <c r="I34" s="151">
        <v>0.14999999999999999</v>
      </c>
      <c r="J34" s="150">
        <f>ROUND(((SUM(BF84:BF142))*I34),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ROUND((SUM(BG84:BG142)),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ROUND((SUM(BH84:BH142)),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ROUND((SUM(BI84:BI142)),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0099-1 - Plynovodní přípojky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Horažďovice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27.9" customHeight="1">
      <c r="B54" s="39"/>
      <c r="C54" s="33" t="s">
        <v>25</v>
      </c>
      <c r="D54" s="40"/>
      <c r="E54" s="40"/>
      <c r="F54" s="28" t="str">
        <f>E15</f>
        <v>Město Horažďovice, Mírové náměstí 1, Horažďovice</v>
      </c>
      <c r="G54" s="40"/>
      <c r="H54" s="40"/>
      <c r="I54" s="139" t="s">
        <v>32</v>
      </c>
      <c r="J54" s="37" t="str">
        <f>E21</f>
        <v>THERMOLUFt KT s.r.o.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>Jan Štětka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223</v>
      </c>
      <c r="E60" s="175"/>
      <c r="F60" s="175"/>
      <c r="G60" s="175"/>
      <c r="H60" s="175"/>
      <c r="I60" s="176"/>
      <c r="J60" s="177">
        <f>J85</f>
        <v>0</v>
      </c>
      <c r="K60" s="173"/>
      <c r="L60" s="178"/>
    </row>
    <row r="61" s="9" customFormat="1" ht="19.92" customHeight="1">
      <c r="B61" s="179"/>
      <c r="C61" s="180"/>
      <c r="D61" s="181" t="s">
        <v>224</v>
      </c>
      <c r="E61" s="182"/>
      <c r="F61" s="182"/>
      <c r="G61" s="182"/>
      <c r="H61" s="182"/>
      <c r="I61" s="183"/>
      <c r="J61" s="184">
        <f>J86</f>
        <v>0</v>
      </c>
      <c r="K61" s="180"/>
      <c r="L61" s="185"/>
    </row>
    <row r="62" s="9" customFormat="1" ht="19.92" customHeight="1">
      <c r="B62" s="179"/>
      <c r="C62" s="180"/>
      <c r="D62" s="181" t="s">
        <v>225</v>
      </c>
      <c r="E62" s="182"/>
      <c r="F62" s="182"/>
      <c r="G62" s="182"/>
      <c r="H62" s="182"/>
      <c r="I62" s="183"/>
      <c r="J62" s="184">
        <f>J104</f>
        <v>0</v>
      </c>
      <c r="K62" s="180"/>
      <c r="L62" s="185"/>
    </row>
    <row r="63" s="9" customFormat="1" ht="19.92" customHeight="1">
      <c r="B63" s="179"/>
      <c r="C63" s="180"/>
      <c r="D63" s="181" t="s">
        <v>226</v>
      </c>
      <c r="E63" s="182"/>
      <c r="F63" s="182"/>
      <c r="G63" s="182"/>
      <c r="H63" s="182"/>
      <c r="I63" s="183"/>
      <c r="J63" s="184">
        <f>J121</f>
        <v>0</v>
      </c>
      <c r="K63" s="180"/>
      <c r="L63" s="185"/>
    </row>
    <row r="64" s="9" customFormat="1" ht="19.92" customHeight="1">
      <c r="B64" s="179"/>
      <c r="C64" s="180"/>
      <c r="D64" s="181" t="s">
        <v>227</v>
      </c>
      <c r="E64" s="182"/>
      <c r="F64" s="182"/>
      <c r="G64" s="182"/>
      <c r="H64" s="182"/>
      <c r="I64" s="183"/>
      <c r="J64" s="184">
        <f>J138</f>
        <v>0</v>
      </c>
      <c r="K64" s="180"/>
      <c r="L64" s="185"/>
    </row>
    <row r="65" s="1" customFormat="1" ht="21.84" customHeight="1"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44"/>
    </row>
    <row r="66" s="1" customFormat="1" ht="6.96" customHeight="1">
      <c r="B66" s="59"/>
      <c r="C66" s="60"/>
      <c r="D66" s="60"/>
      <c r="E66" s="60"/>
      <c r="F66" s="60"/>
      <c r="G66" s="60"/>
      <c r="H66" s="60"/>
      <c r="I66" s="162"/>
      <c r="J66" s="60"/>
      <c r="K66" s="60"/>
      <c r="L66" s="44"/>
    </row>
    <row r="70" s="1" customFormat="1" ht="6.96" customHeight="1">
      <c r="B70" s="61"/>
      <c r="C70" s="62"/>
      <c r="D70" s="62"/>
      <c r="E70" s="62"/>
      <c r="F70" s="62"/>
      <c r="G70" s="62"/>
      <c r="H70" s="62"/>
      <c r="I70" s="165"/>
      <c r="J70" s="62"/>
      <c r="K70" s="62"/>
      <c r="L70" s="44"/>
    </row>
    <row r="71" s="1" customFormat="1" ht="24.96" customHeight="1">
      <c r="B71" s="39"/>
      <c r="C71" s="24" t="s">
        <v>124</v>
      </c>
      <c r="D71" s="40"/>
      <c r="E71" s="40"/>
      <c r="F71" s="40"/>
      <c r="G71" s="40"/>
      <c r="H71" s="40"/>
      <c r="I71" s="136"/>
      <c r="J71" s="40"/>
      <c r="K71" s="40"/>
      <c r="L71" s="44"/>
    </row>
    <row r="72" s="1" customFormat="1" ht="6.96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36"/>
      <c r="J73" s="40"/>
      <c r="K73" s="40"/>
      <c r="L73" s="44"/>
    </row>
    <row r="74" s="1" customFormat="1" ht="16.5" customHeight="1">
      <c r="B74" s="39"/>
      <c r="C74" s="40"/>
      <c r="D74" s="40"/>
      <c r="E74" s="166" t="str">
        <f>E7</f>
        <v>Rekonstrukce Peškovy ulice - 1. etapa, DI1</v>
      </c>
      <c r="F74" s="33"/>
      <c r="G74" s="33"/>
      <c r="H74" s="33"/>
      <c r="I74" s="136"/>
      <c r="J74" s="40"/>
      <c r="K74" s="40"/>
      <c r="L74" s="44"/>
    </row>
    <row r="75" s="1" customFormat="1" ht="12" customHeight="1">
      <c r="B75" s="39"/>
      <c r="C75" s="33" t="s">
        <v>115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16.5" customHeight="1">
      <c r="B76" s="39"/>
      <c r="C76" s="40"/>
      <c r="D76" s="40"/>
      <c r="E76" s="69" t="str">
        <f>E9</f>
        <v>0099-1 - Plynovodní přípojky</v>
      </c>
      <c r="F76" s="40"/>
      <c r="G76" s="40"/>
      <c r="H76" s="40"/>
      <c r="I76" s="136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2" customHeight="1">
      <c r="B78" s="39"/>
      <c r="C78" s="33" t="s">
        <v>21</v>
      </c>
      <c r="D78" s="40"/>
      <c r="E78" s="40"/>
      <c r="F78" s="28" t="str">
        <f>F12</f>
        <v>Horažďovice</v>
      </c>
      <c r="G78" s="40"/>
      <c r="H78" s="40"/>
      <c r="I78" s="139" t="s">
        <v>23</v>
      </c>
      <c r="J78" s="72" t="str">
        <f>IF(J12="","",J12)</f>
        <v>17. 3. 2020</v>
      </c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27.9" customHeight="1">
      <c r="B80" s="39"/>
      <c r="C80" s="33" t="s">
        <v>25</v>
      </c>
      <c r="D80" s="40"/>
      <c r="E80" s="40"/>
      <c r="F80" s="28" t="str">
        <f>E15</f>
        <v>Město Horažďovice, Mírové náměstí 1, Horažďovice</v>
      </c>
      <c r="G80" s="40"/>
      <c r="H80" s="40"/>
      <c r="I80" s="139" t="s">
        <v>32</v>
      </c>
      <c r="J80" s="37" t="str">
        <f>E21</f>
        <v>THERMOLUFt KT s.r.o.</v>
      </c>
      <c r="K80" s="40"/>
      <c r="L80" s="44"/>
    </row>
    <row r="81" s="1" customFormat="1" ht="15.15" customHeight="1">
      <c r="B81" s="39"/>
      <c r="C81" s="33" t="s">
        <v>30</v>
      </c>
      <c r="D81" s="40"/>
      <c r="E81" s="40"/>
      <c r="F81" s="28" t="str">
        <f>IF(E18="","",E18)</f>
        <v>Vyplň údaj</v>
      </c>
      <c r="G81" s="40"/>
      <c r="H81" s="40"/>
      <c r="I81" s="139" t="s">
        <v>35</v>
      </c>
      <c r="J81" s="37" t="str">
        <f>E24</f>
        <v>Jan Štětka</v>
      </c>
      <c r="K81" s="40"/>
      <c r="L81" s="44"/>
    </row>
    <row r="82" s="1" customFormat="1" ht="10.32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="10" customFormat="1" ht="29.28" customHeight="1">
      <c r="B83" s="186"/>
      <c r="C83" s="187" t="s">
        <v>125</v>
      </c>
      <c r="D83" s="188" t="s">
        <v>58</v>
      </c>
      <c r="E83" s="188" t="s">
        <v>54</v>
      </c>
      <c r="F83" s="188" t="s">
        <v>55</v>
      </c>
      <c r="G83" s="188" t="s">
        <v>126</v>
      </c>
      <c r="H83" s="188" t="s">
        <v>127</v>
      </c>
      <c r="I83" s="189" t="s">
        <v>128</v>
      </c>
      <c r="J83" s="190" t="s">
        <v>120</v>
      </c>
      <c r="K83" s="191" t="s">
        <v>129</v>
      </c>
      <c r="L83" s="192"/>
      <c r="M83" s="92" t="s">
        <v>19</v>
      </c>
      <c r="N83" s="93" t="s">
        <v>43</v>
      </c>
      <c r="O83" s="93" t="s">
        <v>130</v>
      </c>
      <c r="P83" s="93" t="s">
        <v>131</v>
      </c>
      <c r="Q83" s="93" t="s">
        <v>132</v>
      </c>
      <c r="R83" s="93" t="s">
        <v>133</v>
      </c>
      <c r="S83" s="93" t="s">
        <v>134</v>
      </c>
      <c r="T83" s="94" t="s">
        <v>135</v>
      </c>
    </row>
    <row r="84" s="1" customFormat="1" ht="22.8" customHeight="1">
      <c r="B84" s="39"/>
      <c r="C84" s="99" t="s">
        <v>136</v>
      </c>
      <c r="D84" s="40"/>
      <c r="E84" s="40"/>
      <c r="F84" s="40"/>
      <c r="G84" s="40"/>
      <c r="H84" s="40"/>
      <c r="I84" s="136"/>
      <c r="J84" s="193">
        <f>BK84</f>
        <v>0</v>
      </c>
      <c r="K84" s="40"/>
      <c r="L84" s="44"/>
      <c r="M84" s="95"/>
      <c r="N84" s="96"/>
      <c r="O84" s="96"/>
      <c r="P84" s="194">
        <f>P85</f>
        <v>0</v>
      </c>
      <c r="Q84" s="96"/>
      <c r="R84" s="194">
        <f>R85</f>
        <v>0.06090000000000001</v>
      </c>
      <c r="S84" s="96"/>
      <c r="T84" s="195">
        <f>T85</f>
        <v>0</v>
      </c>
      <c r="AT84" s="18" t="s">
        <v>72</v>
      </c>
      <c r="AU84" s="18" t="s">
        <v>121</v>
      </c>
      <c r="BK84" s="196">
        <f>BK85</f>
        <v>0</v>
      </c>
    </row>
    <row r="85" s="11" customFormat="1" ht="25.92" customHeight="1">
      <c r="B85" s="210"/>
      <c r="C85" s="211"/>
      <c r="D85" s="212" t="s">
        <v>72</v>
      </c>
      <c r="E85" s="213" t="s">
        <v>228</v>
      </c>
      <c r="F85" s="213" t="s">
        <v>229</v>
      </c>
      <c r="G85" s="211"/>
      <c r="H85" s="211"/>
      <c r="I85" s="214"/>
      <c r="J85" s="215">
        <f>BK85</f>
        <v>0</v>
      </c>
      <c r="K85" s="211"/>
      <c r="L85" s="216"/>
      <c r="M85" s="217"/>
      <c r="N85" s="218"/>
      <c r="O85" s="218"/>
      <c r="P85" s="219">
        <f>P86+P104+P121+P138</f>
        <v>0</v>
      </c>
      <c r="Q85" s="218"/>
      <c r="R85" s="219">
        <f>R86+R104+R121+R138</f>
        <v>0.06090000000000001</v>
      </c>
      <c r="S85" s="218"/>
      <c r="T85" s="220">
        <f>T86+T104+T121+T138</f>
        <v>0</v>
      </c>
      <c r="AR85" s="221" t="s">
        <v>83</v>
      </c>
      <c r="AT85" s="222" t="s">
        <v>72</v>
      </c>
      <c r="AU85" s="222" t="s">
        <v>73</v>
      </c>
      <c r="AY85" s="221" t="s">
        <v>142</v>
      </c>
      <c r="BK85" s="223">
        <f>BK86+BK104+BK121+BK138</f>
        <v>0</v>
      </c>
    </row>
    <row r="86" s="11" customFormat="1" ht="22.8" customHeight="1">
      <c r="B86" s="210"/>
      <c r="C86" s="211"/>
      <c r="D86" s="212" t="s">
        <v>72</v>
      </c>
      <c r="E86" s="224" t="s">
        <v>230</v>
      </c>
      <c r="F86" s="224" t="s">
        <v>231</v>
      </c>
      <c r="G86" s="211"/>
      <c r="H86" s="211"/>
      <c r="I86" s="214"/>
      <c r="J86" s="225">
        <f>BK86</f>
        <v>0</v>
      </c>
      <c r="K86" s="211"/>
      <c r="L86" s="216"/>
      <c r="M86" s="217"/>
      <c r="N86" s="218"/>
      <c r="O86" s="218"/>
      <c r="P86" s="219">
        <f>SUM(P87:P103)</f>
        <v>0</v>
      </c>
      <c r="Q86" s="218"/>
      <c r="R86" s="219">
        <f>SUM(R87:R103)</f>
        <v>0.01566</v>
      </c>
      <c r="S86" s="218"/>
      <c r="T86" s="220">
        <f>SUM(T87:T103)</f>
        <v>0</v>
      </c>
      <c r="AR86" s="221" t="s">
        <v>83</v>
      </c>
      <c r="AT86" s="222" t="s">
        <v>72</v>
      </c>
      <c r="AU86" s="222" t="s">
        <v>81</v>
      </c>
      <c r="AY86" s="221" t="s">
        <v>142</v>
      </c>
      <c r="BK86" s="223">
        <f>SUM(BK87:BK103)</f>
        <v>0</v>
      </c>
    </row>
    <row r="87" s="1" customFormat="1" ht="16.5" customHeight="1">
      <c r="B87" s="39"/>
      <c r="C87" s="197" t="s">
        <v>81</v>
      </c>
      <c r="D87" s="197" t="s">
        <v>137</v>
      </c>
      <c r="E87" s="198" t="s">
        <v>232</v>
      </c>
      <c r="F87" s="199" t="s">
        <v>233</v>
      </c>
      <c r="G87" s="200" t="s">
        <v>234</v>
      </c>
      <c r="H87" s="201">
        <v>1</v>
      </c>
      <c r="I87" s="202"/>
      <c r="J87" s="203">
        <f>ROUND(I87*H87,2)</f>
        <v>0</v>
      </c>
      <c r="K87" s="199" t="s">
        <v>19</v>
      </c>
      <c r="L87" s="44"/>
      <c r="M87" s="204" t="s">
        <v>19</v>
      </c>
      <c r="N87" s="205" t="s">
        <v>44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08" t="s">
        <v>209</v>
      </c>
      <c r="AT87" s="208" t="s">
        <v>137</v>
      </c>
      <c r="AU87" s="208" t="s">
        <v>83</v>
      </c>
      <c r="AY87" s="18" t="s">
        <v>142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8" t="s">
        <v>81</v>
      </c>
      <c r="BK87" s="209">
        <f>ROUND(I87*H87,2)</f>
        <v>0</v>
      </c>
      <c r="BL87" s="18" t="s">
        <v>209</v>
      </c>
      <c r="BM87" s="208" t="s">
        <v>235</v>
      </c>
    </row>
    <row r="88" s="1" customFormat="1" ht="24" customHeight="1">
      <c r="B88" s="39"/>
      <c r="C88" s="197" t="s">
        <v>83</v>
      </c>
      <c r="D88" s="197" t="s">
        <v>137</v>
      </c>
      <c r="E88" s="198" t="s">
        <v>236</v>
      </c>
      <c r="F88" s="199" t="s">
        <v>237</v>
      </c>
      <c r="G88" s="200" t="s">
        <v>234</v>
      </c>
      <c r="H88" s="201">
        <v>1</v>
      </c>
      <c r="I88" s="202"/>
      <c r="J88" s="203">
        <f>ROUND(I88*H88,2)</f>
        <v>0</v>
      </c>
      <c r="K88" s="199" t="s">
        <v>19</v>
      </c>
      <c r="L88" s="44"/>
      <c r="M88" s="204" t="s">
        <v>19</v>
      </c>
      <c r="N88" s="205" t="s">
        <v>44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08" t="s">
        <v>209</v>
      </c>
      <c r="AT88" s="208" t="s">
        <v>137</v>
      </c>
      <c r="AU88" s="208" t="s">
        <v>83</v>
      </c>
      <c r="AY88" s="18" t="s">
        <v>142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8" t="s">
        <v>81</v>
      </c>
      <c r="BK88" s="209">
        <f>ROUND(I88*H88,2)</f>
        <v>0</v>
      </c>
      <c r="BL88" s="18" t="s">
        <v>209</v>
      </c>
      <c r="BM88" s="208" t="s">
        <v>238</v>
      </c>
    </row>
    <row r="89" s="1" customFormat="1" ht="16.5" customHeight="1">
      <c r="B89" s="39"/>
      <c r="C89" s="197" t="s">
        <v>147</v>
      </c>
      <c r="D89" s="197" t="s">
        <v>137</v>
      </c>
      <c r="E89" s="198" t="s">
        <v>239</v>
      </c>
      <c r="F89" s="199" t="s">
        <v>240</v>
      </c>
      <c r="G89" s="200" t="s">
        <v>201</v>
      </c>
      <c r="H89" s="201">
        <v>25</v>
      </c>
      <c r="I89" s="202"/>
      <c r="J89" s="203">
        <f>ROUND(I89*H89,2)</f>
        <v>0</v>
      </c>
      <c r="K89" s="199" t="s">
        <v>19</v>
      </c>
      <c r="L89" s="44"/>
      <c r="M89" s="204" t="s">
        <v>19</v>
      </c>
      <c r="N89" s="205" t="s">
        <v>44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08" t="s">
        <v>209</v>
      </c>
      <c r="AT89" s="208" t="s">
        <v>137</v>
      </c>
      <c r="AU89" s="208" t="s">
        <v>83</v>
      </c>
      <c r="AY89" s="18" t="s">
        <v>142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8" t="s">
        <v>81</v>
      </c>
      <c r="BK89" s="209">
        <f>ROUND(I89*H89,2)</f>
        <v>0</v>
      </c>
      <c r="BL89" s="18" t="s">
        <v>209</v>
      </c>
      <c r="BM89" s="208" t="s">
        <v>241</v>
      </c>
    </row>
    <row r="90" s="1" customFormat="1" ht="16.5" customHeight="1">
      <c r="B90" s="39"/>
      <c r="C90" s="197" t="s">
        <v>141</v>
      </c>
      <c r="D90" s="197" t="s">
        <v>137</v>
      </c>
      <c r="E90" s="198" t="s">
        <v>242</v>
      </c>
      <c r="F90" s="199" t="s">
        <v>243</v>
      </c>
      <c r="G90" s="200" t="s">
        <v>201</v>
      </c>
      <c r="H90" s="201">
        <v>27</v>
      </c>
      <c r="I90" s="202"/>
      <c r="J90" s="203">
        <f>ROUND(I90*H90,2)</f>
        <v>0</v>
      </c>
      <c r="K90" s="199" t="s">
        <v>19</v>
      </c>
      <c r="L90" s="44"/>
      <c r="M90" s="204" t="s">
        <v>19</v>
      </c>
      <c r="N90" s="205" t="s">
        <v>44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08" t="s">
        <v>209</v>
      </c>
      <c r="AT90" s="208" t="s">
        <v>137</v>
      </c>
      <c r="AU90" s="208" t="s">
        <v>83</v>
      </c>
      <c r="AY90" s="18" t="s">
        <v>142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8" t="s">
        <v>81</v>
      </c>
      <c r="BK90" s="209">
        <f>ROUND(I90*H90,2)</f>
        <v>0</v>
      </c>
      <c r="BL90" s="18" t="s">
        <v>209</v>
      </c>
      <c r="BM90" s="208" t="s">
        <v>244</v>
      </c>
    </row>
    <row r="91" s="1" customFormat="1" ht="24" customHeight="1">
      <c r="B91" s="39"/>
      <c r="C91" s="197" t="s">
        <v>154</v>
      </c>
      <c r="D91" s="197" t="s">
        <v>137</v>
      </c>
      <c r="E91" s="198" t="s">
        <v>245</v>
      </c>
      <c r="F91" s="199" t="s">
        <v>246</v>
      </c>
      <c r="G91" s="200" t="s">
        <v>201</v>
      </c>
      <c r="H91" s="201">
        <v>1</v>
      </c>
      <c r="I91" s="202"/>
      <c r="J91" s="203">
        <f>ROUND(I91*H91,2)</f>
        <v>0</v>
      </c>
      <c r="K91" s="199" t="s">
        <v>19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08" t="s">
        <v>209</v>
      </c>
      <c r="AT91" s="208" t="s">
        <v>137</v>
      </c>
      <c r="AU91" s="208" t="s">
        <v>83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209</v>
      </c>
      <c r="BM91" s="208" t="s">
        <v>247</v>
      </c>
    </row>
    <row r="92" s="1" customFormat="1" ht="16.5" customHeight="1">
      <c r="B92" s="39"/>
      <c r="C92" s="197" t="s">
        <v>159</v>
      </c>
      <c r="D92" s="197" t="s">
        <v>137</v>
      </c>
      <c r="E92" s="198" t="s">
        <v>248</v>
      </c>
      <c r="F92" s="199" t="s">
        <v>249</v>
      </c>
      <c r="G92" s="200" t="s">
        <v>234</v>
      </c>
      <c r="H92" s="201">
        <v>1</v>
      </c>
      <c r="I92" s="202"/>
      <c r="J92" s="203">
        <f>ROUND(I92*H92,2)</f>
        <v>0</v>
      </c>
      <c r="K92" s="199" t="s">
        <v>19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209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209</v>
      </c>
      <c r="BM92" s="208" t="s">
        <v>250</v>
      </c>
    </row>
    <row r="93" s="1" customFormat="1" ht="16.5" customHeight="1">
      <c r="B93" s="39"/>
      <c r="C93" s="197" t="s">
        <v>163</v>
      </c>
      <c r="D93" s="197" t="s">
        <v>137</v>
      </c>
      <c r="E93" s="198" t="s">
        <v>251</v>
      </c>
      <c r="F93" s="199" t="s">
        <v>252</v>
      </c>
      <c r="G93" s="200" t="s">
        <v>234</v>
      </c>
      <c r="H93" s="201">
        <v>1</v>
      </c>
      <c r="I93" s="202"/>
      <c r="J93" s="203">
        <f>ROUND(I93*H93,2)</f>
        <v>0</v>
      </c>
      <c r="K93" s="199" t="s">
        <v>19</v>
      </c>
      <c r="L93" s="44"/>
      <c r="M93" s="204" t="s">
        <v>19</v>
      </c>
      <c r="N93" s="205" t="s">
        <v>44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08" t="s">
        <v>209</v>
      </c>
      <c r="AT93" s="208" t="s">
        <v>137</v>
      </c>
      <c r="AU93" s="208" t="s">
        <v>83</v>
      </c>
      <c r="AY93" s="18" t="s">
        <v>142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8" t="s">
        <v>81</v>
      </c>
      <c r="BK93" s="209">
        <f>ROUND(I93*H93,2)</f>
        <v>0</v>
      </c>
      <c r="BL93" s="18" t="s">
        <v>209</v>
      </c>
      <c r="BM93" s="208" t="s">
        <v>253</v>
      </c>
    </row>
    <row r="94" s="1" customFormat="1" ht="16.5" customHeight="1">
      <c r="B94" s="39"/>
      <c r="C94" s="197" t="s">
        <v>167</v>
      </c>
      <c r="D94" s="197" t="s">
        <v>137</v>
      </c>
      <c r="E94" s="198" t="s">
        <v>254</v>
      </c>
      <c r="F94" s="199" t="s">
        <v>255</v>
      </c>
      <c r="G94" s="200" t="s">
        <v>234</v>
      </c>
      <c r="H94" s="201">
        <v>2</v>
      </c>
      <c r="I94" s="202"/>
      <c r="J94" s="203">
        <f>ROUND(I94*H94,2)</f>
        <v>0</v>
      </c>
      <c r="K94" s="199" t="s">
        <v>19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209</v>
      </c>
      <c r="AT94" s="208" t="s">
        <v>137</v>
      </c>
      <c r="AU94" s="208" t="s">
        <v>83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209</v>
      </c>
      <c r="BM94" s="208" t="s">
        <v>256</v>
      </c>
    </row>
    <row r="95" s="1" customFormat="1" ht="16.5" customHeight="1">
      <c r="B95" s="39"/>
      <c r="C95" s="197" t="s">
        <v>171</v>
      </c>
      <c r="D95" s="197" t="s">
        <v>137</v>
      </c>
      <c r="E95" s="198" t="s">
        <v>257</v>
      </c>
      <c r="F95" s="199" t="s">
        <v>258</v>
      </c>
      <c r="G95" s="200" t="s">
        <v>234</v>
      </c>
      <c r="H95" s="201">
        <v>1</v>
      </c>
      <c r="I95" s="202"/>
      <c r="J95" s="203">
        <f>ROUND(I95*H95,2)</f>
        <v>0</v>
      </c>
      <c r="K95" s="199" t="s">
        <v>19</v>
      </c>
      <c r="L95" s="44"/>
      <c r="M95" s="204" t="s">
        <v>19</v>
      </c>
      <c r="N95" s="205" t="s">
        <v>44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08" t="s">
        <v>209</v>
      </c>
      <c r="AT95" s="208" t="s">
        <v>137</v>
      </c>
      <c r="AU95" s="208" t="s">
        <v>83</v>
      </c>
      <c r="AY95" s="18" t="s">
        <v>142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8" t="s">
        <v>81</v>
      </c>
      <c r="BK95" s="209">
        <f>ROUND(I95*H95,2)</f>
        <v>0</v>
      </c>
      <c r="BL95" s="18" t="s">
        <v>209</v>
      </c>
      <c r="BM95" s="208" t="s">
        <v>259</v>
      </c>
    </row>
    <row r="96" s="1" customFormat="1" ht="36" customHeight="1">
      <c r="B96" s="39"/>
      <c r="C96" s="197" t="s">
        <v>175</v>
      </c>
      <c r="D96" s="197" t="s">
        <v>137</v>
      </c>
      <c r="E96" s="198" t="s">
        <v>260</v>
      </c>
      <c r="F96" s="199" t="s">
        <v>261</v>
      </c>
      <c r="G96" s="200" t="s">
        <v>201</v>
      </c>
      <c r="H96" s="201">
        <v>27</v>
      </c>
      <c r="I96" s="202"/>
      <c r="J96" s="203">
        <f>ROUND(I96*H96,2)</f>
        <v>0</v>
      </c>
      <c r="K96" s="199" t="s">
        <v>19</v>
      </c>
      <c r="L96" s="44"/>
      <c r="M96" s="204" t="s">
        <v>19</v>
      </c>
      <c r="N96" s="205" t="s">
        <v>44</v>
      </c>
      <c r="O96" s="84"/>
      <c r="P96" s="206">
        <f>O96*H96</f>
        <v>0</v>
      </c>
      <c r="Q96" s="206">
        <v>0.00058</v>
      </c>
      <c r="R96" s="206">
        <f>Q96*H96</f>
        <v>0.01566</v>
      </c>
      <c r="S96" s="206">
        <v>0</v>
      </c>
      <c r="T96" s="207">
        <f>S96*H96</f>
        <v>0</v>
      </c>
      <c r="AR96" s="208" t="s">
        <v>209</v>
      </c>
      <c r="AT96" s="208" t="s">
        <v>137</v>
      </c>
      <c r="AU96" s="208" t="s">
        <v>83</v>
      </c>
      <c r="AY96" s="18" t="s">
        <v>142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81</v>
      </c>
      <c r="BK96" s="209">
        <f>ROUND(I96*H96,2)</f>
        <v>0</v>
      </c>
      <c r="BL96" s="18" t="s">
        <v>209</v>
      </c>
      <c r="BM96" s="208" t="s">
        <v>262</v>
      </c>
    </row>
    <row r="97" s="1" customFormat="1" ht="24" customHeight="1">
      <c r="B97" s="39"/>
      <c r="C97" s="197" t="s">
        <v>179</v>
      </c>
      <c r="D97" s="197" t="s">
        <v>137</v>
      </c>
      <c r="E97" s="198" t="s">
        <v>263</v>
      </c>
      <c r="F97" s="199" t="s">
        <v>264</v>
      </c>
      <c r="G97" s="200" t="s">
        <v>201</v>
      </c>
      <c r="H97" s="201">
        <v>2</v>
      </c>
      <c r="I97" s="202"/>
      <c r="J97" s="203">
        <f>ROUND(I97*H97,2)</f>
        <v>0</v>
      </c>
      <c r="K97" s="199" t="s">
        <v>19</v>
      </c>
      <c r="L97" s="44"/>
      <c r="M97" s="204" t="s">
        <v>19</v>
      </c>
      <c r="N97" s="205" t="s">
        <v>44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08" t="s">
        <v>209</v>
      </c>
      <c r="AT97" s="208" t="s">
        <v>137</v>
      </c>
      <c r="AU97" s="208" t="s">
        <v>83</v>
      </c>
      <c r="AY97" s="18" t="s">
        <v>142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8" t="s">
        <v>81</v>
      </c>
      <c r="BK97" s="209">
        <f>ROUND(I97*H97,2)</f>
        <v>0</v>
      </c>
      <c r="BL97" s="18" t="s">
        <v>209</v>
      </c>
      <c r="BM97" s="208" t="s">
        <v>265</v>
      </c>
    </row>
    <row r="98" s="1" customFormat="1" ht="24" customHeight="1">
      <c r="B98" s="39"/>
      <c r="C98" s="197" t="s">
        <v>183</v>
      </c>
      <c r="D98" s="197" t="s">
        <v>137</v>
      </c>
      <c r="E98" s="198" t="s">
        <v>266</v>
      </c>
      <c r="F98" s="199" t="s">
        <v>267</v>
      </c>
      <c r="G98" s="200" t="s">
        <v>201</v>
      </c>
      <c r="H98" s="201">
        <v>25</v>
      </c>
      <c r="I98" s="202"/>
      <c r="J98" s="203">
        <f>ROUND(I98*H98,2)</f>
        <v>0</v>
      </c>
      <c r="K98" s="199" t="s">
        <v>19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08" t="s">
        <v>209</v>
      </c>
      <c r="AT98" s="208" t="s">
        <v>137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209</v>
      </c>
      <c r="BM98" s="208" t="s">
        <v>268</v>
      </c>
    </row>
    <row r="99" s="1" customFormat="1" ht="16.5" customHeight="1">
      <c r="B99" s="39"/>
      <c r="C99" s="197" t="s">
        <v>187</v>
      </c>
      <c r="D99" s="197" t="s">
        <v>137</v>
      </c>
      <c r="E99" s="198" t="s">
        <v>269</v>
      </c>
      <c r="F99" s="199" t="s">
        <v>270</v>
      </c>
      <c r="G99" s="200" t="s">
        <v>201</v>
      </c>
      <c r="H99" s="201">
        <v>27</v>
      </c>
      <c r="I99" s="202"/>
      <c r="J99" s="203">
        <f>ROUND(I99*H99,2)</f>
        <v>0</v>
      </c>
      <c r="K99" s="199" t="s">
        <v>19</v>
      </c>
      <c r="L99" s="44"/>
      <c r="M99" s="204" t="s">
        <v>19</v>
      </c>
      <c r="N99" s="205" t="s">
        <v>44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08" t="s">
        <v>209</v>
      </c>
      <c r="AT99" s="208" t="s">
        <v>137</v>
      </c>
      <c r="AU99" s="208" t="s">
        <v>83</v>
      </c>
      <c r="AY99" s="18" t="s">
        <v>142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8" t="s">
        <v>81</v>
      </c>
      <c r="BK99" s="209">
        <f>ROUND(I99*H99,2)</f>
        <v>0</v>
      </c>
      <c r="BL99" s="18" t="s">
        <v>209</v>
      </c>
      <c r="BM99" s="208" t="s">
        <v>271</v>
      </c>
    </row>
    <row r="100" s="1" customFormat="1" ht="16.5" customHeight="1">
      <c r="B100" s="39"/>
      <c r="C100" s="197" t="s">
        <v>191</v>
      </c>
      <c r="D100" s="197" t="s">
        <v>137</v>
      </c>
      <c r="E100" s="198" t="s">
        <v>272</v>
      </c>
      <c r="F100" s="199" t="s">
        <v>273</v>
      </c>
      <c r="G100" s="200" t="s">
        <v>234</v>
      </c>
      <c r="H100" s="201">
        <v>1</v>
      </c>
      <c r="I100" s="202"/>
      <c r="J100" s="203">
        <f>ROUND(I100*H100,2)</f>
        <v>0</v>
      </c>
      <c r="K100" s="199" t="s">
        <v>19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08" t="s">
        <v>209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209</v>
      </c>
      <c r="BM100" s="208" t="s">
        <v>274</v>
      </c>
    </row>
    <row r="101" s="1" customFormat="1" ht="24" customHeight="1">
      <c r="B101" s="39"/>
      <c r="C101" s="197" t="s">
        <v>8</v>
      </c>
      <c r="D101" s="197" t="s">
        <v>137</v>
      </c>
      <c r="E101" s="198" t="s">
        <v>275</v>
      </c>
      <c r="F101" s="199" t="s">
        <v>276</v>
      </c>
      <c r="G101" s="200" t="s">
        <v>234</v>
      </c>
      <c r="H101" s="201">
        <v>1</v>
      </c>
      <c r="I101" s="202"/>
      <c r="J101" s="203">
        <f>ROUND(I101*H101,2)</f>
        <v>0</v>
      </c>
      <c r="K101" s="199" t="s">
        <v>19</v>
      </c>
      <c r="L101" s="44"/>
      <c r="M101" s="204" t="s">
        <v>19</v>
      </c>
      <c r="N101" s="205" t="s">
        <v>44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208" t="s">
        <v>209</v>
      </c>
      <c r="AT101" s="208" t="s">
        <v>137</v>
      </c>
      <c r="AU101" s="208" t="s">
        <v>83</v>
      </c>
      <c r="AY101" s="18" t="s">
        <v>142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8" t="s">
        <v>81</v>
      </c>
      <c r="BK101" s="209">
        <f>ROUND(I101*H101,2)</f>
        <v>0</v>
      </c>
      <c r="BL101" s="18" t="s">
        <v>209</v>
      </c>
      <c r="BM101" s="208" t="s">
        <v>277</v>
      </c>
    </row>
    <row r="102" s="1" customFormat="1" ht="16.5" customHeight="1">
      <c r="B102" s="39"/>
      <c r="C102" s="197" t="s">
        <v>209</v>
      </c>
      <c r="D102" s="197" t="s">
        <v>137</v>
      </c>
      <c r="E102" s="198" t="s">
        <v>278</v>
      </c>
      <c r="F102" s="199" t="s">
        <v>279</v>
      </c>
      <c r="G102" s="200" t="s">
        <v>280</v>
      </c>
      <c r="H102" s="201">
        <v>0.10000000000000001</v>
      </c>
      <c r="I102" s="202"/>
      <c r="J102" s="203">
        <f>ROUND(I102*H102,2)</f>
        <v>0</v>
      </c>
      <c r="K102" s="199" t="s">
        <v>19</v>
      </c>
      <c r="L102" s="44"/>
      <c r="M102" s="204" t="s">
        <v>19</v>
      </c>
      <c r="N102" s="205" t="s">
        <v>44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08" t="s">
        <v>209</v>
      </c>
      <c r="AT102" s="208" t="s">
        <v>137</v>
      </c>
      <c r="AU102" s="208" t="s">
        <v>83</v>
      </c>
      <c r="AY102" s="18" t="s">
        <v>142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81</v>
      </c>
      <c r="BK102" s="209">
        <f>ROUND(I102*H102,2)</f>
        <v>0</v>
      </c>
      <c r="BL102" s="18" t="s">
        <v>209</v>
      </c>
      <c r="BM102" s="208" t="s">
        <v>281</v>
      </c>
    </row>
    <row r="103" s="1" customFormat="1" ht="16.5" customHeight="1">
      <c r="B103" s="39"/>
      <c r="C103" s="264" t="s">
        <v>282</v>
      </c>
      <c r="D103" s="264" t="s">
        <v>283</v>
      </c>
      <c r="E103" s="265" t="s">
        <v>284</v>
      </c>
      <c r="F103" s="266" t="s">
        <v>285</v>
      </c>
      <c r="G103" s="267" t="s">
        <v>286</v>
      </c>
      <c r="H103" s="268">
        <v>24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4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08" t="s">
        <v>287</v>
      </c>
      <c r="AT103" s="208" t="s">
        <v>283</v>
      </c>
      <c r="AU103" s="208" t="s">
        <v>83</v>
      </c>
      <c r="AY103" s="18" t="s">
        <v>142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8" t="s">
        <v>81</v>
      </c>
      <c r="BK103" s="209">
        <f>ROUND(I103*H103,2)</f>
        <v>0</v>
      </c>
      <c r="BL103" s="18" t="s">
        <v>209</v>
      </c>
      <c r="BM103" s="208" t="s">
        <v>288</v>
      </c>
    </row>
    <row r="104" s="11" customFormat="1" ht="22.8" customHeight="1">
      <c r="B104" s="210"/>
      <c r="C104" s="211"/>
      <c r="D104" s="212" t="s">
        <v>72</v>
      </c>
      <c r="E104" s="224" t="s">
        <v>289</v>
      </c>
      <c r="F104" s="224" t="s">
        <v>290</v>
      </c>
      <c r="G104" s="211"/>
      <c r="H104" s="211"/>
      <c r="I104" s="214"/>
      <c r="J104" s="225">
        <f>BK104</f>
        <v>0</v>
      </c>
      <c r="K104" s="211"/>
      <c r="L104" s="216"/>
      <c r="M104" s="217"/>
      <c r="N104" s="218"/>
      <c r="O104" s="218"/>
      <c r="P104" s="219">
        <f>SUM(P105:P120)</f>
        <v>0</v>
      </c>
      <c r="Q104" s="218"/>
      <c r="R104" s="219">
        <f>SUM(R105:R120)</f>
        <v>0.029000000000000001</v>
      </c>
      <c r="S104" s="218"/>
      <c r="T104" s="220">
        <f>SUM(T105:T120)</f>
        <v>0</v>
      </c>
      <c r="AR104" s="221" t="s">
        <v>83</v>
      </c>
      <c r="AT104" s="222" t="s">
        <v>72</v>
      </c>
      <c r="AU104" s="222" t="s">
        <v>81</v>
      </c>
      <c r="AY104" s="221" t="s">
        <v>142</v>
      </c>
      <c r="BK104" s="223">
        <f>SUM(BK105:BK120)</f>
        <v>0</v>
      </c>
    </row>
    <row r="105" s="1" customFormat="1" ht="16.5" customHeight="1">
      <c r="B105" s="39"/>
      <c r="C105" s="197" t="s">
        <v>291</v>
      </c>
      <c r="D105" s="197" t="s">
        <v>137</v>
      </c>
      <c r="E105" s="198" t="s">
        <v>292</v>
      </c>
      <c r="F105" s="199" t="s">
        <v>233</v>
      </c>
      <c r="G105" s="200" t="s">
        <v>234</v>
      </c>
      <c r="H105" s="201">
        <v>1</v>
      </c>
      <c r="I105" s="202"/>
      <c r="J105" s="203">
        <f>ROUND(I105*H105,2)</f>
        <v>0</v>
      </c>
      <c r="K105" s="199" t="s">
        <v>19</v>
      </c>
      <c r="L105" s="44"/>
      <c r="M105" s="204" t="s">
        <v>19</v>
      </c>
      <c r="N105" s="205" t="s">
        <v>44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08" t="s">
        <v>209</v>
      </c>
      <c r="AT105" s="208" t="s">
        <v>137</v>
      </c>
      <c r="AU105" s="208" t="s">
        <v>83</v>
      </c>
      <c r="AY105" s="18" t="s">
        <v>142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81</v>
      </c>
      <c r="BK105" s="209">
        <f>ROUND(I105*H105,2)</f>
        <v>0</v>
      </c>
      <c r="BL105" s="18" t="s">
        <v>209</v>
      </c>
      <c r="BM105" s="208" t="s">
        <v>293</v>
      </c>
    </row>
    <row r="106" s="1" customFormat="1" ht="24" customHeight="1">
      <c r="B106" s="39"/>
      <c r="C106" s="197" t="s">
        <v>294</v>
      </c>
      <c r="D106" s="197" t="s">
        <v>137</v>
      </c>
      <c r="E106" s="198" t="s">
        <v>295</v>
      </c>
      <c r="F106" s="199" t="s">
        <v>237</v>
      </c>
      <c r="G106" s="200" t="s">
        <v>234</v>
      </c>
      <c r="H106" s="201">
        <v>1</v>
      </c>
      <c r="I106" s="202"/>
      <c r="J106" s="203">
        <f>ROUND(I106*H106,2)</f>
        <v>0</v>
      </c>
      <c r="K106" s="199" t="s">
        <v>19</v>
      </c>
      <c r="L106" s="44"/>
      <c r="M106" s="204" t="s">
        <v>19</v>
      </c>
      <c r="N106" s="205" t="s">
        <v>44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08" t="s">
        <v>209</v>
      </c>
      <c r="AT106" s="208" t="s">
        <v>137</v>
      </c>
      <c r="AU106" s="208" t="s">
        <v>83</v>
      </c>
      <c r="AY106" s="18" t="s">
        <v>142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8" t="s">
        <v>81</v>
      </c>
      <c r="BK106" s="209">
        <f>ROUND(I106*H106,2)</f>
        <v>0</v>
      </c>
      <c r="BL106" s="18" t="s">
        <v>209</v>
      </c>
      <c r="BM106" s="208" t="s">
        <v>296</v>
      </c>
    </row>
    <row r="107" s="1" customFormat="1" ht="16.5" customHeight="1">
      <c r="B107" s="39"/>
      <c r="C107" s="197" t="s">
        <v>297</v>
      </c>
      <c r="D107" s="197" t="s">
        <v>137</v>
      </c>
      <c r="E107" s="198" t="s">
        <v>298</v>
      </c>
      <c r="F107" s="199" t="s">
        <v>240</v>
      </c>
      <c r="G107" s="200" t="s">
        <v>201</v>
      </c>
      <c r="H107" s="201">
        <v>48</v>
      </c>
      <c r="I107" s="202"/>
      <c r="J107" s="203">
        <f>ROUND(I107*H107,2)</f>
        <v>0</v>
      </c>
      <c r="K107" s="199" t="s">
        <v>19</v>
      </c>
      <c r="L107" s="44"/>
      <c r="M107" s="204" t="s">
        <v>19</v>
      </c>
      <c r="N107" s="205" t="s">
        <v>44</v>
      </c>
      <c r="O107" s="84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08" t="s">
        <v>209</v>
      </c>
      <c r="AT107" s="208" t="s">
        <v>137</v>
      </c>
      <c r="AU107" s="208" t="s">
        <v>83</v>
      </c>
      <c r="AY107" s="18" t="s">
        <v>142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8" t="s">
        <v>81</v>
      </c>
      <c r="BK107" s="209">
        <f>ROUND(I107*H107,2)</f>
        <v>0</v>
      </c>
      <c r="BL107" s="18" t="s">
        <v>209</v>
      </c>
      <c r="BM107" s="208" t="s">
        <v>299</v>
      </c>
    </row>
    <row r="108" s="1" customFormat="1" ht="16.5" customHeight="1">
      <c r="B108" s="39"/>
      <c r="C108" s="197" t="s">
        <v>7</v>
      </c>
      <c r="D108" s="197" t="s">
        <v>137</v>
      </c>
      <c r="E108" s="198" t="s">
        <v>300</v>
      </c>
      <c r="F108" s="199" t="s">
        <v>243</v>
      </c>
      <c r="G108" s="200" t="s">
        <v>201</v>
      </c>
      <c r="H108" s="201">
        <v>50</v>
      </c>
      <c r="I108" s="202"/>
      <c r="J108" s="203">
        <f>ROUND(I108*H108,2)</f>
        <v>0</v>
      </c>
      <c r="K108" s="199" t="s">
        <v>19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209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209</v>
      </c>
      <c r="BM108" s="208" t="s">
        <v>301</v>
      </c>
    </row>
    <row r="109" s="1" customFormat="1" ht="24" customHeight="1">
      <c r="B109" s="39"/>
      <c r="C109" s="197" t="s">
        <v>302</v>
      </c>
      <c r="D109" s="197" t="s">
        <v>137</v>
      </c>
      <c r="E109" s="198" t="s">
        <v>303</v>
      </c>
      <c r="F109" s="199" t="s">
        <v>246</v>
      </c>
      <c r="G109" s="200" t="s">
        <v>201</v>
      </c>
      <c r="H109" s="201">
        <v>1</v>
      </c>
      <c r="I109" s="202"/>
      <c r="J109" s="203">
        <f>ROUND(I109*H109,2)</f>
        <v>0</v>
      </c>
      <c r="K109" s="199" t="s">
        <v>19</v>
      </c>
      <c r="L109" s="44"/>
      <c r="M109" s="204" t="s">
        <v>19</v>
      </c>
      <c r="N109" s="205" t="s">
        <v>44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08" t="s">
        <v>209</v>
      </c>
      <c r="AT109" s="208" t="s">
        <v>137</v>
      </c>
      <c r="AU109" s="208" t="s">
        <v>83</v>
      </c>
      <c r="AY109" s="18" t="s">
        <v>142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8" t="s">
        <v>81</v>
      </c>
      <c r="BK109" s="209">
        <f>ROUND(I109*H109,2)</f>
        <v>0</v>
      </c>
      <c r="BL109" s="18" t="s">
        <v>209</v>
      </c>
      <c r="BM109" s="208" t="s">
        <v>304</v>
      </c>
    </row>
    <row r="110" s="1" customFormat="1" ht="16.5" customHeight="1">
      <c r="B110" s="39"/>
      <c r="C110" s="197" t="s">
        <v>305</v>
      </c>
      <c r="D110" s="197" t="s">
        <v>137</v>
      </c>
      <c r="E110" s="198" t="s">
        <v>306</v>
      </c>
      <c r="F110" s="199" t="s">
        <v>249</v>
      </c>
      <c r="G110" s="200" t="s">
        <v>234</v>
      </c>
      <c r="H110" s="201">
        <v>3</v>
      </c>
      <c r="I110" s="202"/>
      <c r="J110" s="203">
        <f>ROUND(I110*H110,2)</f>
        <v>0</v>
      </c>
      <c r="K110" s="199" t="s">
        <v>19</v>
      </c>
      <c r="L110" s="44"/>
      <c r="M110" s="204" t="s">
        <v>19</v>
      </c>
      <c r="N110" s="205" t="s">
        <v>44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08" t="s">
        <v>209</v>
      </c>
      <c r="AT110" s="208" t="s">
        <v>137</v>
      </c>
      <c r="AU110" s="208" t="s">
        <v>83</v>
      </c>
      <c r="AY110" s="18" t="s">
        <v>142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8" t="s">
        <v>81</v>
      </c>
      <c r="BK110" s="209">
        <f>ROUND(I110*H110,2)</f>
        <v>0</v>
      </c>
      <c r="BL110" s="18" t="s">
        <v>209</v>
      </c>
      <c r="BM110" s="208" t="s">
        <v>307</v>
      </c>
    </row>
    <row r="111" s="1" customFormat="1" ht="16.5" customHeight="1">
      <c r="B111" s="39"/>
      <c r="C111" s="197" t="s">
        <v>308</v>
      </c>
      <c r="D111" s="197" t="s">
        <v>137</v>
      </c>
      <c r="E111" s="198" t="s">
        <v>309</v>
      </c>
      <c r="F111" s="199" t="s">
        <v>255</v>
      </c>
      <c r="G111" s="200" t="s">
        <v>234</v>
      </c>
      <c r="H111" s="201">
        <v>3</v>
      </c>
      <c r="I111" s="202"/>
      <c r="J111" s="203">
        <f>ROUND(I111*H111,2)</f>
        <v>0</v>
      </c>
      <c r="K111" s="199" t="s">
        <v>19</v>
      </c>
      <c r="L111" s="44"/>
      <c r="M111" s="204" t="s">
        <v>19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08" t="s">
        <v>209</v>
      </c>
      <c r="AT111" s="208" t="s">
        <v>137</v>
      </c>
      <c r="AU111" s="208" t="s">
        <v>83</v>
      </c>
      <c r="AY111" s="18" t="s">
        <v>142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81</v>
      </c>
      <c r="BK111" s="209">
        <f>ROUND(I111*H111,2)</f>
        <v>0</v>
      </c>
      <c r="BL111" s="18" t="s">
        <v>209</v>
      </c>
      <c r="BM111" s="208" t="s">
        <v>310</v>
      </c>
    </row>
    <row r="112" s="1" customFormat="1" ht="16.5" customHeight="1">
      <c r="B112" s="39"/>
      <c r="C112" s="197" t="s">
        <v>311</v>
      </c>
      <c r="D112" s="197" t="s">
        <v>137</v>
      </c>
      <c r="E112" s="198" t="s">
        <v>312</v>
      </c>
      <c r="F112" s="199" t="s">
        <v>258</v>
      </c>
      <c r="G112" s="200" t="s">
        <v>234</v>
      </c>
      <c r="H112" s="201">
        <v>1</v>
      </c>
      <c r="I112" s="202"/>
      <c r="J112" s="203">
        <f>ROUND(I112*H112,2)</f>
        <v>0</v>
      </c>
      <c r="K112" s="199" t="s">
        <v>19</v>
      </c>
      <c r="L112" s="44"/>
      <c r="M112" s="204" t="s">
        <v>19</v>
      </c>
      <c r="N112" s="205" t="s">
        <v>44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08" t="s">
        <v>209</v>
      </c>
      <c r="AT112" s="208" t="s">
        <v>137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209</v>
      </c>
      <c r="BM112" s="208" t="s">
        <v>313</v>
      </c>
    </row>
    <row r="113" s="1" customFormat="1" ht="36" customHeight="1">
      <c r="B113" s="39"/>
      <c r="C113" s="197" t="s">
        <v>314</v>
      </c>
      <c r="D113" s="197" t="s">
        <v>137</v>
      </c>
      <c r="E113" s="198" t="s">
        <v>315</v>
      </c>
      <c r="F113" s="199" t="s">
        <v>261</v>
      </c>
      <c r="G113" s="200" t="s">
        <v>201</v>
      </c>
      <c r="H113" s="201">
        <v>50</v>
      </c>
      <c r="I113" s="202"/>
      <c r="J113" s="203">
        <f>ROUND(I113*H113,2)</f>
        <v>0</v>
      </c>
      <c r="K113" s="199" t="s">
        <v>19</v>
      </c>
      <c r="L113" s="44"/>
      <c r="M113" s="204" t="s">
        <v>19</v>
      </c>
      <c r="N113" s="205" t="s">
        <v>44</v>
      </c>
      <c r="O113" s="84"/>
      <c r="P113" s="206">
        <f>O113*H113</f>
        <v>0</v>
      </c>
      <c r="Q113" s="206">
        <v>0.00058</v>
      </c>
      <c r="R113" s="206">
        <f>Q113*H113</f>
        <v>0.029000000000000001</v>
      </c>
      <c r="S113" s="206">
        <v>0</v>
      </c>
      <c r="T113" s="207">
        <f>S113*H113</f>
        <v>0</v>
      </c>
      <c r="AR113" s="208" t="s">
        <v>209</v>
      </c>
      <c r="AT113" s="208" t="s">
        <v>137</v>
      </c>
      <c r="AU113" s="208" t="s">
        <v>83</v>
      </c>
      <c r="AY113" s="18" t="s">
        <v>142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8" t="s">
        <v>81</v>
      </c>
      <c r="BK113" s="209">
        <f>ROUND(I113*H113,2)</f>
        <v>0</v>
      </c>
      <c r="BL113" s="18" t="s">
        <v>209</v>
      </c>
      <c r="BM113" s="208" t="s">
        <v>316</v>
      </c>
    </row>
    <row r="114" s="1" customFormat="1" ht="24" customHeight="1">
      <c r="B114" s="39"/>
      <c r="C114" s="197" t="s">
        <v>317</v>
      </c>
      <c r="D114" s="197" t="s">
        <v>137</v>
      </c>
      <c r="E114" s="198" t="s">
        <v>318</v>
      </c>
      <c r="F114" s="199" t="s">
        <v>264</v>
      </c>
      <c r="G114" s="200" t="s">
        <v>201</v>
      </c>
      <c r="H114" s="201">
        <v>2</v>
      </c>
      <c r="I114" s="202"/>
      <c r="J114" s="203">
        <f>ROUND(I114*H114,2)</f>
        <v>0</v>
      </c>
      <c r="K114" s="199" t="s">
        <v>19</v>
      </c>
      <c r="L114" s="44"/>
      <c r="M114" s="204" t="s">
        <v>19</v>
      </c>
      <c r="N114" s="205" t="s">
        <v>44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08" t="s">
        <v>209</v>
      </c>
      <c r="AT114" s="208" t="s">
        <v>137</v>
      </c>
      <c r="AU114" s="208" t="s">
        <v>83</v>
      </c>
      <c r="AY114" s="18" t="s">
        <v>142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81</v>
      </c>
      <c r="BK114" s="209">
        <f>ROUND(I114*H114,2)</f>
        <v>0</v>
      </c>
      <c r="BL114" s="18" t="s">
        <v>209</v>
      </c>
      <c r="BM114" s="208" t="s">
        <v>319</v>
      </c>
    </row>
    <row r="115" s="1" customFormat="1" ht="24" customHeight="1">
      <c r="B115" s="39"/>
      <c r="C115" s="197" t="s">
        <v>320</v>
      </c>
      <c r="D115" s="197" t="s">
        <v>137</v>
      </c>
      <c r="E115" s="198" t="s">
        <v>321</v>
      </c>
      <c r="F115" s="199" t="s">
        <v>267</v>
      </c>
      <c r="G115" s="200" t="s">
        <v>201</v>
      </c>
      <c r="H115" s="201">
        <v>48</v>
      </c>
      <c r="I115" s="202"/>
      <c r="J115" s="203">
        <f>ROUND(I115*H115,2)</f>
        <v>0</v>
      </c>
      <c r="K115" s="199" t="s">
        <v>19</v>
      </c>
      <c r="L115" s="44"/>
      <c r="M115" s="204" t="s">
        <v>19</v>
      </c>
      <c r="N115" s="205" t="s">
        <v>44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08" t="s">
        <v>209</v>
      </c>
      <c r="AT115" s="208" t="s">
        <v>137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209</v>
      </c>
      <c r="BM115" s="208" t="s">
        <v>322</v>
      </c>
    </row>
    <row r="116" s="1" customFormat="1" ht="16.5" customHeight="1">
      <c r="B116" s="39"/>
      <c r="C116" s="197" t="s">
        <v>323</v>
      </c>
      <c r="D116" s="197" t="s">
        <v>137</v>
      </c>
      <c r="E116" s="198" t="s">
        <v>324</v>
      </c>
      <c r="F116" s="199" t="s">
        <v>270</v>
      </c>
      <c r="G116" s="200" t="s">
        <v>201</v>
      </c>
      <c r="H116" s="201">
        <v>50</v>
      </c>
      <c r="I116" s="202"/>
      <c r="J116" s="203">
        <f>ROUND(I116*H116,2)</f>
        <v>0</v>
      </c>
      <c r="K116" s="199" t="s">
        <v>19</v>
      </c>
      <c r="L116" s="44"/>
      <c r="M116" s="204" t="s">
        <v>19</v>
      </c>
      <c r="N116" s="205" t="s">
        <v>44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08" t="s">
        <v>209</v>
      </c>
      <c r="AT116" s="208" t="s">
        <v>137</v>
      </c>
      <c r="AU116" s="208" t="s">
        <v>83</v>
      </c>
      <c r="AY116" s="18" t="s">
        <v>142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8" t="s">
        <v>81</v>
      </c>
      <c r="BK116" s="209">
        <f>ROUND(I116*H116,2)</f>
        <v>0</v>
      </c>
      <c r="BL116" s="18" t="s">
        <v>209</v>
      </c>
      <c r="BM116" s="208" t="s">
        <v>325</v>
      </c>
    </row>
    <row r="117" s="1" customFormat="1" ht="16.5" customHeight="1">
      <c r="B117" s="39"/>
      <c r="C117" s="197" t="s">
        <v>326</v>
      </c>
      <c r="D117" s="197" t="s">
        <v>137</v>
      </c>
      <c r="E117" s="198" t="s">
        <v>327</v>
      </c>
      <c r="F117" s="199" t="s">
        <v>273</v>
      </c>
      <c r="G117" s="200" t="s">
        <v>234</v>
      </c>
      <c r="H117" s="201">
        <v>1</v>
      </c>
      <c r="I117" s="202"/>
      <c r="J117" s="203">
        <f>ROUND(I117*H117,2)</f>
        <v>0</v>
      </c>
      <c r="K117" s="199" t="s">
        <v>19</v>
      </c>
      <c r="L117" s="44"/>
      <c r="M117" s="204" t="s">
        <v>19</v>
      </c>
      <c r="N117" s="205" t="s">
        <v>44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08" t="s">
        <v>209</v>
      </c>
      <c r="AT117" s="208" t="s">
        <v>137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209</v>
      </c>
      <c r="BM117" s="208" t="s">
        <v>328</v>
      </c>
    </row>
    <row r="118" s="1" customFormat="1" ht="24" customHeight="1">
      <c r="B118" s="39"/>
      <c r="C118" s="197" t="s">
        <v>329</v>
      </c>
      <c r="D118" s="197" t="s">
        <v>137</v>
      </c>
      <c r="E118" s="198" t="s">
        <v>330</v>
      </c>
      <c r="F118" s="199" t="s">
        <v>276</v>
      </c>
      <c r="G118" s="200" t="s">
        <v>234</v>
      </c>
      <c r="H118" s="201">
        <v>1</v>
      </c>
      <c r="I118" s="202"/>
      <c r="J118" s="203">
        <f>ROUND(I118*H118,2)</f>
        <v>0</v>
      </c>
      <c r="K118" s="199" t="s">
        <v>19</v>
      </c>
      <c r="L118" s="44"/>
      <c r="M118" s="204" t="s">
        <v>19</v>
      </c>
      <c r="N118" s="205" t="s">
        <v>44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08" t="s">
        <v>209</v>
      </c>
      <c r="AT118" s="208" t="s">
        <v>137</v>
      </c>
      <c r="AU118" s="208" t="s">
        <v>83</v>
      </c>
      <c r="AY118" s="18" t="s">
        <v>142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8" t="s">
        <v>81</v>
      </c>
      <c r="BK118" s="209">
        <f>ROUND(I118*H118,2)</f>
        <v>0</v>
      </c>
      <c r="BL118" s="18" t="s">
        <v>209</v>
      </c>
      <c r="BM118" s="208" t="s">
        <v>331</v>
      </c>
    </row>
    <row r="119" s="1" customFormat="1" ht="16.5" customHeight="1">
      <c r="B119" s="39"/>
      <c r="C119" s="197" t="s">
        <v>287</v>
      </c>
      <c r="D119" s="197" t="s">
        <v>137</v>
      </c>
      <c r="E119" s="198" t="s">
        <v>332</v>
      </c>
      <c r="F119" s="199" t="s">
        <v>279</v>
      </c>
      <c r="G119" s="200" t="s">
        <v>280</v>
      </c>
      <c r="H119" s="201">
        <v>0.10000000000000001</v>
      </c>
      <c r="I119" s="202"/>
      <c r="J119" s="203">
        <f>ROUND(I119*H119,2)</f>
        <v>0</v>
      </c>
      <c r="K119" s="199" t="s">
        <v>19</v>
      </c>
      <c r="L119" s="44"/>
      <c r="M119" s="204" t="s">
        <v>19</v>
      </c>
      <c r="N119" s="205" t="s">
        <v>44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08" t="s">
        <v>209</v>
      </c>
      <c r="AT119" s="208" t="s">
        <v>137</v>
      </c>
      <c r="AU119" s="208" t="s">
        <v>83</v>
      </c>
      <c r="AY119" s="18" t="s">
        <v>142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8" t="s">
        <v>81</v>
      </c>
      <c r="BK119" s="209">
        <f>ROUND(I119*H119,2)</f>
        <v>0</v>
      </c>
      <c r="BL119" s="18" t="s">
        <v>209</v>
      </c>
      <c r="BM119" s="208" t="s">
        <v>333</v>
      </c>
    </row>
    <row r="120" s="1" customFormat="1" ht="16.5" customHeight="1">
      <c r="B120" s="39"/>
      <c r="C120" s="264" t="s">
        <v>334</v>
      </c>
      <c r="D120" s="264" t="s">
        <v>283</v>
      </c>
      <c r="E120" s="265" t="s">
        <v>284</v>
      </c>
      <c r="F120" s="266" t="s">
        <v>285</v>
      </c>
      <c r="G120" s="267" t="s">
        <v>286</v>
      </c>
      <c r="H120" s="268">
        <v>24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08" t="s">
        <v>287</v>
      </c>
      <c r="AT120" s="208" t="s">
        <v>283</v>
      </c>
      <c r="AU120" s="208" t="s">
        <v>83</v>
      </c>
      <c r="AY120" s="18" t="s">
        <v>142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8" t="s">
        <v>81</v>
      </c>
      <c r="BK120" s="209">
        <f>ROUND(I120*H120,2)</f>
        <v>0</v>
      </c>
      <c r="BL120" s="18" t="s">
        <v>209</v>
      </c>
      <c r="BM120" s="208" t="s">
        <v>335</v>
      </c>
    </row>
    <row r="121" s="11" customFormat="1" ht="22.8" customHeight="1">
      <c r="B121" s="210"/>
      <c r="C121" s="211"/>
      <c r="D121" s="212" t="s">
        <v>72</v>
      </c>
      <c r="E121" s="224" t="s">
        <v>336</v>
      </c>
      <c r="F121" s="224" t="s">
        <v>337</v>
      </c>
      <c r="G121" s="211"/>
      <c r="H121" s="211"/>
      <c r="I121" s="214"/>
      <c r="J121" s="225">
        <f>BK121</f>
        <v>0</v>
      </c>
      <c r="K121" s="211"/>
      <c r="L121" s="216"/>
      <c r="M121" s="217"/>
      <c r="N121" s="218"/>
      <c r="O121" s="218"/>
      <c r="P121" s="219">
        <f>SUM(P122:P137)</f>
        <v>0</v>
      </c>
      <c r="Q121" s="218"/>
      <c r="R121" s="219">
        <f>SUM(R122:R137)</f>
        <v>0.016240000000000001</v>
      </c>
      <c r="S121" s="218"/>
      <c r="T121" s="220">
        <f>SUM(T122:T137)</f>
        <v>0</v>
      </c>
      <c r="AR121" s="221" t="s">
        <v>83</v>
      </c>
      <c r="AT121" s="222" t="s">
        <v>72</v>
      </c>
      <c r="AU121" s="222" t="s">
        <v>81</v>
      </c>
      <c r="AY121" s="221" t="s">
        <v>142</v>
      </c>
      <c r="BK121" s="223">
        <f>SUM(BK122:BK137)</f>
        <v>0</v>
      </c>
    </row>
    <row r="122" s="1" customFormat="1" ht="16.5" customHeight="1">
      <c r="B122" s="39"/>
      <c r="C122" s="197" t="s">
        <v>338</v>
      </c>
      <c r="D122" s="197" t="s">
        <v>137</v>
      </c>
      <c r="E122" s="198" t="s">
        <v>339</v>
      </c>
      <c r="F122" s="199" t="s">
        <v>233</v>
      </c>
      <c r="G122" s="200" t="s">
        <v>234</v>
      </c>
      <c r="H122" s="201">
        <v>1</v>
      </c>
      <c r="I122" s="202"/>
      <c r="J122" s="203">
        <f>ROUND(I122*H122,2)</f>
        <v>0</v>
      </c>
      <c r="K122" s="199" t="s">
        <v>19</v>
      </c>
      <c r="L122" s="44"/>
      <c r="M122" s="204" t="s">
        <v>19</v>
      </c>
      <c r="N122" s="205" t="s">
        <v>44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08" t="s">
        <v>209</v>
      </c>
      <c r="AT122" s="208" t="s">
        <v>137</v>
      </c>
      <c r="AU122" s="208" t="s">
        <v>83</v>
      </c>
      <c r="AY122" s="18" t="s">
        <v>142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8" t="s">
        <v>81</v>
      </c>
      <c r="BK122" s="209">
        <f>ROUND(I122*H122,2)</f>
        <v>0</v>
      </c>
      <c r="BL122" s="18" t="s">
        <v>209</v>
      </c>
      <c r="BM122" s="208" t="s">
        <v>340</v>
      </c>
    </row>
    <row r="123" s="1" customFormat="1" ht="24" customHeight="1">
      <c r="B123" s="39"/>
      <c r="C123" s="197" t="s">
        <v>341</v>
      </c>
      <c r="D123" s="197" t="s">
        <v>137</v>
      </c>
      <c r="E123" s="198" t="s">
        <v>342</v>
      </c>
      <c r="F123" s="199" t="s">
        <v>237</v>
      </c>
      <c r="G123" s="200" t="s">
        <v>234</v>
      </c>
      <c r="H123" s="201">
        <v>1</v>
      </c>
      <c r="I123" s="202"/>
      <c r="J123" s="203">
        <f>ROUND(I123*H123,2)</f>
        <v>0</v>
      </c>
      <c r="K123" s="199" t="s">
        <v>19</v>
      </c>
      <c r="L123" s="44"/>
      <c r="M123" s="204" t="s">
        <v>19</v>
      </c>
      <c r="N123" s="205" t="s">
        <v>44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08" t="s">
        <v>209</v>
      </c>
      <c r="AT123" s="208" t="s">
        <v>137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209</v>
      </c>
      <c r="BM123" s="208" t="s">
        <v>343</v>
      </c>
    </row>
    <row r="124" s="1" customFormat="1" ht="16.5" customHeight="1">
      <c r="B124" s="39"/>
      <c r="C124" s="197" t="s">
        <v>344</v>
      </c>
      <c r="D124" s="197" t="s">
        <v>137</v>
      </c>
      <c r="E124" s="198" t="s">
        <v>345</v>
      </c>
      <c r="F124" s="199" t="s">
        <v>240</v>
      </c>
      <c r="G124" s="200" t="s">
        <v>201</v>
      </c>
      <c r="H124" s="201">
        <v>26</v>
      </c>
      <c r="I124" s="202"/>
      <c r="J124" s="203">
        <f>ROUND(I124*H124,2)</f>
        <v>0</v>
      </c>
      <c r="K124" s="199" t="s">
        <v>19</v>
      </c>
      <c r="L124" s="44"/>
      <c r="M124" s="204" t="s">
        <v>19</v>
      </c>
      <c r="N124" s="205" t="s">
        <v>44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08" t="s">
        <v>209</v>
      </c>
      <c r="AT124" s="208" t="s">
        <v>137</v>
      </c>
      <c r="AU124" s="208" t="s">
        <v>83</v>
      </c>
      <c r="AY124" s="18" t="s">
        <v>142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8" t="s">
        <v>81</v>
      </c>
      <c r="BK124" s="209">
        <f>ROUND(I124*H124,2)</f>
        <v>0</v>
      </c>
      <c r="BL124" s="18" t="s">
        <v>209</v>
      </c>
      <c r="BM124" s="208" t="s">
        <v>346</v>
      </c>
    </row>
    <row r="125" s="1" customFormat="1" ht="16.5" customHeight="1">
      <c r="B125" s="39"/>
      <c r="C125" s="197" t="s">
        <v>347</v>
      </c>
      <c r="D125" s="197" t="s">
        <v>137</v>
      </c>
      <c r="E125" s="198" t="s">
        <v>348</v>
      </c>
      <c r="F125" s="199" t="s">
        <v>243</v>
      </c>
      <c r="G125" s="200" t="s">
        <v>201</v>
      </c>
      <c r="H125" s="201">
        <v>28</v>
      </c>
      <c r="I125" s="202"/>
      <c r="J125" s="203">
        <f>ROUND(I125*H125,2)</f>
        <v>0</v>
      </c>
      <c r="K125" s="199" t="s">
        <v>19</v>
      </c>
      <c r="L125" s="44"/>
      <c r="M125" s="204" t="s">
        <v>19</v>
      </c>
      <c r="N125" s="205" t="s">
        <v>44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08" t="s">
        <v>209</v>
      </c>
      <c r="AT125" s="208" t="s">
        <v>137</v>
      </c>
      <c r="AU125" s="208" t="s">
        <v>83</v>
      </c>
      <c r="AY125" s="18" t="s">
        <v>142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8" t="s">
        <v>81</v>
      </c>
      <c r="BK125" s="209">
        <f>ROUND(I125*H125,2)</f>
        <v>0</v>
      </c>
      <c r="BL125" s="18" t="s">
        <v>209</v>
      </c>
      <c r="BM125" s="208" t="s">
        <v>349</v>
      </c>
    </row>
    <row r="126" s="1" customFormat="1" ht="24" customHeight="1">
      <c r="B126" s="39"/>
      <c r="C126" s="197" t="s">
        <v>350</v>
      </c>
      <c r="D126" s="197" t="s">
        <v>137</v>
      </c>
      <c r="E126" s="198" t="s">
        <v>351</v>
      </c>
      <c r="F126" s="199" t="s">
        <v>246</v>
      </c>
      <c r="G126" s="200" t="s">
        <v>201</v>
      </c>
      <c r="H126" s="201">
        <v>1</v>
      </c>
      <c r="I126" s="202"/>
      <c r="J126" s="203">
        <f>ROUND(I126*H126,2)</f>
        <v>0</v>
      </c>
      <c r="K126" s="199" t="s">
        <v>19</v>
      </c>
      <c r="L126" s="44"/>
      <c r="M126" s="204" t="s">
        <v>19</v>
      </c>
      <c r="N126" s="205" t="s">
        <v>44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08" t="s">
        <v>209</v>
      </c>
      <c r="AT126" s="208" t="s">
        <v>137</v>
      </c>
      <c r="AU126" s="208" t="s">
        <v>83</v>
      </c>
      <c r="AY126" s="18" t="s">
        <v>142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8" t="s">
        <v>81</v>
      </c>
      <c r="BK126" s="209">
        <f>ROUND(I126*H126,2)</f>
        <v>0</v>
      </c>
      <c r="BL126" s="18" t="s">
        <v>209</v>
      </c>
      <c r="BM126" s="208" t="s">
        <v>352</v>
      </c>
    </row>
    <row r="127" s="1" customFormat="1" ht="16.5" customHeight="1">
      <c r="B127" s="39"/>
      <c r="C127" s="197" t="s">
        <v>353</v>
      </c>
      <c r="D127" s="197" t="s">
        <v>137</v>
      </c>
      <c r="E127" s="198" t="s">
        <v>354</v>
      </c>
      <c r="F127" s="199" t="s">
        <v>249</v>
      </c>
      <c r="G127" s="200" t="s">
        <v>234</v>
      </c>
      <c r="H127" s="201">
        <v>2</v>
      </c>
      <c r="I127" s="202"/>
      <c r="J127" s="203">
        <f>ROUND(I127*H127,2)</f>
        <v>0</v>
      </c>
      <c r="K127" s="199" t="s">
        <v>19</v>
      </c>
      <c r="L127" s="44"/>
      <c r="M127" s="204" t="s">
        <v>19</v>
      </c>
      <c r="N127" s="205" t="s">
        <v>44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08" t="s">
        <v>209</v>
      </c>
      <c r="AT127" s="208" t="s">
        <v>137</v>
      </c>
      <c r="AU127" s="208" t="s">
        <v>83</v>
      </c>
      <c r="AY127" s="18" t="s">
        <v>142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8" t="s">
        <v>81</v>
      </c>
      <c r="BK127" s="209">
        <f>ROUND(I127*H127,2)</f>
        <v>0</v>
      </c>
      <c r="BL127" s="18" t="s">
        <v>209</v>
      </c>
      <c r="BM127" s="208" t="s">
        <v>355</v>
      </c>
    </row>
    <row r="128" s="1" customFormat="1" ht="16.5" customHeight="1">
      <c r="B128" s="39"/>
      <c r="C128" s="197" t="s">
        <v>356</v>
      </c>
      <c r="D128" s="197" t="s">
        <v>137</v>
      </c>
      <c r="E128" s="198" t="s">
        <v>357</v>
      </c>
      <c r="F128" s="199" t="s">
        <v>255</v>
      </c>
      <c r="G128" s="200" t="s">
        <v>234</v>
      </c>
      <c r="H128" s="201">
        <v>2</v>
      </c>
      <c r="I128" s="202"/>
      <c r="J128" s="203">
        <f>ROUND(I128*H128,2)</f>
        <v>0</v>
      </c>
      <c r="K128" s="199" t="s">
        <v>19</v>
      </c>
      <c r="L128" s="44"/>
      <c r="M128" s="204" t="s">
        <v>19</v>
      </c>
      <c r="N128" s="205" t="s">
        <v>44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08" t="s">
        <v>209</v>
      </c>
      <c r="AT128" s="208" t="s">
        <v>137</v>
      </c>
      <c r="AU128" s="208" t="s">
        <v>83</v>
      </c>
      <c r="AY128" s="18" t="s">
        <v>142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8" t="s">
        <v>81</v>
      </c>
      <c r="BK128" s="209">
        <f>ROUND(I128*H128,2)</f>
        <v>0</v>
      </c>
      <c r="BL128" s="18" t="s">
        <v>209</v>
      </c>
      <c r="BM128" s="208" t="s">
        <v>358</v>
      </c>
    </row>
    <row r="129" s="1" customFormat="1" ht="16.5" customHeight="1">
      <c r="B129" s="39"/>
      <c r="C129" s="197" t="s">
        <v>359</v>
      </c>
      <c r="D129" s="197" t="s">
        <v>137</v>
      </c>
      <c r="E129" s="198" t="s">
        <v>360</v>
      </c>
      <c r="F129" s="199" t="s">
        <v>258</v>
      </c>
      <c r="G129" s="200" t="s">
        <v>234</v>
      </c>
      <c r="H129" s="201">
        <v>1</v>
      </c>
      <c r="I129" s="202"/>
      <c r="J129" s="203">
        <f>ROUND(I129*H129,2)</f>
        <v>0</v>
      </c>
      <c r="K129" s="199" t="s">
        <v>19</v>
      </c>
      <c r="L129" s="44"/>
      <c r="M129" s="204" t="s">
        <v>19</v>
      </c>
      <c r="N129" s="205" t="s">
        <v>44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208" t="s">
        <v>209</v>
      </c>
      <c r="AT129" s="208" t="s">
        <v>137</v>
      </c>
      <c r="AU129" s="208" t="s">
        <v>83</v>
      </c>
      <c r="AY129" s="18" t="s">
        <v>142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81</v>
      </c>
      <c r="BK129" s="209">
        <f>ROUND(I129*H129,2)</f>
        <v>0</v>
      </c>
      <c r="BL129" s="18" t="s">
        <v>209</v>
      </c>
      <c r="BM129" s="208" t="s">
        <v>361</v>
      </c>
    </row>
    <row r="130" s="1" customFormat="1" ht="36" customHeight="1">
      <c r="B130" s="39"/>
      <c r="C130" s="197" t="s">
        <v>362</v>
      </c>
      <c r="D130" s="197" t="s">
        <v>137</v>
      </c>
      <c r="E130" s="198" t="s">
        <v>363</v>
      </c>
      <c r="F130" s="199" t="s">
        <v>261</v>
      </c>
      <c r="G130" s="200" t="s">
        <v>201</v>
      </c>
      <c r="H130" s="201">
        <v>28</v>
      </c>
      <c r="I130" s="202"/>
      <c r="J130" s="203">
        <f>ROUND(I130*H130,2)</f>
        <v>0</v>
      </c>
      <c r="K130" s="199" t="s">
        <v>19</v>
      </c>
      <c r="L130" s="44"/>
      <c r="M130" s="204" t="s">
        <v>19</v>
      </c>
      <c r="N130" s="205" t="s">
        <v>44</v>
      </c>
      <c r="O130" s="84"/>
      <c r="P130" s="206">
        <f>O130*H130</f>
        <v>0</v>
      </c>
      <c r="Q130" s="206">
        <v>0.00058</v>
      </c>
      <c r="R130" s="206">
        <f>Q130*H130</f>
        <v>0.016240000000000001</v>
      </c>
      <c r="S130" s="206">
        <v>0</v>
      </c>
      <c r="T130" s="207">
        <f>S130*H130</f>
        <v>0</v>
      </c>
      <c r="AR130" s="208" t="s">
        <v>209</v>
      </c>
      <c r="AT130" s="208" t="s">
        <v>137</v>
      </c>
      <c r="AU130" s="208" t="s">
        <v>83</v>
      </c>
      <c r="AY130" s="18" t="s">
        <v>142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8" t="s">
        <v>81</v>
      </c>
      <c r="BK130" s="209">
        <f>ROUND(I130*H130,2)</f>
        <v>0</v>
      </c>
      <c r="BL130" s="18" t="s">
        <v>209</v>
      </c>
      <c r="BM130" s="208" t="s">
        <v>364</v>
      </c>
    </row>
    <row r="131" s="1" customFormat="1" ht="24" customHeight="1">
      <c r="B131" s="39"/>
      <c r="C131" s="197" t="s">
        <v>365</v>
      </c>
      <c r="D131" s="197" t="s">
        <v>137</v>
      </c>
      <c r="E131" s="198" t="s">
        <v>366</v>
      </c>
      <c r="F131" s="199" t="s">
        <v>264</v>
      </c>
      <c r="G131" s="200" t="s">
        <v>201</v>
      </c>
      <c r="H131" s="201">
        <v>2</v>
      </c>
      <c r="I131" s="202"/>
      <c r="J131" s="203">
        <f>ROUND(I131*H131,2)</f>
        <v>0</v>
      </c>
      <c r="K131" s="199" t="s">
        <v>19</v>
      </c>
      <c r="L131" s="44"/>
      <c r="M131" s="204" t="s">
        <v>19</v>
      </c>
      <c r="N131" s="205" t="s">
        <v>44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AR131" s="208" t="s">
        <v>209</v>
      </c>
      <c r="AT131" s="208" t="s">
        <v>137</v>
      </c>
      <c r="AU131" s="208" t="s">
        <v>83</v>
      </c>
      <c r="AY131" s="18" t="s">
        <v>142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8" t="s">
        <v>81</v>
      </c>
      <c r="BK131" s="209">
        <f>ROUND(I131*H131,2)</f>
        <v>0</v>
      </c>
      <c r="BL131" s="18" t="s">
        <v>209</v>
      </c>
      <c r="BM131" s="208" t="s">
        <v>367</v>
      </c>
    </row>
    <row r="132" s="1" customFormat="1" ht="24" customHeight="1">
      <c r="B132" s="39"/>
      <c r="C132" s="197" t="s">
        <v>368</v>
      </c>
      <c r="D132" s="197" t="s">
        <v>137</v>
      </c>
      <c r="E132" s="198" t="s">
        <v>369</v>
      </c>
      <c r="F132" s="199" t="s">
        <v>267</v>
      </c>
      <c r="G132" s="200" t="s">
        <v>201</v>
      </c>
      <c r="H132" s="201">
        <v>26</v>
      </c>
      <c r="I132" s="202"/>
      <c r="J132" s="203">
        <f>ROUND(I132*H132,2)</f>
        <v>0</v>
      </c>
      <c r="K132" s="199" t="s">
        <v>19</v>
      </c>
      <c r="L132" s="44"/>
      <c r="M132" s="204" t="s">
        <v>19</v>
      </c>
      <c r="N132" s="205" t="s">
        <v>44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08" t="s">
        <v>209</v>
      </c>
      <c r="AT132" s="208" t="s">
        <v>137</v>
      </c>
      <c r="AU132" s="208" t="s">
        <v>83</v>
      </c>
      <c r="AY132" s="18" t="s">
        <v>142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8" t="s">
        <v>81</v>
      </c>
      <c r="BK132" s="209">
        <f>ROUND(I132*H132,2)</f>
        <v>0</v>
      </c>
      <c r="BL132" s="18" t="s">
        <v>209</v>
      </c>
      <c r="BM132" s="208" t="s">
        <v>370</v>
      </c>
    </row>
    <row r="133" s="1" customFormat="1" ht="16.5" customHeight="1">
      <c r="B133" s="39"/>
      <c r="C133" s="197" t="s">
        <v>371</v>
      </c>
      <c r="D133" s="197" t="s">
        <v>137</v>
      </c>
      <c r="E133" s="198" t="s">
        <v>372</v>
      </c>
      <c r="F133" s="199" t="s">
        <v>270</v>
      </c>
      <c r="G133" s="200" t="s">
        <v>201</v>
      </c>
      <c r="H133" s="201">
        <v>28</v>
      </c>
      <c r="I133" s="202"/>
      <c r="J133" s="203">
        <f>ROUND(I133*H133,2)</f>
        <v>0</v>
      </c>
      <c r="K133" s="199" t="s">
        <v>19</v>
      </c>
      <c r="L133" s="44"/>
      <c r="M133" s="204" t="s">
        <v>19</v>
      </c>
      <c r="N133" s="205" t="s">
        <v>44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208" t="s">
        <v>209</v>
      </c>
      <c r="AT133" s="208" t="s">
        <v>137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209</v>
      </c>
      <c r="BM133" s="208" t="s">
        <v>373</v>
      </c>
    </row>
    <row r="134" s="1" customFormat="1" ht="16.5" customHeight="1">
      <c r="B134" s="39"/>
      <c r="C134" s="197" t="s">
        <v>374</v>
      </c>
      <c r="D134" s="197" t="s">
        <v>137</v>
      </c>
      <c r="E134" s="198" t="s">
        <v>375</v>
      </c>
      <c r="F134" s="199" t="s">
        <v>273</v>
      </c>
      <c r="G134" s="200" t="s">
        <v>234</v>
      </c>
      <c r="H134" s="201">
        <v>1</v>
      </c>
      <c r="I134" s="202"/>
      <c r="J134" s="203">
        <f>ROUND(I134*H134,2)</f>
        <v>0</v>
      </c>
      <c r="K134" s="199" t="s">
        <v>19</v>
      </c>
      <c r="L134" s="44"/>
      <c r="M134" s="204" t="s">
        <v>19</v>
      </c>
      <c r="N134" s="205" t="s">
        <v>44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208" t="s">
        <v>209</v>
      </c>
      <c r="AT134" s="208" t="s">
        <v>137</v>
      </c>
      <c r="AU134" s="208" t="s">
        <v>83</v>
      </c>
      <c r="AY134" s="18" t="s">
        <v>142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8" t="s">
        <v>81</v>
      </c>
      <c r="BK134" s="209">
        <f>ROUND(I134*H134,2)</f>
        <v>0</v>
      </c>
      <c r="BL134" s="18" t="s">
        <v>209</v>
      </c>
      <c r="BM134" s="208" t="s">
        <v>376</v>
      </c>
    </row>
    <row r="135" s="1" customFormat="1" ht="24" customHeight="1">
      <c r="B135" s="39"/>
      <c r="C135" s="197" t="s">
        <v>377</v>
      </c>
      <c r="D135" s="197" t="s">
        <v>137</v>
      </c>
      <c r="E135" s="198" t="s">
        <v>378</v>
      </c>
      <c r="F135" s="199" t="s">
        <v>276</v>
      </c>
      <c r="G135" s="200" t="s">
        <v>234</v>
      </c>
      <c r="H135" s="201">
        <v>1</v>
      </c>
      <c r="I135" s="202"/>
      <c r="J135" s="203">
        <f>ROUND(I135*H135,2)</f>
        <v>0</v>
      </c>
      <c r="K135" s="199" t="s">
        <v>19</v>
      </c>
      <c r="L135" s="44"/>
      <c r="M135" s="204" t="s">
        <v>19</v>
      </c>
      <c r="N135" s="205" t="s">
        <v>44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AR135" s="208" t="s">
        <v>209</v>
      </c>
      <c r="AT135" s="208" t="s">
        <v>137</v>
      </c>
      <c r="AU135" s="208" t="s">
        <v>83</v>
      </c>
      <c r="AY135" s="18" t="s">
        <v>142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81</v>
      </c>
      <c r="BK135" s="209">
        <f>ROUND(I135*H135,2)</f>
        <v>0</v>
      </c>
      <c r="BL135" s="18" t="s">
        <v>209</v>
      </c>
      <c r="BM135" s="208" t="s">
        <v>379</v>
      </c>
    </row>
    <row r="136" s="1" customFormat="1" ht="16.5" customHeight="1">
      <c r="B136" s="39"/>
      <c r="C136" s="197" t="s">
        <v>380</v>
      </c>
      <c r="D136" s="197" t="s">
        <v>137</v>
      </c>
      <c r="E136" s="198" t="s">
        <v>381</v>
      </c>
      <c r="F136" s="199" t="s">
        <v>279</v>
      </c>
      <c r="G136" s="200" t="s">
        <v>280</v>
      </c>
      <c r="H136" s="201">
        <v>0.10000000000000001</v>
      </c>
      <c r="I136" s="202"/>
      <c r="J136" s="203">
        <f>ROUND(I136*H136,2)</f>
        <v>0</v>
      </c>
      <c r="K136" s="199" t="s">
        <v>19</v>
      </c>
      <c r="L136" s="44"/>
      <c r="M136" s="204" t="s">
        <v>19</v>
      </c>
      <c r="N136" s="205" t="s">
        <v>44</v>
      </c>
      <c r="O136" s="84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08" t="s">
        <v>209</v>
      </c>
      <c r="AT136" s="208" t="s">
        <v>137</v>
      </c>
      <c r="AU136" s="208" t="s">
        <v>83</v>
      </c>
      <c r="AY136" s="18" t="s">
        <v>142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8" t="s">
        <v>81</v>
      </c>
      <c r="BK136" s="209">
        <f>ROUND(I136*H136,2)</f>
        <v>0</v>
      </c>
      <c r="BL136" s="18" t="s">
        <v>209</v>
      </c>
      <c r="BM136" s="208" t="s">
        <v>382</v>
      </c>
    </row>
    <row r="137" s="1" customFormat="1" ht="16.5" customHeight="1">
      <c r="B137" s="39"/>
      <c r="C137" s="264" t="s">
        <v>383</v>
      </c>
      <c r="D137" s="264" t="s">
        <v>283</v>
      </c>
      <c r="E137" s="265" t="s">
        <v>284</v>
      </c>
      <c r="F137" s="266" t="s">
        <v>285</v>
      </c>
      <c r="G137" s="267" t="s">
        <v>286</v>
      </c>
      <c r="H137" s="268">
        <v>24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08" t="s">
        <v>287</v>
      </c>
      <c r="AT137" s="208" t="s">
        <v>283</v>
      </c>
      <c r="AU137" s="208" t="s">
        <v>83</v>
      </c>
      <c r="AY137" s="18" t="s">
        <v>142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8" t="s">
        <v>81</v>
      </c>
      <c r="BK137" s="209">
        <f>ROUND(I137*H137,2)</f>
        <v>0</v>
      </c>
      <c r="BL137" s="18" t="s">
        <v>209</v>
      </c>
      <c r="BM137" s="208" t="s">
        <v>384</v>
      </c>
    </row>
    <row r="138" s="11" customFormat="1" ht="22.8" customHeight="1">
      <c r="B138" s="210"/>
      <c r="C138" s="211"/>
      <c r="D138" s="212" t="s">
        <v>72</v>
      </c>
      <c r="E138" s="224" t="s">
        <v>385</v>
      </c>
      <c r="F138" s="224" t="s">
        <v>386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SUM(P139:P142)</f>
        <v>0</v>
      </c>
      <c r="Q138" s="218"/>
      <c r="R138" s="219">
        <f>SUM(R139:R142)</f>
        <v>0</v>
      </c>
      <c r="S138" s="218"/>
      <c r="T138" s="220">
        <f>SUM(T139:T142)</f>
        <v>0</v>
      </c>
      <c r="AR138" s="221" t="s">
        <v>83</v>
      </c>
      <c r="AT138" s="222" t="s">
        <v>72</v>
      </c>
      <c r="AU138" s="222" t="s">
        <v>81</v>
      </c>
      <c r="AY138" s="221" t="s">
        <v>142</v>
      </c>
      <c r="BK138" s="223">
        <f>SUM(BK139:BK142)</f>
        <v>0</v>
      </c>
    </row>
    <row r="139" s="1" customFormat="1" ht="16.5" customHeight="1">
      <c r="B139" s="39"/>
      <c r="C139" s="197" t="s">
        <v>387</v>
      </c>
      <c r="D139" s="197" t="s">
        <v>137</v>
      </c>
      <c r="E139" s="198" t="s">
        <v>388</v>
      </c>
      <c r="F139" s="199" t="s">
        <v>389</v>
      </c>
      <c r="G139" s="200" t="s">
        <v>390</v>
      </c>
      <c r="H139" s="201">
        <v>6</v>
      </c>
      <c r="I139" s="202"/>
      <c r="J139" s="203">
        <f>ROUND(I139*H139,2)</f>
        <v>0</v>
      </c>
      <c r="K139" s="199" t="s">
        <v>19</v>
      </c>
      <c r="L139" s="44"/>
      <c r="M139" s="204" t="s">
        <v>19</v>
      </c>
      <c r="N139" s="205" t="s">
        <v>44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208" t="s">
        <v>209</v>
      </c>
      <c r="AT139" s="208" t="s">
        <v>137</v>
      </c>
      <c r="AU139" s="208" t="s">
        <v>83</v>
      </c>
      <c r="AY139" s="18" t="s">
        <v>142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8" t="s">
        <v>81</v>
      </c>
      <c r="BK139" s="209">
        <f>ROUND(I139*H139,2)</f>
        <v>0</v>
      </c>
      <c r="BL139" s="18" t="s">
        <v>209</v>
      </c>
      <c r="BM139" s="208" t="s">
        <v>391</v>
      </c>
    </row>
    <row r="140" s="1" customFormat="1" ht="16.5" customHeight="1">
      <c r="B140" s="39"/>
      <c r="C140" s="197" t="s">
        <v>392</v>
      </c>
      <c r="D140" s="197" t="s">
        <v>137</v>
      </c>
      <c r="E140" s="198" t="s">
        <v>393</v>
      </c>
      <c r="F140" s="199" t="s">
        <v>394</v>
      </c>
      <c r="G140" s="200" t="s">
        <v>234</v>
      </c>
      <c r="H140" s="201">
        <v>1</v>
      </c>
      <c r="I140" s="202"/>
      <c r="J140" s="203">
        <f>ROUND(I140*H140,2)</f>
        <v>0</v>
      </c>
      <c r="K140" s="199" t="s">
        <v>19</v>
      </c>
      <c r="L140" s="44"/>
      <c r="M140" s="204" t="s">
        <v>19</v>
      </c>
      <c r="N140" s="205" t="s">
        <v>44</v>
      </c>
      <c r="O140" s="84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08" t="s">
        <v>209</v>
      </c>
      <c r="AT140" s="208" t="s">
        <v>137</v>
      </c>
      <c r="AU140" s="208" t="s">
        <v>83</v>
      </c>
      <c r="AY140" s="18" t="s">
        <v>142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8" t="s">
        <v>81</v>
      </c>
      <c r="BK140" s="209">
        <f>ROUND(I140*H140,2)</f>
        <v>0</v>
      </c>
      <c r="BL140" s="18" t="s">
        <v>209</v>
      </c>
      <c r="BM140" s="208" t="s">
        <v>395</v>
      </c>
    </row>
    <row r="141" s="1" customFormat="1" ht="16.5" customHeight="1">
      <c r="B141" s="39"/>
      <c r="C141" s="197" t="s">
        <v>396</v>
      </c>
      <c r="D141" s="197" t="s">
        <v>137</v>
      </c>
      <c r="E141" s="198" t="s">
        <v>397</v>
      </c>
      <c r="F141" s="199" t="s">
        <v>398</v>
      </c>
      <c r="G141" s="200" t="s">
        <v>234</v>
      </c>
      <c r="H141" s="201">
        <v>1</v>
      </c>
      <c r="I141" s="202"/>
      <c r="J141" s="203">
        <f>ROUND(I141*H141,2)</f>
        <v>0</v>
      </c>
      <c r="K141" s="199" t="s">
        <v>19</v>
      </c>
      <c r="L141" s="44"/>
      <c r="M141" s="204" t="s">
        <v>19</v>
      </c>
      <c r="N141" s="205" t="s">
        <v>44</v>
      </c>
      <c r="O141" s="8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AR141" s="208" t="s">
        <v>209</v>
      </c>
      <c r="AT141" s="208" t="s">
        <v>137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209</v>
      </c>
      <c r="BM141" s="208" t="s">
        <v>399</v>
      </c>
    </row>
    <row r="142" s="1" customFormat="1" ht="16.5" customHeight="1">
      <c r="B142" s="39"/>
      <c r="C142" s="197" t="s">
        <v>400</v>
      </c>
      <c r="D142" s="197" t="s">
        <v>137</v>
      </c>
      <c r="E142" s="198" t="s">
        <v>401</v>
      </c>
      <c r="F142" s="199" t="s">
        <v>402</v>
      </c>
      <c r="G142" s="200" t="s">
        <v>234</v>
      </c>
      <c r="H142" s="201">
        <v>1</v>
      </c>
      <c r="I142" s="202"/>
      <c r="J142" s="203">
        <f>ROUND(I142*H142,2)</f>
        <v>0</v>
      </c>
      <c r="K142" s="199" t="s">
        <v>19</v>
      </c>
      <c r="L142" s="44"/>
      <c r="M142" s="274" t="s">
        <v>19</v>
      </c>
      <c r="N142" s="275" t="s">
        <v>44</v>
      </c>
      <c r="O142" s="276"/>
      <c r="P142" s="277">
        <f>O142*H142</f>
        <v>0</v>
      </c>
      <c r="Q142" s="277">
        <v>0</v>
      </c>
      <c r="R142" s="277">
        <f>Q142*H142</f>
        <v>0</v>
      </c>
      <c r="S142" s="277">
        <v>0</v>
      </c>
      <c r="T142" s="278">
        <f>S142*H142</f>
        <v>0</v>
      </c>
      <c r="AR142" s="208" t="s">
        <v>209</v>
      </c>
      <c r="AT142" s="208" t="s">
        <v>137</v>
      </c>
      <c r="AU142" s="208" t="s">
        <v>83</v>
      </c>
      <c r="AY142" s="18" t="s">
        <v>142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8" t="s">
        <v>81</v>
      </c>
      <c r="BK142" s="209">
        <f>ROUND(I142*H142,2)</f>
        <v>0</v>
      </c>
      <c r="BL142" s="18" t="s">
        <v>209</v>
      </c>
      <c r="BM142" s="208" t="s">
        <v>403</v>
      </c>
    </row>
    <row r="143" s="1" customFormat="1" ht="6.96" customHeight="1">
      <c r="B143" s="59"/>
      <c r="C143" s="60"/>
      <c r="D143" s="60"/>
      <c r="E143" s="60"/>
      <c r="F143" s="60"/>
      <c r="G143" s="60"/>
      <c r="H143" s="60"/>
      <c r="I143" s="162"/>
      <c r="J143" s="60"/>
      <c r="K143" s="60"/>
      <c r="L143" s="44"/>
    </row>
  </sheetData>
  <sheetProtection sheet="1" autoFilter="0" formatColumns="0" formatRows="0" objects="1" scenarios="1" spinCount="100000" saltValue="lNilNhdafyclB80fUVZOLjprwmd4TbI7uwd+Kdw9Z7Zjjle7wPkCYjlmphnlrxY1tG7YfE9YEZJGiTHt0Ka0Iw==" hashValue="eoYjKLszQ6lCq+nuO1liouXoWlfSKYTkhmuZy9+6GjLJapqD2gWOfzSXA5reRNYOOmgFUT9zJgKPOVM0DgByvw==" algorithmName="SHA-512" password="CC35"/>
  <autoFilter ref="C83:K14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89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404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ROUND(J91,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ROUND((SUM(BE91:BE768)),  2)</f>
        <v>0</v>
      </c>
      <c r="I33" s="151">
        <v>0.20999999999999999</v>
      </c>
      <c r="J33" s="150">
        <f>ROUND(((SUM(BE91:BE768))*I33),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ROUND((SUM(BF91:BF768)),  2)</f>
        <v>0</v>
      </c>
      <c r="I34" s="151">
        <v>0.14999999999999999</v>
      </c>
      <c r="J34" s="150">
        <f>ROUND(((SUM(BF91:BF768))*I34),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ROUND((SUM(BG91:BG768)),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ROUND((SUM(BH91:BH768)),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ROUND((SUM(BI91:BI768)),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101 - Komunikace. chodníky a parkovací plochy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J91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J92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J93</f>
        <v>0</v>
      </c>
      <c r="K61" s="180"/>
      <c r="L61" s="185"/>
    </row>
    <row r="62" s="9" customFormat="1" ht="19.92" customHeight="1">
      <c r="B62" s="179"/>
      <c r="C62" s="180"/>
      <c r="D62" s="181" t="s">
        <v>406</v>
      </c>
      <c r="E62" s="182"/>
      <c r="F62" s="182"/>
      <c r="G62" s="182"/>
      <c r="H62" s="182"/>
      <c r="I62" s="183"/>
      <c r="J62" s="184">
        <f>J296</f>
        <v>0</v>
      </c>
      <c r="K62" s="180"/>
      <c r="L62" s="185"/>
    </row>
    <row r="63" s="9" customFormat="1" ht="19.92" customHeight="1">
      <c r="B63" s="179"/>
      <c r="C63" s="180"/>
      <c r="D63" s="181" t="s">
        <v>123</v>
      </c>
      <c r="E63" s="182"/>
      <c r="F63" s="182"/>
      <c r="G63" s="182"/>
      <c r="H63" s="182"/>
      <c r="I63" s="183"/>
      <c r="J63" s="184">
        <f>J300</f>
        <v>0</v>
      </c>
      <c r="K63" s="180"/>
      <c r="L63" s="185"/>
    </row>
    <row r="64" s="9" customFormat="1" ht="19.92" customHeight="1">
      <c r="B64" s="179"/>
      <c r="C64" s="180"/>
      <c r="D64" s="181" t="s">
        <v>407</v>
      </c>
      <c r="E64" s="182"/>
      <c r="F64" s="182"/>
      <c r="G64" s="182"/>
      <c r="H64" s="182"/>
      <c r="I64" s="183"/>
      <c r="J64" s="184">
        <f>J311</f>
        <v>0</v>
      </c>
      <c r="K64" s="180"/>
      <c r="L64" s="185"/>
    </row>
    <row r="65" s="9" customFormat="1" ht="19.92" customHeight="1">
      <c r="B65" s="179"/>
      <c r="C65" s="180"/>
      <c r="D65" s="181" t="s">
        <v>408</v>
      </c>
      <c r="E65" s="182"/>
      <c r="F65" s="182"/>
      <c r="G65" s="182"/>
      <c r="H65" s="182"/>
      <c r="I65" s="183"/>
      <c r="J65" s="184">
        <f>J317</f>
        <v>0</v>
      </c>
      <c r="K65" s="180"/>
      <c r="L65" s="185"/>
    </row>
    <row r="66" s="9" customFormat="1" ht="19.92" customHeight="1">
      <c r="B66" s="179"/>
      <c r="C66" s="180"/>
      <c r="D66" s="181" t="s">
        <v>409</v>
      </c>
      <c r="E66" s="182"/>
      <c r="F66" s="182"/>
      <c r="G66" s="182"/>
      <c r="H66" s="182"/>
      <c r="I66" s="183"/>
      <c r="J66" s="184">
        <f>J429</f>
        <v>0</v>
      </c>
      <c r="K66" s="180"/>
      <c r="L66" s="185"/>
    </row>
    <row r="67" s="9" customFormat="1" ht="19.92" customHeight="1">
      <c r="B67" s="179"/>
      <c r="C67" s="180"/>
      <c r="D67" s="181" t="s">
        <v>410</v>
      </c>
      <c r="E67" s="182"/>
      <c r="F67" s="182"/>
      <c r="G67" s="182"/>
      <c r="H67" s="182"/>
      <c r="I67" s="183"/>
      <c r="J67" s="184">
        <f>J518</f>
        <v>0</v>
      </c>
      <c r="K67" s="180"/>
      <c r="L67" s="185"/>
    </row>
    <row r="68" s="9" customFormat="1" ht="19.92" customHeight="1">
      <c r="B68" s="179"/>
      <c r="C68" s="180"/>
      <c r="D68" s="181" t="s">
        <v>411</v>
      </c>
      <c r="E68" s="182"/>
      <c r="F68" s="182"/>
      <c r="G68" s="182"/>
      <c r="H68" s="182"/>
      <c r="I68" s="183"/>
      <c r="J68" s="184">
        <f>J665</f>
        <v>0</v>
      </c>
      <c r="K68" s="180"/>
      <c r="L68" s="185"/>
    </row>
    <row r="69" s="9" customFormat="1" ht="19.92" customHeight="1">
      <c r="B69" s="179"/>
      <c r="C69" s="180"/>
      <c r="D69" s="181" t="s">
        <v>412</v>
      </c>
      <c r="E69" s="182"/>
      <c r="F69" s="182"/>
      <c r="G69" s="182"/>
      <c r="H69" s="182"/>
      <c r="I69" s="183"/>
      <c r="J69" s="184">
        <f>J753</f>
        <v>0</v>
      </c>
      <c r="K69" s="180"/>
      <c r="L69" s="185"/>
    </row>
    <row r="70" s="8" customFormat="1" ht="24.96" customHeight="1">
      <c r="B70" s="172"/>
      <c r="C70" s="173"/>
      <c r="D70" s="174" t="s">
        <v>223</v>
      </c>
      <c r="E70" s="175"/>
      <c r="F70" s="175"/>
      <c r="G70" s="175"/>
      <c r="H70" s="175"/>
      <c r="I70" s="176"/>
      <c r="J70" s="177">
        <f>J756</f>
        <v>0</v>
      </c>
      <c r="K70" s="173"/>
      <c r="L70" s="178"/>
    </row>
    <row r="71" s="9" customFormat="1" ht="19.92" customHeight="1">
      <c r="B71" s="179"/>
      <c r="C71" s="180"/>
      <c r="D71" s="181" t="s">
        <v>413</v>
      </c>
      <c r="E71" s="182"/>
      <c r="F71" s="182"/>
      <c r="G71" s="182"/>
      <c r="H71" s="182"/>
      <c r="I71" s="183"/>
      <c r="J71" s="184">
        <f>J757</f>
        <v>0</v>
      </c>
      <c r="K71" s="180"/>
      <c r="L71" s="185"/>
    </row>
    <row r="72" s="1" customFormat="1" ht="21.84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6.96" customHeight="1">
      <c r="B73" s="59"/>
      <c r="C73" s="60"/>
      <c r="D73" s="60"/>
      <c r="E73" s="60"/>
      <c r="F73" s="60"/>
      <c r="G73" s="60"/>
      <c r="H73" s="60"/>
      <c r="I73" s="162"/>
      <c r="J73" s="60"/>
      <c r="K73" s="60"/>
      <c r="L73" s="44"/>
    </row>
    <row r="77" s="1" customFormat="1" ht="6.96" customHeight="1">
      <c r="B77" s="61"/>
      <c r="C77" s="62"/>
      <c r="D77" s="62"/>
      <c r="E77" s="62"/>
      <c r="F77" s="62"/>
      <c r="G77" s="62"/>
      <c r="H77" s="62"/>
      <c r="I77" s="165"/>
      <c r="J77" s="62"/>
      <c r="K77" s="62"/>
      <c r="L77" s="44"/>
    </row>
    <row r="78" s="1" customFormat="1" ht="24.96" customHeight="1">
      <c r="B78" s="39"/>
      <c r="C78" s="24" t="s">
        <v>124</v>
      </c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36"/>
      <c r="J80" s="40"/>
      <c r="K80" s="40"/>
      <c r="L80" s="44"/>
    </row>
    <row r="81" s="1" customFormat="1" ht="16.5" customHeight="1">
      <c r="B81" s="39"/>
      <c r="C81" s="40"/>
      <c r="D81" s="40"/>
      <c r="E81" s="166" t="str">
        <f>E7</f>
        <v>Rekonstrukce Peškovy ulice - 1. etapa, DI1</v>
      </c>
      <c r="F81" s="33"/>
      <c r="G81" s="33"/>
      <c r="H81" s="33"/>
      <c r="I81" s="136"/>
      <c r="J81" s="40"/>
      <c r="K81" s="40"/>
      <c r="L81" s="44"/>
    </row>
    <row r="82" s="1" customFormat="1" ht="12" customHeight="1">
      <c r="B82" s="39"/>
      <c r="C82" s="33" t="s">
        <v>115</v>
      </c>
      <c r="D82" s="40"/>
      <c r="E82" s="40"/>
      <c r="F82" s="40"/>
      <c r="G82" s="40"/>
      <c r="H82" s="40"/>
      <c r="I82" s="136"/>
      <c r="J82" s="40"/>
      <c r="K82" s="40"/>
      <c r="L82" s="44"/>
    </row>
    <row r="83" s="1" customFormat="1" ht="16.5" customHeight="1">
      <c r="B83" s="39"/>
      <c r="C83" s="40"/>
      <c r="D83" s="40"/>
      <c r="E83" s="69" t="str">
        <f>E9</f>
        <v>101 - Komunikace. chodníky a parkovací plochy - etapa 1</v>
      </c>
      <c r="F83" s="40"/>
      <c r="G83" s="40"/>
      <c r="H83" s="40"/>
      <c r="I83" s="136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44"/>
    </row>
    <row r="85" s="1" customFormat="1" ht="12" customHeight="1">
      <c r="B85" s="39"/>
      <c r="C85" s="33" t="s">
        <v>21</v>
      </c>
      <c r="D85" s="40"/>
      <c r="E85" s="40"/>
      <c r="F85" s="28" t="str">
        <f>F12</f>
        <v xml:space="preserve"> </v>
      </c>
      <c r="G85" s="40"/>
      <c r="H85" s="40"/>
      <c r="I85" s="139" t="s">
        <v>23</v>
      </c>
      <c r="J85" s="72" t="str">
        <f>IF(J12="","",J12)</f>
        <v>17. 3. 2020</v>
      </c>
      <c r="K85" s="40"/>
      <c r="L85" s="44"/>
    </row>
    <row r="86" s="1" customFormat="1" ht="6.96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="1" customFormat="1" ht="15.15" customHeight="1">
      <c r="B87" s="39"/>
      <c r="C87" s="33" t="s">
        <v>25</v>
      </c>
      <c r="D87" s="40"/>
      <c r="E87" s="40"/>
      <c r="F87" s="28" t="str">
        <f>E15</f>
        <v xml:space="preserve"> </v>
      </c>
      <c r="G87" s="40"/>
      <c r="H87" s="40"/>
      <c r="I87" s="139" t="s">
        <v>32</v>
      </c>
      <c r="J87" s="37" t="str">
        <f>E21</f>
        <v xml:space="preserve"> </v>
      </c>
      <c r="K87" s="40"/>
      <c r="L87" s="44"/>
    </row>
    <row r="88" s="1" customFormat="1" ht="15.15" customHeight="1">
      <c r="B88" s="39"/>
      <c r="C88" s="33" t="s">
        <v>30</v>
      </c>
      <c r="D88" s="40"/>
      <c r="E88" s="40"/>
      <c r="F88" s="28" t="str">
        <f>IF(E18="","",E18)</f>
        <v>Vyplň údaj</v>
      </c>
      <c r="G88" s="40"/>
      <c r="H88" s="40"/>
      <c r="I88" s="139" t="s">
        <v>35</v>
      </c>
      <c r="J88" s="37" t="str">
        <f>E24</f>
        <v xml:space="preserve"> </v>
      </c>
      <c r="K88" s="40"/>
      <c r="L88" s="44"/>
    </row>
    <row r="89" s="1" customFormat="1" ht="10.32" customHeight="1">
      <c r="B89" s="39"/>
      <c r="C89" s="40"/>
      <c r="D89" s="40"/>
      <c r="E89" s="40"/>
      <c r="F89" s="40"/>
      <c r="G89" s="40"/>
      <c r="H89" s="40"/>
      <c r="I89" s="136"/>
      <c r="J89" s="40"/>
      <c r="K89" s="40"/>
      <c r="L89" s="44"/>
    </row>
    <row r="90" s="10" customFormat="1" ht="29.28" customHeight="1">
      <c r="B90" s="186"/>
      <c r="C90" s="187" t="s">
        <v>125</v>
      </c>
      <c r="D90" s="188" t="s">
        <v>58</v>
      </c>
      <c r="E90" s="188" t="s">
        <v>54</v>
      </c>
      <c r="F90" s="188" t="s">
        <v>55</v>
      </c>
      <c r="G90" s="188" t="s">
        <v>126</v>
      </c>
      <c r="H90" s="188" t="s">
        <v>127</v>
      </c>
      <c r="I90" s="189" t="s">
        <v>128</v>
      </c>
      <c r="J90" s="190" t="s">
        <v>120</v>
      </c>
      <c r="K90" s="191" t="s">
        <v>129</v>
      </c>
      <c r="L90" s="192"/>
      <c r="M90" s="92" t="s">
        <v>19</v>
      </c>
      <c r="N90" s="93" t="s">
        <v>43</v>
      </c>
      <c r="O90" s="93" t="s">
        <v>130</v>
      </c>
      <c r="P90" s="93" t="s">
        <v>131</v>
      </c>
      <c r="Q90" s="93" t="s">
        <v>132</v>
      </c>
      <c r="R90" s="93" t="s">
        <v>133</v>
      </c>
      <c r="S90" s="93" t="s">
        <v>134</v>
      </c>
      <c r="T90" s="94" t="s">
        <v>135</v>
      </c>
    </row>
    <row r="91" s="1" customFormat="1" ht="22.8" customHeight="1">
      <c r="B91" s="39"/>
      <c r="C91" s="99" t="s">
        <v>136</v>
      </c>
      <c r="D91" s="40"/>
      <c r="E91" s="40"/>
      <c r="F91" s="40"/>
      <c r="G91" s="40"/>
      <c r="H91" s="40"/>
      <c r="I91" s="136"/>
      <c r="J91" s="193">
        <f>BK91</f>
        <v>0</v>
      </c>
      <c r="K91" s="40"/>
      <c r="L91" s="44"/>
      <c r="M91" s="95"/>
      <c r="N91" s="96"/>
      <c r="O91" s="96"/>
      <c r="P91" s="194">
        <f>P92+P756</f>
        <v>0</v>
      </c>
      <c r="Q91" s="96"/>
      <c r="R91" s="194">
        <f>R92+R756</f>
        <v>4996.64138576</v>
      </c>
      <c r="S91" s="96"/>
      <c r="T91" s="195">
        <f>T92+T756</f>
        <v>2920.6837549999996</v>
      </c>
      <c r="AT91" s="18" t="s">
        <v>72</v>
      </c>
      <c r="AU91" s="18" t="s">
        <v>121</v>
      </c>
      <c r="BK91" s="196">
        <f>BK92+BK756</f>
        <v>0</v>
      </c>
    </row>
    <row r="92" s="11" customFormat="1" ht="25.92" customHeight="1">
      <c r="B92" s="210"/>
      <c r="C92" s="211"/>
      <c r="D92" s="212" t="s">
        <v>72</v>
      </c>
      <c r="E92" s="213" t="s">
        <v>196</v>
      </c>
      <c r="F92" s="213" t="s">
        <v>197</v>
      </c>
      <c r="G92" s="211"/>
      <c r="H92" s="211"/>
      <c r="I92" s="214"/>
      <c r="J92" s="215">
        <f>BK92</f>
        <v>0</v>
      </c>
      <c r="K92" s="211"/>
      <c r="L92" s="216"/>
      <c r="M92" s="217"/>
      <c r="N92" s="218"/>
      <c r="O92" s="218"/>
      <c r="P92" s="219">
        <f>P93+P296+P300+P311+P317+P429+P518+P665+P753</f>
        <v>0</v>
      </c>
      <c r="Q92" s="218"/>
      <c r="R92" s="219">
        <f>R93+R296+R300+R311+R317+R429+R518+R665+R753</f>
        <v>4995.9471657599997</v>
      </c>
      <c r="S92" s="218"/>
      <c r="T92" s="220">
        <f>T93+T296+T300+T311+T317+T429+T518+T665+T753</f>
        <v>2920.6837549999996</v>
      </c>
      <c r="AR92" s="221" t="s">
        <v>81</v>
      </c>
      <c r="AT92" s="222" t="s">
        <v>72</v>
      </c>
      <c r="AU92" s="222" t="s">
        <v>73</v>
      </c>
      <c r="AY92" s="221" t="s">
        <v>142</v>
      </c>
      <c r="BK92" s="223">
        <f>BK93+BK296+BK300+BK311+BK317+BK429+BK518+BK665+BK753</f>
        <v>0</v>
      </c>
    </row>
    <row r="93" s="11" customFormat="1" ht="22.8" customHeight="1">
      <c r="B93" s="210"/>
      <c r="C93" s="211"/>
      <c r="D93" s="212" t="s">
        <v>72</v>
      </c>
      <c r="E93" s="224" t="s">
        <v>81</v>
      </c>
      <c r="F93" s="224" t="s">
        <v>414</v>
      </c>
      <c r="G93" s="211"/>
      <c r="H93" s="211"/>
      <c r="I93" s="214"/>
      <c r="J93" s="225">
        <f>BK93</f>
        <v>0</v>
      </c>
      <c r="K93" s="211"/>
      <c r="L93" s="216"/>
      <c r="M93" s="217"/>
      <c r="N93" s="218"/>
      <c r="O93" s="218"/>
      <c r="P93" s="219">
        <f>SUM(P94:P295)</f>
        <v>0</v>
      </c>
      <c r="Q93" s="218"/>
      <c r="R93" s="219">
        <f>SUM(R94:R295)</f>
        <v>3112.5155</v>
      </c>
      <c r="S93" s="218"/>
      <c r="T93" s="220">
        <f>SUM(T94:T295)</f>
        <v>2875.6587949999994</v>
      </c>
      <c r="AR93" s="221" t="s">
        <v>81</v>
      </c>
      <c r="AT93" s="222" t="s">
        <v>72</v>
      </c>
      <c r="AU93" s="222" t="s">
        <v>81</v>
      </c>
      <c r="AY93" s="221" t="s">
        <v>142</v>
      </c>
      <c r="BK93" s="223">
        <f>SUM(BK94:BK295)</f>
        <v>0</v>
      </c>
    </row>
    <row r="94" s="1" customFormat="1" ht="36" customHeight="1">
      <c r="B94" s="39"/>
      <c r="C94" s="197" t="s">
        <v>81</v>
      </c>
      <c r="D94" s="197" t="s">
        <v>137</v>
      </c>
      <c r="E94" s="198" t="s">
        <v>415</v>
      </c>
      <c r="F94" s="199" t="s">
        <v>416</v>
      </c>
      <c r="G94" s="200" t="s">
        <v>417</v>
      </c>
      <c r="H94" s="201">
        <v>125</v>
      </c>
      <c r="I94" s="202"/>
      <c r="J94" s="203">
        <f>ROUND(I94*H94,2)</f>
        <v>0</v>
      </c>
      <c r="K94" s="199" t="s">
        <v>194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141</v>
      </c>
      <c r="AT94" s="208" t="s">
        <v>137</v>
      </c>
      <c r="AU94" s="208" t="s">
        <v>83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141</v>
      </c>
      <c r="BM94" s="208" t="s">
        <v>418</v>
      </c>
    </row>
    <row r="95" s="1" customFormat="1">
      <c r="B95" s="39"/>
      <c r="C95" s="40"/>
      <c r="D95" s="228" t="s">
        <v>213</v>
      </c>
      <c r="E95" s="40"/>
      <c r="F95" s="259" t="s">
        <v>419</v>
      </c>
      <c r="G95" s="40"/>
      <c r="H95" s="40"/>
      <c r="I95" s="136"/>
      <c r="J95" s="40"/>
      <c r="K95" s="40"/>
      <c r="L95" s="44"/>
      <c r="M95" s="260"/>
      <c r="N95" s="84"/>
      <c r="O95" s="84"/>
      <c r="P95" s="84"/>
      <c r="Q95" s="84"/>
      <c r="R95" s="84"/>
      <c r="S95" s="84"/>
      <c r="T95" s="85"/>
      <c r="AT95" s="18" t="s">
        <v>213</v>
      </c>
      <c r="AU95" s="18" t="s">
        <v>83</v>
      </c>
    </row>
    <row r="96" s="1" customFormat="1" ht="36" customHeight="1">
      <c r="B96" s="39"/>
      <c r="C96" s="197" t="s">
        <v>83</v>
      </c>
      <c r="D96" s="197" t="s">
        <v>137</v>
      </c>
      <c r="E96" s="198" t="s">
        <v>420</v>
      </c>
      <c r="F96" s="199" t="s">
        <v>421</v>
      </c>
      <c r="G96" s="200" t="s">
        <v>234</v>
      </c>
      <c r="H96" s="201">
        <v>9</v>
      </c>
      <c r="I96" s="202"/>
      <c r="J96" s="203">
        <f>ROUND(I96*H96,2)</f>
        <v>0</v>
      </c>
      <c r="K96" s="199" t="s">
        <v>194</v>
      </c>
      <c r="L96" s="44"/>
      <c r="M96" s="204" t="s">
        <v>19</v>
      </c>
      <c r="N96" s="205" t="s">
        <v>44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08" t="s">
        <v>141</v>
      </c>
      <c r="AT96" s="208" t="s">
        <v>137</v>
      </c>
      <c r="AU96" s="208" t="s">
        <v>83</v>
      </c>
      <c r="AY96" s="18" t="s">
        <v>142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81</v>
      </c>
      <c r="BK96" s="209">
        <f>ROUND(I96*H96,2)</f>
        <v>0</v>
      </c>
      <c r="BL96" s="18" t="s">
        <v>141</v>
      </c>
      <c r="BM96" s="208" t="s">
        <v>422</v>
      </c>
    </row>
    <row r="97" s="1" customFormat="1">
      <c r="B97" s="39"/>
      <c r="C97" s="40"/>
      <c r="D97" s="228" t="s">
        <v>213</v>
      </c>
      <c r="E97" s="40"/>
      <c r="F97" s="259" t="s">
        <v>419</v>
      </c>
      <c r="G97" s="40"/>
      <c r="H97" s="40"/>
      <c r="I97" s="136"/>
      <c r="J97" s="40"/>
      <c r="K97" s="40"/>
      <c r="L97" s="44"/>
      <c r="M97" s="260"/>
      <c r="N97" s="84"/>
      <c r="O97" s="84"/>
      <c r="P97" s="84"/>
      <c r="Q97" s="84"/>
      <c r="R97" s="84"/>
      <c r="S97" s="84"/>
      <c r="T97" s="85"/>
      <c r="AT97" s="18" t="s">
        <v>213</v>
      </c>
      <c r="AU97" s="18" t="s">
        <v>83</v>
      </c>
    </row>
    <row r="98" s="1" customFormat="1" ht="36" customHeight="1">
      <c r="B98" s="39"/>
      <c r="C98" s="197" t="s">
        <v>147</v>
      </c>
      <c r="D98" s="197" t="s">
        <v>137</v>
      </c>
      <c r="E98" s="198" t="s">
        <v>423</v>
      </c>
      <c r="F98" s="199" t="s">
        <v>424</v>
      </c>
      <c r="G98" s="200" t="s">
        <v>234</v>
      </c>
      <c r="H98" s="201">
        <v>1</v>
      </c>
      <c r="I98" s="202"/>
      <c r="J98" s="203">
        <f>ROUND(I98*H98,2)</f>
        <v>0</v>
      </c>
      <c r="K98" s="199" t="s">
        <v>194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08" t="s">
        <v>141</v>
      </c>
      <c r="AT98" s="208" t="s">
        <v>137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141</v>
      </c>
      <c r="BM98" s="208" t="s">
        <v>425</v>
      </c>
    </row>
    <row r="99" s="1" customFormat="1">
      <c r="B99" s="39"/>
      <c r="C99" s="40"/>
      <c r="D99" s="228" t="s">
        <v>213</v>
      </c>
      <c r="E99" s="40"/>
      <c r="F99" s="259" t="s">
        <v>419</v>
      </c>
      <c r="G99" s="40"/>
      <c r="H99" s="40"/>
      <c r="I99" s="136"/>
      <c r="J99" s="40"/>
      <c r="K99" s="40"/>
      <c r="L99" s="44"/>
      <c r="M99" s="260"/>
      <c r="N99" s="84"/>
      <c r="O99" s="84"/>
      <c r="P99" s="84"/>
      <c r="Q99" s="84"/>
      <c r="R99" s="84"/>
      <c r="S99" s="84"/>
      <c r="T99" s="85"/>
      <c r="AT99" s="18" t="s">
        <v>213</v>
      </c>
      <c r="AU99" s="18" t="s">
        <v>83</v>
      </c>
    </row>
    <row r="100" s="1" customFormat="1" ht="36" customHeight="1">
      <c r="B100" s="39"/>
      <c r="C100" s="197" t="s">
        <v>141</v>
      </c>
      <c r="D100" s="197" t="s">
        <v>137</v>
      </c>
      <c r="E100" s="198" t="s">
        <v>426</v>
      </c>
      <c r="F100" s="199" t="s">
        <v>427</v>
      </c>
      <c r="G100" s="200" t="s">
        <v>234</v>
      </c>
      <c r="H100" s="201">
        <v>9</v>
      </c>
      <c r="I100" s="202"/>
      <c r="J100" s="203">
        <f>ROUND(I100*H100,2)</f>
        <v>0</v>
      </c>
      <c r="K100" s="199" t="s">
        <v>194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08" t="s">
        <v>141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141</v>
      </c>
      <c r="BM100" s="208" t="s">
        <v>428</v>
      </c>
    </row>
    <row r="101" s="1" customFormat="1">
      <c r="B101" s="39"/>
      <c r="C101" s="40"/>
      <c r="D101" s="228" t="s">
        <v>213</v>
      </c>
      <c r="E101" s="40"/>
      <c r="F101" s="259" t="s">
        <v>419</v>
      </c>
      <c r="G101" s="40"/>
      <c r="H101" s="40"/>
      <c r="I101" s="136"/>
      <c r="J101" s="40"/>
      <c r="K101" s="40"/>
      <c r="L101" s="44"/>
      <c r="M101" s="260"/>
      <c r="N101" s="84"/>
      <c r="O101" s="84"/>
      <c r="P101" s="84"/>
      <c r="Q101" s="84"/>
      <c r="R101" s="84"/>
      <c r="S101" s="84"/>
      <c r="T101" s="85"/>
      <c r="AT101" s="18" t="s">
        <v>213</v>
      </c>
      <c r="AU101" s="18" t="s">
        <v>83</v>
      </c>
    </row>
    <row r="102" s="1" customFormat="1" ht="36" customHeight="1">
      <c r="B102" s="39"/>
      <c r="C102" s="197" t="s">
        <v>154</v>
      </c>
      <c r="D102" s="197" t="s">
        <v>137</v>
      </c>
      <c r="E102" s="198" t="s">
        <v>429</v>
      </c>
      <c r="F102" s="199" t="s">
        <v>430</v>
      </c>
      <c r="G102" s="200" t="s">
        <v>234</v>
      </c>
      <c r="H102" s="201">
        <v>1</v>
      </c>
      <c r="I102" s="202"/>
      <c r="J102" s="203">
        <f>ROUND(I102*H102,2)</f>
        <v>0</v>
      </c>
      <c r="K102" s="199" t="s">
        <v>194</v>
      </c>
      <c r="L102" s="44"/>
      <c r="M102" s="204" t="s">
        <v>19</v>
      </c>
      <c r="N102" s="205" t="s">
        <v>44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08" t="s">
        <v>141</v>
      </c>
      <c r="AT102" s="208" t="s">
        <v>137</v>
      </c>
      <c r="AU102" s="208" t="s">
        <v>83</v>
      </c>
      <c r="AY102" s="18" t="s">
        <v>142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81</v>
      </c>
      <c r="BK102" s="209">
        <f>ROUND(I102*H102,2)</f>
        <v>0</v>
      </c>
      <c r="BL102" s="18" t="s">
        <v>141</v>
      </c>
      <c r="BM102" s="208" t="s">
        <v>431</v>
      </c>
    </row>
    <row r="103" s="1" customFormat="1">
      <c r="B103" s="39"/>
      <c r="C103" s="40"/>
      <c r="D103" s="228" t="s">
        <v>213</v>
      </c>
      <c r="E103" s="40"/>
      <c r="F103" s="259" t="s">
        <v>419</v>
      </c>
      <c r="G103" s="40"/>
      <c r="H103" s="40"/>
      <c r="I103" s="136"/>
      <c r="J103" s="40"/>
      <c r="K103" s="40"/>
      <c r="L103" s="44"/>
      <c r="M103" s="260"/>
      <c r="N103" s="84"/>
      <c r="O103" s="84"/>
      <c r="P103" s="84"/>
      <c r="Q103" s="84"/>
      <c r="R103" s="84"/>
      <c r="S103" s="84"/>
      <c r="T103" s="85"/>
      <c r="AT103" s="18" t="s">
        <v>213</v>
      </c>
      <c r="AU103" s="18" t="s">
        <v>83</v>
      </c>
    </row>
    <row r="104" s="1" customFormat="1" ht="72" customHeight="1">
      <c r="B104" s="39"/>
      <c r="C104" s="197" t="s">
        <v>159</v>
      </c>
      <c r="D104" s="197" t="s">
        <v>137</v>
      </c>
      <c r="E104" s="198" t="s">
        <v>432</v>
      </c>
      <c r="F104" s="199" t="s">
        <v>433</v>
      </c>
      <c r="G104" s="200" t="s">
        <v>417</v>
      </c>
      <c r="H104" s="201">
        <v>101.90000000000001</v>
      </c>
      <c r="I104" s="202"/>
      <c r="J104" s="203">
        <f>ROUND(I104*H104,2)</f>
        <v>0</v>
      </c>
      <c r="K104" s="199" t="s">
        <v>194</v>
      </c>
      <c r="L104" s="44"/>
      <c r="M104" s="204" t="s">
        <v>19</v>
      </c>
      <c r="N104" s="205" t="s">
        <v>44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0.255</v>
      </c>
      <c r="T104" s="207">
        <f>S104*H104</f>
        <v>25.984500000000001</v>
      </c>
      <c r="AR104" s="208" t="s">
        <v>141</v>
      </c>
      <c r="AT104" s="208" t="s">
        <v>137</v>
      </c>
      <c r="AU104" s="208" t="s">
        <v>83</v>
      </c>
      <c r="AY104" s="18" t="s">
        <v>142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8" t="s">
        <v>81</v>
      </c>
      <c r="BK104" s="209">
        <f>ROUND(I104*H104,2)</f>
        <v>0</v>
      </c>
      <c r="BL104" s="18" t="s">
        <v>141</v>
      </c>
      <c r="BM104" s="208" t="s">
        <v>434</v>
      </c>
    </row>
    <row r="105" s="1" customFormat="1">
      <c r="B105" s="39"/>
      <c r="C105" s="40"/>
      <c r="D105" s="228" t="s">
        <v>213</v>
      </c>
      <c r="E105" s="40"/>
      <c r="F105" s="259" t="s">
        <v>435</v>
      </c>
      <c r="G105" s="40"/>
      <c r="H105" s="40"/>
      <c r="I105" s="136"/>
      <c r="J105" s="40"/>
      <c r="K105" s="40"/>
      <c r="L105" s="44"/>
      <c r="M105" s="260"/>
      <c r="N105" s="84"/>
      <c r="O105" s="84"/>
      <c r="P105" s="84"/>
      <c r="Q105" s="84"/>
      <c r="R105" s="84"/>
      <c r="S105" s="84"/>
      <c r="T105" s="85"/>
      <c r="AT105" s="18" t="s">
        <v>213</v>
      </c>
      <c r="AU105" s="18" t="s">
        <v>83</v>
      </c>
    </row>
    <row r="106" s="12" customFormat="1">
      <c r="B106" s="226"/>
      <c r="C106" s="227"/>
      <c r="D106" s="228" t="s">
        <v>203</v>
      </c>
      <c r="E106" s="229" t="s">
        <v>19</v>
      </c>
      <c r="F106" s="230" t="s">
        <v>436</v>
      </c>
      <c r="G106" s="227"/>
      <c r="H106" s="231">
        <v>49.299999999999997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203</v>
      </c>
      <c r="AU106" s="237" t="s">
        <v>83</v>
      </c>
      <c r="AV106" s="12" t="s">
        <v>83</v>
      </c>
      <c r="AW106" s="12" t="s">
        <v>34</v>
      </c>
      <c r="AX106" s="12" t="s">
        <v>73</v>
      </c>
      <c r="AY106" s="237" t="s">
        <v>142</v>
      </c>
    </row>
    <row r="107" s="12" customFormat="1">
      <c r="B107" s="226"/>
      <c r="C107" s="227"/>
      <c r="D107" s="228" t="s">
        <v>203</v>
      </c>
      <c r="E107" s="229" t="s">
        <v>19</v>
      </c>
      <c r="F107" s="230" t="s">
        <v>437</v>
      </c>
      <c r="G107" s="227"/>
      <c r="H107" s="231">
        <v>52.600000000000001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34</v>
      </c>
      <c r="AX107" s="12" t="s">
        <v>73</v>
      </c>
      <c r="AY107" s="237" t="s">
        <v>142</v>
      </c>
    </row>
    <row r="108" s="14" customFormat="1">
      <c r="B108" s="248"/>
      <c r="C108" s="249"/>
      <c r="D108" s="228" t="s">
        <v>203</v>
      </c>
      <c r="E108" s="250" t="s">
        <v>19</v>
      </c>
      <c r="F108" s="251" t="s">
        <v>208</v>
      </c>
      <c r="G108" s="249"/>
      <c r="H108" s="252">
        <v>101.90000000000001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203</v>
      </c>
      <c r="AU108" s="258" t="s">
        <v>83</v>
      </c>
      <c r="AV108" s="14" t="s">
        <v>141</v>
      </c>
      <c r="AW108" s="14" t="s">
        <v>34</v>
      </c>
      <c r="AX108" s="14" t="s">
        <v>81</v>
      </c>
      <c r="AY108" s="258" t="s">
        <v>142</v>
      </c>
    </row>
    <row r="109" s="1" customFormat="1" ht="48" customHeight="1">
      <c r="B109" s="39"/>
      <c r="C109" s="197" t="s">
        <v>163</v>
      </c>
      <c r="D109" s="197" t="s">
        <v>137</v>
      </c>
      <c r="E109" s="198" t="s">
        <v>438</v>
      </c>
      <c r="F109" s="199" t="s">
        <v>439</v>
      </c>
      <c r="G109" s="200" t="s">
        <v>417</v>
      </c>
      <c r="H109" s="201">
        <v>184.63499999999999</v>
      </c>
      <c r="I109" s="202"/>
      <c r="J109" s="203">
        <f>ROUND(I109*H109,2)</f>
        <v>0</v>
      </c>
      <c r="K109" s="199" t="s">
        <v>194</v>
      </c>
      <c r="L109" s="44"/>
      <c r="M109" s="204" t="s">
        <v>19</v>
      </c>
      <c r="N109" s="205" t="s">
        <v>44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0.41699999999999998</v>
      </c>
      <c r="T109" s="207">
        <f>S109*H109</f>
        <v>76.992794999999987</v>
      </c>
      <c r="AR109" s="208" t="s">
        <v>141</v>
      </c>
      <c r="AT109" s="208" t="s">
        <v>137</v>
      </c>
      <c r="AU109" s="208" t="s">
        <v>83</v>
      </c>
      <c r="AY109" s="18" t="s">
        <v>142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8" t="s">
        <v>81</v>
      </c>
      <c r="BK109" s="209">
        <f>ROUND(I109*H109,2)</f>
        <v>0</v>
      </c>
      <c r="BL109" s="18" t="s">
        <v>141</v>
      </c>
      <c r="BM109" s="208" t="s">
        <v>440</v>
      </c>
    </row>
    <row r="110" s="12" customFormat="1">
      <c r="B110" s="226"/>
      <c r="C110" s="227"/>
      <c r="D110" s="228" t="s">
        <v>203</v>
      </c>
      <c r="E110" s="229" t="s">
        <v>19</v>
      </c>
      <c r="F110" s="230" t="s">
        <v>441</v>
      </c>
      <c r="G110" s="227"/>
      <c r="H110" s="231">
        <v>184.63499999999999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203</v>
      </c>
      <c r="AU110" s="237" t="s">
        <v>83</v>
      </c>
      <c r="AV110" s="12" t="s">
        <v>83</v>
      </c>
      <c r="AW110" s="12" t="s">
        <v>34</v>
      </c>
      <c r="AX110" s="12" t="s">
        <v>81</v>
      </c>
      <c r="AY110" s="237" t="s">
        <v>142</v>
      </c>
    </row>
    <row r="111" s="1" customFormat="1" ht="48" customHeight="1">
      <c r="B111" s="39"/>
      <c r="C111" s="197" t="s">
        <v>167</v>
      </c>
      <c r="D111" s="197" t="s">
        <v>137</v>
      </c>
      <c r="E111" s="198" t="s">
        <v>442</v>
      </c>
      <c r="F111" s="199" t="s">
        <v>443</v>
      </c>
      <c r="G111" s="200" t="s">
        <v>417</v>
      </c>
      <c r="H111" s="201">
        <v>1323.24</v>
      </c>
      <c r="I111" s="202"/>
      <c r="J111" s="203">
        <f>ROUND(I111*H111,2)</f>
        <v>0</v>
      </c>
      <c r="K111" s="199" t="s">
        <v>194</v>
      </c>
      <c r="L111" s="44"/>
      <c r="M111" s="204" t="s">
        <v>19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0.22</v>
      </c>
      <c r="T111" s="207">
        <f>S111*H111</f>
        <v>291.11279999999999</v>
      </c>
      <c r="AR111" s="208" t="s">
        <v>141</v>
      </c>
      <c r="AT111" s="208" t="s">
        <v>137</v>
      </c>
      <c r="AU111" s="208" t="s">
        <v>83</v>
      </c>
      <c r="AY111" s="18" t="s">
        <v>142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81</v>
      </c>
      <c r="BK111" s="209">
        <f>ROUND(I111*H111,2)</f>
        <v>0</v>
      </c>
      <c r="BL111" s="18" t="s">
        <v>141</v>
      </c>
      <c r="BM111" s="208" t="s">
        <v>444</v>
      </c>
    </row>
    <row r="112" s="12" customFormat="1">
      <c r="B112" s="226"/>
      <c r="C112" s="227"/>
      <c r="D112" s="228" t="s">
        <v>203</v>
      </c>
      <c r="E112" s="229" t="s">
        <v>19</v>
      </c>
      <c r="F112" s="230" t="s">
        <v>445</v>
      </c>
      <c r="G112" s="227"/>
      <c r="H112" s="231">
        <v>1323.24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203</v>
      </c>
      <c r="AU112" s="237" t="s">
        <v>83</v>
      </c>
      <c r="AV112" s="12" t="s">
        <v>83</v>
      </c>
      <c r="AW112" s="12" t="s">
        <v>34</v>
      </c>
      <c r="AX112" s="12" t="s">
        <v>81</v>
      </c>
      <c r="AY112" s="237" t="s">
        <v>142</v>
      </c>
    </row>
    <row r="113" s="1" customFormat="1" ht="60" customHeight="1">
      <c r="B113" s="39"/>
      <c r="C113" s="197" t="s">
        <v>171</v>
      </c>
      <c r="D113" s="197" t="s">
        <v>137</v>
      </c>
      <c r="E113" s="198" t="s">
        <v>446</v>
      </c>
      <c r="F113" s="199" t="s">
        <v>447</v>
      </c>
      <c r="G113" s="200" t="s">
        <v>417</v>
      </c>
      <c r="H113" s="201">
        <v>1984.24</v>
      </c>
      <c r="I113" s="202"/>
      <c r="J113" s="203">
        <f>ROUND(I113*H113,2)</f>
        <v>0</v>
      </c>
      <c r="K113" s="199" t="s">
        <v>194</v>
      </c>
      <c r="L113" s="44"/>
      <c r="M113" s="204" t="s">
        <v>19</v>
      </c>
      <c r="N113" s="205" t="s">
        <v>44</v>
      </c>
      <c r="O113" s="84"/>
      <c r="P113" s="206">
        <f>O113*H113</f>
        <v>0</v>
      </c>
      <c r="Q113" s="206">
        <v>0</v>
      </c>
      <c r="R113" s="206">
        <f>Q113*H113</f>
        <v>0</v>
      </c>
      <c r="S113" s="206">
        <v>0.28999999999999998</v>
      </c>
      <c r="T113" s="207">
        <f>S113*H113</f>
        <v>575.42959999999994</v>
      </c>
      <c r="AR113" s="208" t="s">
        <v>141</v>
      </c>
      <c r="AT113" s="208" t="s">
        <v>137</v>
      </c>
      <c r="AU113" s="208" t="s">
        <v>83</v>
      </c>
      <c r="AY113" s="18" t="s">
        <v>142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8" t="s">
        <v>81</v>
      </c>
      <c r="BK113" s="209">
        <f>ROUND(I113*H113,2)</f>
        <v>0</v>
      </c>
      <c r="BL113" s="18" t="s">
        <v>141</v>
      </c>
      <c r="BM113" s="208" t="s">
        <v>448</v>
      </c>
    </row>
    <row r="114" s="1" customFormat="1">
      <c r="B114" s="39"/>
      <c r="C114" s="40"/>
      <c r="D114" s="228" t="s">
        <v>213</v>
      </c>
      <c r="E114" s="40"/>
      <c r="F114" s="259" t="s">
        <v>449</v>
      </c>
      <c r="G114" s="40"/>
      <c r="H114" s="40"/>
      <c r="I114" s="136"/>
      <c r="J114" s="40"/>
      <c r="K114" s="40"/>
      <c r="L114" s="44"/>
      <c r="M114" s="260"/>
      <c r="N114" s="84"/>
      <c r="O114" s="84"/>
      <c r="P114" s="84"/>
      <c r="Q114" s="84"/>
      <c r="R114" s="84"/>
      <c r="S114" s="84"/>
      <c r="T114" s="85"/>
      <c r="AT114" s="18" t="s">
        <v>213</v>
      </c>
      <c r="AU114" s="18" t="s">
        <v>83</v>
      </c>
    </row>
    <row r="115" s="12" customFormat="1">
      <c r="B115" s="226"/>
      <c r="C115" s="227"/>
      <c r="D115" s="228" t="s">
        <v>203</v>
      </c>
      <c r="E115" s="229" t="s">
        <v>19</v>
      </c>
      <c r="F115" s="230" t="s">
        <v>450</v>
      </c>
      <c r="G115" s="227"/>
      <c r="H115" s="231">
        <v>1689.5999999999999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203</v>
      </c>
      <c r="AU115" s="237" t="s">
        <v>83</v>
      </c>
      <c r="AV115" s="12" t="s">
        <v>83</v>
      </c>
      <c r="AW115" s="12" t="s">
        <v>34</v>
      </c>
      <c r="AX115" s="12" t="s">
        <v>73</v>
      </c>
      <c r="AY115" s="237" t="s">
        <v>142</v>
      </c>
    </row>
    <row r="116" s="12" customFormat="1">
      <c r="B116" s="226"/>
      <c r="C116" s="227"/>
      <c r="D116" s="228" t="s">
        <v>203</v>
      </c>
      <c r="E116" s="229" t="s">
        <v>19</v>
      </c>
      <c r="F116" s="230" t="s">
        <v>451</v>
      </c>
      <c r="G116" s="227"/>
      <c r="H116" s="231">
        <v>110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203</v>
      </c>
      <c r="AU116" s="237" t="s">
        <v>83</v>
      </c>
      <c r="AV116" s="12" t="s">
        <v>83</v>
      </c>
      <c r="AW116" s="12" t="s">
        <v>34</v>
      </c>
      <c r="AX116" s="12" t="s">
        <v>73</v>
      </c>
      <c r="AY116" s="237" t="s">
        <v>142</v>
      </c>
    </row>
    <row r="117" s="12" customFormat="1">
      <c r="B117" s="226"/>
      <c r="C117" s="227"/>
      <c r="D117" s="228" t="s">
        <v>203</v>
      </c>
      <c r="E117" s="229" t="s">
        <v>19</v>
      </c>
      <c r="F117" s="230" t="s">
        <v>452</v>
      </c>
      <c r="G117" s="227"/>
      <c r="H117" s="231">
        <v>184.63999999999999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203</v>
      </c>
      <c r="AU117" s="237" t="s">
        <v>83</v>
      </c>
      <c r="AV117" s="12" t="s">
        <v>83</v>
      </c>
      <c r="AW117" s="12" t="s">
        <v>34</v>
      </c>
      <c r="AX117" s="12" t="s">
        <v>73</v>
      </c>
      <c r="AY117" s="237" t="s">
        <v>142</v>
      </c>
    </row>
    <row r="118" s="14" customFormat="1">
      <c r="B118" s="248"/>
      <c r="C118" s="249"/>
      <c r="D118" s="228" t="s">
        <v>203</v>
      </c>
      <c r="E118" s="250" t="s">
        <v>19</v>
      </c>
      <c r="F118" s="251" t="s">
        <v>208</v>
      </c>
      <c r="G118" s="249"/>
      <c r="H118" s="252">
        <v>1984.2399999999998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203</v>
      </c>
      <c r="AU118" s="258" t="s">
        <v>83</v>
      </c>
      <c r="AV118" s="14" t="s">
        <v>141</v>
      </c>
      <c r="AW118" s="14" t="s">
        <v>34</v>
      </c>
      <c r="AX118" s="14" t="s">
        <v>81</v>
      </c>
      <c r="AY118" s="258" t="s">
        <v>142</v>
      </c>
    </row>
    <row r="119" s="1" customFormat="1" ht="60" customHeight="1">
      <c r="B119" s="39"/>
      <c r="C119" s="197" t="s">
        <v>175</v>
      </c>
      <c r="D119" s="197" t="s">
        <v>137</v>
      </c>
      <c r="E119" s="198" t="s">
        <v>453</v>
      </c>
      <c r="F119" s="199" t="s">
        <v>454</v>
      </c>
      <c r="G119" s="200" t="s">
        <v>417</v>
      </c>
      <c r="H119" s="201">
        <v>184.63499999999999</v>
      </c>
      <c r="I119" s="202"/>
      <c r="J119" s="203">
        <f>ROUND(I119*H119,2)</f>
        <v>0</v>
      </c>
      <c r="K119" s="199" t="s">
        <v>194</v>
      </c>
      <c r="L119" s="44"/>
      <c r="M119" s="204" t="s">
        <v>19</v>
      </c>
      <c r="N119" s="205" t="s">
        <v>44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0.23999999999999999</v>
      </c>
      <c r="T119" s="207">
        <f>S119*H119</f>
        <v>44.312399999999997</v>
      </c>
      <c r="AR119" s="208" t="s">
        <v>141</v>
      </c>
      <c r="AT119" s="208" t="s">
        <v>137</v>
      </c>
      <c r="AU119" s="208" t="s">
        <v>83</v>
      </c>
      <c r="AY119" s="18" t="s">
        <v>142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8" t="s">
        <v>81</v>
      </c>
      <c r="BK119" s="209">
        <f>ROUND(I119*H119,2)</f>
        <v>0</v>
      </c>
      <c r="BL119" s="18" t="s">
        <v>141</v>
      </c>
      <c r="BM119" s="208" t="s">
        <v>455</v>
      </c>
    </row>
    <row r="120" s="1" customFormat="1">
      <c r="B120" s="39"/>
      <c r="C120" s="40"/>
      <c r="D120" s="228" t="s">
        <v>213</v>
      </c>
      <c r="E120" s="40"/>
      <c r="F120" s="259" t="s">
        <v>456</v>
      </c>
      <c r="G120" s="40"/>
      <c r="H120" s="40"/>
      <c r="I120" s="136"/>
      <c r="J120" s="40"/>
      <c r="K120" s="40"/>
      <c r="L120" s="44"/>
      <c r="M120" s="260"/>
      <c r="N120" s="84"/>
      <c r="O120" s="84"/>
      <c r="P120" s="84"/>
      <c r="Q120" s="84"/>
      <c r="R120" s="84"/>
      <c r="S120" s="84"/>
      <c r="T120" s="85"/>
      <c r="AT120" s="18" t="s">
        <v>213</v>
      </c>
      <c r="AU120" s="18" t="s">
        <v>83</v>
      </c>
    </row>
    <row r="121" s="12" customFormat="1">
      <c r="B121" s="226"/>
      <c r="C121" s="227"/>
      <c r="D121" s="228" t="s">
        <v>203</v>
      </c>
      <c r="E121" s="229" t="s">
        <v>19</v>
      </c>
      <c r="F121" s="230" t="s">
        <v>457</v>
      </c>
      <c r="G121" s="227"/>
      <c r="H121" s="231">
        <v>184.63499999999999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203</v>
      </c>
      <c r="AU121" s="237" t="s">
        <v>83</v>
      </c>
      <c r="AV121" s="12" t="s">
        <v>83</v>
      </c>
      <c r="AW121" s="12" t="s">
        <v>34</v>
      </c>
      <c r="AX121" s="12" t="s">
        <v>81</v>
      </c>
      <c r="AY121" s="237" t="s">
        <v>142</v>
      </c>
    </row>
    <row r="122" s="1" customFormat="1" ht="60" customHeight="1">
      <c r="B122" s="39"/>
      <c r="C122" s="197" t="s">
        <v>179</v>
      </c>
      <c r="D122" s="197" t="s">
        <v>137</v>
      </c>
      <c r="E122" s="198" t="s">
        <v>458</v>
      </c>
      <c r="F122" s="199" t="s">
        <v>459</v>
      </c>
      <c r="G122" s="200" t="s">
        <v>417</v>
      </c>
      <c r="H122" s="201">
        <v>1984.24</v>
      </c>
      <c r="I122" s="202"/>
      <c r="J122" s="203">
        <f>ROUND(I122*H122,2)</f>
        <v>0</v>
      </c>
      <c r="K122" s="199" t="s">
        <v>194</v>
      </c>
      <c r="L122" s="44"/>
      <c r="M122" s="204" t="s">
        <v>19</v>
      </c>
      <c r="N122" s="205" t="s">
        <v>44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0.32500000000000001</v>
      </c>
      <c r="T122" s="207">
        <f>S122*H122</f>
        <v>644.87800000000004</v>
      </c>
      <c r="AR122" s="208" t="s">
        <v>141</v>
      </c>
      <c r="AT122" s="208" t="s">
        <v>137</v>
      </c>
      <c r="AU122" s="208" t="s">
        <v>83</v>
      </c>
      <c r="AY122" s="18" t="s">
        <v>142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8" t="s">
        <v>81</v>
      </c>
      <c r="BK122" s="209">
        <f>ROUND(I122*H122,2)</f>
        <v>0</v>
      </c>
      <c r="BL122" s="18" t="s">
        <v>141</v>
      </c>
      <c r="BM122" s="208" t="s">
        <v>460</v>
      </c>
    </row>
    <row r="123" s="1" customFormat="1">
      <c r="B123" s="39"/>
      <c r="C123" s="40"/>
      <c r="D123" s="228" t="s">
        <v>213</v>
      </c>
      <c r="E123" s="40"/>
      <c r="F123" s="259" t="s">
        <v>461</v>
      </c>
      <c r="G123" s="40"/>
      <c r="H123" s="40"/>
      <c r="I123" s="136"/>
      <c r="J123" s="40"/>
      <c r="K123" s="40"/>
      <c r="L123" s="44"/>
      <c r="M123" s="260"/>
      <c r="N123" s="84"/>
      <c r="O123" s="84"/>
      <c r="P123" s="84"/>
      <c r="Q123" s="84"/>
      <c r="R123" s="84"/>
      <c r="S123" s="84"/>
      <c r="T123" s="85"/>
      <c r="AT123" s="18" t="s">
        <v>213</v>
      </c>
      <c r="AU123" s="18" t="s">
        <v>83</v>
      </c>
    </row>
    <row r="124" s="12" customFormat="1">
      <c r="B124" s="226"/>
      <c r="C124" s="227"/>
      <c r="D124" s="228" t="s">
        <v>203</v>
      </c>
      <c r="E124" s="229" t="s">
        <v>19</v>
      </c>
      <c r="F124" s="230" t="s">
        <v>462</v>
      </c>
      <c r="G124" s="227"/>
      <c r="H124" s="231">
        <v>1689.5999999999999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203</v>
      </c>
      <c r="AU124" s="237" t="s">
        <v>83</v>
      </c>
      <c r="AV124" s="12" t="s">
        <v>83</v>
      </c>
      <c r="AW124" s="12" t="s">
        <v>34</v>
      </c>
      <c r="AX124" s="12" t="s">
        <v>73</v>
      </c>
      <c r="AY124" s="237" t="s">
        <v>142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463</v>
      </c>
      <c r="G125" s="227"/>
      <c r="H125" s="231">
        <v>110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73</v>
      </c>
      <c r="AY125" s="237" t="s">
        <v>142</v>
      </c>
    </row>
    <row r="126" s="12" customFormat="1">
      <c r="B126" s="226"/>
      <c r="C126" s="227"/>
      <c r="D126" s="228" t="s">
        <v>203</v>
      </c>
      <c r="E126" s="229" t="s">
        <v>19</v>
      </c>
      <c r="F126" s="230" t="s">
        <v>464</v>
      </c>
      <c r="G126" s="227"/>
      <c r="H126" s="231">
        <v>184.63999999999999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203</v>
      </c>
      <c r="AU126" s="237" t="s">
        <v>83</v>
      </c>
      <c r="AV126" s="12" t="s">
        <v>83</v>
      </c>
      <c r="AW126" s="12" t="s">
        <v>34</v>
      </c>
      <c r="AX126" s="12" t="s">
        <v>73</v>
      </c>
      <c r="AY126" s="237" t="s">
        <v>142</v>
      </c>
    </row>
    <row r="127" s="14" customFormat="1">
      <c r="B127" s="248"/>
      <c r="C127" s="249"/>
      <c r="D127" s="228" t="s">
        <v>203</v>
      </c>
      <c r="E127" s="250" t="s">
        <v>19</v>
      </c>
      <c r="F127" s="251" t="s">
        <v>208</v>
      </c>
      <c r="G127" s="249"/>
      <c r="H127" s="252">
        <v>1984.2399999999998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203</v>
      </c>
      <c r="AU127" s="258" t="s">
        <v>83</v>
      </c>
      <c r="AV127" s="14" t="s">
        <v>141</v>
      </c>
      <c r="AW127" s="14" t="s">
        <v>34</v>
      </c>
      <c r="AX127" s="14" t="s">
        <v>81</v>
      </c>
      <c r="AY127" s="258" t="s">
        <v>142</v>
      </c>
    </row>
    <row r="128" s="1" customFormat="1" ht="48" customHeight="1">
      <c r="B128" s="39"/>
      <c r="C128" s="197" t="s">
        <v>183</v>
      </c>
      <c r="D128" s="197" t="s">
        <v>137</v>
      </c>
      <c r="E128" s="198" t="s">
        <v>465</v>
      </c>
      <c r="F128" s="199" t="s">
        <v>466</v>
      </c>
      <c r="G128" s="200" t="s">
        <v>417</v>
      </c>
      <c r="H128" s="201">
        <v>110</v>
      </c>
      <c r="I128" s="202"/>
      <c r="J128" s="203">
        <f>ROUND(I128*H128,2)</f>
        <v>0</v>
      </c>
      <c r="K128" s="199" t="s">
        <v>194</v>
      </c>
      <c r="L128" s="44"/>
      <c r="M128" s="204" t="s">
        <v>19</v>
      </c>
      <c r="N128" s="205" t="s">
        <v>44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0.098000000000000004</v>
      </c>
      <c r="T128" s="207">
        <f>S128*H128</f>
        <v>10.780000000000001</v>
      </c>
      <c r="AR128" s="208" t="s">
        <v>141</v>
      </c>
      <c r="AT128" s="208" t="s">
        <v>137</v>
      </c>
      <c r="AU128" s="208" t="s">
        <v>83</v>
      </c>
      <c r="AY128" s="18" t="s">
        <v>142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8" t="s">
        <v>81</v>
      </c>
      <c r="BK128" s="209">
        <f>ROUND(I128*H128,2)</f>
        <v>0</v>
      </c>
      <c r="BL128" s="18" t="s">
        <v>141</v>
      </c>
      <c r="BM128" s="208" t="s">
        <v>467</v>
      </c>
    </row>
    <row r="129" s="1" customFormat="1" ht="60" customHeight="1">
      <c r="B129" s="39"/>
      <c r="C129" s="197" t="s">
        <v>187</v>
      </c>
      <c r="D129" s="197" t="s">
        <v>137</v>
      </c>
      <c r="E129" s="198" t="s">
        <v>468</v>
      </c>
      <c r="F129" s="199" t="s">
        <v>469</v>
      </c>
      <c r="G129" s="200" t="s">
        <v>417</v>
      </c>
      <c r="H129" s="201">
        <v>1689.5</v>
      </c>
      <c r="I129" s="202"/>
      <c r="J129" s="203">
        <f>ROUND(I129*H129,2)</f>
        <v>0</v>
      </c>
      <c r="K129" s="199" t="s">
        <v>194</v>
      </c>
      <c r="L129" s="44"/>
      <c r="M129" s="204" t="s">
        <v>19</v>
      </c>
      <c r="N129" s="205" t="s">
        <v>44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0.316</v>
      </c>
      <c r="T129" s="207">
        <f>S129*H129</f>
        <v>533.88200000000006</v>
      </c>
      <c r="AR129" s="208" t="s">
        <v>141</v>
      </c>
      <c r="AT129" s="208" t="s">
        <v>137</v>
      </c>
      <c r="AU129" s="208" t="s">
        <v>83</v>
      </c>
      <c r="AY129" s="18" t="s">
        <v>142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81</v>
      </c>
      <c r="BK129" s="209">
        <f>ROUND(I129*H129,2)</f>
        <v>0</v>
      </c>
      <c r="BL129" s="18" t="s">
        <v>141</v>
      </c>
      <c r="BM129" s="208" t="s">
        <v>470</v>
      </c>
    </row>
    <row r="130" s="12" customFormat="1">
      <c r="B130" s="226"/>
      <c r="C130" s="227"/>
      <c r="D130" s="228" t="s">
        <v>203</v>
      </c>
      <c r="E130" s="229" t="s">
        <v>19</v>
      </c>
      <c r="F130" s="230" t="s">
        <v>471</v>
      </c>
      <c r="G130" s="227"/>
      <c r="H130" s="231">
        <v>1689.5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203</v>
      </c>
      <c r="AU130" s="237" t="s">
        <v>83</v>
      </c>
      <c r="AV130" s="12" t="s">
        <v>83</v>
      </c>
      <c r="AW130" s="12" t="s">
        <v>34</v>
      </c>
      <c r="AX130" s="12" t="s">
        <v>81</v>
      </c>
      <c r="AY130" s="237" t="s">
        <v>142</v>
      </c>
    </row>
    <row r="131" s="1" customFormat="1" ht="60" customHeight="1">
      <c r="B131" s="39"/>
      <c r="C131" s="197" t="s">
        <v>191</v>
      </c>
      <c r="D131" s="197" t="s">
        <v>137</v>
      </c>
      <c r="E131" s="198" t="s">
        <v>472</v>
      </c>
      <c r="F131" s="199" t="s">
        <v>473</v>
      </c>
      <c r="G131" s="200" t="s">
        <v>417</v>
      </c>
      <c r="H131" s="201">
        <v>1465.1400000000001</v>
      </c>
      <c r="I131" s="202"/>
      <c r="J131" s="203">
        <f>ROUND(I131*H131,2)</f>
        <v>0</v>
      </c>
      <c r="K131" s="199" t="s">
        <v>194</v>
      </c>
      <c r="L131" s="44"/>
      <c r="M131" s="204" t="s">
        <v>19</v>
      </c>
      <c r="N131" s="205" t="s">
        <v>44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0.28999999999999998</v>
      </c>
      <c r="T131" s="207">
        <f>S131*H131</f>
        <v>424.89060000000001</v>
      </c>
      <c r="AR131" s="208" t="s">
        <v>141</v>
      </c>
      <c r="AT131" s="208" t="s">
        <v>137</v>
      </c>
      <c r="AU131" s="208" t="s">
        <v>83</v>
      </c>
      <c r="AY131" s="18" t="s">
        <v>142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8" t="s">
        <v>81</v>
      </c>
      <c r="BK131" s="209">
        <f>ROUND(I131*H131,2)</f>
        <v>0</v>
      </c>
      <c r="BL131" s="18" t="s">
        <v>141</v>
      </c>
      <c r="BM131" s="208" t="s">
        <v>474</v>
      </c>
    </row>
    <row r="132" s="1" customFormat="1">
      <c r="B132" s="39"/>
      <c r="C132" s="40"/>
      <c r="D132" s="228" t="s">
        <v>213</v>
      </c>
      <c r="E132" s="40"/>
      <c r="F132" s="259" t="s">
        <v>475</v>
      </c>
      <c r="G132" s="40"/>
      <c r="H132" s="40"/>
      <c r="I132" s="136"/>
      <c r="J132" s="40"/>
      <c r="K132" s="40"/>
      <c r="L132" s="44"/>
      <c r="M132" s="260"/>
      <c r="N132" s="84"/>
      <c r="O132" s="84"/>
      <c r="P132" s="84"/>
      <c r="Q132" s="84"/>
      <c r="R132" s="84"/>
      <c r="S132" s="84"/>
      <c r="T132" s="85"/>
      <c r="AT132" s="18" t="s">
        <v>213</v>
      </c>
      <c r="AU132" s="18" t="s">
        <v>83</v>
      </c>
    </row>
    <row r="133" s="12" customFormat="1">
      <c r="B133" s="226"/>
      <c r="C133" s="227"/>
      <c r="D133" s="228" t="s">
        <v>203</v>
      </c>
      <c r="E133" s="229" t="s">
        <v>19</v>
      </c>
      <c r="F133" s="230" t="s">
        <v>476</v>
      </c>
      <c r="G133" s="227"/>
      <c r="H133" s="231">
        <v>1323.24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203</v>
      </c>
      <c r="AU133" s="237" t="s">
        <v>83</v>
      </c>
      <c r="AV133" s="12" t="s">
        <v>83</v>
      </c>
      <c r="AW133" s="12" t="s">
        <v>34</v>
      </c>
      <c r="AX133" s="12" t="s">
        <v>73</v>
      </c>
      <c r="AY133" s="237" t="s">
        <v>142</v>
      </c>
    </row>
    <row r="134" s="12" customFormat="1">
      <c r="B134" s="226"/>
      <c r="C134" s="227"/>
      <c r="D134" s="228" t="s">
        <v>203</v>
      </c>
      <c r="E134" s="229" t="s">
        <v>19</v>
      </c>
      <c r="F134" s="230" t="s">
        <v>477</v>
      </c>
      <c r="G134" s="227"/>
      <c r="H134" s="231">
        <v>101.90000000000001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203</v>
      </c>
      <c r="AU134" s="237" t="s">
        <v>83</v>
      </c>
      <c r="AV134" s="12" t="s">
        <v>83</v>
      </c>
      <c r="AW134" s="12" t="s">
        <v>34</v>
      </c>
      <c r="AX134" s="12" t="s">
        <v>73</v>
      </c>
      <c r="AY134" s="237" t="s">
        <v>142</v>
      </c>
    </row>
    <row r="135" s="12" customFormat="1">
      <c r="B135" s="226"/>
      <c r="C135" s="227"/>
      <c r="D135" s="228" t="s">
        <v>203</v>
      </c>
      <c r="E135" s="229" t="s">
        <v>19</v>
      </c>
      <c r="F135" s="230" t="s">
        <v>478</v>
      </c>
      <c r="G135" s="227"/>
      <c r="H135" s="231">
        <v>40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203</v>
      </c>
      <c r="AU135" s="237" t="s">
        <v>83</v>
      </c>
      <c r="AV135" s="12" t="s">
        <v>83</v>
      </c>
      <c r="AW135" s="12" t="s">
        <v>34</v>
      </c>
      <c r="AX135" s="12" t="s">
        <v>73</v>
      </c>
      <c r="AY135" s="237" t="s">
        <v>142</v>
      </c>
    </row>
    <row r="136" s="14" customFormat="1">
      <c r="B136" s="248"/>
      <c r="C136" s="249"/>
      <c r="D136" s="228" t="s">
        <v>203</v>
      </c>
      <c r="E136" s="250" t="s">
        <v>19</v>
      </c>
      <c r="F136" s="251" t="s">
        <v>208</v>
      </c>
      <c r="G136" s="249"/>
      <c r="H136" s="252">
        <v>1465.1400000000001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203</v>
      </c>
      <c r="AU136" s="258" t="s">
        <v>83</v>
      </c>
      <c r="AV136" s="14" t="s">
        <v>141</v>
      </c>
      <c r="AW136" s="14" t="s">
        <v>34</v>
      </c>
      <c r="AX136" s="14" t="s">
        <v>81</v>
      </c>
      <c r="AY136" s="258" t="s">
        <v>142</v>
      </c>
    </row>
    <row r="137" s="1" customFormat="1" ht="48" customHeight="1">
      <c r="B137" s="39"/>
      <c r="C137" s="197" t="s">
        <v>8</v>
      </c>
      <c r="D137" s="197" t="s">
        <v>137</v>
      </c>
      <c r="E137" s="198" t="s">
        <v>479</v>
      </c>
      <c r="F137" s="199" t="s">
        <v>480</v>
      </c>
      <c r="G137" s="200" t="s">
        <v>417</v>
      </c>
      <c r="H137" s="201">
        <v>40</v>
      </c>
      <c r="I137" s="202"/>
      <c r="J137" s="203">
        <f>ROUND(I137*H137,2)</f>
        <v>0</v>
      </c>
      <c r="K137" s="199" t="s">
        <v>194</v>
      </c>
      <c r="L137" s="44"/>
      <c r="M137" s="204" t="s">
        <v>19</v>
      </c>
      <c r="N137" s="205" t="s">
        <v>44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0.23999999999999999</v>
      </c>
      <c r="T137" s="207">
        <f>S137*H137</f>
        <v>9.5999999999999996</v>
      </c>
      <c r="AR137" s="208" t="s">
        <v>141</v>
      </c>
      <c r="AT137" s="208" t="s">
        <v>137</v>
      </c>
      <c r="AU137" s="208" t="s">
        <v>83</v>
      </c>
      <c r="AY137" s="18" t="s">
        <v>142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8" t="s">
        <v>81</v>
      </c>
      <c r="BK137" s="209">
        <f>ROUND(I137*H137,2)</f>
        <v>0</v>
      </c>
      <c r="BL137" s="18" t="s">
        <v>141</v>
      </c>
      <c r="BM137" s="208" t="s">
        <v>481</v>
      </c>
    </row>
    <row r="138" s="12" customFormat="1">
      <c r="B138" s="226"/>
      <c r="C138" s="227"/>
      <c r="D138" s="228" t="s">
        <v>203</v>
      </c>
      <c r="E138" s="229" t="s">
        <v>19</v>
      </c>
      <c r="F138" s="230" t="s">
        <v>482</v>
      </c>
      <c r="G138" s="227"/>
      <c r="H138" s="231">
        <v>40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203</v>
      </c>
      <c r="AU138" s="237" t="s">
        <v>83</v>
      </c>
      <c r="AV138" s="12" t="s">
        <v>83</v>
      </c>
      <c r="AW138" s="12" t="s">
        <v>34</v>
      </c>
      <c r="AX138" s="12" t="s">
        <v>81</v>
      </c>
      <c r="AY138" s="237" t="s">
        <v>142</v>
      </c>
    </row>
    <row r="139" s="1" customFormat="1" ht="48" customHeight="1">
      <c r="B139" s="39"/>
      <c r="C139" s="197" t="s">
        <v>209</v>
      </c>
      <c r="D139" s="197" t="s">
        <v>137</v>
      </c>
      <c r="E139" s="198" t="s">
        <v>483</v>
      </c>
      <c r="F139" s="199" t="s">
        <v>484</v>
      </c>
      <c r="G139" s="200" t="s">
        <v>417</v>
      </c>
      <c r="H139" s="201">
        <v>70</v>
      </c>
      <c r="I139" s="202"/>
      <c r="J139" s="203">
        <f>ROUND(I139*H139,2)</f>
        <v>0</v>
      </c>
      <c r="K139" s="199" t="s">
        <v>194</v>
      </c>
      <c r="L139" s="44"/>
      <c r="M139" s="204" t="s">
        <v>19</v>
      </c>
      <c r="N139" s="205" t="s">
        <v>44</v>
      </c>
      <c r="O139" s="84"/>
      <c r="P139" s="206">
        <f>O139*H139</f>
        <v>0</v>
      </c>
      <c r="Q139" s="206">
        <v>8.0000000000000007E-05</v>
      </c>
      <c r="R139" s="206">
        <f>Q139*H139</f>
        <v>0.0056000000000000008</v>
      </c>
      <c r="S139" s="206">
        <v>0.25600000000000001</v>
      </c>
      <c r="T139" s="207">
        <f>S139*H139</f>
        <v>17.920000000000002</v>
      </c>
      <c r="AR139" s="208" t="s">
        <v>141</v>
      </c>
      <c r="AT139" s="208" t="s">
        <v>137</v>
      </c>
      <c r="AU139" s="208" t="s">
        <v>83</v>
      </c>
      <c r="AY139" s="18" t="s">
        <v>142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8" t="s">
        <v>81</v>
      </c>
      <c r="BK139" s="209">
        <f>ROUND(I139*H139,2)</f>
        <v>0</v>
      </c>
      <c r="BL139" s="18" t="s">
        <v>141</v>
      </c>
      <c r="BM139" s="208" t="s">
        <v>485</v>
      </c>
    </row>
    <row r="140" s="12" customFormat="1">
      <c r="B140" s="226"/>
      <c r="C140" s="227"/>
      <c r="D140" s="228" t="s">
        <v>203</v>
      </c>
      <c r="E140" s="229" t="s">
        <v>19</v>
      </c>
      <c r="F140" s="230" t="s">
        <v>486</v>
      </c>
      <c r="G140" s="227"/>
      <c r="H140" s="231">
        <v>70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203</v>
      </c>
      <c r="AU140" s="237" t="s">
        <v>83</v>
      </c>
      <c r="AV140" s="12" t="s">
        <v>83</v>
      </c>
      <c r="AW140" s="12" t="s">
        <v>34</v>
      </c>
      <c r="AX140" s="12" t="s">
        <v>81</v>
      </c>
      <c r="AY140" s="237" t="s">
        <v>142</v>
      </c>
    </row>
    <row r="141" s="1" customFormat="1" ht="48" customHeight="1">
      <c r="B141" s="39"/>
      <c r="C141" s="197" t="s">
        <v>282</v>
      </c>
      <c r="D141" s="197" t="s">
        <v>137</v>
      </c>
      <c r="E141" s="198" t="s">
        <v>487</v>
      </c>
      <c r="F141" s="199" t="s">
        <v>488</v>
      </c>
      <c r="G141" s="200" t="s">
        <v>417</v>
      </c>
      <c r="H141" s="201">
        <v>110</v>
      </c>
      <c r="I141" s="202"/>
      <c r="J141" s="203">
        <f>ROUND(I141*H141,2)</f>
        <v>0</v>
      </c>
      <c r="K141" s="199" t="s">
        <v>194</v>
      </c>
      <c r="L141" s="44"/>
      <c r="M141" s="204" t="s">
        <v>19</v>
      </c>
      <c r="N141" s="205" t="s">
        <v>44</v>
      </c>
      <c r="O141" s="84"/>
      <c r="P141" s="206">
        <f>O141*H141</f>
        <v>0</v>
      </c>
      <c r="Q141" s="206">
        <v>9.0000000000000006E-05</v>
      </c>
      <c r="R141" s="206">
        <f>Q141*H141</f>
        <v>0.0099000000000000008</v>
      </c>
      <c r="S141" s="206">
        <v>0.25600000000000001</v>
      </c>
      <c r="T141" s="207">
        <f>S141*H141</f>
        <v>28.16</v>
      </c>
      <c r="AR141" s="208" t="s">
        <v>141</v>
      </c>
      <c r="AT141" s="208" t="s">
        <v>137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489</v>
      </c>
    </row>
    <row r="142" s="12" customFormat="1">
      <c r="B142" s="226"/>
      <c r="C142" s="227"/>
      <c r="D142" s="228" t="s">
        <v>203</v>
      </c>
      <c r="E142" s="229" t="s">
        <v>19</v>
      </c>
      <c r="F142" s="230" t="s">
        <v>490</v>
      </c>
      <c r="G142" s="227"/>
      <c r="H142" s="231">
        <v>110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203</v>
      </c>
      <c r="AU142" s="237" t="s">
        <v>83</v>
      </c>
      <c r="AV142" s="12" t="s">
        <v>83</v>
      </c>
      <c r="AW142" s="12" t="s">
        <v>34</v>
      </c>
      <c r="AX142" s="12" t="s">
        <v>81</v>
      </c>
      <c r="AY142" s="237" t="s">
        <v>142</v>
      </c>
    </row>
    <row r="143" s="1" customFormat="1" ht="36" customHeight="1">
      <c r="B143" s="39"/>
      <c r="C143" s="197" t="s">
        <v>291</v>
      </c>
      <c r="D143" s="197" t="s">
        <v>137</v>
      </c>
      <c r="E143" s="198" t="s">
        <v>491</v>
      </c>
      <c r="F143" s="199" t="s">
        <v>492</v>
      </c>
      <c r="G143" s="200" t="s">
        <v>201</v>
      </c>
      <c r="H143" s="201">
        <v>428.08999999999998</v>
      </c>
      <c r="I143" s="202"/>
      <c r="J143" s="203">
        <f>ROUND(I143*H143,2)</f>
        <v>0</v>
      </c>
      <c r="K143" s="199" t="s">
        <v>194</v>
      </c>
      <c r="L143" s="44"/>
      <c r="M143" s="204" t="s">
        <v>19</v>
      </c>
      <c r="N143" s="205" t="s">
        <v>44</v>
      </c>
      <c r="O143" s="84"/>
      <c r="P143" s="206">
        <f>O143*H143</f>
        <v>0</v>
      </c>
      <c r="Q143" s="206">
        <v>0</v>
      </c>
      <c r="R143" s="206">
        <f>Q143*H143</f>
        <v>0</v>
      </c>
      <c r="S143" s="206">
        <v>0.23000000000000001</v>
      </c>
      <c r="T143" s="207">
        <f>S143*H143</f>
        <v>98.460700000000003</v>
      </c>
      <c r="AR143" s="208" t="s">
        <v>141</v>
      </c>
      <c r="AT143" s="208" t="s">
        <v>137</v>
      </c>
      <c r="AU143" s="208" t="s">
        <v>83</v>
      </c>
      <c r="AY143" s="18" t="s">
        <v>142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8" t="s">
        <v>81</v>
      </c>
      <c r="BK143" s="209">
        <f>ROUND(I143*H143,2)</f>
        <v>0</v>
      </c>
      <c r="BL143" s="18" t="s">
        <v>141</v>
      </c>
      <c r="BM143" s="208" t="s">
        <v>493</v>
      </c>
    </row>
    <row r="144" s="1" customFormat="1">
      <c r="B144" s="39"/>
      <c r="C144" s="40"/>
      <c r="D144" s="228" t="s">
        <v>213</v>
      </c>
      <c r="E144" s="40"/>
      <c r="F144" s="259" t="s">
        <v>494</v>
      </c>
      <c r="G144" s="40"/>
      <c r="H144" s="40"/>
      <c r="I144" s="136"/>
      <c r="J144" s="40"/>
      <c r="K144" s="40"/>
      <c r="L144" s="44"/>
      <c r="M144" s="260"/>
      <c r="N144" s="84"/>
      <c r="O144" s="84"/>
      <c r="P144" s="84"/>
      <c r="Q144" s="84"/>
      <c r="R144" s="84"/>
      <c r="S144" s="84"/>
      <c r="T144" s="85"/>
      <c r="AT144" s="18" t="s">
        <v>213</v>
      </c>
      <c r="AU144" s="18" t="s">
        <v>83</v>
      </c>
    </row>
    <row r="145" s="12" customFormat="1">
      <c r="B145" s="226"/>
      <c r="C145" s="227"/>
      <c r="D145" s="228" t="s">
        <v>203</v>
      </c>
      <c r="E145" s="229" t="s">
        <v>19</v>
      </c>
      <c r="F145" s="230" t="s">
        <v>495</v>
      </c>
      <c r="G145" s="227"/>
      <c r="H145" s="231">
        <v>418.08999999999998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203</v>
      </c>
      <c r="AU145" s="237" t="s">
        <v>83</v>
      </c>
      <c r="AV145" s="12" t="s">
        <v>83</v>
      </c>
      <c r="AW145" s="12" t="s">
        <v>34</v>
      </c>
      <c r="AX145" s="12" t="s">
        <v>73</v>
      </c>
      <c r="AY145" s="237" t="s">
        <v>142</v>
      </c>
    </row>
    <row r="146" s="12" customFormat="1">
      <c r="B146" s="226"/>
      <c r="C146" s="227"/>
      <c r="D146" s="228" t="s">
        <v>203</v>
      </c>
      <c r="E146" s="229" t="s">
        <v>19</v>
      </c>
      <c r="F146" s="230" t="s">
        <v>496</v>
      </c>
      <c r="G146" s="227"/>
      <c r="H146" s="231">
        <v>10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203</v>
      </c>
      <c r="AU146" s="237" t="s">
        <v>83</v>
      </c>
      <c r="AV146" s="12" t="s">
        <v>83</v>
      </c>
      <c r="AW146" s="12" t="s">
        <v>34</v>
      </c>
      <c r="AX146" s="12" t="s">
        <v>73</v>
      </c>
      <c r="AY146" s="237" t="s">
        <v>142</v>
      </c>
    </row>
    <row r="147" s="14" customFormat="1">
      <c r="B147" s="248"/>
      <c r="C147" s="249"/>
      <c r="D147" s="228" t="s">
        <v>203</v>
      </c>
      <c r="E147" s="250" t="s">
        <v>19</v>
      </c>
      <c r="F147" s="251" t="s">
        <v>208</v>
      </c>
      <c r="G147" s="249"/>
      <c r="H147" s="252">
        <v>428.08999999999998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203</v>
      </c>
      <c r="AU147" s="258" t="s">
        <v>83</v>
      </c>
      <c r="AV147" s="14" t="s">
        <v>141</v>
      </c>
      <c r="AW147" s="14" t="s">
        <v>34</v>
      </c>
      <c r="AX147" s="14" t="s">
        <v>81</v>
      </c>
      <c r="AY147" s="258" t="s">
        <v>142</v>
      </c>
    </row>
    <row r="148" s="1" customFormat="1" ht="36" customHeight="1">
      <c r="B148" s="39"/>
      <c r="C148" s="197" t="s">
        <v>294</v>
      </c>
      <c r="D148" s="197" t="s">
        <v>137</v>
      </c>
      <c r="E148" s="198" t="s">
        <v>497</v>
      </c>
      <c r="F148" s="199" t="s">
        <v>498</v>
      </c>
      <c r="G148" s="200" t="s">
        <v>201</v>
      </c>
      <c r="H148" s="201">
        <v>213.99000000000001</v>
      </c>
      <c r="I148" s="202"/>
      <c r="J148" s="203">
        <f>ROUND(I148*H148,2)</f>
        <v>0</v>
      </c>
      <c r="K148" s="199" t="s">
        <v>194</v>
      </c>
      <c r="L148" s="44"/>
      <c r="M148" s="204" t="s">
        <v>19</v>
      </c>
      <c r="N148" s="205" t="s">
        <v>44</v>
      </c>
      <c r="O148" s="84"/>
      <c r="P148" s="206">
        <f>O148*H148</f>
        <v>0</v>
      </c>
      <c r="Q148" s="206">
        <v>0</v>
      </c>
      <c r="R148" s="206">
        <f>Q148*H148</f>
        <v>0</v>
      </c>
      <c r="S148" s="206">
        <v>0.28999999999999998</v>
      </c>
      <c r="T148" s="207">
        <f>S148*H148</f>
        <v>62.057099999999998</v>
      </c>
      <c r="AR148" s="208" t="s">
        <v>141</v>
      </c>
      <c r="AT148" s="208" t="s">
        <v>137</v>
      </c>
      <c r="AU148" s="208" t="s">
        <v>83</v>
      </c>
      <c r="AY148" s="18" t="s">
        <v>142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8" t="s">
        <v>81</v>
      </c>
      <c r="BK148" s="209">
        <f>ROUND(I148*H148,2)</f>
        <v>0</v>
      </c>
      <c r="BL148" s="18" t="s">
        <v>141</v>
      </c>
      <c r="BM148" s="208" t="s">
        <v>499</v>
      </c>
    </row>
    <row r="149" s="1" customFormat="1">
      <c r="B149" s="39"/>
      <c r="C149" s="40"/>
      <c r="D149" s="228" t="s">
        <v>213</v>
      </c>
      <c r="E149" s="40"/>
      <c r="F149" s="259" t="s">
        <v>500</v>
      </c>
      <c r="G149" s="40"/>
      <c r="H149" s="40"/>
      <c r="I149" s="136"/>
      <c r="J149" s="40"/>
      <c r="K149" s="40"/>
      <c r="L149" s="44"/>
      <c r="M149" s="260"/>
      <c r="N149" s="84"/>
      <c r="O149" s="84"/>
      <c r="P149" s="84"/>
      <c r="Q149" s="84"/>
      <c r="R149" s="84"/>
      <c r="S149" s="84"/>
      <c r="T149" s="85"/>
      <c r="AT149" s="18" t="s">
        <v>213</v>
      </c>
      <c r="AU149" s="18" t="s">
        <v>83</v>
      </c>
    </row>
    <row r="150" s="1" customFormat="1" ht="48" customHeight="1">
      <c r="B150" s="39"/>
      <c r="C150" s="197" t="s">
        <v>297</v>
      </c>
      <c r="D150" s="197" t="s">
        <v>137</v>
      </c>
      <c r="E150" s="198" t="s">
        <v>501</v>
      </c>
      <c r="F150" s="199" t="s">
        <v>502</v>
      </c>
      <c r="G150" s="200" t="s">
        <v>201</v>
      </c>
      <c r="H150" s="201">
        <v>58.240000000000002</v>
      </c>
      <c r="I150" s="202"/>
      <c r="J150" s="203">
        <f>ROUND(I150*H150,2)</f>
        <v>0</v>
      </c>
      <c r="K150" s="199" t="s">
        <v>194</v>
      </c>
      <c r="L150" s="44"/>
      <c r="M150" s="204" t="s">
        <v>19</v>
      </c>
      <c r="N150" s="205" t="s">
        <v>44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0.20499999999999999</v>
      </c>
      <c r="T150" s="207">
        <f>S150*H150</f>
        <v>11.9392</v>
      </c>
      <c r="AR150" s="208" t="s">
        <v>141</v>
      </c>
      <c r="AT150" s="208" t="s">
        <v>137</v>
      </c>
      <c r="AU150" s="208" t="s">
        <v>83</v>
      </c>
      <c r="AY150" s="18" t="s">
        <v>142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8" t="s">
        <v>81</v>
      </c>
      <c r="BK150" s="209">
        <f>ROUND(I150*H150,2)</f>
        <v>0</v>
      </c>
      <c r="BL150" s="18" t="s">
        <v>141</v>
      </c>
      <c r="BM150" s="208" t="s">
        <v>503</v>
      </c>
    </row>
    <row r="151" s="1" customFormat="1" ht="36" customHeight="1">
      <c r="B151" s="39"/>
      <c r="C151" s="197" t="s">
        <v>7</v>
      </c>
      <c r="D151" s="197" t="s">
        <v>137</v>
      </c>
      <c r="E151" s="198" t="s">
        <v>504</v>
      </c>
      <c r="F151" s="199" t="s">
        <v>505</v>
      </c>
      <c r="G151" s="200" t="s">
        <v>201</v>
      </c>
      <c r="H151" s="201">
        <v>54.740000000000002</v>
      </c>
      <c r="I151" s="202"/>
      <c r="J151" s="203">
        <f>ROUND(I151*H151,2)</f>
        <v>0</v>
      </c>
      <c r="K151" s="199" t="s">
        <v>194</v>
      </c>
      <c r="L151" s="44"/>
      <c r="M151" s="204" t="s">
        <v>19</v>
      </c>
      <c r="N151" s="205" t="s">
        <v>44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0.11500000000000001</v>
      </c>
      <c r="T151" s="207">
        <f>S151*H151</f>
        <v>6.2951000000000006</v>
      </c>
      <c r="AR151" s="208" t="s">
        <v>141</v>
      </c>
      <c r="AT151" s="208" t="s">
        <v>137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506</v>
      </c>
    </row>
    <row r="152" s="1" customFormat="1">
      <c r="B152" s="39"/>
      <c r="C152" s="40"/>
      <c r="D152" s="228" t="s">
        <v>213</v>
      </c>
      <c r="E152" s="40"/>
      <c r="F152" s="259" t="s">
        <v>507</v>
      </c>
      <c r="G152" s="40"/>
      <c r="H152" s="40"/>
      <c r="I152" s="136"/>
      <c r="J152" s="40"/>
      <c r="K152" s="40"/>
      <c r="L152" s="44"/>
      <c r="M152" s="260"/>
      <c r="N152" s="84"/>
      <c r="O152" s="84"/>
      <c r="P152" s="84"/>
      <c r="Q152" s="84"/>
      <c r="R152" s="84"/>
      <c r="S152" s="84"/>
      <c r="T152" s="85"/>
      <c r="AT152" s="18" t="s">
        <v>213</v>
      </c>
      <c r="AU152" s="18" t="s">
        <v>83</v>
      </c>
    </row>
    <row r="153" s="1" customFormat="1" ht="36" customHeight="1">
      <c r="B153" s="39"/>
      <c r="C153" s="197" t="s">
        <v>302</v>
      </c>
      <c r="D153" s="197" t="s">
        <v>137</v>
      </c>
      <c r="E153" s="198" t="s">
        <v>508</v>
      </c>
      <c r="F153" s="199" t="s">
        <v>509</v>
      </c>
      <c r="G153" s="200" t="s">
        <v>201</v>
      </c>
      <c r="H153" s="201">
        <v>324.10000000000002</v>
      </c>
      <c r="I153" s="202"/>
      <c r="J153" s="203">
        <f>ROUND(I153*H153,2)</f>
        <v>0</v>
      </c>
      <c r="K153" s="199" t="s">
        <v>194</v>
      </c>
      <c r="L153" s="44"/>
      <c r="M153" s="204" t="s">
        <v>19</v>
      </c>
      <c r="N153" s="205" t="s">
        <v>44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0.040000000000000001</v>
      </c>
      <c r="T153" s="207">
        <f>S153*H153</f>
        <v>12.964</v>
      </c>
      <c r="AR153" s="208" t="s">
        <v>141</v>
      </c>
      <c r="AT153" s="208" t="s">
        <v>137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141</v>
      </c>
      <c r="BM153" s="208" t="s">
        <v>510</v>
      </c>
    </row>
    <row r="154" s="1" customFormat="1">
      <c r="B154" s="39"/>
      <c r="C154" s="40"/>
      <c r="D154" s="228" t="s">
        <v>213</v>
      </c>
      <c r="E154" s="40"/>
      <c r="F154" s="259" t="s">
        <v>511</v>
      </c>
      <c r="G154" s="40"/>
      <c r="H154" s="40"/>
      <c r="I154" s="136"/>
      <c r="J154" s="40"/>
      <c r="K154" s="40"/>
      <c r="L154" s="44"/>
      <c r="M154" s="260"/>
      <c r="N154" s="84"/>
      <c r="O154" s="84"/>
      <c r="P154" s="84"/>
      <c r="Q154" s="84"/>
      <c r="R154" s="84"/>
      <c r="S154" s="84"/>
      <c r="T154" s="85"/>
      <c r="AT154" s="18" t="s">
        <v>213</v>
      </c>
      <c r="AU154" s="18" t="s">
        <v>83</v>
      </c>
    </row>
    <row r="155" s="1" customFormat="1" ht="24" customHeight="1">
      <c r="B155" s="39"/>
      <c r="C155" s="197" t="s">
        <v>305</v>
      </c>
      <c r="D155" s="197" t="s">
        <v>137</v>
      </c>
      <c r="E155" s="198" t="s">
        <v>512</v>
      </c>
      <c r="F155" s="199" t="s">
        <v>513</v>
      </c>
      <c r="G155" s="200" t="s">
        <v>417</v>
      </c>
      <c r="H155" s="201">
        <v>1108</v>
      </c>
      <c r="I155" s="202"/>
      <c r="J155" s="203">
        <f>ROUND(I155*H155,2)</f>
        <v>0</v>
      </c>
      <c r="K155" s="199" t="s">
        <v>194</v>
      </c>
      <c r="L155" s="44"/>
      <c r="M155" s="204" t="s">
        <v>19</v>
      </c>
      <c r="N155" s="205" t="s">
        <v>44</v>
      </c>
      <c r="O155" s="84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208" t="s">
        <v>141</v>
      </c>
      <c r="AT155" s="208" t="s">
        <v>137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141</v>
      </c>
      <c r="BM155" s="208" t="s">
        <v>514</v>
      </c>
    </row>
    <row r="156" s="12" customFormat="1">
      <c r="B156" s="226"/>
      <c r="C156" s="227"/>
      <c r="D156" s="228" t="s">
        <v>203</v>
      </c>
      <c r="E156" s="229" t="s">
        <v>19</v>
      </c>
      <c r="F156" s="230" t="s">
        <v>515</v>
      </c>
      <c r="G156" s="227"/>
      <c r="H156" s="231">
        <v>1108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203</v>
      </c>
      <c r="AU156" s="237" t="s">
        <v>83</v>
      </c>
      <c r="AV156" s="12" t="s">
        <v>83</v>
      </c>
      <c r="AW156" s="12" t="s">
        <v>34</v>
      </c>
      <c r="AX156" s="12" t="s">
        <v>81</v>
      </c>
      <c r="AY156" s="237" t="s">
        <v>142</v>
      </c>
    </row>
    <row r="157" s="13" customFormat="1">
      <c r="B157" s="238"/>
      <c r="C157" s="239"/>
      <c r="D157" s="228" t="s">
        <v>203</v>
      </c>
      <c r="E157" s="240" t="s">
        <v>19</v>
      </c>
      <c r="F157" s="241" t="s">
        <v>516</v>
      </c>
      <c r="G157" s="239"/>
      <c r="H157" s="240" t="s">
        <v>19</v>
      </c>
      <c r="I157" s="242"/>
      <c r="J157" s="239"/>
      <c r="K157" s="239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203</v>
      </c>
      <c r="AU157" s="247" t="s">
        <v>83</v>
      </c>
      <c r="AV157" s="13" t="s">
        <v>81</v>
      </c>
      <c r="AW157" s="13" t="s">
        <v>34</v>
      </c>
      <c r="AX157" s="13" t="s">
        <v>73</v>
      </c>
      <c r="AY157" s="247" t="s">
        <v>142</v>
      </c>
    </row>
    <row r="158" s="1" customFormat="1" ht="36" customHeight="1">
      <c r="B158" s="39"/>
      <c r="C158" s="197" t="s">
        <v>308</v>
      </c>
      <c r="D158" s="197" t="s">
        <v>137</v>
      </c>
      <c r="E158" s="198" t="s">
        <v>517</v>
      </c>
      <c r="F158" s="199" t="s">
        <v>518</v>
      </c>
      <c r="G158" s="200" t="s">
        <v>519</v>
      </c>
      <c r="H158" s="201">
        <v>110.8</v>
      </c>
      <c r="I158" s="202"/>
      <c r="J158" s="203">
        <f>ROUND(I158*H158,2)</f>
        <v>0</v>
      </c>
      <c r="K158" s="199" t="s">
        <v>194</v>
      </c>
      <c r="L158" s="44"/>
      <c r="M158" s="204" t="s">
        <v>19</v>
      </c>
      <c r="N158" s="205" t="s">
        <v>44</v>
      </c>
      <c r="O158" s="84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208" t="s">
        <v>141</v>
      </c>
      <c r="AT158" s="208" t="s">
        <v>137</v>
      </c>
      <c r="AU158" s="208" t="s">
        <v>83</v>
      </c>
      <c r="AY158" s="18" t="s">
        <v>142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8" t="s">
        <v>81</v>
      </c>
      <c r="BK158" s="209">
        <f>ROUND(I158*H158,2)</f>
        <v>0</v>
      </c>
      <c r="BL158" s="18" t="s">
        <v>141</v>
      </c>
      <c r="BM158" s="208" t="s">
        <v>520</v>
      </c>
    </row>
    <row r="159" s="12" customFormat="1">
      <c r="B159" s="226"/>
      <c r="C159" s="227"/>
      <c r="D159" s="228" t="s">
        <v>203</v>
      </c>
      <c r="E159" s="229" t="s">
        <v>19</v>
      </c>
      <c r="F159" s="230" t="s">
        <v>521</v>
      </c>
      <c r="G159" s="227"/>
      <c r="H159" s="231">
        <v>110.8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203</v>
      </c>
      <c r="AU159" s="237" t="s">
        <v>83</v>
      </c>
      <c r="AV159" s="12" t="s">
        <v>83</v>
      </c>
      <c r="AW159" s="12" t="s">
        <v>34</v>
      </c>
      <c r="AX159" s="12" t="s">
        <v>81</v>
      </c>
      <c r="AY159" s="237" t="s">
        <v>142</v>
      </c>
    </row>
    <row r="160" s="13" customFormat="1">
      <c r="B160" s="238"/>
      <c r="C160" s="239"/>
      <c r="D160" s="228" t="s">
        <v>203</v>
      </c>
      <c r="E160" s="240" t="s">
        <v>19</v>
      </c>
      <c r="F160" s="241" t="s">
        <v>522</v>
      </c>
      <c r="G160" s="239"/>
      <c r="H160" s="240" t="s">
        <v>19</v>
      </c>
      <c r="I160" s="242"/>
      <c r="J160" s="239"/>
      <c r="K160" s="239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203</v>
      </c>
      <c r="AU160" s="247" t="s">
        <v>83</v>
      </c>
      <c r="AV160" s="13" t="s">
        <v>81</v>
      </c>
      <c r="AW160" s="13" t="s">
        <v>34</v>
      </c>
      <c r="AX160" s="13" t="s">
        <v>73</v>
      </c>
      <c r="AY160" s="247" t="s">
        <v>142</v>
      </c>
    </row>
    <row r="161" s="1" customFormat="1" ht="48" customHeight="1">
      <c r="B161" s="39"/>
      <c r="C161" s="197" t="s">
        <v>311</v>
      </c>
      <c r="D161" s="197" t="s">
        <v>137</v>
      </c>
      <c r="E161" s="198" t="s">
        <v>523</v>
      </c>
      <c r="F161" s="199" t="s">
        <v>524</v>
      </c>
      <c r="G161" s="200" t="s">
        <v>519</v>
      </c>
      <c r="H161" s="201">
        <v>733.27999999999997</v>
      </c>
      <c r="I161" s="202"/>
      <c r="J161" s="203">
        <f>ROUND(I161*H161,2)</f>
        <v>0</v>
      </c>
      <c r="K161" s="199" t="s">
        <v>194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525</v>
      </c>
    </row>
    <row r="162" s="1" customFormat="1">
      <c r="B162" s="39"/>
      <c r="C162" s="40"/>
      <c r="D162" s="228" t="s">
        <v>213</v>
      </c>
      <c r="E162" s="40"/>
      <c r="F162" s="259" t="s">
        <v>526</v>
      </c>
      <c r="G162" s="40"/>
      <c r="H162" s="40"/>
      <c r="I162" s="136"/>
      <c r="J162" s="40"/>
      <c r="K162" s="40"/>
      <c r="L162" s="44"/>
      <c r="M162" s="260"/>
      <c r="N162" s="84"/>
      <c r="O162" s="84"/>
      <c r="P162" s="84"/>
      <c r="Q162" s="84"/>
      <c r="R162" s="84"/>
      <c r="S162" s="84"/>
      <c r="T162" s="85"/>
      <c r="AT162" s="18" t="s">
        <v>213</v>
      </c>
      <c r="AU162" s="18" t="s">
        <v>83</v>
      </c>
    </row>
    <row r="163" s="12" customFormat="1">
      <c r="B163" s="226"/>
      <c r="C163" s="227"/>
      <c r="D163" s="228" t="s">
        <v>203</v>
      </c>
      <c r="E163" s="229" t="s">
        <v>19</v>
      </c>
      <c r="F163" s="230" t="s">
        <v>527</v>
      </c>
      <c r="G163" s="227"/>
      <c r="H163" s="231">
        <v>691.70000000000005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203</v>
      </c>
      <c r="AU163" s="237" t="s">
        <v>83</v>
      </c>
      <c r="AV163" s="12" t="s">
        <v>83</v>
      </c>
      <c r="AW163" s="12" t="s">
        <v>34</v>
      </c>
      <c r="AX163" s="12" t="s">
        <v>73</v>
      </c>
      <c r="AY163" s="237" t="s">
        <v>142</v>
      </c>
    </row>
    <row r="164" s="12" customFormat="1">
      <c r="B164" s="226"/>
      <c r="C164" s="227"/>
      <c r="D164" s="228" t="s">
        <v>203</v>
      </c>
      <c r="E164" s="229" t="s">
        <v>19</v>
      </c>
      <c r="F164" s="230" t="s">
        <v>528</v>
      </c>
      <c r="G164" s="227"/>
      <c r="H164" s="231">
        <v>41.579999999999998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203</v>
      </c>
      <c r="AU164" s="237" t="s">
        <v>83</v>
      </c>
      <c r="AV164" s="12" t="s">
        <v>83</v>
      </c>
      <c r="AW164" s="12" t="s">
        <v>34</v>
      </c>
      <c r="AX164" s="12" t="s">
        <v>73</v>
      </c>
      <c r="AY164" s="237" t="s">
        <v>142</v>
      </c>
    </row>
    <row r="165" s="14" customFormat="1">
      <c r="B165" s="248"/>
      <c r="C165" s="249"/>
      <c r="D165" s="228" t="s">
        <v>203</v>
      </c>
      <c r="E165" s="250" t="s">
        <v>19</v>
      </c>
      <c r="F165" s="251" t="s">
        <v>208</v>
      </c>
      <c r="G165" s="249"/>
      <c r="H165" s="252">
        <v>733.28000000000009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203</v>
      </c>
      <c r="AU165" s="258" t="s">
        <v>83</v>
      </c>
      <c r="AV165" s="14" t="s">
        <v>141</v>
      </c>
      <c r="AW165" s="14" t="s">
        <v>34</v>
      </c>
      <c r="AX165" s="14" t="s">
        <v>81</v>
      </c>
      <c r="AY165" s="258" t="s">
        <v>142</v>
      </c>
    </row>
    <row r="166" s="1" customFormat="1" ht="48" customHeight="1">
      <c r="B166" s="39"/>
      <c r="C166" s="197" t="s">
        <v>314</v>
      </c>
      <c r="D166" s="197" t="s">
        <v>137</v>
      </c>
      <c r="E166" s="198" t="s">
        <v>529</v>
      </c>
      <c r="F166" s="199" t="s">
        <v>530</v>
      </c>
      <c r="G166" s="200" t="s">
        <v>519</v>
      </c>
      <c r="H166" s="201">
        <v>1215.3</v>
      </c>
      <c r="I166" s="202"/>
      <c r="J166" s="203">
        <f>ROUND(I166*H166,2)</f>
        <v>0</v>
      </c>
      <c r="K166" s="199" t="s">
        <v>194</v>
      </c>
      <c r="L166" s="44"/>
      <c r="M166" s="204" t="s">
        <v>19</v>
      </c>
      <c r="N166" s="205" t="s">
        <v>44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208" t="s">
        <v>141</v>
      </c>
      <c r="AT166" s="208" t="s">
        <v>137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141</v>
      </c>
      <c r="BM166" s="208" t="s">
        <v>531</v>
      </c>
    </row>
    <row r="167" s="12" customFormat="1">
      <c r="B167" s="226"/>
      <c r="C167" s="227"/>
      <c r="D167" s="228" t="s">
        <v>203</v>
      </c>
      <c r="E167" s="229" t="s">
        <v>19</v>
      </c>
      <c r="F167" s="230" t="s">
        <v>532</v>
      </c>
      <c r="G167" s="227"/>
      <c r="H167" s="231">
        <v>1215.3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203</v>
      </c>
      <c r="AU167" s="237" t="s">
        <v>83</v>
      </c>
      <c r="AV167" s="12" t="s">
        <v>83</v>
      </c>
      <c r="AW167" s="12" t="s">
        <v>34</v>
      </c>
      <c r="AX167" s="12" t="s">
        <v>81</v>
      </c>
      <c r="AY167" s="237" t="s">
        <v>142</v>
      </c>
    </row>
    <row r="168" s="1" customFormat="1" ht="48" customHeight="1">
      <c r="B168" s="39"/>
      <c r="C168" s="197" t="s">
        <v>317</v>
      </c>
      <c r="D168" s="197" t="s">
        <v>137</v>
      </c>
      <c r="E168" s="198" t="s">
        <v>533</v>
      </c>
      <c r="F168" s="199" t="s">
        <v>534</v>
      </c>
      <c r="G168" s="200" t="s">
        <v>519</v>
      </c>
      <c r="H168" s="201">
        <v>9.8689999999999998</v>
      </c>
      <c r="I168" s="202"/>
      <c r="J168" s="203">
        <f>ROUND(I168*H168,2)</f>
        <v>0</v>
      </c>
      <c r="K168" s="199" t="s">
        <v>194</v>
      </c>
      <c r="L168" s="44"/>
      <c r="M168" s="204" t="s">
        <v>19</v>
      </c>
      <c r="N168" s="205" t="s">
        <v>44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AR168" s="208" t="s">
        <v>141</v>
      </c>
      <c r="AT168" s="208" t="s">
        <v>137</v>
      </c>
      <c r="AU168" s="208" t="s">
        <v>83</v>
      </c>
      <c r="AY168" s="18" t="s">
        <v>142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8" t="s">
        <v>81</v>
      </c>
      <c r="BK168" s="209">
        <f>ROUND(I168*H168,2)</f>
        <v>0</v>
      </c>
      <c r="BL168" s="18" t="s">
        <v>141</v>
      </c>
      <c r="BM168" s="208" t="s">
        <v>535</v>
      </c>
    </row>
    <row r="169" s="12" customFormat="1">
      <c r="B169" s="226"/>
      <c r="C169" s="227"/>
      <c r="D169" s="228" t="s">
        <v>203</v>
      </c>
      <c r="E169" s="229" t="s">
        <v>19</v>
      </c>
      <c r="F169" s="230" t="s">
        <v>536</v>
      </c>
      <c r="G169" s="227"/>
      <c r="H169" s="231">
        <v>7.056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203</v>
      </c>
      <c r="AU169" s="237" t="s">
        <v>83</v>
      </c>
      <c r="AV169" s="12" t="s">
        <v>83</v>
      </c>
      <c r="AW169" s="12" t="s">
        <v>34</v>
      </c>
      <c r="AX169" s="12" t="s">
        <v>73</v>
      </c>
      <c r="AY169" s="237" t="s">
        <v>142</v>
      </c>
    </row>
    <row r="170" s="12" customFormat="1">
      <c r="B170" s="226"/>
      <c r="C170" s="227"/>
      <c r="D170" s="228" t="s">
        <v>203</v>
      </c>
      <c r="E170" s="229" t="s">
        <v>19</v>
      </c>
      <c r="F170" s="230" t="s">
        <v>537</v>
      </c>
      <c r="G170" s="227"/>
      <c r="H170" s="231">
        <v>2.8130000000000002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203</v>
      </c>
      <c r="AU170" s="237" t="s">
        <v>83</v>
      </c>
      <c r="AV170" s="12" t="s">
        <v>83</v>
      </c>
      <c r="AW170" s="12" t="s">
        <v>34</v>
      </c>
      <c r="AX170" s="12" t="s">
        <v>73</v>
      </c>
      <c r="AY170" s="237" t="s">
        <v>142</v>
      </c>
    </row>
    <row r="171" s="14" customFormat="1">
      <c r="B171" s="248"/>
      <c r="C171" s="249"/>
      <c r="D171" s="228" t="s">
        <v>203</v>
      </c>
      <c r="E171" s="250" t="s">
        <v>19</v>
      </c>
      <c r="F171" s="251" t="s">
        <v>208</v>
      </c>
      <c r="G171" s="249"/>
      <c r="H171" s="252">
        <v>9.8689999999999998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203</v>
      </c>
      <c r="AU171" s="258" t="s">
        <v>83</v>
      </c>
      <c r="AV171" s="14" t="s">
        <v>141</v>
      </c>
      <c r="AW171" s="14" t="s">
        <v>34</v>
      </c>
      <c r="AX171" s="14" t="s">
        <v>81</v>
      </c>
      <c r="AY171" s="258" t="s">
        <v>142</v>
      </c>
    </row>
    <row r="172" s="1" customFormat="1" ht="36" customHeight="1">
      <c r="B172" s="39"/>
      <c r="C172" s="197" t="s">
        <v>320</v>
      </c>
      <c r="D172" s="197" t="s">
        <v>137</v>
      </c>
      <c r="E172" s="198" t="s">
        <v>538</v>
      </c>
      <c r="F172" s="199" t="s">
        <v>539</v>
      </c>
      <c r="G172" s="200" t="s">
        <v>519</v>
      </c>
      <c r="H172" s="201">
        <v>132.84999999999999</v>
      </c>
      <c r="I172" s="202"/>
      <c r="J172" s="203">
        <f>ROUND(I172*H172,2)</f>
        <v>0</v>
      </c>
      <c r="K172" s="199" t="s">
        <v>194</v>
      </c>
      <c r="L172" s="44"/>
      <c r="M172" s="204" t="s">
        <v>19</v>
      </c>
      <c r="N172" s="205" t="s">
        <v>44</v>
      </c>
      <c r="O172" s="8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AR172" s="208" t="s">
        <v>141</v>
      </c>
      <c r="AT172" s="208" t="s">
        <v>137</v>
      </c>
      <c r="AU172" s="208" t="s">
        <v>83</v>
      </c>
      <c r="AY172" s="18" t="s">
        <v>142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8" t="s">
        <v>81</v>
      </c>
      <c r="BK172" s="209">
        <f>ROUND(I172*H172,2)</f>
        <v>0</v>
      </c>
      <c r="BL172" s="18" t="s">
        <v>141</v>
      </c>
      <c r="BM172" s="208" t="s">
        <v>540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541</v>
      </c>
      <c r="G173" s="227"/>
      <c r="H173" s="231">
        <v>94.599999999999994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73</v>
      </c>
      <c r="AY173" s="237" t="s">
        <v>142</v>
      </c>
    </row>
    <row r="174" s="12" customFormat="1">
      <c r="B174" s="226"/>
      <c r="C174" s="227"/>
      <c r="D174" s="228" t="s">
        <v>203</v>
      </c>
      <c r="E174" s="229" t="s">
        <v>19</v>
      </c>
      <c r="F174" s="230" t="s">
        <v>542</v>
      </c>
      <c r="G174" s="227"/>
      <c r="H174" s="231">
        <v>38.25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203</v>
      </c>
      <c r="AU174" s="237" t="s">
        <v>83</v>
      </c>
      <c r="AV174" s="12" t="s">
        <v>83</v>
      </c>
      <c r="AW174" s="12" t="s">
        <v>34</v>
      </c>
      <c r="AX174" s="12" t="s">
        <v>73</v>
      </c>
      <c r="AY174" s="237" t="s">
        <v>142</v>
      </c>
    </row>
    <row r="175" s="14" customFormat="1">
      <c r="B175" s="248"/>
      <c r="C175" s="249"/>
      <c r="D175" s="228" t="s">
        <v>203</v>
      </c>
      <c r="E175" s="250" t="s">
        <v>19</v>
      </c>
      <c r="F175" s="251" t="s">
        <v>208</v>
      </c>
      <c r="G175" s="249"/>
      <c r="H175" s="252">
        <v>132.84999999999999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203</v>
      </c>
      <c r="AU175" s="258" t="s">
        <v>83</v>
      </c>
      <c r="AV175" s="14" t="s">
        <v>141</v>
      </c>
      <c r="AW175" s="14" t="s">
        <v>34</v>
      </c>
      <c r="AX175" s="14" t="s">
        <v>81</v>
      </c>
      <c r="AY175" s="258" t="s">
        <v>142</v>
      </c>
    </row>
    <row r="176" s="1" customFormat="1" ht="36" customHeight="1">
      <c r="B176" s="39"/>
      <c r="C176" s="197" t="s">
        <v>323</v>
      </c>
      <c r="D176" s="197" t="s">
        <v>137</v>
      </c>
      <c r="E176" s="198" t="s">
        <v>543</v>
      </c>
      <c r="F176" s="199" t="s">
        <v>544</v>
      </c>
      <c r="G176" s="200" t="s">
        <v>519</v>
      </c>
      <c r="H176" s="201">
        <v>10.5</v>
      </c>
      <c r="I176" s="202"/>
      <c r="J176" s="203">
        <f>ROUND(I176*H176,2)</f>
        <v>0</v>
      </c>
      <c r="K176" s="199" t="s">
        <v>194</v>
      </c>
      <c r="L176" s="44"/>
      <c r="M176" s="204" t="s">
        <v>19</v>
      </c>
      <c r="N176" s="205" t="s">
        <v>44</v>
      </c>
      <c r="O176" s="84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08" t="s">
        <v>141</v>
      </c>
      <c r="AT176" s="208" t="s">
        <v>137</v>
      </c>
      <c r="AU176" s="208" t="s">
        <v>83</v>
      </c>
      <c r="AY176" s="18" t="s">
        <v>142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8" t="s">
        <v>81</v>
      </c>
      <c r="BK176" s="209">
        <f>ROUND(I176*H176,2)</f>
        <v>0</v>
      </c>
      <c r="BL176" s="18" t="s">
        <v>141</v>
      </c>
      <c r="BM176" s="208" t="s">
        <v>545</v>
      </c>
    </row>
    <row r="177" s="12" customFormat="1">
      <c r="B177" s="226"/>
      <c r="C177" s="227"/>
      <c r="D177" s="228" t="s">
        <v>203</v>
      </c>
      <c r="E177" s="229" t="s">
        <v>19</v>
      </c>
      <c r="F177" s="230" t="s">
        <v>546</v>
      </c>
      <c r="G177" s="227"/>
      <c r="H177" s="231">
        <v>10.5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203</v>
      </c>
      <c r="AU177" s="237" t="s">
        <v>83</v>
      </c>
      <c r="AV177" s="12" t="s">
        <v>83</v>
      </c>
      <c r="AW177" s="12" t="s">
        <v>34</v>
      </c>
      <c r="AX177" s="12" t="s">
        <v>81</v>
      </c>
      <c r="AY177" s="237" t="s">
        <v>142</v>
      </c>
    </row>
    <row r="178" s="1" customFormat="1" ht="48" customHeight="1">
      <c r="B178" s="39"/>
      <c r="C178" s="197" t="s">
        <v>326</v>
      </c>
      <c r="D178" s="197" t="s">
        <v>137</v>
      </c>
      <c r="E178" s="198" t="s">
        <v>547</v>
      </c>
      <c r="F178" s="199" t="s">
        <v>548</v>
      </c>
      <c r="G178" s="200" t="s">
        <v>234</v>
      </c>
      <c r="H178" s="201">
        <v>9</v>
      </c>
      <c r="I178" s="202"/>
      <c r="J178" s="203">
        <f>ROUND(I178*H178,2)</f>
        <v>0</v>
      </c>
      <c r="K178" s="199" t="s">
        <v>194</v>
      </c>
      <c r="L178" s="44"/>
      <c r="M178" s="204" t="s">
        <v>19</v>
      </c>
      <c r="N178" s="205" t="s">
        <v>44</v>
      </c>
      <c r="O178" s="84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08" t="s">
        <v>141</v>
      </c>
      <c r="AT178" s="208" t="s">
        <v>137</v>
      </c>
      <c r="AU178" s="208" t="s">
        <v>83</v>
      </c>
      <c r="AY178" s="18" t="s">
        <v>142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8" t="s">
        <v>81</v>
      </c>
      <c r="BK178" s="209">
        <f>ROUND(I178*H178,2)</f>
        <v>0</v>
      </c>
      <c r="BL178" s="18" t="s">
        <v>141</v>
      </c>
      <c r="BM178" s="208" t="s">
        <v>549</v>
      </c>
    </row>
    <row r="179" s="1" customFormat="1" ht="48" customHeight="1">
      <c r="B179" s="39"/>
      <c r="C179" s="197" t="s">
        <v>329</v>
      </c>
      <c r="D179" s="197" t="s">
        <v>137</v>
      </c>
      <c r="E179" s="198" t="s">
        <v>550</v>
      </c>
      <c r="F179" s="199" t="s">
        <v>551</v>
      </c>
      <c r="G179" s="200" t="s">
        <v>234</v>
      </c>
      <c r="H179" s="201">
        <v>1</v>
      </c>
      <c r="I179" s="202"/>
      <c r="J179" s="203">
        <f>ROUND(I179*H179,2)</f>
        <v>0</v>
      </c>
      <c r="K179" s="199" t="s">
        <v>194</v>
      </c>
      <c r="L179" s="44"/>
      <c r="M179" s="204" t="s">
        <v>19</v>
      </c>
      <c r="N179" s="205" t="s">
        <v>44</v>
      </c>
      <c r="O179" s="84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208" t="s">
        <v>141</v>
      </c>
      <c r="AT179" s="208" t="s">
        <v>137</v>
      </c>
      <c r="AU179" s="208" t="s">
        <v>83</v>
      </c>
      <c r="AY179" s="18" t="s">
        <v>142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8" t="s">
        <v>81</v>
      </c>
      <c r="BK179" s="209">
        <f>ROUND(I179*H179,2)</f>
        <v>0</v>
      </c>
      <c r="BL179" s="18" t="s">
        <v>141</v>
      </c>
      <c r="BM179" s="208" t="s">
        <v>552</v>
      </c>
    </row>
    <row r="180" s="1" customFormat="1" ht="36" customHeight="1">
      <c r="B180" s="39"/>
      <c r="C180" s="197" t="s">
        <v>287</v>
      </c>
      <c r="D180" s="197" t="s">
        <v>137</v>
      </c>
      <c r="E180" s="198" t="s">
        <v>553</v>
      </c>
      <c r="F180" s="199" t="s">
        <v>554</v>
      </c>
      <c r="G180" s="200" t="s">
        <v>234</v>
      </c>
      <c r="H180" s="201">
        <v>9</v>
      </c>
      <c r="I180" s="202"/>
      <c r="J180" s="203">
        <f>ROUND(I180*H180,2)</f>
        <v>0</v>
      </c>
      <c r="K180" s="199" t="s">
        <v>194</v>
      </c>
      <c r="L180" s="44"/>
      <c r="M180" s="204" t="s">
        <v>19</v>
      </c>
      <c r="N180" s="205" t="s">
        <v>44</v>
      </c>
      <c r="O180" s="84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08" t="s">
        <v>141</v>
      </c>
      <c r="AT180" s="208" t="s">
        <v>137</v>
      </c>
      <c r="AU180" s="208" t="s">
        <v>83</v>
      </c>
      <c r="AY180" s="18" t="s">
        <v>142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8" t="s">
        <v>81</v>
      </c>
      <c r="BK180" s="209">
        <f>ROUND(I180*H180,2)</f>
        <v>0</v>
      </c>
      <c r="BL180" s="18" t="s">
        <v>141</v>
      </c>
      <c r="BM180" s="208" t="s">
        <v>555</v>
      </c>
    </row>
    <row r="181" s="1" customFormat="1" ht="36" customHeight="1">
      <c r="B181" s="39"/>
      <c r="C181" s="197" t="s">
        <v>334</v>
      </c>
      <c r="D181" s="197" t="s">
        <v>137</v>
      </c>
      <c r="E181" s="198" t="s">
        <v>556</v>
      </c>
      <c r="F181" s="199" t="s">
        <v>557</v>
      </c>
      <c r="G181" s="200" t="s">
        <v>234</v>
      </c>
      <c r="H181" s="201">
        <v>1</v>
      </c>
      <c r="I181" s="202"/>
      <c r="J181" s="203">
        <f>ROUND(I181*H181,2)</f>
        <v>0</v>
      </c>
      <c r="K181" s="199" t="s">
        <v>194</v>
      </c>
      <c r="L181" s="44"/>
      <c r="M181" s="204" t="s">
        <v>19</v>
      </c>
      <c r="N181" s="205" t="s">
        <v>44</v>
      </c>
      <c r="O181" s="84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08" t="s">
        <v>141</v>
      </c>
      <c r="AT181" s="208" t="s">
        <v>137</v>
      </c>
      <c r="AU181" s="208" t="s">
        <v>83</v>
      </c>
      <c r="AY181" s="18" t="s">
        <v>142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8" t="s">
        <v>81</v>
      </c>
      <c r="BK181" s="209">
        <f>ROUND(I181*H181,2)</f>
        <v>0</v>
      </c>
      <c r="BL181" s="18" t="s">
        <v>141</v>
      </c>
      <c r="BM181" s="208" t="s">
        <v>558</v>
      </c>
    </row>
    <row r="182" s="1" customFormat="1" ht="36" customHeight="1">
      <c r="B182" s="39"/>
      <c r="C182" s="197" t="s">
        <v>338</v>
      </c>
      <c r="D182" s="197" t="s">
        <v>137</v>
      </c>
      <c r="E182" s="198" t="s">
        <v>559</v>
      </c>
      <c r="F182" s="199" t="s">
        <v>560</v>
      </c>
      <c r="G182" s="200" t="s">
        <v>234</v>
      </c>
      <c r="H182" s="201">
        <v>9</v>
      </c>
      <c r="I182" s="202"/>
      <c r="J182" s="203">
        <f>ROUND(I182*H182,2)</f>
        <v>0</v>
      </c>
      <c r="K182" s="199" t="s">
        <v>194</v>
      </c>
      <c r="L182" s="44"/>
      <c r="M182" s="204" t="s">
        <v>19</v>
      </c>
      <c r="N182" s="205" t="s">
        <v>44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08" t="s">
        <v>141</v>
      </c>
      <c r="AT182" s="208" t="s">
        <v>137</v>
      </c>
      <c r="AU182" s="208" t="s">
        <v>83</v>
      </c>
      <c r="AY182" s="18" t="s">
        <v>142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8" t="s">
        <v>81</v>
      </c>
      <c r="BK182" s="209">
        <f>ROUND(I182*H182,2)</f>
        <v>0</v>
      </c>
      <c r="BL182" s="18" t="s">
        <v>141</v>
      </c>
      <c r="BM182" s="208" t="s">
        <v>561</v>
      </c>
    </row>
    <row r="183" s="1" customFormat="1" ht="36" customHeight="1">
      <c r="B183" s="39"/>
      <c r="C183" s="197" t="s">
        <v>341</v>
      </c>
      <c r="D183" s="197" t="s">
        <v>137</v>
      </c>
      <c r="E183" s="198" t="s">
        <v>562</v>
      </c>
      <c r="F183" s="199" t="s">
        <v>563</v>
      </c>
      <c r="G183" s="200" t="s">
        <v>234</v>
      </c>
      <c r="H183" s="201">
        <v>1</v>
      </c>
      <c r="I183" s="202"/>
      <c r="J183" s="203">
        <f>ROUND(I183*H183,2)</f>
        <v>0</v>
      </c>
      <c r="K183" s="199" t="s">
        <v>194</v>
      </c>
      <c r="L183" s="44"/>
      <c r="M183" s="204" t="s">
        <v>19</v>
      </c>
      <c r="N183" s="205" t="s">
        <v>44</v>
      </c>
      <c r="O183" s="84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AR183" s="208" t="s">
        <v>141</v>
      </c>
      <c r="AT183" s="208" t="s">
        <v>137</v>
      </c>
      <c r="AU183" s="208" t="s">
        <v>83</v>
      </c>
      <c r="AY183" s="18" t="s">
        <v>142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8" t="s">
        <v>81</v>
      </c>
      <c r="BK183" s="209">
        <f>ROUND(I183*H183,2)</f>
        <v>0</v>
      </c>
      <c r="BL183" s="18" t="s">
        <v>141</v>
      </c>
      <c r="BM183" s="208" t="s">
        <v>564</v>
      </c>
    </row>
    <row r="184" s="1" customFormat="1" ht="24" customHeight="1">
      <c r="B184" s="39"/>
      <c r="C184" s="197" t="s">
        <v>344</v>
      </c>
      <c r="D184" s="197" t="s">
        <v>137</v>
      </c>
      <c r="E184" s="198" t="s">
        <v>565</v>
      </c>
      <c r="F184" s="199" t="s">
        <v>566</v>
      </c>
      <c r="G184" s="200" t="s">
        <v>417</v>
      </c>
      <c r="H184" s="201">
        <v>125</v>
      </c>
      <c r="I184" s="202"/>
      <c r="J184" s="203">
        <f>ROUND(I184*H184,2)</f>
        <v>0</v>
      </c>
      <c r="K184" s="199" t="s">
        <v>194</v>
      </c>
      <c r="L184" s="44"/>
      <c r="M184" s="204" t="s">
        <v>19</v>
      </c>
      <c r="N184" s="205" t="s">
        <v>44</v>
      </c>
      <c r="O184" s="84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208" t="s">
        <v>141</v>
      </c>
      <c r="AT184" s="208" t="s">
        <v>137</v>
      </c>
      <c r="AU184" s="208" t="s">
        <v>83</v>
      </c>
      <c r="AY184" s="18" t="s">
        <v>142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8" t="s">
        <v>81</v>
      </c>
      <c r="BK184" s="209">
        <f>ROUND(I184*H184,2)</f>
        <v>0</v>
      </c>
      <c r="BL184" s="18" t="s">
        <v>141</v>
      </c>
      <c r="BM184" s="208" t="s">
        <v>567</v>
      </c>
    </row>
    <row r="185" s="1" customFormat="1" ht="60" customHeight="1">
      <c r="B185" s="39"/>
      <c r="C185" s="197" t="s">
        <v>347</v>
      </c>
      <c r="D185" s="197" t="s">
        <v>137</v>
      </c>
      <c r="E185" s="198" t="s">
        <v>568</v>
      </c>
      <c r="F185" s="199" t="s">
        <v>569</v>
      </c>
      <c r="G185" s="200" t="s">
        <v>234</v>
      </c>
      <c r="H185" s="201">
        <v>171</v>
      </c>
      <c r="I185" s="202"/>
      <c r="J185" s="203">
        <f>ROUND(I185*H185,2)</f>
        <v>0</v>
      </c>
      <c r="K185" s="199" t="s">
        <v>194</v>
      </c>
      <c r="L185" s="44"/>
      <c r="M185" s="204" t="s">
        <v>19</v>
      </c>
      <c r="N185" s="205" t="s">
        <v>44</v>
      </c>
      <c r="O185" s="84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AR185" s="208" t="s">
        <v>141</v>
      </c>
      <c r="AT185" s="208" t="s">
        <v>137</v>
      </c>
      <c r="AU185" s="208" t="s">
        <v>83</v>
      </c>
      <c r="AY185" s="18" t="s">
        <v>142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8" t="s">
        <v>81</v>
      </c>
      <c r="BK185" s="209">
        <f>ROUND(I185*H185,2)</f>
        <v>0</v>
      </c>
      <c r="BL185" s="18" t="s">
        <v>141</v>
      </c>
      <c r="BM185" s="208" t="s">
        <v>570</v>
      </c>
    </row>
    <row r="186" s="12" customFormat="1">
      <c r="B186" s="226"/>
      <c r="C186" s="227"/>
      <c r="D186" s="228" t="s">
        <v>203</v>
      </c>
      <c r="E186" s="229" t="s">
        <v>19</v>
      </c>
      <c r="F186" s="230" t="s">
        <v>571</v>
      </c>
      <c r="G186" s="227"/>
      <c r="H186" s="231">
        <v>171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203</v>
      </c>
      <c r="AU186" s="237" t="s">
        <v>83</v>
      </c>
      <c r="AV186" s="12" t="s">
        <v>83</v>
      </c>
      <c r="AW186" s="12" t="s">
        <v>34</v>
      </c>
      <c r="AX186" s="12" t="s">
        <v>81</v>
      </c>
      <c r="AY186" s="237" t="s">
        <v>142</v>
      </c>
    </row>
    <row r="187" s="13" customFormat="1">
      <c r="B187" s="238"/>
      <c r="C187" s="239"/>
      <c r="D187" s="228" t="s">
        <v>203</v>
      </c>
      <c r="E187" s="240" t="s">
        <v>19</v>
      </c>
      <c r="F187" s="241" t="s">
        <v>572</v>
      </c>
      <c r="G187" s="239"/>
      <c r="H187" s="240" t="s">
        <v>19</v>
      </c>
      <c r="I187" s="242"/>
      <c r="J187" s="239"/>
      <c r="K187" s="239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203</v>
      </c>
      <c r="AU187" s="247" t="s">
        <v>83</v>
      </c>
      <c r="AV187" s="13" t="s">
        <v>81</v>
      </c>
      <c r="AW187" s="13" t="s">
        <v>34</v>
      </c>
      <c r="AX187" s="13" t="s">
        <v>73</v>
      </c>
      <c r="AY187" s="247" t="s">
        <v>142</v>
      </c>
    </row>
    <row r="188" s="1" customFormat="1" ht="60" customHeight="1">
      <c r="B188" s="39"/>
      <c r="C188" s="197" t="s">
        <v>350</v>
      </c>
      <c r="D188" s="197" t="s">
        <v>137</v>
      </c>
      <c r="E188" s="198" t="s">
        <v>573</v>
      </c>
      <c r="F188" s="199" t="s">
        <v>574</v>
      </c>
      <c r="G188" s="200" t="s">
        <v>234</v>
      </c>
      <c r="H188" s="201">
        <v>19</v>
      </c>
      <c r="I188" s="202"/>
      <c r="J188" s="203">
        <f>ROUND(I188*H188,2)</f>
        <v>0</v>
      </c>
      <c r="K188" s="199" t="s">
        <v>194</v>
      </c>
      <c r="L188" s="44"/>
      <c r="M188" s="204" t="s">
        <v>19</v>
      </c>
      <c r="N188" s="205" t="s">
        <v>44</v>
      </c>
      <c r="O188" s="84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AR188" s="208" t="s">
        <v>141</v>
      </c>
      <c r="AT188" s="208" t="s">
        <v>137</v>
      </c>
      <c r="AU188" s="208" t="s">
        <v>83</v>
      </c>
      <c r="AY188" s="18" t="s">
        <v>142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8" t="s">
        <v>81</v>
      </c>
      <c r="BK188" s="209">
        <f>ROUND(I188*H188,2)</f>
        <v>0</v>
      </c>
      <c r="BL188" s="18" t="s">
        <v>141</v>
      </c>
      <c r="BM188" s="208" t="s">
        <v>575</v>
      </c>
    </row>
    <row r="189" s="12" customFormat="1">
      <c r="B189" s="226"/>
      <c r="C189" s="227"/>
      <c r="D189" s="228" t="s">
        <v>203</v>
      </c>
      <c r="E189" s="229" t="s">
        <v>19</v>
      </c>
      <c r="F189" s="230" t="s">
        <v>576</v>
      </c>
      <c r="G189" s="227"/>
      <c r="H189" s="231">
        <v>19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203</v>
      </c>
      <c r="AU189" s="237" t="s">
        <v>83</v>
      </c>
      <c r="AV189" s="12" t="s">
        <v>83</v>
      </c>
      <c r="AW189" s="12" t="s">
        <v>34</v>
      </c>
      <c r="AX189" s="12" t="s">
        <v>81</v>
      </c>
      <c r="AY189" s="237" t="s">
        <v>142</v>
      </c>
    </row>
    <row r="190" s="13" customFormat="1">
      <c r="B190" s="238"/>
      <c r="C190" s="239"/>
      <c r="D190" s="228" t="s">
        <v>203</v>
      </c>
      <c r="E190" s="240" t="s">
        <v>19</v>
      </c>
      <c r="F190" s="241" t="s">
        <v>572</v>
      </c>
      <c r="G190" s="239"/>
      <c r="H190" s="240" t="s">
        <v>19</v>
      </c>
      <c r="I190" s="242"/>
      <c r="J190" s="239"/>
      <c r="K190" s="239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203</v>
      </c>
      <c r="AU190" s="247" t="s">
        <v>83</v>
      </c>
      <c r="AV190" s="13" t="s">
        <v>81</v>
      </c>
      <c r="AW190" s="13" t="s">
        <v>34</v>
      </c>
      <c r="AX190" s="13" t="s">
        <v>73</v>
      </c>
      <c r="AY190" s="247" t="s">
        <v>142</v>
      </c>
    </row>
    <row r="191" s="1" customFormat="1" ht="60" customHeight="1">
      <c r="B191" s="39"/>
      <c r="C191" s="197" t="s">
        <v>353</v>
      </c>
      <c r="D191" s="197" t="s">
        <v>137</v>
      </c>
      <c r="E191" s="198" t="s">
        <v>577</v>
      </c>
      <c r="F191" s="199" t="s">
        <v>578</v>
      </c>
      <c r="G191" s="200" t="s">
        <v>234</v>
      </c>
      <c r="H191" s="201">
        <v>171</v>
      </c>
      <c r="I191" s="202"/>
      <c r="J191" s="203">
        <f>ROUND(I191*H191,2)</f>
        <v>0</v>
      </c>
      <c r="K191" s="199" t="s">
        <v>194</v>
      </c>
      <c r="L191" s="44"/>
      <c r="M191" s="204" t="s">
        <v>19</v>
      </c>
      <c r="N191" s="205" t="s">
        <v>44</v>
      </c>
      <c r="O191" s="84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AR191" s="208" t="s">
        <v>141</v>
      </c>
      <c r="AT191" s="208" t="s">
        <v>137</v>
      </c>
      <c r="AU191" s="208" t="s">
        <v>83</v>
      </c>
      <c r="AY191" s="18" t="s">
        <v>142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8" t="s">
        <v>81</v>
      </c>
      <c r="BK191" s="209">
        <f>ROUND(I191*H191,2)</f>
        <v>0</v>
      </c>
      <c r="BL191" s="18" t="s">
        <v>141</v>
      </c>
      <c r="BM191" s="208" t="s">
        <v>579</v>
      </c>
    </row>
    <row r="192" s="12" customFormat="1">
      <c r="B192" s="226"/>
      <c r="C192" s="227"/>
      <c r="D192" s="228" t="s">
        <v>203</v>
      </c>
      <c r="E192" s="229" t="s">
        <v>19</v>
      </c>
      <c r="F192" s="230" t="s">
        <v>571</v>
      </c>
      <c r="G192" s="227"/>
      <c r="H192" s="231">
        <v>171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203</v>
      </c>
      <c r="AU192" s="237" t="s">
        <v>83</v>
      </c>
      <c r="AV192" s="12" t="s">
        <v>83</v>
      </c>
      <c r="AW192" s="12" t="s">
        <v>34</v>
      </c>
      <c r="AX192" s="12" t="s">
        <v>81</v>
      </c>
      <c r="AY192" s="237" t="s">
        <v>142</v>
      </c>
    </row>
    <row r="193" s="13" customFormat="1">
      <c r="B193" s="238"/>
      <c r="C193" s="239"/>
      <c r="D193" s="228" t="s">
        <v>203</v>
      </c>
      <c r="E193" s="240" t="s">
        <v>19</v>
      </c>
      <c r="F193" s="241" t="s">
        <v>572</v>
      </c>
      <c r="G193" s="239"/>
      <c r="H193" s="240" t="s">
        <v>19</v>
      </c>
      <c r="I193" s="242"/>
      <c r="J193" s="239"/>
      <c r="K193" s="239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203</v>
      </c>
      <c r="AU193" s="247" t="s">
        <v>83</v>
      </c>
      <c r="AV193" s="13" t="s">
        <v>81</v>
      </c>
      <c r="AW193" s="13" t="s">
        <v>34</v>
      </c>
      <c r="AX193" s="13" t="s">
        <v>73</v>
      </c>
      <c r="AY193" s="247" t="s">
        <v>142</v>
      </c>
    </row>
    <row r="194" s="1" customFormat="1" ht="60" customHeight="1">
      <c r="B194" s="39"/>
      <c r="C194" s="197" t="s">
        <v>356</v>
      </c>
      <c r="D194" s="197" t="s">
        <v>137</v>
      </c>
      <c r="E194" s="198" t="s">
        <v>580</v>
      </c>
      <c r="F194" s="199" t="s">
        <v>581</v>
      </c>
      <c r="G194" s="200" t="s">
        <v>234</v>
      </c>
      <c r="H194" s="201">
        <v>19</v>
      </c>
      <c r="I194" s="202"/>
      <c r="J194" s="203">
        <f>ROUND(I194*H194,2)</f>
        <v>0</v>
      </c>
      <c r="K194" s="199" t="s">
        <v>194</v>
      </c>
      <c r="L194" s="44"/>
      <c r="M194" s="204" t="s">
        <v>19</v>
      </c>
      <c r="N194" s="205" t="s">
        <v>44</v>
      </c>
      <c r="O194" s="84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AR194" s="208" t="s">
        <v>141</v>
      </c>
      <c r="AT194" s="208" t="s">
        <v>137</v>
      </c>
      <c r="AU194" s="208" t="s">
        <v>83</v>
      </c>
      <c r="AY194" s="18" t="s">
        <v>142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8" t="s">
        <v>81</v>
      </c>
      <c r="BK194" s="209">
        <f>ROUND(I194*H194,2)</f>
        <v>0</v>
      </c>
      <c r="BL194" s="18" t="s">
        <v>141</v>
      </c>
      <c r="BM194" s="208" t="s">
        <v>582</v>
      </c>
    </row>
    <row r="195" s="12" customFormat="1">
      <c r="B195" s="226"/>
      <c r="C195" s="227"/>
      <c r="D195" s="228" t="s">
        <v>203</v>
      </c>
      <c r="E195" s="229" t="s">
        <v>19</v>
      </c>
      <c r="F195" s="230" t="s">
        <v>576</v>
      </c>
      <c r="G195" s="227"/>
      <c r="H195" s="231">
        <v>19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203</v>
      </c>
      <c r="AU195" s="237" t="s">
        <v>83</v>
      </c>
      <c r="AV195" s="12" t="s">
        <v>83</v>
      </c>
      <c r="AW195" s="12" t="s">
        <v>34</v>
      </c>
      <c r="AX195" s="12" t="s">
        <v>81</v>
      </c>
      <c r="AY195" s="237" t="s">
        <v>142</v>
      </c>
    </row>
    <row r="196" s="13" customFormat="1">
      <c r="B196" s="238"/>
      <c r="C196" s="239"/>
      <c r="D196" s="228" t="s">
        <v>203</v>
      </c>
      <c r="E196" s="240" t="s">
        <v>19</v>
      </c>
      <c r="F196" s="241" t="s">
        <v>572</v>
      </c>
      <c r="G196" s="239"/>
      <c r="H196" s="240" t="s">
        <v>19</v>
      </c>
      <c r="I196" s="242"/>
      <c r="J196" s="239"/>
      <c r="K196" s="239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203</v>
      </c>
      <c r="AU196" s="247" t="s">
        <v>83</v>
      </c>
      <c r="AV196" s="13" t="s">
        <v>81</v>
      </c>
      <c r="AW196" s="13" t="s">
        <v>34</v>
      </c>
      <c r="AX196" s="13" t="s">
        <v>73</v>
      </c>
      <c r="AY196" s="247" t="s">
        <v>142</v>
      </c>
    </row>
    <row r="197" s="1" customFormat="1" ht="48" customHeight="1">
      <c r="B197" s="39"/>
      <c r="C197" s="197" t="s">
        <v>359</v>
      </c>
      <c r="D197" s="197" t="s">
        <v>137</v>
      </c>
      <c r="E197" s="198" t="s">
        <v>583</v>
      </c>
      <c r="F197" s="199" t="s">
        <v>584</v>
      </c>
      <c r="G197" s="200" t="s">
        <v>234</v>
      </c>
      <c r="H197" s="201">
        <v>171</v>
      </c>
      <c r="I197" s="202"/>
      <c r="J197" s="203">
        <f>ROUND(I197*H197,2)</f>
        <v>0</v>
      </c>
      <c r="K197" s="199" t="s">
        <v>194</v>
      </c>
      <c r="L197" s="44"/>
      <c r="M197" s="204" t="s">
        <v>19</v>
      </c>
      <c r="N197" s="205" t="s">
        <v>44</v>
      </c>
      <c r="O197" s="84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AR197" s="208" t="s">
        <v>141</v>
      </c>
      <c r="AT197" s="208" t="s">
        <v>137</v>
      </c>
      <c r="AU197" s="208" t="s">
        <v>83</v>
      </c>
      <c r="AY197" s="18" t="s">
        <v>142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8" t="s">
        <v>81</v>
      </c>
      <c r="BK197" s="209">
        <f>ROUND(I197*H197,2)</f>
        <v>0</v>
      </c>
      <c r="BL197" s="18" t="s">
        <v>141</v>
      </c>
      <c r="BM197" s="208" t="s">
        <v>585</v>
      </c>
    </row>
    <row r="198" s="12" customFormat="1">
      <c r="B198" s="226"/>
      <c r="C198" s="227"/>
      <c r="D198" s="228" t="s">
        <v>203</v>
      </c>
      <c r="E198" s="229" t="s">
        <v>19</v>
      </c>
      <c r="F198" s="230" t="s">
        <v>571</v>
      </c>
      <c r="G198" s="227"/>
      <c r="H198" s="231">
        <v>171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203</v>
      </c>
      <c r="AU198" s="237" t="s">
        <v>83</v>
      </c>
      <c r="AV198" s="12" t="s">
        <v>83</v>
      </c>
      <c r="AW198" s="12" t="s">
        <v>34</v>
      </c>
      <c r="AX198" s="12" t="s">
        <v>81</v>
      </c>
      <c r="AY198" s="237" t="s">
        <v>142</v>
      </c>
    </row>
    <row r="199" s="13" customFormat="1">
      <c r="B199" s="238"/>
      <c r="C199" s="239"/>
      <c r="D199" s="228" t="s">
        <v>203</v>
      </c>
      <c r="E199" s="240" t="s">
        <v>19</v>
      </c>
      <c r="F199" s="241" t="s">
        <v>586</v>
      </c>
      <c r="G199" s="239"/>
      <c r="H199" s="240" t="s">
        <v>19</v>
      </c>
      <c r="I199" s="242"/>
      <c r="J199" s="239"/>
      <c r="K199" s="239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203</v>
      </c>
      <c r="AU199" s="247" t="s">
        <v>83</v>
      </c>
      <c r="AV199" s="13" t="s">
        <v>81</v>
      </c>
      <c r="AW199" s="13" t="s">
        <v>34</v>
      </c>
      <c r="AX199" s="13" t="s">
        <v>73</v>
      </c>
      <c r="AY199" s="247" t="s">
        <v>142</v>
      </c>
    </row>
    <row r="200" s="1" customFormat="1" ht="48" customHeight="1">
      <c r="B200" s="39"/>
      <c r="C200" s="197" t="s">
        <v>362</v>
      </c>
      <c r="D200" s="197" t="s">
        <v>137</v>
      </c>
      <c r="E200" s="198" t="s">
        <v>587</v>
      </c>
      <c r="F200" s="199" t="s">
        <v>588</v>
      </c>
      <c r="G200" s="200" t="s">
        <v>234</v>
      </c>
      <c r="H200" s="201">
        <v>19</v>
      </c>
      <c r="I200" s="202"/>
      <c r="J200" s="203">
        <f>ROUND(I200*H200,2)</f>
        <v>0</v>
      </c>
      <c r="K200" s="199" t="s">
        <v>194</v>
      </c>
      <c r="L200" s="44"/>
      <c r="M200" s="204" t="s">
        <v>19</v>
      </c>
      <c r="N200" s="205" t="s">
        <v>44</v>
      </c>
      <c r="O200" s="84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AR200" s="208" t="s">
        <v>141</v>
      </c>
      <c r="AT200" s="208" t="s">
        <v>137</v>
      </c>
      <c r="AU200" s="208" t="s">
        <v>83</v>
      </c>
      <c r="AY200" s="18" t="s">
        <v>142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8" t="s">
        <v>81</v>
      </c>
      <c r="BK200" s="209">
        <f>ROUND(I200*H200,2)</f>
        <v>0</v>
      </c>
      <c r="BL200" s="18" t="s">
        <v>141</v>
      </c>
      <c r="BM200" s="208" t="s">
        <v>589</v>
      </c>
    </row>
    <row r="201" s="12" customFormat="1">
      <c r="B201" s="226"/>
      <c r="C201" s="227"/>
      <c r="D201" s="228" t="s">
        <v>203</v>
      </c>
      <c r="E201" s="229" t="s">
        <v>19</v>
      </c>
      <c r="F201" s="230" t="s">
        <v>576</v>
      </c>
      <c r="G201" s="227"/>
      <c r="H201" s="231">
        <v>19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203</v>
      </c>
      <c r="AU201" s="237" t="s">
        <v>83</v>
      </c>
      <c r="AV201" s="12" t="s">
        <v>83</v>
      </c>
      <c r="AW201" s="12" t="s">
        <v>34</v>
      </c>
      <c r="AX201" s="12" t="s">
        <v>81</v>
      </c>
      <c r="AY201" s="237" t="s">
        <v>142</v>
      </c>
    </row>
    <row r="202" s="13" customFormat="1">
      <c r="B202" s="238"/>
      <c r="C202" s="239"/>
      <c r="D202" s="228" t="s">
        <v>203</v>
      </c>
      <c r="E202" s="240" t="s">
        <v>19</v>
      </c>
      <c r="F202" s="241" t="s">
        <v>586</v>
      </c>
      <c r="G202" s="239"/>
      <c r="H202" s="240" t="s">
        <v>19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203</v>
      </c>
      <c r="AU202" s="247" t="s">
        <v>83</v>
      </c>
      <c r="AV202" s="13" t="s">
        <v>81</v>
      </c>
      <c r="AW202" s="13" t="s">
        <v>34</v>
      </c>
      <c r="AX202" s="13" t="s">
        <v>73</v>
      </c>
      <c r="AY202" s="247" t="s">
        <v>142</v>
      </c>
    </row>
    <row r="203" s="1" customFormat="1" ht="24" customHeight="1">
      <c r="B203" s="39"/>
      <c r="C203" s="197" t="s">
        <v>365</v>
      </c>
      <c r="D203" s="197" t="s">
        <v>137</v>
      </c>
      <c r="E203" s="198" t="s">
        <v>590</v>
      </c>
      <c r="F203" s="199" t="s">
        <v>591</v>
      </c>
      <c r="G203" s="200" t="s">
        <v>417</v>
      </c>
      <c r="H203" s="201">
        <v>1875</v>
      </c>
      <c r="I203" s="202"/>
      <c r="J203" s="203">
        <f>ROUND(I203*H203,2)</f>
        <v>0</v>
      </c>
      <c r="K203" s="199" t="s">
        <v>194</v>
      </c>
      <c r="L203" s="44"/>
      <c r="M203" s="204" t="s">
        <v>19</v>
      </c>
      <c r="N203" s="205" t="s">
        <v>44</v>
      </c>
      <c r="O203" s="84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AR203" s="208" t="s">
        <v>141</v>
      </c>
      <c r="AT203" s="208" t="s">
        <v>137</v>
      </c>
      <c r="AU203" s="208" t="s">
        <v>83</v>
      </c>
      <c r="AY203" s="18" t="s">
        <v>142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8" t="s">
        <v>81</v>
      </c>
      <c r="BK203" s="209">
        <f>ROUND(I203*H203,2)</f>
        <v>0</v>
      </c>
      <c r="BL203" s="18" t="s">
        <v>141</v>
      </c>
      <c r="BM203" s="208" t="s">
        <v>592</v>
      </c>
    </row>
    <row r="204" s="12" customFormat="1">
      <c r="B204" s="226"/>
      <c r="C204" s="227"/>
      <c r="D204" s="228" t="s">
        <v>203</v>
      </c>
      <c r="E204" s="229" t="s">
        <v>19</v>
      </c>
      <c r="F204" s="230" t="s">
        <v>593</v>
      </c>
      <c r="G204" s="227"/>
      <c r="H204" s="231">
        <v>1875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203</v>
      </c>
      <c r="AU204" s="237" t="s">
        <v>83</v>
      </c>
      <c r="AV204" s="12" t="s">
        <v>83</v>
      </c>
      <c r="AW204" s="12" t="s">
        <v>34</v>
      </c>
      <c r="AX204" s="12" t="s">
        <v>81</v>
      </c>
      <c r="AY204" s="237" t="s">
        <v>142</v>
      </c>
    </row>
    <row r="205" s="13" customFormat="1">
      <c r="B205" s="238"/>
      <c r="C205" s="239"/>
      <c r="D205" s="228" t="s">
        <v>203</v>
      </c>
      <c r="E205" s="240" t="s">
        <v>19</v>
      </c>
      <c r="F205" s="241" t="s">
        <v>594</v>
      </c>
      <c r="G205" s="239"/>
      <c r="H205" s="240" t="s">
        <v>19</v>
      </c>
      <c r="I205" s="242"/>
      <c r="J205" s="239"/>
      <c r="K205" s="239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203</v>
      </c>
      <c r="AU205" s="247" t="s">
        <v>83</v>
      </c>
      <c r="AV205" s="13" t="s">
        <v>81</v>
      </c>
      <c r="AW205" s="13" t="s">
        <v>34</v>
      </c>
      <c r="AX205" s="13" t="s">
        <v>73</v>
      </c>
      <c r="AY205" s="247" t="s">
        <v>142</v>
      </c>
    </row>
    <row r="206" s="1" customFormat="1" ht="60" customHeight="1">
      <c r="B206" s="39"/>
      <c r="C206" s="197" t="s">
        <v>368</v>
      </c>
      <c r="D206" s="197" t="s">
        <v>137</v>
      </c>
      <c r="E206" s="198" t="s">
        <v>595</v>
      </c>
      <c r="F206" s="199" t="s">
        <v>596</v>
      </c>
      <c r="G206" s="200" t="s">
        <v>519</v>
      </c>
      <c r="H206" s="201">
        <v>855.20000000000005</v>
      </c>
      <c r="I206" s="202"/>
      <c r="J206" s="203">
        <f>ROUND(I206*H206,2)</f>
        <v>0</v>
      </c>
      <c r="K206" s="199" t="s">
        <v>194</v>
      </c>
      <c r="L206" s="44"/>
      <c r="M206" s="204" t="s">
        <v>19</v>
      </c>
      <c r="N206" s="205" t="s">
        <v>44</v>
      </c>
      <c r="O206" s="84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AR206" s="208" t="s">
        <v>141</v>
      </c>
      <c r="AT206" s="208" t="s">
        <v>137</v>
      </c>
      <c r="AU206" s="208" t="s">
        <v>83</v>
      </c>
      <c r="AY206" s="18" t="s">
        <v>142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8" t="s">
        <v>81</v>
      </c>
      <c r="BK206" s="209">
        <f>ROUND(I206*H206,2)</f>
        <v>0</v>
      </c>
      <c r="BL206" s="18" t="s">
        <v>141</v>
      </c>
      <c r="BM206" s="208" t="s">
        <v>597</v>
      </c>
    </row>
    <row r="207" s="1" customFormat="1">
      <c r="B207" s="39"/>
      <c r="C207" s="40"/>
      <c r="D207" s="228" t="s">
        <v>213</v>
      </c>
      <c r="E207" s="40"/>
      <c r="F207" s="259" t="s">
        <v>598</v>
      </c>
      <c r="G207" s="40"/>
      <c r="H207" s="40"/>
      <c r="I207" s="136"/>
      <c r="J207" s="40"/>
      <c r="K207" s="40"/>
      <c r="L207" s="44"/>
      <c r="M207" s="260"/>
      <c r="N207" s="84"/>
      <c r="O207" s="84"/>
      <c r="P207" s="84"/>
      <c r="Q207" s="84"/>
      <c r="R207" s="84"/>
      <c r="S207" s="84"/>
      <c r="T207" s="85"/>
      <c r="AT207" s="18" t="s">
        <v>213</v>
      </c>
      <c r="AU207" s="18" t="s">
        <v>83</v>
      </c>
    </row>
    <row r="208" s="12" customFormat="1">
      <c r="B208" s="226"/>
      <c r="C208" s="227"/>
      <c r="D208" s="228" t="s">
        <v>203</v>
      </c>
      <c r="E208" s="229" t="s">
        <v>19</v>
      </c>
      <c r="F208" s="230" t="s">
        <v>599</v>
      </c>
      <c r="G208" s="227"/>
      <c r="H208" s="231">
        <v>110.8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203</v>
      </c>
      <c r="AU208" s="237" t="s">
        <v>83</v>
      </c>
      <c r="AV208" s="12" t="s">
        <v>83</v>
      </c>
      <c r="AW208" s="12" t="s">
        <v>34</v>
      </c>
      <c r="AX208" s="12" t="s">
        <v>73</v>
      </c>
      <c r="AY208" s="237" t="s">
        <v>142</v>
      </c>
    </row>
    <row r="209" s="12" customFormat="1">
      <c r="B209" s="226"/>
      <c r="C209" s="227"/>
      <c r="D209" s="228" t="s">
        <v>203</v>
      </c>
      <c r="E209" s="229" t="s">
        <v>19</v>
      </c>
      <c r="F209" s="230" t="s">
        <v>600</v>
      </c>
      <c r="G209" s="227"/>
      <c r="H209" s="231">
        <v>110.8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203</v>
      </c>
      <c r="AU209" s="237" t="s">
        <v>83</v>
      </c>
      <c r="AV209" s="12" t="s">
        <v>83</v>
      </c>
      <c r="AW209" s="12" t="s">
        <v>34</v>
      </c>
      <c r="AX209" s="12" t="s">
        <v>73</v>
      </c>
      <c r="AY209" s="237" t="s">
        <v>142</v>
      </c>
    </row>
    <row r="210" s="12" customFormat="1">
      <c r="B210" s="226"/>
      <c r="C210" s="227"/>
      <c r="D210" s="228" t="s">
        <v>203</v>
      </c>
      <c r="E210" s="229" t="s">
        <v>19</v>
      </c>
      <c r="F210" s="230" t="s">
        <v>601</v>
      </c>
      <c r="G210" s="227"/>
      <c r="H210" s="231">
        <v>316.80000000000001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203</v>
      </c>
      <c r="AU210" s="237" t="s">
        <v>83</v>
      </c>
      <c r="AV210" s="12" t="s">
        <v>83</v>
      </c>
      <c r="AW210" s="12" t="s">
        <v>34</v>
      </c>
      <c r="AX210" s="12" t="s">
        <v>73</v>
      </c>
      <c r="AY210" s="237" t="s">
        <v>142</v>
      </c>
    </row>
    <row r="211" s="12" customFormat="1">
      <c r="B211" s="226"/>
      <c r="C211" s="227"/>
      <c r="D211" s="228" t="s">
        <v>203</v>
      </c>
      <c r="E211" s="229" t="s">
        <v>19</v>
      </c>
      <c r="F211" s="230" t="s">
        <v>602</v>
      </c>
      <c r="G211" s="227"/>
      <c r="H211" s="231">
        <v>316.80000000000001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203</v>
      </c>
      <c r="AU211" s="237" t="s">
        <v>83</v>
      </c>
      <c r="AV211" s="12" t="s">
        <v>83</v>
      </c>
      <c r="AW211" s="12" t="s">
        <v>34</v>
      </c>
      <c r="AX211" s="12" t="s">
        <v>73</v>
      </c>
      <c r="AY211" s="237" t="s">
        <v>142</v>
      </c>
    </row>
    <row r="212" s="14" customFormat="1">
      <c r="B212" s="248"/>
      <c r="C212" s="249"/>
      <c r="D212" s="228" t="s">
        <v>203</v>
      </c>
      <c r="E212" s="250" t="s">
        <v>19</v>
      </c>
      <c r="F212" s="251" t="s">
        <v>208</v>
      </c>
      <c r="G212" s="249"/>
      <c r="H212" s="252">
        <v>855.20000000000005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203</v>
      </c>
      <c r="AU212" s="258" t="s">
        <v>83</v>
      </c>
      <c r="AV212" s="14" t="s">
        <v>141</v>
      </c>
      <c r="AW212" s="14" t="s">
        <v>34</v>
      </c>
      <c r="AX212" s="14" t="s">
        <v>81</v>
      </c>
      <c r="AY212" s="258" t="s">
        <v>142</v>
      </c>
    </row>
    <row r="213" s="1" customFormat="1" ht="16.5" customHeight="1">
      <c r="B213" s="39"/>
      <c r="C213" s="264" t="s">
        <v>371</v>
      </c>
      <c r="D213" s="264" t="s">
        <v>283</v>
      </c>
      <c r="E213" s="265" t="s">
        <v>603</v>
      </c>
      <c r="F213" s="266" t="s">
        <v>604</v>
      </c>
      <c r="G213" s="267" t="s">
        <v>280</v>
      </c>
      <c r="H213" s="268">
        <v>192.40000000000001</v>
      </c>
      <c r="I213" s="269"/>
      <c r="J213" s="270">
        <f>ROUND(I213*H213,2)</f>
        <v>0</v>
      </c>
      <c r="K213" s="266" t="s">
        <v>194</v>
      </c>
      <c r="L213" s="271"/>
      <c r="M213" s="272" t="s">
        <v>19</v>
      </c>
      <c r="N213" s="273" t="s">
        <v>44</v>
      </c>
      <c r="O213" s="84"/>
      <c r="P213" s="206">
        <f>O213*H213</f>
        <v>0</v>
      </c>
      <c r="Q213" s="206">
        <v>1</v>
      </c>
      <c r="R213" s="206">
        <f>Q213*H213</f>
        <v>192.40000000000001</v>
      </c>
      <c r="S213" s="206">
        <v>0</v>
      </c>
      <c r="T213" s="207">
        <f>S213*H213</f>
        <v>0</v>
      </c>
      <c r="AR213" s="208" t="s">
        <v>167</v>
      </c>
      <c r="AT213" s="208" t="s">
        <v>283</v>
      </c>
      <c r="AU213" s="208" t="s">
        <v>83</v>
      </c>
      <c r="AY213" s="18" t="s">
        <v>142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8" t="s">
        <v>81</v>
      </c>
      <c r="BK213" s="209">
        <f>ROUND(I213*H213,2)</f>
        <v>0</v>
      </c>
      <c r="BL213" s="18" t="s">
        <v>141</v>
      </c>
      <c r="BM213" s="208" t="s">
        <v>605</v>
      </c>
    </row>
    <row r="214" s="12" customFormat="1">
      <c r="B214" s="226"/>
      <c r="C214" s="227"/>
      <c r="D214" s="228" t="s">
        <v>203</v>
      </c>
      <c r="E214" s="229" t="s">
        <v>19</v>
      </c>
      <c r="F214" s="230" t="s">
        <v>606</v>
      </c>
      <c r="G214" s="227"/>
      <c r="H214" s="231">
        <v>414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203</v>
      </c>
      <c r="AU214" s="237" t="s">
        <v>83</v>
      </c>
      <c r="AV214" s="12" t="s">
        <v>83</v>
      </c>
      <c r="AW214" s="12" t="s">
        <v>34</v>
      </c>
      <c r="AX214" s="12" t="s">
        <v>73</v>
      </c>
      <c r="AY214" s="237" t="s">
        <v>142</v>
      </c>
    </row>
    <row r="215" s="12" customFormat="1">
      <c r="B215" s="226"/>
      <c r="C215" s="227"/>
      <c r="D215" s="228" t="s">
        <v>203</v>
      </c>
      <c r="E215" s="229" t="s">
        <v>19</v>
      </c>
      <c r="F215" s="230" t="s">
        <v>607</v>
      </c>
      <c r="G215" s="227"/>
      <c r="H215" s="231">
        <v>-221.59999999999999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203</v>
      </c>
      <c r="AU215" s="237" t="s">
        <v>83</v>
      </c>
      <c r="AV215" s="12" t="s">
        <v>83</v>
      </c>
      <c r="AW215" s="12" t="s">
        <v>34</v>
      </c>
      <c r="AX215" s="12" t="s">
        <v>73</v>
      </c>
      <c r="AY215" s="237" t="s">
        <v>142</v>
      </c>
    </row>
    <row r="216" s="14" customFormat="1">
      <c r="B216" s="248"/>
      <c r="C216" s="249"/>
      <c r="D216" s="228" t="s">
        <v>203</v>
      </c>
      <c r="E216" s="250" t="s">
        <v>19</v>
      </c>
      <c r="F216" s="251" t="s">
        <v>208</v>
      </c>
      <c r="G216" s="249"/>
      <c r="H216" s="252">
        <v>192.40000000000001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203</v>
      </c>
      <c r="AU216" s="258" t="s">
        <v>83</v>
      </c>
      <c r="AV216" s="14" t="s">
        <v>141</v>
      </c>
      <c r="AW216" s="14" t="s">
        <v>34</v>
      </c>
      <c r="AX216" s="14" t="s">
        <v>81</v>
      </c>
      <c r="AY216" s="258" t="s">
        <v>142</v>
      </c>
    </row>
    <row r="217" s="1" customFormat="1" ht="60" customHeight="1">
      <c r="B217" s="39"/>
      <c r="C217" s="197" t="s">
        <v>374</v>
      </c>
      <c r="D217" s="197" t="s">
        <v>137</v>
      </c>
      <c r="E217" s="198" t="s">
        <v>608</v>
      </c>
      <c r="F217" s="199" t="s">
        <v>609</v>
      </c>
      <c r="G217" s="200" t="s">
        <v>519</v>
      </c>
      <c r="H217" s="201">
        <v>1785.999</v>
      </c>
      <c r="I217" s="202"/>
      <c r="J217" s="203">
        <f>ROUND(I217*H217,2)</f>
        <v>0</v>
      </c>
      <c r="K217" s="199" t="s">
        <v>194</v>
      </c>
      <c r="L217" s="44"/>
      <c r="M217" s="204" t="s">
        <v>19</v>
      </c>
      <c r="N217" s="205" t="s">
        <v>44</v>
      </c>
      <c r="O217" s="84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AR217" s="208" t="s">
        <v>141</v>
      </c>
      <c r="AT217" s="208" t="s">
        <v>137</v>
      </c>
      <c r="AU217" s="208" t="s">
        <v>83</v>
      </c>
      <c r="AY217" s="18" t="s">
        <v>142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8" t="s">
        <v>81</v>
      </c>
      <c r="BK217" s="209">
        <f>ROUND(I217*H217,2)</f>
        <v>0</v>
      </c>
      <c r="BL217" s="18" t="s">
        <v>141</v>
      </c>
      <c r="BM217" s="208" t="s">
        <v>610</v>
      </c>
    </row>
    <row r="218" s="12" customFormat="1">
      <c r="B218" s="226"/>
      <c r="C218" s="227"/>
      <c r="D218" s="228" t="s">
        <v>203</v>
      </c>
      <c r="E218" s="229" t="s">
        <v>19</v>
      </c>
      <c r="F218" s="230" t="s">
        <v>611</v>
      </c>
      <c r="G218" s="227"/>
      <c r="H218" s="231">
        <v>1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203</v>
      </c>
      <c r="AU218" s="237" t="s">
        <v>83</v>
      </c>
      <c r="AV218" s="12" t="s">
        <v>83</v>
      </c>
      <c r="AW218" s="12" t="s">
        <v>34</v>
      </c>
      <c r="AX218" s="12" t="s">
        <v>73</v>
      </c>
      <c r="AY218" s="237" t="s">
        <v>142</v>
      </c>
    </row>
    <row r="219" s="12" customFormat="1">
      <c r="B219" s="226"/>
      <c r="C219" s="227"/>
      <c r="D219" s="228" t="s">
        <v>203</v>
      </c>
      <c r="E219" s="229" t="s">
        <v>19</v>
      </c>
      <c r="F219" s="230" t="s">
        <v>612</v>
      </c>
      <c r="G219" s="227"/>
      <c r="H219" s="231">
        <v>733.27999999999997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203</v>
      </c>
      <c r="AU219" s="237" t="s">
        <v>83</v>
      </c>
      <c r="AV219" s="12" t="s">
        <v>83</v>
      </c>
      <c r="AW219" s="12" t="s">
        <v>34</v>
      </c>
      <c r="AX219" s="12" t="s">
        <v>73</v>
      </c>
      <c r="AY219" s="237" t="s">
        <v>142</v>
      </c>
    </row>
    <row r="220" s="12" customFormat="1">
      <c r="B220" s="226"/>
      <c r="C220" s="227"/>
      <c r="D220" s="228" t="s">
        <v>203</v>
      </c>
      <c r="E220" s="229" t="s">
        <v>19</v>
      </c>
      <c r="F220" s="230" t="s">
        <v>613</v>
      </c>
      <c r="G220" s="227"/>
      <c r="H220" s="231">
        <v>1215.3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203</v>
      </c>
      <c r="AU220" s="237" t="s">
        <v>83</v>
      </c>
      <c r="AV220" s="12" t="s">
        <v>83</v>
      </c>
      <c r="AW220" s="12" t="s">
        <v>34</v>
      </c>
      <c r="AX220" s="12" t="s">
        <v>73</v>
      </c>
      <c r="AY220" s="237" t="s">
        <v>142</v>
      </c>
    </row>
    <row r="221" s="12" customFormat="1">
      <c r="B221" s="226"/>
      <c r="C221" s="227"/>
      <c r="D221" s="228" t="s">
        <v>203</v>
      </c>
      <c r="E221" s="229" t="s">
        <v>19</v>
      </c>
      <c r="F221" s="230" t="s">
        <v>614</v>
      </c>
      <c r="G221" s="227"/>
      <c r="H221" s="231">
        <v>153.21899999999999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203</v>
      </c>
      <c r="AU221" s="237" t="s">
        <v>83</v>
      </c>
      <c r="AV221" s="12" t="s">
        <v>83</v>
      </c>
      <c r="AW221" s="12" t="s">
        <v>34</v>
      </c>
      <c r="AX221" s="12" t="s">
        <v>73</v>
      </c>
      <c r="AY221" s="237" t="s">
        <v>142</v>
      </c>
    </row>
    <row r="222" s="12" customFormat="1">
      <c r="B222" s="226"/>
      <c r="C222" s="227"/>
      <c r="D222" s="228" t="s">
        <v>203</v>
      </c>
      <c r="E222" s="229" t="s">
        <v>19</v>
      </c>
      <c r="F222" s="230" t="s">
        <v>615</v>
      </c>
      <c r="G222" s="227"/>
      <c r="H222" s="231">
        <v>-316.80000000000001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203</v>
      </c>
      <c r="AU222" s="237" t="s">
        <v>83</v>
      </c>
      <c r="AV222" s="12" t="s">
        <v>83</v>
      </c>
      <c r="AW222" s="12" t="s">
        <v>34</v>
      </c>
      <c r="AX222" s="12" t="s">
        <v>73</v>
      </c>
      <c r="AY222" s="237" t="s">
        <v>142</v>
      </c>
    </row>
    <row r="223" s="14" customFormat="1">
      <c r="B223" s="248"/>
      <c r="C223" s="249"/>
      <c r="D223" s="228" t="s">
        <v>203</v>
      </c>
      <c r="E223" s="250" t="s">
        <v>19</v>
      </c>
      <c r="F223" s="251" t="s">
        <v>208</v>
      </c>
      <c r="G223" s="249"/>
      <c r="H223" s="252">
        <v>1785.999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203</v>
      </c>
      <c r="AU223" s="258" t="s">
        <v>83</v>
      </c>
      <c r="AV223" s="14" t="s">
        <v>141</v>
      </c>
      <c r="AW223" s="14" t="s">
        <v>34</v>
      </c>
      <c r="AX223" s="14" t="s">
        <v>81</v>
      </c>
      <c r="AY223" s="258" t="s">
        <v>142</v>
      </c>
    </row>
    <row r="224" s="1" customFormat="1" ht="72" customHeight="1">
      <c r="B224" s="39"/>
      <c r="C224" s="197" t="s">
        <v>377</v>
      </c>
      <c r="D224" s="197" t="s">
        <v>137</v>
      </c>
      <c r="E224" s="198" t="s">
        <v>616</v>
      </c>
      <c r="F224" s="199" t="s">
        <v>617</v>
      </c>
      <c r="G224" s="200" t="s">
        <v>519</v>
      </c>
      <c r="H224" s="201">
        <v>17859.990000000002</v>
      </c>
      <c r="I224" s="202"/>
      <c r="J224" s="203">
        <f>ROUND(I224*H224,2)</f>
        <v>0</v>
      </c>
      <c r="K224" s="199" t="s">
        <v>194</v>
      </c>
      <c r="L224" s="44"/>
      <c r="M224" s="204" t="s">
        <v>19</v>
      </c>
      <c r="N224" s="205" t="s">
        <v>44</v>
      </c>
      <c r="O224" s="84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208" t="s">
        <v>141</v>
      </c>
      <c r="AT224" s="208" t="s">
        <v>137</v>
      </c>
      <c r="AU224" s="208" t="s">
        <v>83</v>
      </c>
      <c r="AY224" s="18" t="s">
        <v>142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8" t="s">
        <v>81</v>
      </c>
      <c r="BK224" s="209">
        <f>ROUND(I224*H224,2)</f>
        <v>0</v>
      </c>
      <c r="BL224" s="18" t="s">
        <v>141</v>
      </c>
      <c r="BM224" s="208" t="s">
        <v>618</v>
      </c>
    </row>
    <row r="225" s="12" customFormat="1">
      <c r="B225" s="226"/>
      <c r="C225" s="227"/>
      <c r="D225" s="228" t="s">
        <v>203</v>
      </c>
      <c r="E225" s="229" t="s">
        <v>19</v>
      </c>
      <c r="F225" s="230" t="s">
        <v>619</v>
      </c>
      <c r="G225" s="227"/>
      <c r="H225" s="231">
        <v>10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203</v>
      </c>
      <c r="AU225" s="237" t="s">
        <v>83</v>
      </c>
      <c r="AV225" s="12" t="s">
        <v>83</v>
      </c>
      <c r="AW225" s="12" t="s">
        <v>34</v>
      </c>
      <c r="AX225" s="12" t="s">
        <v>73</v>
      </c>
      <c r="AY225" s="237" t="s">
        <v>142</v>
      </c>
    </row>
    <row r="226" s="12" customFormat="1">
      <c r="B226" s="226"/>
      <c r="C226" s="227"/>
      <c r="D226" s="228" t="s">
        <v>203</v>
      </c>
      <c r="E226" s="229" t="s">
        <v>19</v>
      </c>
      <c r="F226" s="230" t="s">
        <v>620</v>
      </c>
      <c r="G226" s="227"/>
      <c r="H226" s="231">
        <v>7332.8000000000002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203</v>
      </c>
      <c r="AU226" s="237" t="s">
        <v>83</v>
      </c>
      <c r="AV226" s="12" t="s">
        <v>83</v>
      </c>
      <c r="AW226" s="12" t="s">
        <v>34</v>
      </c>
      <c r="AX226" s="12" t="s">
        <v>73</v>
      </c>
      <c r="AY226" s="237" t="s">
        <v>142</v>
      </c>
    </row>
    <row r="227" s="12" customFormat="1">
      <c r="B227" s="226"/>
      <c r="C227" s="227"/>
      <c r="D227" s="228" t="s">
        <v>203</v>
      </c>
      <c r="E227" s="229" t="s">
        <v>19</v>
      </c>
      <c r="F227" s="230" t="s">
        <v>621</v>
      </c>
      <c r="G227" s="227"/>
      <c r="H227" s="231">
        <v>12153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203</v>
      </c>
      <c r="AU227" s="237" t="s">
        <v>83</v>
      </c>
      <c r="AV227" s="12" t="s">
        <v>83</v>
      </c>
      <c r="AW227" s="12" t="s">
        <v>34</v>
      </c>
      <c r="AX227" s="12" t="s">
        <v>73</v>
      </c>
      <c r="AY227" s="237" t="s">
        <v>142</v>
      </c>
    </row>
    <row r="228" s="12" customFormat="1">
      <c r="B228" s="226"/>
      <c r="C228" s="227"/>
      <c r="D228" s="228" t="s">
        <v>203</v>
      </c>
      <c r="E228" s="229" t="s">
        <v>19</v>
      </c>
      <c r="F228" s="230" t="s">
        <v>622</v>
      </c>
      <c r="G228" s="227"/>
      <c r="H228" s="231">
        <v>1532.1900000000001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203</v>
      </c>
      <c r="AU228" s="237" t="s">
        <v>83</v>
      </c>
      <c r="AV228" s="12" t="s">
        <v>83</v>
      </c>
      <c r="AW228" s="12" t="s">
        <v>34</v>
      </c>
      <c r="AX228" s="12" t="s">
        <v>73</v>
      </c>
      <c r="AY228" s="237" t="s">
        <v>142</v>
      </c>
    </row>
    <row r="229" s="12" customFormat="1">
      <c r="B229" s="226"/>
      <c r="C229" s="227"/>
      <c r="D229" s="228" t="s">
        <v>203</v>
      </c>
      <c r="E229" s="229" t="s">
        <v>19</v>
      </c>
      <c r="F229" s="230" t="s">
        <v>623</v>
      </c>
      <c r="G229" s="227"/>
      <c r="H229" s="231">
        <v>-3168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203</v>
      </c>
      <c r="AU229" s="237" t="s">
        <v>83</v>
      </c>
      <c r="AV229" s="12" t="s">
        <v>83</v>
      </c>
      <c r="AW229" s="12" t="s">
        <v>34</v>
      </c>
      <c r="AX229" s="12" t="s">
        <v>73</v>
      </c>
      <c r="AY229" s="237" t="s">
        <v>142</v>
      </c>
    </row>
    <row r="230" s="14" customFormat="1">
      <c r="B230" s="248"/>
      <c r="C230" s="249"/>
      <c r="D230" s="228" t="s">
        <v>203</v>
      </c>
      <c r="E230" s="250" t="s">
        <v>19</v>
      </c>
      <c r="F230" s="251" t="s">
        <v>208</v>
      </c>
      <c r="G230" s="249"/>
      <c r="H230" s="252">
        <v>17859.989999999998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203</v>
      </c>
      <c r="AU230" s="258" t="s">
        <v>83</v>
      </c>
      <c r="AV230" s="14" t="s">
        <v>141</v>
      </c>
      <c r="AW230" s="14" t="s">
        <v>34</v>
      </c>
      <c r="AX230" s="14" t="s">
        <v>81</v>
      </c>
      <c r="AY230" s="258" t="s">
        <v>142</v>
      </c>
    </row>
    <row r="231" s="1" customFormat="1" ht="36" customHeight="1">
      <c r="B231" s="39"/>
      <c r="C231" s="197" t="s">
        <v>380</v>
      </c>
      <c r="D231" s="197" t="s">
        <v>137</v>
      </c>
      <c r="E231" s="198" t="s">
        <v>624</v>
      </c>
      <c r="F231" s="199" t="s">
        <v>625</v>
      </c>
      <c r="G231" s="200" t="s">
        <v>519</v>
      </c>
      <c r="H231" s="201">
        <v>1</v>
      </c>
      <c r="I231" s="202"/>
      <c r="J231" s="203">
        <f>ROUND(I231*H231,2)</f>
        <v>0</v>
      </c>
      <c r="K231" s="199" t="s">
        <v>194</v>
      </c>
      <c r="L231" s="44"/>
      <c r="M231" s="204" t="s">
        <v>19</v>
      </c>
      <c r="N231" s="205" t="s">
        <v>44</v>
      </c>
      <c r="O231" s="84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208" t="s">
        <v>141</v>
      </c>
      <c r="AT231" s="208" t="s">
        <v>137</v>
      </c>
      <c r="AU231" s="208" t="s">
        <v>83</v>
      </c>
      <c r="AY231" s="18" t="s">
        <v>142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8" t="s">
        <v>81</v>
      </c>
      <c r="BK231" s="209">
        <f>ROUND(I231*H231,2)</f>
        <v>0</v>
      </c>
      <c r="BL231" s="18" t="s">
        <v>141</v>
      </c>
      <c r="BM231" s="208" t="s">
        <v>626</v>
      </c>
    </row>
    <row r="232" s="12" customFormat="1">
      <c r="B232" s="226"/>
      <c r="C232" s="227"/>
      <c r="D232" s="228" t="s">
        <v>203</v>
      </c>
      <c r="E232" s="229" t="s">
        <v>19</v>
      </c>
      <c r="F232" s="230" t="s">
        <v>611</v>
      </c>
      <c r="G232" s="227"/>
      <c r="H232" s="231">
        <v>1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203</v>
      </c>
      <c r="AU232" s="237" t="s">
        <v>83</v>
      </c>
      <c r="AV232" s="12" t="s">
        <v>83</v>
      </c>
      <c r="AW232" s="12" t="s">
        <v>34</v>
      </c>
      <c r="AX232" s="12" t="s">
        <v>81</v>
      </c>
      <c r="AY232" s="237" t="s">
        <v>142</v>
      </c>
    </row>
    <row r="233" s="1" customFormat="1" ht="36" customHeight="1">
      <c r="B233" s="39"/>
      <c r="C233" s="197" t="s">
        <v>383</v>
      </c>
      <c r="D233" s="197" t="s">
        <v>137</v>
      </c>
      <c r="E233" s="198" t="s">
        <v>627</v>
      </c>
      <c r="F233" s="199" t="s">
        <v>628</v>
      </c>
      <c r="G233" s="200" t="s">
        <v>519</v>
      </c>
      <c r="H233" s="201">
        <v>316.80000000000001</v>
      </c>
      <c r="I233" s="202"/>
      <c r="J233" s="203">
        <f>ROUND(I233*H233,2)</f>
        <v>0</v>
      </c>
      <c r="K233" s="199" t="s">
        <v>194</v>
      </c>
      <c r="L233" s="44"/>
      <c r="M233" s="204" t="s">
        <v>19</v>
      </c>
      <c r="N233" s="205" t="s">
        <v>44</v>
      </c>
      <c r="O233" s="84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208" t="s">
        <v>141</v>
      </c>
      <c r="AT233" s="208" t="s">
        <v>137</v>
      </c>
      <c r="AU233" s="208" t="s">
        <v>83</v>
      </c>
      <c r="AY233" s="18" t="s">
        <v>142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8" t="s">
        <v>81</v>
      </c>
      <c r="BK233" s="209">
        <f>ROUND(I233*H233,2)</f>
        <v>0</v>
      </c>
      <c r="BL233" s="18" t="s">
        <v>141</v>
      </c>
      <c r="BM233" s="208" t="s">
        <v>629</v>
      </c>
    </row>
    <row r="234" s="12" customFormat="1">
      <c r="B234" s="226"/>
      <c r="C234" s="227"/>
      <c r="D234" s="228" t="s">
        <v>203</v>
      </c>
      <c r="E234" s="229" t="s">
        <v>19</v>
      </c>
      <c r="F234" s="230" t="s">
        <v>602</v>
      </c>
      <c r="G234" s="227"/>
      <c r="H234" s="231">
        <v>316.80000000000001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203</v>
      </c>
      <c r="AU234" s="237" t="s">
        <v>83</v>
      </c>
      <c r="AV234" s="12" t="s">
        <v>83</v>
      </c>
      <c r="AW234" s="12" t="s">
        <v>34</v>
      </c>
      <c r="AX234" s="12" t="s">
        <v>73</v>
      </c>
      <c r="AY234" s="237" t="s">
        <v>142</v>
      </c>
    </row>
    <row r="235" s="14" customFormat="1">
      <c r="B235" s="248"/>
      <c r="C235" s="249"/>
      <c r="D235" s="228" t="s">
        <v>203</v>
      </c>
      <c r="E235" s="250" t="s">
        <v>19</v>
      </c>
      <c r="F235" s="251" t="s">
        <v>208</v>
      </c>
      <c r="G235" s="249"/>
      <c r="H235" s="252">
        <v>316.80000000000001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203</v>
      </c>
      <c r="AU235" s="258" t="s">
        <v>83</v>
      </c>
      <c r="AV235" s="14" t="s">
        <v>141</v>
      </c>
      <c r="AW235" s="14" t="s">
        <v>34</v>
      </c>
      <c r="AX235" s="14" t="s">
        <v>81</v>
      </c>
      <c r="AY235" s="258" t="s">
        <v>142</v>
      </c>
    </row>
    <row r="236" s="1" customFormat="1" ht="36" customHeight="1">
      <c r="B236" s="39"/>
      <c r="C236" s="197" t="s">
        <v>387</v>
      </c>
      <c r="D236" s="197" t="s">
        <v>137</v>
      </c>
      <c r="E236" s="198" t="s">
        <v>630</v>
      </c>
      <c r="F236" s="199" t="s">
        <v>631</v>
      </c>
      <c r="G236" s="200" t="s">
        <v>519</v>
      </c>
      <c r="H236" s="201">
        <v>310.5</v>
      </c>
      <c r="I236" s="202"/>
      <c r="J236" s="203">
        <f>ROUND(I236*H236,2)</f>
        <v>0</v>
      </c>
      <c r="K236" s="199" t="s">
        <v>194</v>
      </c>
      <c r="L236" s="44"/>
      <c r="M236" s="204" t="s">
        <v>19</v>
      </c>
      <c r="N236" s="205" t="s">
        <v>44</v>
      </c>
      <c r="O236" s="84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AR236" s="208" t="s">
        <v>141</v>
      </c>
      <c r="AT236" s="208" t="s">
        <v>137</v>
      </c>
      <c r="AU236" s="208" t="s">
        <v>83</v>
      </c>
      <c r="AY236" s="18" t="s">
        <v>142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8" t="s">
        <v>81</v>
      </c>
      <c r="BK236" s="209">
        <f>ROUND(I236*H236,2)</f>
        <v>0</v>
      </c>
      <c r="BL236" s="18" t="s">
        <v>141</v>
      </c>
      <c r="BM236" s="208" t="s">
        <v>632</v>
      </c>
    </row>
    <row r="237" s="12" customFormat="1">
      <c r="B237" s="226"/>
      <c r="C237" s="227"/>
      <c r="D237" s="228" t="s">
        <v>203</v>
      </c>
      <c r="E237" s="229" t="s">
        <v>19</v>
      </c>
      <c r="F237" s="230" t="s">
        <v>633</v>
      </c>
      <c r="G237" s="227"/>
      <c r="H237" s="231">
        <v>253.19999999999999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203</v>
      </c>
      <c r="AU237" s="237" t="s">
        <v>83</v>
      </c>
      <c r="AV237" s="12" t="s">
        <v>83</v>
      </c>
      <c r="AW237" s="12" t="s">
        <v>34</v>
      </c>
      <c r="AX237" s="12" t="s">
        <v>73</v>
      </c>
      <c r="AY237" s="237" t="s">
        <v>142</v>
      </c>
    </row>
    <row r="238" s="12" customFormat="1">
      <c r="B238" s="226"/>
      <c r="C238" s="227"/>
      <c r="D238" s="228" t="s">
        <v>203</v>
      </c>
      <c r="E238" s="229" t="s">
        <v>19</v>
      </c>
      <c r="F238" s="230" t="s">
        <v>634</v>
      </c>
      <c r="G238" s="227"/>
      <c r="H238" s="231">
        <v>53.100000000000001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203</v>
      </c>
      <c r="AU238" s="237" t="s">
        <v>83</v>
      </c>
      <c r="AV238" s="12" t="s">
        <v>83</v>
      </c>
      <c r="AW238" s="12" t="s">
        <v>34</v>
      </c>
      <c r="AX238" s="12" t="s">
        <v>73</v>
      </c>
      <c r="AY238" s="237" t="s">
        <v>142</v>
      </c>
    </row>
    <row r="239" s="12" customFormat="1">
      <c r="B239" s="226"/>
      <c r="C239" s="227"/>
      <c r="D239" s="228" t="s">
        <v>203</v>
      </c>
      <c r="E239" s="229" t="s">
        <v>19</v>
      </c>
      <c r="F239" s="230" t="s">
        <v>635</v>
      </c>
      <c r="G239" s="227"/>
      <c r="H239" s="231">
        <v>4.2000000000000002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203</v>
      </c>
      <c r="AU239" s="237" t="s">
        <v>83</v>
      </c>
      <c r="AV239" s="12" t="s">
        <v>83</v>
      </c>
      <c r="AW239" s="12" t="s">
        <v>34</v>
      </c>
      <c r="AX239" s="12" t="s">
        <v>73</v>
      </c>
      <c r="AY239" s="237" t="s">
        <v>142</v>
      </c>
    </row>
    <row r="240" s="14" customFormat="1">
      <c r="B240" s="248"/>
      <c r="C240" s="249"/>
      <c r="D240" s="228" t="s">
        <v>203</v>
      </c>
      <c r="E240" s="250" t="s">
        <v>19</v>
      </c>
      <c r="F240" s="251" t="s">
        <v>208</v>
      </c>
      <c r="G240" s="249"/>
      <c r="H240" s="252">
        <v>310.5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203</v>
      </c>
      <c r="AU240" s="258" t="s">
        <v>83</v>
      </c>
      <c r="AV240" s="14" t="s">
        <v>141</v>
      </c>
      <c r="AW240" s="14" t="s">
        <v>34</v>
      </c>
      <c r="AX240" s="14" t="s">
        <v>81</v>
      </c>
      <c r="AY240" s="258" t="s">
        <v>142</v>
      </c>
    </row>
    <row r="241" s="1" customFormat="1" ht="48" customHeight="1">
      <c r="B241" s="39"/>
      <c r="C241" s="197" t="s">
        <v>392</v>
      </c>
      <c r="D241" s="197" t="s">
        <v>137</v>
      </c>
      <c r="E241" s="198" t="s">
        <v>636</v>
      </c>
      <c r="F241" s="199" t="s">
        <v>637</v>
      </c>
      <c r="G241" s="200" t="s">
        <v>519</v>
      </c>
      <c r="H241" s="201">
        <v>1327.2000000000001</v>
      </c>
      <c r="I241" s="202"/>
      <c r="J241" s="203">
        <f>ROUND(I241*H241,2)</f>
        <v>0</v>
      </c>
      <c r="K241" s="199" t="s">
        <v>194</v>
      </c>
      <c r="L241" s="44"/>
      <c r="M241" s="204" t="s">
        <v>19</v>
      </c>
      <c r="N241" s="205" t="s">
        <v>44</v>
      </c>
      <c r="O241" s="84"/>
      <c r="P241" s="206">
        <f>O241*H241</f>
        <v>0</v>
      </c>
      <c r="Q241" s="206">
        <v>0</v>
      </c>
      <c r="R241" s="206">
        <f>Q241*H241</f>
        <v>0</v>
      </c>
      <c r="S241" s="206">
        <v>0</v>
      </c>
      <c r="T241" s="207">
        <f>S241*H241</f>
        <v>0</v>
      </c>
      <c r="AR241" s="208" t="s">
        <v>141</v>
      </c>
      <c r="AT241" s="208" t="s">
        <v>137</v>
      </c>
      <c r="AU241" s="208" t="s">
        <v>83</v>
      </c>
      <c r="AY241" s="18" t="s">
        <v>142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8" t="s">
        <v>81</v>
      </c>
      <c r="BK241" s="209">
        <f>ROUND(I241*H241,2)</f>
        <v>0</v>
      </c>
      <c r="BL241" s="18" t="s">
        <v>141</v>
      </c>
      <c r="BM241" s="208" t="s">
        <v>638</v>
      </c>
    </row>
    <row r="242" s="12" customFormat="1">
      <c r="B242" s="226"/>
      <c r="C242" s="227"/>
      <c r="D242" s="228" t="s">
        <v>203</v>
      </c>
      <c r="E242" s="229" t="s">
        <v>19</v>
      </c>
      <c r="F242" s="230" t="s">
        <v>639</v>
      </c>
      <c r="G242" s="227"/>
      <c r="H242" s="231">
        <v>1052.5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203</v>
      </c>
      <c r="AU242" s="237" t="s">
        <v>83</v>
      </c>
      <c r="AV242" s="12" t="s">
        <v>83</v>
      </c>
      <c r="AW242" s="12" t="s">
        <v>34</v>
      </c>
      <c r="AX242" s="12" t="s">
        <v>73</v>
      </c>
      <c r="AY242" s="237" t="s">
        <v>142</v>
      </c>
    </row>
    <row r="243" s="12" customFormat="1">
      <c r="B243" s="226"/>
      <c r="C243" s="227"/>
      <c r="D243" s="228" t="s">
        <v>203</v>
      </c>
      <c r="E243" s="229" t="s">
        <v>19</v>
      </c>
      <c r="F243" s="230" t="s">
        <v>640</v>
      </c>
      <c r="G243" s="227"/>
      <c r="H243" s="231">
        <v>16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203</v>
      </c>
      <c r="AU243" s="237" t="s">
        <v>83</v>
      </c>
      <c r="AV243" s="12" t="s">
        <v>83</v>
      </c>
      <c r="AW243" s="12" t="s">
        <v>34</v>
      </c>
      <c r="AX243" s="12" t="s">
        <v>73</v>
      </c>
      <c r="AY243" s="237" t="s">
        <v>142</v>
      </c>
    </row>
    <row r="244" s="12" customFormat="1">
      <c r="B244" s="226"/>
      <c r="C244" s="227"/>
      <c r="D244" s="228" t="s">
        <v>203</v>
      </c>
      <c r="E244" s="229" t="s">
        <v>19</v>
      </c>
      <c r="F244" s="230" t="s">
        <v>641</v>
      </c>
      <c r="G244" s="227"/>
      <c r="H244" s="231">
        <v>240.19999999999999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203</v>
      </c>
      <c r="AU244" s="237" t="s">
        <v>83</v>
      </c>
      <c r="AV244" s="12" t="s">
        <v>83</v>
      </c>
      <c r="AW244" s="12" t="s">
        <v>34</v>
      </c>
      <c r="AX244" s="12" t="s">
        <v>73</v>
      </c>
      <c r="AY244" s="237" t="s">
        <v>142</v>
      </c>
    </row>
    <row r="245" s="12" customFormat="1">
      <c r="B245" s="226"/>
      <c r="C245" s="227"/>
      <c r="D245" s="228" t="s">
        <v>203</v>
      </c>
      <c r="E245" s="229" t="s">
        <v>19</v>
      </c>
      <c r="F245" s="230" t="s">
        <v>642</v>
      </c>
      <c r="G245" s="227"/>
      <c r="H245" s="231">
        <v>18.5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203</v>
      </c>
      <c r="AU245" s="237" t="s">
        <v>83</v>
      </c>
      <c r="AV245" s="12" t="s">
        <v>83</v>
      </c>
      <c r="AW245" s="12" t="s">
        <v>34</v>
      </c>
      <c r="AX245" s="12" t="s">
        <v>73</v>
      </c>
      <c r="AY245" s="237" t="s">
        <v>142</v>
      </c>
    </row>
    <row r="246" s="14" customFormat="1">
      <c r="B246" s="248"/>
      <c r="C246" s="249"/>
      <c r="D246" s="228" t="s">
        <v>203</v>
      </c>
      <c r="E246" s="250" t="s">
        <v>19</v>
      </c>
      <c r="F246" s="251" t="s">
        <v>208</v>
      </c>
      <c r="G246" s="249"/>
      <c r="H246" s="252">
        <v>1327.2000000000001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203</v>
      </c>
      <c r="AU246" s="258" t="s">
        <v>83</v>
      </c>
      <c r="AV246" s="14" t="s">
        <v>141</v>
      </c>
      <c r="AW246" s="14" t="s">
        <v>34</v>
      </c>
      <c r="AX246" s="14" t="s">
        <v>81</v>
      </c>
      <c r="AY246" s="258" t="s">
        <v>142</v>
      </c>
    </row>
    <row r="247" s="1" customFormat="1" ht="16.5" customHeight="1">
      <c r="B247" s="39"/>
      <c r="C247" s="264" t="s">
        <v>396</v>
      </c>
      <c r="D247" s="264" t="s">
        <v>283</v>
      </c>
      <c r="E247" s="265" t="s">
        <v>643</v>
      </c>
      <c r="F247" s="266" t="s">
        <v>644</v>
      </c>
      <c r="G247" s="267" t="s">
        <v>280</v>
      </c>
      <c r="H247" s="268">
        <v>2654.4000000000001</v>
      </c>
      <c r="I247" s="269"/>
      <c r="J247" s="270">
        <f>ROUND(I247*H247,2)</f>
        <v>0</v>
      </c>
      <c r="K247" s="266" t="s">
        <v>194</v>
      </c>
      <c r="L247" s="271"/>
      <c r="M247" s="272" t="s">
        <v>19</v>
      </c>
      <c r="N247" s="273" t="s">
        <v>44</v>
      </c>
      <c r="O247" s="84"/>
      <c r="P247" s="206">
        <f>O247*H247</f>
        <v>0</v>
      </c>
      <c r="Q247" s="206">
        <v>1</v>
      </c>
      <c r="R247" s="206">
        <f>Q247*H247</f>
        <v>2654.4000000000001</v>
      </c>
      <c r="S247" s="206">
        <v>0</v>
      </c>
      <c r="T247" s="207">
        <f>S247*H247</f>
        <v>0</v>
      </c>
      <c r="AR247" s="208" t="s">
        <v>167</v>
      </c>
      <c r="AT247" s="208" t="s">
        <v>283</v>
      </c>
      <c r="AU247" s="208" t="s">
        <v>83</v>
      </c>
      <c r="AY247" s="18" t="s">
        <v>142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8" t="s">
        <v>81</v>
      </c>
      <c r="BK247" s="209">
        <f>ROUND(I247*H247,2)</f>
        <v>0</v>
      </c>
      <c r="BL247" s="18" t="s">
        <v>141</v>
      </c>
      <c r="BM247" s="208" t="s">
        <v>645</v>
      </c>
    </row>
    <row r="248" s="12" customFormat="1">
      <c r="B248" s="226"/>
      <c r="C248" s="227"/>
      <c r="D248" s="228" t="s">
        <v>203</v>
      </c>
      <c r="E248" s="229" t="s">
        <v>19</v>
      </c>
      <c r="F248" s="230" t="s">
        <v>646</v>
      </c>
      <c r="G248" s="227"/>
      <c r="H248" s="231">
        <v>2105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203</v>
      </c>
      <c r="AU248" s="237" t="s">
        <v>83</v>
      </c>
      <c r="AV248" s="12" t="s">
        <v>83</v>
      </c>
      <c r="AW248" s="12" t="s">
        <v>34</v>
      </c>
      <c r="AX248" s="12" t="s">
        <v>73</v>
      </c>
      <c r="AY248" s="237" t="s">
        <v>142</v>
      </c>
    </row>
    <row r="249" s="12" customFormat="1">
      <c r="B249" s="226"/>
      <c r="C249" s="227"/>
      <c r="D249" s="228" t="s">
        <v>203</v>
      </c>
      <c r="E249" s="229" t="s">
        <v>19</v>
      </c>
      <c r="F249" s="230" t="s">
        <v>647</v>
      </c>
      <c r="G249" s="227"/>
      <c r="H249" s="231">
        <v>32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203</v>
      </c>
      <c r="AU249" s="237" t="s">
        <v>83</v>
      </c>
      <c r="AV249" s="12" t="s">
        <v>83</v>
      </c>
      <c r="AW249" s="12" t="s">
        <v>34</v>
      </c>
      <c r="AX249" s="12" t="s">
        <v>73</v>
      </c>
      <c r="AY249" s="237" t="s">
        <v>142</v>
      </c>
    </row>
    <row r="250" s="12" customFormat="1">
      <c r="B250" s="226"/>
      <c r="C250" s="227"/>
      <c r="D250" s="228" t="s">
        <v>203</v>
      </c>
      <c r="E250" s="229" t="s">
        <v>19</v>
      </c>
      <c r="F250" s="230" t="s">
        <v>648</v>
      </c>
      <c r="G250" s="227"/>
      <c r="H250" s="231">
        <v>480.39999999999998</v>
      </c>
      <c r="I250" s="232"/>
      <c r="J250" s="227"/>
      <c r="K250" s="227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203</v>
      </c>
      <c r="AU250" s="237" t="s">
        <v>83</v>
      </c>
      <c r="AV250" s="12" t="s">
        <v>83</v>
      </c>
      <c r="AW250" s="12" t="s">
        <v>34</v>
      </c>
      <c r="AX250" s="12" t="s">
        <v>73</v>
      </c>
      <c r="AY250" s="237" t="s">
        <v>142</v>
      </c>
    </row>
    <row r="251" s="12" customFormat="1">
      <c r="B251" s="226"/>
      <c r="C251" s="227"/>
      <c r="D251" s="228" t="s">
        <v>203</v>
      </c>
      <c r="E251" s="229" t="s">
        <v>19</v>
      </c>
      <c r="F251" s="230" t="s">
        <v>649</v>
      </c>
      <c r="G251" s="227"/>
      <c r="H251" s="231">
        <v>37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203</v>
      </c>
      <c r="AU251" s="237" t="s">
        <v>83</v>
      </c>
      <c r="AV251" s="12" t="s">
        <v>83</v>
      </c>
      <c r="AW251" s="12" t="s">
        <v>34</v>
      </c>
      <c r="AX251" s="12" t="s">
        <v>73</v>
      </c>
      <c r="AY251" s="237" t="s">
        <v>142</v>
      </c>
    </row>
    <row r="252" s="14" customFormat="1">
      <c r="B252" s="248"/>
      <c r="C252" s="249"/>
      <c r="D252" s="228" t="s">
        <v>203</v>
      </c>
      <c r="E252" s="250" t="s">
        <v>19</v>
      </c>
      <c r="F252" s="251" t="s">
        <v>650</v>
      </c>
      <c r="G252" s="249"/>
      <c r="H252" s="252">
        <v>2654.4000000000001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203</v>
      </c>
      <c r="AU252" s="258" t="s">
        <v>83</v>
      </c>
      <c r="AV252" s="14" t="s">
        <v>141</v>
      </c>
      <c r="AW252" s="14" t="s">
        <v>34</v>
      </c>
      <c r="AX252" s="14" t="s">
        <v>81</v>
      </c>
      <c r="AY252" s="258" t="s">
        <v>142</v>
      </c>
    </row>
    <row r="253" s="1" customFormat="1" ht="36" customHeight="1">
      <c r="B253" s="39"/>
      <c r="C253" s="197" t="s">
        <v>400</v>
      </c>
      <c r="D253" s="197" t="s">
        <v>137</v>
      </c>
      <c r="E253" s="198" t="s">
        <v>651</v>
      </c>
      <c r="F253" s="199" t="s">
        <v>652</v>
      </c>
      <c r="G253" s="200" t="s">
        <v>280</v>
      </c>
      <c r="H253" s="201">
        <v>1</v>
      </c>
      <c r="I253" s="202"/>
      <c r="J253" s="203">
        <f>ROUND(I253*H253,2)</f>
        <v>0</v>
      </c>
      <c r="K253" s="199" t="s">
        <v>194</v>
      </c>
      <c r="L253" s="44"/>
      <c r="M253" s="204" t="s">
        <v>19</v>
      </c>
      <c r="N253" s="205" t="s">
        <v>44</v>
      </c>
      <c r="O253" s="84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AR253" s="208" t="s">
        <v>141</v>
      </c>
      <c r="AT253" s="208" t="s">
        <v>137</v>
      </c>
      <c r="AU253" s="208" t="s">
        <v>83</v>
      </c>
      <c r="AY253" s="18" t="s">
        <v>142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8" t="s">
        <v>81</v>
      </c>
      <c r="BK253" s="209">
        <f>ROUND(I253*H253,2)</f>
        <v>0</v>
      </c>
      <c r="BL253" s="18" t="s">
        <v>141</v>
      </c>
      <c r="BM253" s="208" t="s">
        <v>653</v>
      </c>
    </row>
    <row r="254" s="12" customFormat="1">
      <c r="B254" s="226"/>
      <c r="C254" s="227"/>
      <c r="D254" s="228" t="s">
        <v>203</v>
      </c>
      <c r="E254" s="229" t="s">
        <v>19</v>
      </c>
      <c r="F254" s="230" t="s">
        <v>611</v>
      </c>
      <c r="G254" s="227"/>
      <c r="H254" s="231">
        <v>1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203</v>
      </c>
      <c r="AU254" s="237" t="s">
        <v>83</v>
      </c>
      <c r="AV254" s="12" t="s">
        <v>83</v>
      </c>
      <c r="AW254" s="12" t="s">
        <v>34</v>
      </c>
      <c r="AX254" s="12" t="s">
        <v>81</v>
      </c>
      <c r="AY254" s="237" t="s">
        <v>142</v>
      </c>
    </row>
    <row r="255" s="1" customFormat="1" ht="36" customHeight="1">
      <c r="B255" s="39"/>
      <c r="C255" s="197" t="s">
        <v>654</v>
      </c>
      <c r="D255" s="197" t="s">
        <v>137</v>
      </c>
      <c r="E255" s="198" t="s">
        <v>655</v>
      </c>
      <c r="F255" s="199" t="s">
        <v>656</v>
      </c>
      <c r="G255" s="200" t="s">
        <v>519</v>
      </c>
      <c r="H255" s="201">
        <v>72.724999999999994</v>
      </c>
      <c r="I255" s="202"/>
      <c r="J255" s="203">
        <f>ROUND(I255*H255,2)</f>
        <v>0</v>
      </c>
      <c r="K255" s="199" t="s">
        <v>194</v>
      </c>
      <c r="L255" s="44"/>
      <c r="M255" s="204" t="s">
        <v>19</v>
      </c>
      <c r="N255" s="205" t="s">
        <v>44</v>
      </c>
      <c r="O255" s="84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AR255" s="208" t="s">
        <v>141</v>
      </c>
      <c r="AT255" s="208" t="s">
        <v>137</v>
      </c>
      <c r="AU255" s="208" t="s">
        <v>83</v>
      </c>
      <c r="AY255" s="18" t="s">
        <v>142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8" t="s">
        <v>81</v>
      </c>
      <c r="BK255" s="209">
        <f>ROUND(I255*H255,2)</f>
        <v>0</v>
      </c>
      <c r="BL255" s="18" t="s">
        <v>141</v>
      </c>
      <c r="BM255" s="208" t="s">
        <v>657</v>
      </c>
    </row>
    <row r="256" s="1" customFormat="1">
      <c r="B256" s="39"/>
      <c r="C256" s="40"/>
      <c r="D256" s="228" t="s">
        <v>213</v>
      </c>
      <c r="E256" s="40"/>
      <c r="F256" s="259" t="s">
        <v>658</v>
      </c>
      <c r="G256" s="40"/>
      <c r="H256" s="40"/>
      <c r="I256" s="136"/>
      <c r="J256" s="40"/>
      <c r="K256" s="40"/>
      <c r="L256" s="44"/>
      <c r="M256" s="260"/>
      <c r="N256" s="84"/>
      <c r="O256" s="84"/>
      <c r="P256" s="84"/>
      <c r="Q256" s="84"/>
      <c r="R256" s="84"/>
      <c r="S256" s="84"/>
      <c r="T256" s="85"/>
      <c r="AT256" s="18" t="s">
        <v>213</v>
      </c>
      <c r="AU256" s="18" t="s">
        <v>83</v>
      </c>
    </row>
    <row r="257" s="12" customFormat="1">
      <c r="B257" s="226"/>
      <c r="C257" s="227"/>
      <c r="D257" s="228" t="s">
        <v>203</v>
      </c>
      <c r="E257" s="229" t="s">
        <v>19</v>
      </c>
      <c r="F257" s="230" t="s">
        <v>659</v>
      </c>
      <c r="G257" s="227"/>
      <c r="H257" s="231">
        <v>66.424999999999997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203</v>
      </c>
      <c r="AU257" s="237" t="s">
        <v>83</v>
      </c>
      <c r="AV257" s="12" t="s">
        <v>83</v>
      </c>
      <c r="AW257" s="12" t="s">
        <v>34</v>
      </c>
      <c r="AX257" s="12" t="s">
        <v>73</v>
      </c>
      <c r="AY257" s="237" t="s">
        <v>142</v>
      </c>
    </row>
    <row r="258" s="12" customFormat="1">
      <c r="B258" s="226"/>
      <c r="C258" s="227"/>
      <c r="D258" s="228" t="s">
        <v>203</v>
      </c>
      <c r="E258" s="229" t="s">
        <v>19</v>
      </c>
      <c r="F258" s="230" t="s">
        <v>660</v>
      </c>
      <c r="G258" s="227"/>
      <c r="H258" s="231">
        <v>6.2999999999999998</v>
      </c>
      <c r="I258" s="232"/>
      <c r="J258" s="227"/>
      <c r="K258" s="227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203</v>
      </c>
      <c r="AU258" s="237" t="s">
        <v>83</v>
      </c>
      <c r="AV258" s="12" t="s">
        <v>83</v>
      </c>
      <c r="AW258" s="12" t="s">
        <v>34</v>
      </c>
      <c r="AX258" s="12" t="s">
        <v>73</v>
      </c>
      <c r="AY258" s="237" t="s">
        <v>142</v>
      </c>
    </row>
    <row r="259" s="14" customFormat="1">
      <c r="B259" s="248"/>
      <c r="C259" s="249"/>
      <c r="D259" s="228" t="s">
        <v>203</v>
      </c>
      <c r="E259" s="250" t="s">
        <v>19</v>
      </c>
      <c r="F259" s="251" t="s">
        <v>208</v>
      </c>
      <c r="G259" s="249"/>
      <c r="H259" s="252">
        <v>72.724999999999994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203</v>
      </c>
      <c r="AU259" s="258" t="s">
        <v>83</v>
      </c>
      <c r="AV259" s="14" t="s">
        <v>141</v>
      </c>
      <c r="AW259" s="14" t="s">
        <v>34</v>
      </c>
      <c r="AX259" s="14" t="s">
        <v>81</v>
      </c>
      <c r="AY259" s="258" t="s">
        <v>142</v>
      </c>
    </row>
    <row r="260" s="1" customFormat="1" ht="16.5" customHeight="1">
      <c r="B260" s="39"/>
      <c r="C260" s="264" t="s">
        <v>661</v>
      </c>
      <c r="D260" s="264" t="s">
        <v>283</v>
      </c>
      <c r="E260" s="265" t="s">
        <v>662</v>
      </c>
      <c r="F260" s="266" t="s">
        <v>663</v>
      </c>
      <c r="G260" s="267" t="s">
        <v>280</v>
      </c>
      <c r="H260" s="268">
        <v>132.84999999999999</v>
      </c>
      <c r="I260" s="269"/>
      <c r="J260" s="270">
        <f>ROUND(I260*H260,2)</f>
        <v>0</v>
      </c>
      <c r="K260" s="266" t="s">
        <v>194</v>
      </c>
      <c r="L260" s="271"/>
      <c r="M260" s="272" t="s">
        <v>19</v>
      </c>
      <c r="N260" s="273" t="s">
        <v>44</v>
      </c>
      <c r="O260" s="84"/>
      <c r="P260" s="206">
        <f>O260*H260</f>
        <v>0</v>
      </c>
      <c r="Q260" s="206">
        <v>1</v>
      </c>
      <c r="R260" s="206">
        <f>Q260*H260</f>
        <v>132.84999999999999</v>
      </c>
      <c r="S260" s="206">
        <v>0</v>
      </c>
      <c r="T260" s="207">
        <f>S260*H260</f>
        <v>0</v>
      </c>
      <c r="AR260" s="208" t="s">
        <v>167</v>
      </c>
      <c r="AT260" s="208" t="s">
        <v>283</v>
      </c>
      <c r="AU260" s="208" t="s">
        <v>83</v>
      </c>
      <c r="AY260" s="18" t="s">
        <v>142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8" t="s">
        <v>81</v>
      </c>
      <c r="BK260" s="209">
        <f>ROUND(I260*H260,2)</f>
        <v>0</v>
      </c>
      <c r="BL260" s="18" t="s">
        <v>141</v>
      </c>
      <c r="BM260" s="208" t="s">
        <v>664</v>
      </c>
    </row>
    <row r="261" s="12" customFormat="1">
      <c r="B261" s="226"/>
      <c r="C261" s="227"/>
      <c r="D261" s="228" t="s">
        <v>203</v>
      </c>
      <c r="E261" s="229" t="s">
        <v>19</v>
      </c>
      <c r="F261" s="230" t="s">
        <v>665</v>
      </c>
      <c r="G261" s="227"/>
      <c r="H261" s="231">
        <v>132.84999999999999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203</v>
      </c>
      <c r="AU261" s="237" t="s">
        <v>83</v>
      </c>
      <c r="AV261" s="12" t="s">
        <v>83</v>
      </c>
      <c r="AW261" s="12" t="s">
        <v>34</v>
      </c>
      <c r="AX261" s="12" t="s">
        <v>81</v>
      </c>
      <c r="AY261" s="237" t="s">
        <v>142</v>
      </c>
    </row>
    <row r="262" s="1" customFormat="1" ht="16.5" customHeight="1">
      <c r="B262" s="39"/>
      <c r="C262" s="264" t="s">
        <v>666</v>
      </c>
      <c r="D262" s="264" t="s">
        <v>283</v>
      </c>
      <c r="E262" s="265" t="s">
        <v>667</v>
      </c>
      <c r="F262" s="266" t="s">
        <v>668</v>
      </c>
      <c r="G262" s="267" t="s">
        <v>280</v>
      </c>
      <c r="H262" s="268">
        <v>132.84999999999999</v>
      </c>
      <c r="I262" s="269"/>
      <c r="J262" s="270">
        <f>ROUND(I262*H262,2)</f>
        <v>0</v>
      </c>
      <c r="K262" s="266" t="s">
        <v>194</v>
      </c>
      <c r="L262" s="271"/>
      <c r="M262" s="272" t="s">
        <v>19</v>
      </c>
      <c r="N262" s="273" t="s">
        <v>44</v>
      </c>
      <c r="O262" s="84"/>
      <c r="P262" s="206">
        <f>O262*H262</f>
        <v>0</v>
      </c>
      <c r="Q262" s="206">
        <v>1</v>
      </c>
      <c r="R262" s="206">
        <f>Q262*H262</f>
        <v>132.84999999999999</v>
      </c>
      <c r="S262" s="206">
        <v>0</v>
      </c>
      <c r="T262" s="207">
        <f>S262*H262</f>
        <v>0</v>
      </c>
      <c r="AR262" s="208" t="s">
        <v>167</v>
      </c>
      <c r="AT262" s="208" t="s">
        <v>283</v>
      </c>
      <c r="AU262" s="208" t="s">
        <v>83</v>
      </c>
      <c r="AY262" s="18" t="s">
        <v>142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8" t="s">
        <v>81</v>
      </c>
      <c r="BK262" s="209">
        <f>ROUND(I262*H262,2)</f>
        <v>0</v>
      </c>
      <c r="BL262" s="18" t="s">
        <v>141</v>
      </c>
      <c r="BM262" s="208" t="s">
        <v>669</v>
      </c>
    </row>
    <row r="263" s="12" customFormat="1">
      <c r="B263" s="226"/>
      <c r="C263" s="227"/>
      <c r="D263" s="228" t="s">
        <v>203</v>
      </c>
      <c r="E263" s="229" t="s">
        <v>19</v>
      </c>
      <c r="F263" s="230" t="s">
        <v>670</v>
      </c>
      <c r="G263" s="227"/>
      <c r="H263" s="231">
        <v>132.84999999999999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203</v>
      </c>
      <c r="AU263" s="237" t="s">
        <v>83</v>
      </c>
      <c r="AV263" s="12" t="s">
        <v>83</v>
      </c>
      <c r="AW263" s="12" t="s">
        <v>34</v>
      </c>
      <c r="AX263" s="12" t="s">
        <v>81</v>
      </c>
      <c r="AY263" s="237" t="s">
        <v>142</v>
      </c>
    </row>
    <row r="264" s="1" customFormat="1" ht="36" customHeight="1">
      <c r="B264" s="39"/>
      <c r="C264" s="197" t="s">
        <v>671</v>
      </c>
      <c r="D264" s="197" t="s">
        <v>137</v>
      </c>
      <c r="E264" s="198" t="s">
        <v>672</v>
      </c>
      <c r="F264" s="199" t="s">
        <v>673</v>
      </c>
      <c r="G264" s="200" t="s">
        <v>519</v>
      </c>
      <c r="H264" s="201">
        <v>6.2999999999999998</v>
      </c>
      <c r="I264" s="202"/>
      <c r="J264" s="203">
        <f>ROUND(I264*H264,2)</f>
        <v>0</v>
      </c>
      <c r="K264" s="199" t="s">
        <v>194</v>
      </c>
      <c r="L264" s="44"/>
      <c r="M264" s="204" t="s">
        <v>19</v>
      </c>
      <c r="N264" s="205" t="s">
        <v>44</v>
      </c>
      <c r="O264" s="84"/>
      <c r="P264" s="206">
        <f>O264*H264</f>
        <v>0</v>
      </c>
      <c r="Q264" s="206">
        <v>0</v>
      </c>
      <c r="R264" s="206">
        <f>Q264*H264</f>
        <v>0</v>
      </c>
      <c r="S264" s="206">
        <v>0</v>
      </c>
      <c r="T264" s="207">
        <f>S264*H264</f>
        <v>0</v>
      </c>
      <c r="AR264" s="208" t="s">
        <v>141</v>
      </c>
      <c r="AT264" s="208" t="s">
        <v>137</v>
      </c>
      <c r="AU264" s="208" t="s">
        <v>83</v>
      </c>
      <c r="AY264" s="18" t="s">
        <v>142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8" t="s">
        <v>81</v>
      </c>
      <c r="BK264" s="209">
        <f>ROUND(I264*H264,2)</f>
        <v>0</v>
      </c>
      <c r="BL264" s="18" t="s">
        <v>141</v>
      </c>
      <c r="BM264" s="208" t="s">
        <v>674</v>
      </c>
    </row>
    <row r="265" s="12" customFormat="1">
      <c r="B265" s="226"/>
      <c r="C265" s="227"/>
      <c r="D265" s="228" t="s">
        <v>203</v>
      </c>
      <c r="E265" s="229" t="s">
        <v>19</v>
      </c>
      <c r="F265" s="230" t="s">
        <v>675</v>
      </c>
      <c r="G265" s="227"/>
      <c r="H265" s="231">
        <v>6.2999999999999998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203</v>
      </c>
      <c r="AU265" s="237" t="s">
        <v>83</v>
      </c>
      <c r="AV265" s="12" t="s">
        <v>83</v>
      </c>
      <c r="AW265" s="12" t="s">
        <v>34</v>
      </c>
      <c r="AX265" s="12" t="s">
        <v>81</v>
      </c>
      <c r="AY265" s="237" t="s">
        <v>142</v>
      </c>
    </row>
    <row r="266" s="1" customFormat="1" ht="24" customHeight="1">
      <c r="B266" s="39"/>
      <c r="C266" s="197" t="s">
        <v>676</v>
      </c>
      <c r="D266" s="197" t="s">
        <v>137</v>
      </c>
      <c r="E266" s="198" t="s">
        <v>677</v>
      </c>
      <c r="F266" s="199" t="s">
        <v>678</v>
      </c>
      <c r="G266" s="200" t="s">
        <v>417</v>
      </c>
      <c r="H266" s="201">
        <v>7357.6999999999998</v>
      </c>
      <c r="I266" s="202"/>
      <c r="J266" s="203">
        <f>ROUND(I266*H266,2)</f>
        <v>0</v>
      </c>
      <c r="K266" s="199" t="s">
        <v>194</v>
      </c>
      <c r="L266" s="44"/>
      <c r="M266" s="204" t="s">
        <v>19</v>
      </c>
      <c r="N266" s="205" t="s">
        <v>44</v>
      </c>
      <c r="O266" s="84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AR266" s="208" t="s">
        <v>141</v>
      </c>
      <c r="AT266" s="208" t="s">
        <v>137</v>
      </c>
      <c r="AU266" s="208" t="s">
        <v>83</v>
      </c>
      <c r="AY266" s="18" t="s">
        <v>142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8" t="s">
        <v>81</v>
      </c>
      <c r="BK266" s="209">
        <f>ROUND(I266*H266,2)</f>
        <v>0</v>
      </c>
      <c r="BL266" s="18" t="s">
        <v>141</v>
      </c>
      <c r="BM266" s="208" t="s">
        <v>679</v>
      </c>
    </row>
    <row r="267" s="12" customFormat="1">
      <c r="B267" s="226"/>
      <c r="C267" s="227"/>
      <c r="D267" s="228" t="s">
        <v>203</v>
      </c>
      <c r="E267" s="229" t="s">
        <v>19</v>
      </c>
      <c r="F267" s="230" t="s">
        <v>680</v>
      </c>
      <c r="G267" s="227"/>
      <c r="H267" s="231">
        <v>2105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203</v>
      </c>
      <c r="AU267" s="237" t="s">
        <v>83</v>
      </c>
      <c r="AV267" s="12" t="s">
        <v>83</v>
      </c>
      <c r="AW267" s="12" t="s">
        <v>34</v>
      </c>
      <c r="AX267" s="12" t="s">
        <v>73</v>
      </c>
      <c r="AY267" s="237" t="s">
        <v>142</v>
      </c>
    </row>
    <row r="268" s="12" customFormat="1">
      <c r="B268" s="226"/>
      <c r="C268" s="227"/>
      <c r="D268" s="228" t="s">
        <v>203</v>
      </c>
      <c r="E268" s="229" t="s">
        <v>19</v>
      </c>
      <c r="F268" s="230" t="s">
        <v>681</v>
      </c>
      <c r="G268" s="227"/>
      <c r="H268" s="231">
        <v>32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203</v>
      </c>
      <c r="AU268" s="237" t="s">
        <v>83</v>
      </c>
      <c r="AV268" s="12" t="s">
        <v>83</v>
      </c>
      <c r="AW268" s="12" t="s">
        <v>34</v>
      </c>
      <c r="AX268" s="12" t="s">
        <v>73</v>
      </c>
      <c r="AY268" s="237" t="s">
        <v>142</v>
      </c>
    </row>
    <row r="269" s="12" customFormat="1">
      <c r="B269" s="226"/>
      <c r="C269" s="227"/>
      <c r="D269" s="228" t="s">
        <v>203</v>
      </c>
      <c r="E269" s="229" t="s">
        <v>19</v>
      </c>
      <c r="F269" s="230" t="s">
        <v>682</v>
      </c>
      <c r="G269" s="227"/>
      <c r="H269" s="231">
        <v>169.5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203</v>
      </c>
      <c r="AU269" s="237" t="s">
        <v>83</v>
      </c>
      <c r="AV269" s="12" t="s">
        <v>83</v>
      </c>
      <c r="AW269" s="12" t="s">
        <v>34</v>
      </c>
      <c r="AX269" s="12" t="s">
        <v>73</v>
      </c>
      <c r="AY269" s="237" t="s">
        <v>142</v>
      </c>
    </row>
    <row r="270" s="12" customFormat="1">
      <c r="B270" s="226"/>
      <c r="C270" s="227"/>
      <c r="D270" s="228" t="s">
        <v>203</v>
      </c>
      <c r="E270" s="229" t="s">
        <v>19</v>
      </c>
      <c r="F270" s="230" t="s">
        <v>683</v>
      </c>
      <c r="G270" s="227"/>
      <c r="H270" s="231">
        <v>480.39999999999998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203</v>
      </c>
      <c r="AU270" s="237" t="s">
        <v>83</v>
      </c>
      <c r="AV270" s="12" t="s">
        <v>83</v>
      </c>
      <c r="AW270" s="12" t="s">
        <v>34</v>
      </c>
      <c r="AX270" s="12" t="s">
        <v>73</v>
      </c>
      <c r="AY270" s="237" t="s">
        <v>142</v>
      </c>
    </row>
    <row r="271" s="12" customFormat="1">
      <c r="B271" s="226"/>
      <c r="C271" s="227"/>
      <c r="D271" s="228" t="s">
        <v>203</v>
      </c>
      <c r="E271" s="229" t="s">
        <v>19</v>
      </c>
      <c r="F271" s="230" t="s">
        <v>684</v>
      </c>
      <c r="G271" s="227"/>
      <c r="H271" s="231">
        <v>37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203</v>
      </c>
      <c r="AU271" s="237" t="s">
        <v>83</v>
      </c>
      <c r="AV271" s="12" t="s">
        <v>83</v>
      </c>
      <c r="AW271" s="12" t="s">
        <v>34</v>
      </c>
      <c r="AX271" s="12" t="s">
        <v>73</v>
      </c>
      <c r="AY271" s="237" t="s">
        <v>142</v>
      </c>
    </row>
    <row r="272" s="12" customFormat="1">
      <c r="B272" s="226"/>
      <c r="C272" s="227"/>
      <c r="D272" s="228" t="s">
        <v>203</v>
      </c>
      <c r="E272" s="229" t="s">
        <v>19</v>
      </c>
      <c r="F272" s="230" t="s">
        <v>685</v>
      </c>
      <c r="G272" s="227"/>
      <c r="H272" s="231">
        <v>405.89999999999998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203</v>
      </c>
      <c r="AU272" s="237" t="s">
        <v>83</v>
      </c>
      <c r="AV272" s="12" t="s">
        <v>83</v>
      </c>
      <c r="AW272" s="12" t="s">
        <v>34</v>
      </c>
      <c r="AX272" s="12" t="s">
        <v>73</v>
      </c>
      <c r="AY272" s="237" t="s">
        <v>142</v>
      </c>
    </row>
    <row r="273" s="12" customFormat="1">
      <c r="B273" s="226"/>
      <c r="C273" s="227"/>
      <c r="D273" s="228" t="s">
        <v>203</v>
      </c>
      <c r="E273" s="229" t="s">
        <v>19</v>
      </c>
      <c r="F273" s="230" t="s">
        <v>686</v>
      </c>
      <c r="G273" s="227"/>
      <c r="H273" s="231">
        <v>1473.5</v>
      </c>
      <c r="I273" s="232"/>
      <c r="J273" s="227"/>
      <c r="K273" s="227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203</v>
      </c>
      <c r="AU273" s="237" t="s">
        <v>83</v>
      </c>
      <c r="AV273" s="12" t="s">
        <v>83</v>
      </c>
      <c r="AW273" s="12" t="s">
        <v>34</v>
      </c>
      <c r="AX273" s="12" t="s">
        <v>73</v>
      </c>
      <c r="AY273" s="237" t="s">
        <v>142</v>
      </c>
    </row>
    <row r="274" s="15" customFormat="1">
      <c r="B274" s="279"/>
      <c r="C274" s="280"/>
      <c r="D274" s="228" t="s">
        <v>203</v>
      </c>
      <c r="E274" s="281" t="s">
        <v>19</v>
      </c>
      <c r="F274" s="282" t="s">
        <v>687</v>
      </c>
      <c r="G274" s="280"/>
      <c r="H274" s="283">
        <v>4703.3000000000002</v>
      </c>
      <c r="I274" s="284"/>
      <c r="J274" s="280"/>
      <c r="K274" s="280"/>
      <c r="L274" s="285"/>
      <c r="M274" s="286"/>
      <c r="N274" s="287"/>
      <c r="O274" s="287"/>
      <c r="P274" s="287"/>
      <c r="Q274" s="287"/>
      <c r="R274" s="287"/>
      <c r="S274" s="287"/>
      <c r="T274" s="288"/>
      <c r="AT274" s="289" t="s">
        <v>203</v>
      </c>
      <c r="AU274" s="289" t="s">
        <v>83</v>
      </c>
      <c r="AV274" s="15" t="s">
        <v>147</v>
      </c>
      <c r="AW274" s="15" t="s">
        <v>34</v>
      </c>
      <c r="AX274" s="15" t="s">
        <v>73</v>
      </c>
      <c r="AY274" s="289" t="s">
        <v>142</v>
      </c>
    </row>
    <row r="275" s="12" customFormat="1">
      <c r="B275" s="226"/>
      <c r="C275" s="227"/>
      <c r="D275" s="228" t="s">
        <v>203</v>
      </c>
      <c r="E275" s="229" t="s">
        <v>19</v>
      </c>
      <c r="F275" s="230" t="s">
        <v>680</v>
      </c>
      <c r="G275" s="227"/>
      <c r="H275" s="231">
        <v>2105</v>
      </c>
      <c r="I275" s="232"/>
      <c r="J275" s="227"/>
      <c r="K275" s="227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203</v>
      </c>
      <c r="AU275" s="237" t="s">
        <v>83</v>
      </c>
      <c r="AV275" s="12" t="s">
        <v>83</v>
      </c>
      <c r="AW275" s="12" t="s">
        <v>34</v>
      </c>
      <c r="AX275" s="12" t="s">
        <v>73</v>
      </c>
      <c r="AY275" s="237" t="s">
        <v>142</v>
      </c>
    </row>
    <row r="276" s="12" customFormat="1">
      <c r="B276" s="226"/>
      <c r="C276" s="227"/>
      <c r="D276" s="228" t="s">
        <v>203</v>
      </c>
      <c r="E276" s="229" t="s">
        <v>19</v>
      </c>
      <c r="F276" s="230" t="s">
        <v>681</v>
      </c>
      <c r="G276" s="227"/>
      <c r="H276" s="231">
        <v>32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203</v>
      </c>
      <c r="AU276" s="237" t="s">
        <v>83</v>
      </c>
      <c r="AV276" s="12" t="s">
        <v>83</v>
      </c>
      <c r="AW276" s="12" t="s">
        <v>34</v>
      </c>
      <c r="AX276" s="12" t="s">
        <v>73</v>
      </c>
      <c r="AY276" s="237" t="s">
        <v>142</v>
      </c>
    </row>
    <row r="277" s="12" customFormat="1">
      <c r="B277" s="226"/>
      <c r="C277" s="227"/>
      <c r="D277" s="228" t="s">
        <v>203</v>
      </c>
      <c r="E277" s="229" t="s">
        <v>19</v>
      </c>
      <c r="F277" s="230" t="s">
        <v>688</v>
      </c>
      <c r="G277" s="227"/>
      <c r="H277" s="231">
        <v>0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203</v>
      </c>
      <c r="AU277" s="237" t="s">
        <v>83</v>
      </c>
      <c r="AV277" s="12" t="s">
        <v>83</v>
      </c>
      <c r="AW277" s="12" t="s">
        <v>34</v>
      </c>
      <c r="AX277" s="12" t="s">
        <v>73</v>
      </c>
      <c r="AY277" s="237" t="s">
        <v>142</v>
      </c>
    </row>
    <row r="278" s="12" customFormat="1">
      <c r="B278" s="226"/>
      <c r="C278" s="227"/>
      <c r="D278" s="228" t="s">
        <v>203</v>
      </c>
      <c r="E278" s="229" t="s">
        <v>19</v>
      </c>
      <c r="F278" s="230" t="s">
        <v>683</v>
      </c>
      <c r="G278" s="227"/>
      <c r="H278" s="231">
        <v>480.39999999999998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203</v>
      </c>
      <c r="AU278" s="237" t="s">
        <v>83</v>
      </c>
      <c r="AV278" s="12" t="s">
        <v>83</v>
      </c>
      <c r="AW278" s="12" t="s">
        <v>34</v>
      </c>
      <c r="AX278" s="12" t="s">
        <v>73</v>
      </c>
      <c r="AY278" s="237" t="s">
        <v>142</v>
      </c>
    </row>
    <row r="279" s="12" customFormat="1">
      <c r="B279" s="226"/>
      <c r="C279" s="227"/>
      <c r="D279" s="228" t="s">
        <v>203</v>
      </c>
      <c r="E279" s="229" t="s">
        <v>19</v>
      </c>
      <c r="F279" s="230" t="s">
        <v>684</v>
      </c>
      <c r="G279" s="227"/>
      <c r="H279" s="231">
        <v>37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203</v>
      </c>
      <c r="AU279" s="237" t="s">
        <v>83</v>
      </c>
      <c r="AV279" s="12" t="s">
        <v>83</v>
      </c>
      <c r="AW279" s="12" t="s">
        <v>34</v>
      </c>
      <c r="AX279" s="12" t="s">
        <v>73</v>
      </c>
      <c r="AY279" s="237" t="s">
        <v>142</v>
      </c>
    </row>
    <row r="280" s="12" customFormat="1">
      <c r="B280" s="226"/>
      <c r="C280" s="227"/>
      <c r="D280" s="228" t="s">
        <v>203</v>
      </c>
      <c r="E280" s="229" t="s">
        <v>19</v>
      </c>
      <c r="F280" s="230" t="s">
        <v>689</v>
      </c>
      <c r="G280" s="227"/>
      <c r="H280" s="231">
        <v>0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203</v>
      </c>
      <c r="AU280" s="237" t="s">
        <v>83</v>
      </c>
      <c r="AV280" s="12" t="s">
        <v>83</v>
      </c>
      <c r="AW280" s="12" t="s">
        <v>34</v>
      </c>
      <c r="AX280" s="12" t="s">
        <v>73</v>
      </c>
      <c r="AY280" s="237" t="s">
        <v>142</v>
      </c>
    </row>
    <row r="281" s="12" customFormat="1">
      <c r="B281" s="226"/>
      <c r="C281" s="227"/>
      <c r="D281" s="228" t="s">
        <v>203</v>
      </c>
      <c r="E281" s="229" t="s">
        <v>19</v>
      </c>
      <c r="F281" s="230" t="s">
        <v>690</v>
      </c>
      <c r="G281" s="227"/>
      <c r="H281" s="231">
        <v>0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203</v>
      </c>
      <c r="AU281" s="237" t="s">
        <v>83</v>
      </c>
      <c r="AV281" s="12" t="s">
        <v>83</v>
      </c>
      <c r="AW281" s="12" t="s">
        <v>34</v>
      </c>
      <c r="AX281" s="12" t="s">
        <v>73</v>
      </c>
      <c r="AY281" s="237" t="s">
        <v>142</v>
      </c>
    </row>
    <row r="282" s="15" customFormat="1">
      <c r="B282" s="279"/>
      <c r="C282" s="280"/>
      <c r="D282" s="228" t="s">
        <v>203</v>
      </c>
      <c r="E282" s="281" t="s">
        <v>19</v>
      </c>
      <c r="F282" s="282" t="s">
        <v>691</v>
      </c>
      <c r="G282" s="280"/>
      <c r="H282" s="283">
        <v>2654.4000000000001</v>
      </c>
      <c r="I282" s="284"/>
      <c r="J282" s="280"/>
      <c r="K282" s="280"/>
      <c r="L282" s="285"/>
      <c r="M282" s="286"/>
      <c r="N282" s="287"/>
      <c r="O282" s="287"/>
      <c r="P282" s="287"/>
      <c r="Q282" s="287"/>
      <c r="R282" s="287"/>
      <c r="S282" s="287"/>
      <c r="T282" s="288"/>
      <c r="AT282" s="289" t="s">
        <v>203</v>
      </c>
      <c r="AU282" s="289" t="s">
        <v>83</v>
      </c>
      <c r="AV282" s="15" t="s">
        <v>147</v>
      </c>
      <c r="AW282" s="15" t="s">
        <v>34</v>
      </c>
      <c r="AX282" s="15" t="s">
        <v>73</v>
      </c>
      <c r="AY282" s="289" t="s">
        <v>142</v>
      </c>
    </row>
    <row r="283" s="14" customFormat="1">
      <c r="B283" s="248"/>
      <c r="C283" s="249"/>
      <c r="D283" s="228" t="s">
        <v>203</v>
      </c>
      <c r="E283" s="250" t="s">
        <v>19</v>
      </c>
      <c r="F283" s="251" t="s">
        <v>208</v>
      </c>
      <c r="G283" s="249"/>
      <c r="H283" s="252">
        <v>7357.6999999999998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203</v>
      </c>
      <c r="AU283" s="258" t="s">
        <v>83</v>
      </c>
      <c r="AV283" s="14" t="s">
        <v>141</v>
      </c>
      <c r="AW283" s="14" t="s">
        <v>34</v>
      </c>
      <c r="AX283" s="14" t="s">
        <v>81</v>
      </c>
      <c r="AY283" s="258" t="s">
        <v>142</v>
      </c>
    </row>
    <row r="284" s="1" customFormat="1" ht="36" customHeight="1">
      <c r="B284" s="39"/>
      <c r="C284" s="197" t="s">
        <v>692</v>
      </c>
      <c r="D284" s="197" t="s">
        <v>137</v>
      </c>
      <c r="E284" s="198" t="s">
        <v>693</v>
      </c>
      <c r="F284" s="199" t="s">
        <v>694</v>
      </c>
      <c r="G284" s="200" t="s">
        <v>417</v>
      </c>
      <c r="H284" s="201">
        <v>492</v>
      </c>
      <c r="I284" s="202"/>
      <c r="J284" s="203">
        <f>ROUND(I284*H284,2)</f>
        <v>0</v>
      </c>
      <c r="K284" s="199" t="s">
        <v>194</v>
      </c>
      <c r="L284" s="44"/>
      <c r="M284" s="204" t="s">
        <v>19</v>
      </c>
      <c r="N284" s="205" t="s">
        <v>44</v>
      </c>
      <c r="O284" s="84"/>
      <c r="P284" s="206">
        <f>O284*H284</f>
        <v>0</v>
      </c>
      <c r="Q284" s="206">
        <v>0</v>
      </c>
      <c r="R284" s="206">
        <f>Q284*H284</f>
        <v>0</v>
      </c>
      <c r="S284" s="206">
        <v>0</v>
      </c>
      <c r="T284" s="207">
        <f>S284*H284</f>
        <v>0</v>
      </c>
      <c r="AR284" s="208" t="s">
        <v>141</v>
      </c>
      <c r="AT284" s="208" t="s">
        <v>137</v>
      </c>
      <c r="AU284" s="208" t="s">
        <v>83</v>
      </c>
      <c r="AY284" s="18" t="s">
        <v>142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8" t="s">
        <v>81</v>
      </c>
      <c r="BK284" s="209">
        <f>ROUND(I284*H284,2)</f>
        <v>0</v>
      </c>
      <c r="BL284" s="18" t="s">
        <v>141</v>
      </c>
      <c r="BM284" s="208" t="s">
        <v>695</v>
      </c>
    </row>
    <row r="285" s="12" customFormat="1">
      <c r="B285" s="226"/>
      <c r="C285" s="227"/>
      <c r="D285" s="228" t="s">
        <v>203</v>
      </c>
      <c r="E285" s="229" t="s">
        <v>19</v>
      </c>
      <c r="F285" s="230" t="s">
        <v>696</v>
      </c>
      <c r="G285" s="227"/>
      <c r="H285" s="231">
        <v>261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203</v>
      </c>
      <c r="AU285" s="237" t="s">
        <v>83</v>
      </c>
      <c r="AV285" s="12" t="s">
        <v>83</v>
      </c>
      <c r="AW285" s="12" t="s">
        <v>34</v>
      </c>
      <c r="AX285" s="12" t="s">
        <v>73</v>
      </c>
      <c r="AY285" s="237" t="s">
        <v>142</v>
      </c>
    </row>
    <row r="286" s="12" customFormat="1">
      <c r="B286" s="226"/>
      <c r="C286" s="227"/>
      <c r="D286" s="228" t="s">
        <v>203</v>
      </c>
      <c r="E286" s="229" t="s">
        <v>19</v>
      </c>
      <c r="F286" s="230" t="s">
        <v>697</v>
      </c>
      <c r="G286" s="227"/>
      <c r="H286" s="231">
        <v>78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203</v>
      </c>
      <c r="AU286" s="237" t="s">
        <v>83</v>
      </c>
      <c r="AV286" s="12" t="s">
        <v>83</v>
      </c>
      <c r="AW286" s="12" t="s">
        <v>34</v>
      </c>
      <c r="AX286" s="12" t="s">
        <v>73</v>
      </c>
      <c r="AY286" s="237" t="s">
        <v>142</v>
      </c>
    </row>
    <row r="287" s="12" customFormat="1">
      <c r="B287" s="226"/>
      <c r="C287" s="227"/>
      <c r="D287" s="228" t="s">
        <v>203</v>
      </c>
      <c r="E287" s="229" t="s">
        <v>19</v>
      </c>
      <c r="F287" s="230" t="s">
        <v>698</v>
      </c>
      <c r="G287" s="227"/>
      <c r="H287" s="231">
        <v>153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203</v>
      </c>
      <c r="AU287" s="237" t="s">
        <v>83</v>
      </c>
      <c r="AV287" s="12" t="s">
        <v>83</v>
      </c>
      <c r="AW287" s="12" t="s">
        <v>34</v>
      </c>
      <c r="AX287" s="12" t="s">
        <v>73</v>
      </c>
      <c r="AY287" s="237" t="s">
        <v>142</v>
      </c>
    </row>
    <row r="288" s="14" customFormat="1">
      <c r="B288" s="248"/>
      <c r="C288" s="249"/>
      <c r="D288" s="228" t="s">
        <v>203</v>
      </c>
      <c r="E288" s="250" t="s">
        <v>19</v>
      </c>
      <c r="F288" s="251" t="s">
        <v>208</v>
      </c>
      <c r="G288" s="249"/>
      <c r="H288" s="252">
        <v>492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203</v>
      </c>
      <c r="AU288" s="258" t="s">
        <v>83</v>
      </c>
      <c r="AV288" s="14" t="s">
        <v>141</v>
      </c>
      <c r="AW288" s="14" t="s">
        <v>34</v>
      </c>
      <c r="AX288" s="14" t="s">
        <v>81</v>
      </c>
      <c r="AY288" s="258" t="s">
        <v>142</v>
      </c>
    </row>
    <row r="289" s="1" customFormat="1" ht="24" customHeight="1">
      <c r="B289" s="39"/>
      <c r="C289" s="197" t="s">
        <v>699</v>
      </c>
      <c r="D289" s="197" t="s">
        <v>137</v>
      </c>
      <c r="E289" s="198" t="s">
        <v>700</v>
      </c>
      <c r="F289" s="199" t="s">
        <v>701</v>
      </c>
      <c r="G289" s="200" t="s">
        <v>417</v>
      </c>
      <c r="H289" s="201">
        <v>543</v>
      </c>
      <c r="I289" s="202"/>
      <c r="J289" s="203">
        <f>ROUND(I289*H289,2)</f>
        <v>0</v>
      </c>
      <c r="K289" s="199" t="s">
        <v>194</v>
      </c>
      <c r="L289" s="44"/>
      <c r="M289" s="204" t="s">
        <v>19</v>
      </c>
      <c r="N289" s="205" t="s">
        <v>44</v>
      </c>
      <c r="O289" s="84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AR289" s="208" t="s">
        <v>141</v>
      </c>
      <c r="AT289" s="208" t="s">
        <v>137</v>
      </c>
      <c r="AU289" s="208" t="s">
        <v>83</v>
      </c>
      <c r="AY289" s="18" t="s">
        <v>142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8" t="s">
        <v>81</v>
      </c>
      <c r="BK289" s="209">
        <f>ROUND(I289*H289,2)</f>
        <v>0</v>
      </c>
      <c r="BL289" s="18" t="s">
        <v>141</v>
      </c>
      <c r="BM289" s="208" t="s">
        <v>702</v>
      </c>
    </row>
    <row r="290" s="12" customFormat="1">
      <c r="B290" s="226"/>
      <c r="C290" s="227"/>
      <c r="D290" s="228" t="s">
        <v>203</v>
      </c>
      <c r="E290" s="229" t="s">
        <v>19</v>
      </c>
      <c r="F290" s="230" t="s">
        <v>703</v>
      </c>
      <c r="G290" s="227"/>
      <c r="H290" s="231">
        <v>232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203</v>
      </c>
      <c r="AU290" s="237" t="s">
        <v>83</v>
      </c>
      <c r="AV290" s="12" t="s">
        <v>83</v>
      </c>
      <c r="AW290" s="12" t="s">
        <v>34</v>
      </c>
      <c r="AX290" s="12" t="s">
        <v>73</v>
      </c>
      <c r="AY290" s="237" t="s">
        <v>142</v>
      </c>
    </row>
    <row r="291" s="12" customFormat="1">
      <c r="B291" s="226"/>
      <c r="C291" s="227"/>
      <c r="D291" s="228" t="s">
        <v>203</v>
      </c>
      <c r="E291" s="229" t="s">
        <v>19</v>
      </c>
      <c r="F291" s="230" t="s">
        <v>704</v>
      </c>
      <c r="G291" s="227"/>
      <c r="H291" s="231">
        <v>219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203</v>
      </c>
      <c r="AU291" s="237" t="s">
        <v>83</v>
      </c>
      <c r="AV291" s="12" t="s">
        <v>83</v>
      </c>
      <c r="AW291" s="12" t="s">
        <v>34</v>
      </c>
      <c r="AX291" s="12" t="s">
        <v>73</v>
      </c>
      <c r="AY291" s="237" t="s">
        <v>142</v>
      </c>
    </row>
    <row r="292" s="12" customFormat="1">
      <c r="B292" s="226"/>
      <c r="C292" s="227"/>
      <c r="D292" s="228" t="s">
        <v>203</v>
      </c>
      <c r="E292" s="229" t="s">
        <v>19</v>
      </c>
      <c r="F292" s="230" t="s">
        <v>705</v>
      </c>
      <c r="G292" s="227"/>
      <c r="H292" s="231">
        <v>92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203</v>
      </c>
      <c r="AU292" s="237" t="s">
        <v>83</v>
      </c>
      <c r="AV292" s="12" t="s">
        <v>83</v>
      </c>
      <c r="AW292" s="12" t="s">
        <v>34</v>
      </c>
      <c r="AX292" s="12" t="s">
        <v>73</v>
      </c>
      <c r="AY292" s="237" t="s">
        <v>142</v>
      </c>
    </row>
    <row r="293" s="14" customFormat="1">
      <c r="B293" s="248"/>
      <c r="C293" s="249"/>
      <c r="D293" s="228" t="s">
        <v>203</v>
      </c>
      <c r="E293" s="250" t="s">
        <v>19</v>
      </c>
      <c r="F293" s="251" t="s">
        <v>208</v>
      </c>
      <c r="G293" s="249"/>
      <c r="H293" s="252">
        <v>543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203</v>
      </c>
      <c r="AU293" s="258" t="s">
        <v>83</v>
      </c>
      <c r="AV293" s="14" t="s">
        <v>141</v>
      </c>
      <c r="AW293" s="14" t="s">
        <v>34</v>
      </c>
      <c r="AX293" s="14" t="s">
        <v>81</v>
      </c>
      <c r="AY293" s="258" t="s">
        <v>142</v>
      </c>
    </row>
    <row r="294" s="1" customFormat="1" ht="16.5" customHeight="1">
      <c r="B294" s="39"/>
      <c r="C294" s="197" t="s">
        <v>706</v>
      </c>
      <c r="D294" s="197" t="s">
        <v>137</v>
      </c>
      <c r="E294" s="198" t="s">
        <v>707</v>
      </c>
      <c r="F294" s="199" t="s">
        <v>708</v>
      </c>
      <c r="G294" s="200" t="s">
        <v>709</v>
      </c>
      <c r="H294" s="201">
        <v>3</v>
      </c>
      <c r="I294" s="202"/>
      <c r="J294" s="203">
        <f>ROUND(I294*H294,2)</f>
        <v>0</v>
      </c>
      <c r="K294" s="199" t="s">
        <v>19</v>
      </c>
      <c r="L294" s="44"/>
      <c r="M294" s="204" t="s">
        <v>19</v>
      </c>
      <c r="N294" s="205" t="s">
        <v>44</v>
      </c>
      <c r="O294" s="84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AR294" s="208" t="s">
        <v>141</v>
      </c>
      <c r="AT294" s="208" t="s">
        <v>137</v>
      </c>
      <c r="AU294" s="208" t="s">
        <v>83</v>
      </c>
      <c r="AY294" s="18" t="s">
        <v>142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8" t="s">
        <v>81</v>
      </c>
      <c r="BK294" s="209">
        <f>ROUND(I294*H294,2)</f>
        <v>0</v>
      </c>
      <c r="BL294" s="18" t="s">
        <v>141</v>
      </c>
      <c r="BM294" s="208" t="s">
        <v>710</v>
      </c>
    </row>
    <row r="295" s="12" customFormat="1">
      <c r="B295" s="226"/>
      <c r="C295" s="227"/>
      <c r="D295" s="228" t="s">
        <v>203</v>
      </c>
      <c r="E295" s="229" t="s">
        <v>19</v>
      </c>
      <c r="F295" s="230" t="s">
        <v>711</v>
      </c>
      <c r="G295" s="227"/>
      <c r="H295" s="231">
        <v>3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203</v>
      </c>
      <c r="AU295" s="237" t="s">
        <v>83</v>
      </c>
      <c r="AV295" s="12" t="s">
        <v>83</v>
      </c>
      <c r="AW295" s="12" t="s">
        <v>34</v>
      </c>
      <c r="AX295" s="12" t="s">
        <v>81</v>
      </c>
      <c r="AY295" s="237" t="s">
        <v>142</v>
      </c>
    </row>
    <row r="296" s="11" customFormat="1" ht="22.8" customHeight="1">
      <c r="B296" s="210"/>
      <c r="C296" s="211"/>
      <c r="D296" s="212" t="s">
        <v>72</v>
      </c>
      <c r="E296" s="224" t="s">
        <v>83</v>
      </c>
      <c r="F296" s="224" t="s">
        <v>712</v>
      </c>
      <c r="G296" s="211"/>
      <c r="H296" s="211"/>
      <c r="I296" s="214"/>
      <c r="J296" s="225">
        <f>BK296</f>
        <v>0</v>
      </c>
      <c r="K296" s="211"/>
      <c r="L296" s="216"/>
      <c r="M296" s="217"/>
      <c r="N296" s="218"/>
      <c r="O296" s="218"/>
      <c r="P296" s="219">
        <f>SUM(P297:P299)</f>
        <v>0</v>
      </c>
      <c r="Q296" s="218"/>
      <c r="R296" s="219">
        <f>SUM(R297:R299)</f>
        <v>145.66205400000001</v>
      </c>
      <c r="S296" s="218"/>
      <c r="T296" s="220">
        <f>SUM(T297:T299)</f>
        <v>0</v>
      </c>
      <c r="AR296" s="221" t="s">
        <v>81</v>
      </c>
      <c r="AT296" s="222" t="s">
        <v>72</v>
      </c>
      <c r="AU296" s="222" t="s">
        <v>81</v>
      </c>
      <c r="AY296" s="221" t="s">
        <v>142</v>
      </c>
      <c r="BK296" s="223">
        <f>SUM(BK297:BK299)</f>
        <v>0</v>
      </c>
    </row>
    <row r="297" s="1" customFormat="1" ht="48" customHeight="1">
      <c r="B297" s="39"/>
      <c r="C297" s="197" t="s">
        <v>713</v>
      </c>
      <c r="D297" s="197" t="s">
        <v>137</v>
      </c>
      <c r="E297" s="198" t="s">
        <v>714</v>
      </c>
      <c r="F297" s="199" t="s">
        <v>715</v>
      </c>
      <c r="G297" s="200" t="s">
        <v>201</v>
      </c>
      <c r="H297" s="201">
        <v>531.39999999999998</v>
      </c>
      <c r="I297" s="202"/>
      <c r="J297" s="203">
        <f>ROUND(I297*H297,2)</f>
        <v>0</v>
      </c>
      <c r="K297" s="199" t="s">
        <v>194</v>
      </c>
      <c r="L297" s="44"/>
      <c r="M297" s="204" t="s">
        <v>19</v>
      </c>
      <c r="N297" s="205" t="s">
        <v>44</v>
      </c>
      <c r="O297" s="84"/>
      <c r="P297" s="206">
        <f>O297*H297</f>
        <v>0</v>
      </c>
      <c r="Q297" s="206">
        <v>0.27411000000000002</v>
      </c>
      <c r="R297" s="206">
        <f>Q297*H297</f>
        <v>145.66205400000001</v>
      </c>
      <c r="S297" s="206">
        <v>0</v>
      </c>
      <c r="T297" s="207">
        <f>S297*H297</f>
        <v>0</v>
      </c>
      <c r="AR297" s="208" t="s">
        <v>141</v>
      </c>
      <c r="AT297" s="208" t="s">
        <v>137</v>
      </c>
      <c r="AU297" s="208" t="s">
        <v>83</v>
      </c>
      <c r="AY297" s="18" t="s">
        <v>142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8" t="s">
        <v>81</v>
      </c>
      <c r="BK297" s="209">
        <f>ROUND(I297*H297,2)</f>
        <v>0</v>
      </c>
      <c r="BL297" s="18" t="s">
        <v>141</v>
      </c>
      <c r="BM297" s="208" t="s">
        <v>716</v>
      </c>
    </row>
    <row r="298" s="1" customFormat="1">
      <c r="B298" s="39"/>
      <c r="C298" s="40"/>
      <c r="D298" s="228" t="s">
        <v>213</v>
      </c>
      <c r="E298" s="40"/>
      <c r="F298" s="259" t="s">
        <v>717</v>
      </c>
      <c r="G298" s="40"/>
      <c r="H298" s="40"/>
      <c r="I298" s="136"/>
      <c r="J298" s="40"/>
      <c r="K298" s="40"/>
      <c r="L298" s="44"/>
      <c r="M298" s="260"/>
      <c r="N298" s="84"/>
      <c r="O298" s="84"/>
      <c r="P298" s="84"/>
      <c r="Q298" s="84"/>
      <c r="R298" s="84"/>
      <c r="S298" s="84"/>
      <c r="T298" s="85"/>
      <c r="AT298" s="18" t="s">
        <v>213</v>
      </c>
      <c r="AU298" s="18" t="s">
        <v>83</v>
      </c>
    </row>
    <row r="299" s="12" customFormat="1">
      <c r="B299" s="226"/>
      <c r="C299" s="227"/>
      <c r="D299" s="228" t="s">
        <v>203</v>
      </c>
      <c r="E299" s="229" t="s">
        <v>19</v>
      </c>
      <c r="F299" s="230" t="s">
        <v>718</v>
      </c>
      <c r="G299" s="227"/>
      <c r="H299" s="231">
        <v>531.39999999999998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203</v>
      </c>
      <c r="AU299" s="237" t="s">
        <v>83</v>
      </c>
      <c r="AV299" s="12" t="s">
        <v>83</v>
      </c>
      <c r="AW299" s="12" t="s">
        <v>34</v>
      </c>
      <c r="AX299" s="12" t="s">
        <v>81</v>
      </c>
      <c r="AY299" s="237" t="s">
        <v>142</v>
      </c>
    </row>
    <row r="300" s="11" customFormat="1" ht="22.8" customHeight="1">
      <c r="B300" s="210"/>
      <c r="C300" s="211"/>
      <c r="D300" s="212" t="s">
        <v>72</v>
      </c>
      <c r="E300" s="224" t="s">
        <v>147</v>
      </c>
      <c r="F300" s="224" t="s">
        <v>198</v>
      </c>
      <c r="G300" s="211"/>
      <c r="H300" s="211"/>
      <c r="I300" s="214"/>
      <c r="J300" s="225">
        <f>BK300</f>
        <v>0</v>
      </c>
      <c r="K300" s="211"/>
      <c r="L300" s="216"/>
      <c r="M300" s="217"/>
      <c r="N300" s="218"/>
      <c r="O300" s="218"/>
      <c r="P300" s="219">
        <f>SUM(P301:P310)</f>
        <v>0</v>
      </c>
      <c r="Q300" s="218"/>
      <c r="R300" s="219">
        <f>SUM(R301:R310)</f>
        <v>8.1873828</v>
      </c>
      <c r="S300" s="218"/>
      <c r="T300" s="220">
        <f>SUM(T301:T310)</f>
        <v>0</v>
      </c>
      <c r="AR300" s="221" t="s">
        <v>81</v>
      </c>
      <c r="AT300" s="222" t="s">
        <v>72</v>
      </c>
      <c r="AU300" s="222" t="s">
        <v>81</v>
      </c>
      <c r="AY300" s="221" t="s">
        <v>142</v>
      </c>
      <c r="BK300" s="223">
        <f>SUM(BK301:BK310)</f>
        <v>0</v>
      </c>
    </row>
    <row r="301" s="1" customFormat="1" ht="24" customHeight="1">
      <c r="B301" s="39"/>
      <c r="C301" s="197" t="s">
        <v>719</v>
      </c>
      <c r="D301" s="197" t="s">
        <v>137</v>
      </c>
      <c r="E301" s="198" t="s">
        <v>720</v>
      </c>
      <c r="F301" s="199" t="s">
        <v>721</v>
      </c>
      <c r="G301" s="200" t="s">
        <v>234</v>
      </c>
      <c r="H301" s="201">
        <v>35.399999999999999</v>
      </c>
      <c r="I301" s="202"/>
      <c r="J301" s="203">
        <f>ROUND(I301*H301,2)</f>
        <v>0</v>
      </c>
      <c r="K301" s="199" t="s">
        <v>194</v>
      </c>
      <c r="L301" s="44"/>
      <c r="M301" s="204" t="s">
        <v>19</v>
      </c>
      <c r="N301" s="205" t="s">
        <v>44</v>
      </c>
      <c r="O301" s="84"/>
      <c r="P301" s="206">
        <f>O301*H301</f>
        <v>0</v>
      </c>
      <c r="Q301" s="206">
        <v>0.067019999999999996</v>
      </c>
      <c r="R301" s="206">
        <f>Q301*H301</f>
        <v>2.3725079999999998</v>
      </c>
      <c r="S301" s="206">
        <v>0</v>
      </c>
      <c r="T301" s="207">
        <f>S301*H301</f>
        <v>0</v>
      </c>
      <c r="AR301" s="208" t="s">
        <v>141</v>
      </c>
      <c r="AT301" s="208" t="s">
        <v>137</v>
      </c>
      <c r="AU301" s="208" t="s">
        <v>83</v>
      </c>
      <c r="AY301" s="18" t="s">
        <v>142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8" t="s">
        <v>81</v>
      </c>
      <c r="BK301" s="209">
        <f>ROUND(I301*H301,2)</f>
        <v>0</v>
      </c>
      <c r="BL301" s="18" t="s">
        <v>141</v>
      </c>
      <c r="BM301" s="208" t="s">
        <v>722</v>
      </c>
    </row>
    <row r="302" s="1" customFormat="1">
      <c r="B302" s="39"/>
      <c r="C302" s="40"/>
      <c r="D302" s="228" t="s">
        <v>213</v>
      </c>
      <c r="E302" s="40"/>
      <c r="F302" s="259" t="s">
        <v>723</v>
      </c>
      <c r="G302" s="40"/>
      <c r="H302" s="40"/>
      <c r="I302" s="136"/>
      <c r="J302" s="40"/>
      <c r="K302" s="40"/>
      <c r="L302" s="44"/>
      <c r="M302" s="260"/>
      <c r="N302" s="84"/>
      <c r="O302" s="84"/>
      <c r="P302" s="84"/>
      <c r="Q302" s="84"/>
      <c r="R302" s="84"/>
      <c r="S302" s="84"/>
      <c r="T302" s="85"/>
      <c r="AT302" s="18" t="s">
        <v>213</v>
      </c>
      <c r="AU302" s="18" t="s">
        <v>83</v>
      </c>
    </row>
    <row r="303" s="1" customFormat="1" ht="24" customHeight="1">
      <c r="B303" s="39"/>
      <c r="C303" s="264" t="s">
        <v>724</v>
      </c>
      <c r="D303" s="264" t="s">
        <v>283</v>
      </c>
      <c r="E303" s="265" t="s">
        <v>725</v>
      </c>
      <c r="F303" s="266" t="s">
        <v>726</v>
      </c>
      <c r="G303" s="267" t="s">
        <v>234</v>
      </c>
      <c r="H303" s="268">
        <v>17.699999999999999</v>
      </c>
      <c r="I303" s="269"/>
      <c r="J303" s="270">
        <f>ROUND(I303*H303,2)</f>
        <v>0</v>
      </c>
      <c r="K303" s="266" t="s">
        <v>194</v>
      </c>
      <c r="L303" s="271"/>
      <c r="M303" s="272" t="s">
        <v>19</v>
      </c>
      <c r="N303" s="273" t="s">
        <v>44</v>
      </c>
      <c r="O303" s="84"/>
      <c r="P303" s="206">
        <f>O303*H303</f>
        <v>0</v>
      </c>
      <c r="Q303" s="206">
        <v>0.061499999999999999</v>
      </c>
      <c r="R303" s="206">
        <f>Q303*H303</f>
        <v>1.0885499999999999</v>
      </c>
      <c r="S303" s="206">
        <v>0</v>
      </c>
      <c r="T303" s="207">
        <f>S303*H303</f>
        <v>0</v>
      </c>
      <c r="AR303" s="208" t="s">
        <v>167</v>
      </c>
      <c r="AT303" s="208" t="s">
        <v>283</v>
      </c>
      <c r="AU303" s="208" t="s">
        <v>83</v>
      </c>
      <c r="AY303" s="18" t="s">
        <v>142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8" t="s">
        <v>81</v>
      </c>
      <c r="BK303" s="209">
        <f>ROUND(I303*H303,2)</f>
        <v>0</v>
      </c>
      <c r="BL303" s="18" t="s">
        <v>141</v>
      </c>
      <c r="BM303" s="208" t="s">
        <v>727</v>
      </c>
    </row>
    <row r="304" s="12" customFormat="1">
      <c r="B304" s="226"/>
      <c r="C304" s="227"/>
      <c r="D304" s="228" t="s">
        <v>203</v>
      </c>
      <c r="E304" s="229" t="s">
        <v>19</v>
      </c>
      <c r="F304" s="230" t="s">
        <v>728</v>
      </c>
      <c r="G304" s="227"/>
      <c r="H304" s="231">
        <v>17.699999999999999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203</v>
      </c>
      <c r="AU304" s="237" t="s">
        <v>83</v>
      </c>
      <c r="AV304" s="12" t="s">
        <v>83</v>
      </c>
      <c r="AW304" s="12" t="s">
        <v>34</v>
      </c>
      <c r="AX304" s="12" t="s">
        <v>81</v>
      </c>
      <c r="AY304" s="237" t="s">
        <v>142</v>
      </c>
    </row>
    <row r="305" s="1" customFormat="1" ht="24" customHeight="1">
      <c r="B305" s="39"/>
      <c r="C305" s="264" t="s">
        <v>729</v>
      </c>
      <c r="D305" s="264" t="s">
        <v>283</v>
      </c>
      <c r="E305" s="265" t="s">
        <v>730</v>
      </c>
      <c r="F305" s="266" t="s">
        <v>731</v>
      </c>
      <c r="G305" s="267" t="s">
        <v>234</v>
      </c>
      <c r="H305" s="268">
        <v>17.699999999999999</v>
      </c>
      <c r="I305" s="269"/>
      <c r="J305" s="270">
        <f>ROUND(I305*H305,2)</f>
        <v>0</v>
      </c>
      <c r="K305" s="266" t="s">
        <v>194</v>
      </c>
      <c r="L305" s="271"/>
      <c r="M305" s="272" t="s">
        <v>19</v>
      </c>
      <c r="N305" s="273" t="s">
        <v>44</v>
      </c>
      <c r="O305" s="84"/>
      <c r="P305" s="206">
        <f>O305*H305</f>
        <v>0</v>
      </c>
      <c r="Q305" s="206">
        <v>0.050500000000000003</v>
      </c>
      <c r="R305" s="206">
        <f>Q305*H305</f>
        <v>0.89385000000000003</v>
      </c>
      <c r="S305" s="206">
        <v>0</v>
      </c>
      <c r="T305" s="207">
        <f>S305*H305</f>
        <v>0</v>
      </c>
      <c r="AR305" s="208" t="s">
        <v>167</v>
      </c>
      <c r="AT305" s="208" t="s">
        <v>283</v>
      </c>
      <c r="AU305" s="208" t="s">
        <v>83</v>
      </c>
      <c r="AY305" s="18" t="s">
        <v>142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8" t="s">
        <v>81</v>
      </c>
      <c r="BK305" s="209">
        <f>ROUND(I305*H305,2)</f>
        <v>0</v>
      </c>
      <c r="BL305" s="18" t="s">
        <v>141</v>
      </c>
      <c r="BM305" s="208" t="s">
        <v>732</v>
      </c>
    </row>
    <row r="306" s="12" customFormat="1">
      <c r="B306" s="226"/>
      <c r="C306" s="227"/>
      <c r="D306" s="228" t="s">
        <v>203</v>
      </c>
      <c r="E306" s="229" t="s">
        <v>19</v>
      </c>
      <c r="F306" s="230" t="s">
        <v>728</v>
      </c>
      <c r="G306" s="227"/>
      <c r="H306" s="231">
        <v>17.699999999999999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203</v>
      </c>
      <c r="AU306" s="237" t="s">
        <v>83</v>
      </c>
      <c r="AV306" s="12" t="s">
        <v>83</v>
      </c>
      <c r="AW306" s="12" t="s">
        <v>34</v>
      </c>
      <c r="AX306" s="12" t="s">
        <v>81</v>
      </c>
      <c r="AY306" s="237" t="s">
        <v>142</v>
      </c>
    </row>
    <row r="307" s="1" customFormat="1" ht="24" customHeight="1">
      <c r="B307" s="39"/>
      <c r="C307" s="197" t="s">
        <v>733</v>
      </c>
      <c r="D307" s="197" t="s">
        <v>137</v>
      </c>
      <c r="E307" s="198" t="s">
        <v>734</v>
      </c>
      <c r="F307" s="199" t="s">
        <v>735</v>
      </c>
      <c r="G307" s="200" t="s">
        <v>234</v>
      </c>
      <c r="H307" s="201">
        <v>24.780000000000001</v>
      </c>
      <c r="I307" s="202"/>
      <c r="J307" s="203">
        <f>ROUND(I307*H307,2)</f>
        <v>0</v>
      </c>
      <c r="K307" s="199" t="s">
        <v>194</v>
      </c>
      <c r="L307" s="44"/>
      <c r="M307" s="204" t="s">
        <v>19</v>
      </c>
      <c r="N307" s="205" t="s">
        <v>44</v>
      </c>
      <c r="O307" s="84"/>
      <c r="P307" s="206">
        <f>O307*H307</f>
        <v>0</v>
      </c>
      <c r="Q307" s="206">
        <v>0.082659999999999997</v>
      </c>
      <c r="R307" s="206">
        <f>Q307*H307</f>
        <v>2.0483148</v>
      </c>
      <c r="S307" s="206">
        <v>0</v>
      </c>
      <c r="T307" s="207">
        <f>S307*H307</f>
        <v>0</v>
      </c>
      <c r="AR307" s="208" t="s">
        <v>141</v>
      </c>
      <c r="AT307" s="208" t="s">
        <v>137</v>
      </c>
      <c r="AU307" s="208" t="s">
        <v>83</v>
      </c>
      <c r="AY307" s="18" t="s">
        <v>142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8" t="s">
        <v>81</v>
      </c>
      <c r="BK307" s="209">
        <f>ROUND(I307*H307,2)</f>
        <v>0</v>
      </c>
      <c r="BL307" s="18" t="s">
        <v>141</v>
      </c>
      <c r="BM307" s="208" t="s">
        <v>736</v>
      </c>
    </row>
    <row r="308" s="1" customFormat="1">
      <c r="B308" s="39"/>
      <c r="C308" s="40"/>
      <c r="D308" s="228" t="s">
        <v>213</v>
      </c>
      <c r="E308" s="40"/>
      <c r="F308" s="259" t="s">
        <v>723</v>
      </c>
      <c r="G308" s="40"/>
      <c r="H308" s="40"/>
      <c r="I308" s="136"/>
      <c r="J308" s="40"/>
      <c r="K308" s="40"/>
      <c r="L308" s="44"/>
      <c r="M308" s="260"/>
      <c r="N308" s="84"/>
      <c r="O308" s="84"/>
      <c r="P308" s="84"/>
      <c r="Q308" s="84"/>
      <c r="R308" s="84"/>
      <c r="S308" s="84"/>
      <c r="T308" s="85"/>
      <c r="AT308" s="18" t="s">
        <v>213</v>
      </c>
      <c r="AU308" s="18" t="s">
        <v>83</v>
      </c>
    </row>
    <row r="309" s="1" customFormat="1" ht="24" customHeight="1">
      <c r="B309" s="39"/>
      <c r="C309" s="264" t="s">
        <v>737</v>
      </c>
      <c r="D309" s="264" t="s">
        <v>283</v>
      </c>
      <c r="E309" s="265" t="s">
        <v>738</v>
      </c>
      <c r="F309" s="266" t="s">
        <v>739</v>
      </c>
      <c r="G309" s="267" t="s">
        <v>234</v>
      </c>
      <c r="H309" s="268">
        <v>24.780000000000001</v>
      </c>
      <c r="I309" s="269"/>
      <c r="J309" s="270">
        <f>ROUND(I309*H309,2)</f>
        <v>0</v>
      </c>
      <c r="K309" s="266" t="s">
        <v>194</v>
      </c>
      <c r="L309" s="271"/>
      <c r="M309" s="272" t="s">
        <v>19</v>
      </c>
      <c r="N309" s="273" t="s">
        <v>44</v>
      </c>
      <c r="O309" s="84"/>
      <c r="P309" s="206">
        <f>O309*H309</f>
        <v>0</v>
      </c>
      <c r="Q309" s="206">
        <v>0.071999999999999995</v>
      </c>
      <c r="R309" s="206">
        <f>Q309*H309</f>
        <v>1.78416</v>
      </c>
      <c r="S309" s="206">
        <v>0</v>
      </c>
      <c r="T309" s="207">
        <f>S309*H309</f>
        <v>0</v>
      </c>
      <c r="AR309" s="208" t="s">
        <v>167</v>
      </c>
      <c r="AT309" s="208" t="s">
        <v>283</v>
      </c>
      <c r="AU309" s="208" t="s">
        <v>83</v>
      </c>
      <c r="AY309" s="18" t="s">
        <v>142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8" t="s">
        <v>81</v>
      </c>
      <c r="BK309" s="209">
        <f>ROUND(I309*H309,2)</f>
        <v>0</v>
      </c>
      <c r="BL309" s="18" t="s">
        <v>141</v>
      </c>
      <c r="BM309" s="208" t="s">
        <v>740</v>
      </c>
    </row>
    <row r="310" s="12" customFormat="1">
      <c r="B310" s="226"/>
      <c r="C310" s="227"/>
      <c r="D310" s="228" t="s">
        <v>203</v>
      </c>
      <c r="E310" s="229" t="s">
        <v>19</v>
      </c>
      <c r="F310" s="230" t="s">
        <v>741</v>
      </c>
      <c r="G310" s="227"/>
      <c r="H310" s="231">
        <v>24.780000000000001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203</v>
      </c>
      <c r="AU310" s="237" t="s">
        <v>83</v>
      </c>
      <c r="AV310" s="12" t="s">
        <v>83</v>
      </c>
      <c r="AW310" s="12" t="s">
        <v>34</v>
      </c>
      <c r="AX310" s="12" t="s">
        <v>81</v>
      </c>
      <c r="AY310" s="237" t="s">
        <v>142</v>
      </c>
    </row>
    <row r="311" s="11" customFormat="1" ht="22.8" customHeight="1">
      <c r="B311" s="210"/>
      <c r="C311" s="211"/>
      <c r="D311" s="212" t="s">
        <v>72</v>
      </c>
      <c r="E311" s="224" t="s">
        <v>141</v>
      </c>
      <c r="F311" s="224" t="s">
        <v>742</v>
      </c>
      <c r="G311" s="211"/>
      <c r="H311" s="211"/>
      <c r="I311" s="214"/>
      <c r="J311" s="225">
        <f>BK311</f>
        <v>0</v>
      </c>
      <c r="K311" s="211"/>
      <c r="L311" s="216"/>
      <c r="M311" s="217"/>
      <c r="N311" s="218"/>
      <c r="O311" s="218"/>
      <c r="P311" s="219">
        <f>SUM(P312:P316)</f>
        <v>0</v>
      </c>
      <c r="Q311" s="218"/>
      <c r="R311" s="219">
        <f>SUM(R312:R316)</f>
        <v>7.4147999999999996</v>
      </c>
      <c r="S311" s="218"/>
      <c r="T311" s="220">
        <f>SUM(T312:T316)</f>
        <v>0</v>
      </c>
      <c r="AR311" s="221" t="s">
        <v>81</v>
      </c>
      <c r="AT311" s="222" t="s">
        <v>72</v>
      </c>
      <c r="AU311" s="222" t="s">
        <v>81</v>
      </c>
      <c r="AY311" s="221" t="s">
        <v>142</v>
      </c>
      <c r="BK311" s="223">
        <f>SUM(BK312:BK316)</f>
        <v>0</v>
      </c>
    </row>
    <row r="312" s="1" customFormat="1" ht="16.5" customHeight="1">
      <c r="B312" s="39"/>
      <c r="C312" s="197" t="s">
        <v>743</v>
      </c>
      <c r="D312" s="197" t="s">
        <v>137</v>
      </c>
      <c r="E312" s="198" t="s">
        <v>744</v>
      </c>
      <c r="F312" s="199" t="s">
        <v>745</v>
      </c>
      <c r="G312" s="200" t="s">
        <v>417</v>
      </c>
      <c r="H312" s="201">
        <v>37</v>
      </c>
      <c r="I312" s="202"/>
      <c r="J312" s="203">
        <f>ROUND(I312*H312,2)</f>
        <v>0</v>
      </c>
      <c r="K312" s="199" t="s">
        <v>194</v>
      </c>
      <c r="L312" s="44"/>
      <c r="M312" s="204" t="s">
        <v>19</v>
      </c>
      <c r="N312" s="205" t="s">
        <v>44</v>
      </c>
      <c r="O312" s="84"/>
      <c r="P312" s="206">
        <f>O312*H312</f>
        <v>0</v>
      </c>
      <c r="Q312" s="206">
        <v>0.2004</v>
      </c>
      <c r="R312" s="206">
        <f>Q312*H312</f>
        <v>7.4147999999999996</v>
      </c>
      <c r="S312" s="206">
        <v>0</v>
      </c>
      <c r="T312" s="207">
        <f>S312*H312</f>
        <v>0</v>
      </c>
      <c r="AR312" s="208" t="s">
        <v>141</v>
      </c>
      <c r="AT312" s="208" t="s">
        <v>137</v>
      </c>
      <c r="AU312" s="208" t="s">
        <v>83</v>
      </c>
      <c r="AY312" s="18" t="s">
        <v>142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8" t="s">
        <v>81</v>
      </c>
      <c r="BK312" s="209">
        <f>ROUND(I312*H312,2)</f>
        <v>0</v>
      </c>
      <c r="BL312" s="18" t="s">
        <v>141</v>
      </c>
      <c r="BM312" s="208" t="s">
        <v>746</v>
      </c>
    </row>
    <row r="313" s="12" customFormat="1">
      <c r="B313" s="226"/>
      <c r="C313" s="227"/>
      <c r="D313" s="228" t="s">
        <v>203</v>
      </c>
      <c r="E313" s="229" t="s">
        <v>19</v>
      </c>
      <c r="F313" s="230" t="s">
        <v>747</v>
      </c>
      <c r="G313" s="227"/>
      <c r="H313" s="231">
        <v>37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203</v>
      </c>
      <c r="AU313" s="237" t="s">
        <v>83</v>
      </c>
      <c r="AV313" s="12" t="s">
        <v>83</v>
      </c>
      <c r="AW313" s="12" t="s">
        <v>34</v>
      </c>
      <c r="AX313" s="12" t="s">
        <v>81</v>
      </c>
      <c r="AY313" s="237" t="s">
        <v>142</v>
      </c>
    </row>
    <row r="314" s="1" customFormat="1" ht="36" customHeight="1">
      <c r="B314" s="39"/>
      <c r="C314" s="197" t="s">
        <v>748</v>
      </c>
      <c r="D314" s="197" t="s">
        <v>137</v>
      </c>
      <c r="E314" s="198" t="s">
        <v>749</v>
      </c>
      <c r="F314" s="199" t="s">
        <v>750</v>
      </c>
      <c r="G314" s="200" t="s">
        <v>519</v>
      </c>
      <c r="H314" s="201">
        <v>0.56299999999999994</v>
      </c>
      <c r="I314" s="202"/>
      <c r="J314" s="203">
        <f>ROUND(I314*H314,2)</f>
        <v>0</v>
      </c>
      <c r="K314" s="199" t="s">
        <v>194</v>
      </c>
      <c r="L314" s="44"/>
      <c r="M314" s="204" t="s">
        <v>19</v>
      </c>
      <c r="N314" s="205" t="s">
        <v>44</v>
      </c>
      <c r="O314" s="84"/>
      <c r="P314" s="206">
        <f>O314*H314</f>
        <v>0</v>
      </c>
      <c r="Q314" s="206">
        <v>0</v>
      </c>
      <c r="R314" s="206">
        <f>Q314*H314</f>
        <v>0</v>
      </c>
      <c r="S314" s="206">
        <v>0</v>
      </c>
      <c r="T314" s="207">
        <f>S314*H314</f>
        <v>0</v>
      </c>
      <c r="AR314" s="208" t="s">
        <v>141</v>
      </c>
      <c r="AT314" s="208" t="s">
        <v>137</v>
      </c>
      <c r="AU314" s="208" t="s">
        <v>83</v>
      </c>
      <c r="AY314" s="18" t="s">
        <v>142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8" t="s">
        <v>81</v>
      </c>
      <c r="BK314" s="209">
        <f>ROUND(I314*H314,2)</f>
        <v>0</v>
      </c>
      <c r="BL314" s="18" t="s">
        <v>141</v>
      </c>
      <c r="BM314" s="208" t="s">
        <v>751</v>
      </c>
    </row>
    <row r="315" s="12" customFormat="1">
      <c r="B315" s="226"/>
      <c r="C315" s="227"/>
      <c r="D315" s="228" t="s">
        <v>203</v>
      </c>
      <c r="E315" s="229" t="s">
        <v>19</v>
      </c>
      <c r="F315" s="230" t="s">
        <v>752</v>
      </c>
      <c r="G315" s="227"/>
      <c r="H315" s="231">
        <v>0.56299999999999994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AT315" s="237" t="s">
        <v>203</v>
      </c>
      <c r="AU315" s="237" t="s">
        <v>83</v>
      </c>
      <c r="AV315" s="12" t="s">
        <v>83</v>
      </c>
      <c r="AW315" s="12" t="s">
        <v>34</v>
      </c>
      <c r="AX315" s="12" t="s">
        <v>81</v>
      </c>
      <c r="AY315" s="237" t="s">
        <v>142</v>
      </c>
    </row>
    <row r="316" s="13" customFormat="1">
      <c r="B316" s="238"/>
      <c r="C316" s="239"/>
      <c r="D316" s="228" t="s">
        <v>203</v>
      </c>
      <c r="E316" s="240" t="s">
        <v>19</v>
      </c>
      <c r="F316" s="241" t="s">
        <v>753</v>
      </c>
      <c r="G316" s="239"/>
      <c r="H316" s="240" t="s">
        <v>19</v>
      </c>
      <c r="I316" s="242"/>
      <c r="J316" s="239"/>
      <c r="K316" s="239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203</v>
      </c>
      <c r="AU316" s="247" t="s">
        <v>83</v>
      </c>
      <c r="AV316" s="13" t="s">
        <v>81</v>
      </c>
      <c r="AW316" s="13" t="s">
        <v>34</v>
      </c>
      <c r="AX316" s="13" t="s">
        <v>73</v>
      </c>
      <c r="AY316" s="247" t="s">
        <v>142</v>
      </c>
    </row>
    <row r="317" s="11" customFormat="1" ht="22.8" customHeight="1">
      <c r="B317" s="210"/>
      <c r="C317" s="211"/>
      <c r="D317" s="212" t="s">
        <v>72</v>
      </c>
      <c r="E317" s="224" t="s">
        <v>154</v>
      </c>
      <c r="F317" s="224" t="s">
        <v>754</v>
      </c>
      <c r="G317" s="211"/>
      <c r="H317" s="211"/>
      <c r="I317" s="214"/>
      <c r="J317" s="225">
        <f>BK317</f>
        <v>0</v>
      </c>
      <c r="K317" s="211"/>
      <c r="L317" s="216"/>
      <c r="M317" s="217"/>
      <c r="N317" s="218"/>
      <c r="O317" s="218"/>
      <c r="P317" s="219">
        <f>SUM(P318:P428)</f>
        <v>0</v>
      </c>
      <c r="Q317" s="218"/>
      <c r="R317" s="219">
        <f>SUM(R318:R428)</f>
        <v>643.15213500000004</v>
      </c>
      <c r="S317" s="218"/>
      <c r="T317" s="220">
        <f>SUM(T318:T428)</f>
        <v>0</v>
      </c>
      <c r="AR317" s="221" t="s">
        <v>81</v>
      </c>
      <c r="AT317" s="222" t="s">
        <v>72</v>
      </c>
      <c r="AU317" s="222" t="s">
        <v>81</v>
      </c>
      <c r="AY317" s="221" t="s">
        <v>142</v>
      </c>
      <c r="BK317" s="223">
        <f>SUM(BK318:BK428)</f>
        <v>0</v>
      </c>
    </row>
    <row r="318" s="1" customFormat="1" ht="24" customHeight="1">
      <c r="B318" s="39"/>
      <c r="C318" s="197" t="s">
        <v>755</v>
      </c>
      <c r="D318" s="197" t="s">
        <v>137</v>
      </c>
      <c r="E318" s="198" t="s">
        <v>756</v>
      </c>
      <c r="F318" s="199" t="s">
        <v>757</v>
      </c>
      <c r="G318" s="200" t="s">
        <v>417</v>
      </c>
      <c r="H318" s="201">
        <v>3000.0500000000002</v>
      </c>
      <c r="I318" s="202"/>
      <c r="J318" s="203">
        <f>ROUND(I318*H318,2)</f>
        <v>0</v>
      </c>
      <c r="K318" s="199" t="s">
        <v>194</v>
      </c>
      <c r="L318" s="44"/>
      <c r="M318" s="204" t="s">
        <v>19</v>
      </c>
      <c r="N318" s="205" t="s">
        <v>44</v>
      </c>
      <c r="O318" s="84"/>
      <c r="P318" s="206">
        <f>O318*H318</f>
        <v>0</v>
      </c>
      <c r="Q318" s="206">
        <v>0</v>
      </c>
      <c r="R318" s="206">
        <f>Q318*H318</f>
        <v>0</v>
      </c>
      <c r="S318" s="206">
        <v>0</v>
      </c>
      <c r="T318" s="207">
        <f>S318*H318</f>
        <v>0</v>
      </c>
      <c r="AR318" s="208" t="s">
        <v>141</v>
      </c>
      <c r="AT318" s="208" t="s">
        <v>137</v>
      </c>
      <c r="AU318" s="208" t="s">
        <v>83</v>
      </c>
      <c r="AY318" s="18" t="s">
        <v>142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8" t="s">
        <v>81</v>
      </c>
      <c r="BK318" s="209">
        <f>ROUND(I318*H318,2)</f>
        <v>0</v>
      </c>
      <c r="BL318" s="18" t="s">
        <v>141</v>
      </c>
      <c r="BM318" s="208" t="s">
        <v>758</v>
      </c>
    </row>
    <row r="319" s="12" customFormat="1">
      <c r="B319" s="226"/>
      <c r="C319" s="227"/>
      <c r="D319" s="228" t="s">
        <v>203</v>
      </c>
      <c r="E319" s="229" t="s">
        <v>19</v>
      </c>
      <c r="F319" s="230" t="s">
        <v>759</v>
      </c>
      <c r="G319" s="227"/>
      <c r="H319" s="231">
        <v>1364.5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203</v>
      </c>
      <c r="AU319" s="237" t="s">
        <v>83</v>
      </c>
      <c r="AV319" s="12" t="s">
        <v>83</v>
      </c>
      <c r="AW319" s="12" t="s">
        <v>34</v>
      </c>
      <c r="AX319" s="12" t="s">
        <v>73</v>
      </c>
      <c r="AY319" s="237" t="s">
        <v>142</v>
      </c>
    </row>
    <row r="320" s="12" customFormat="1">
      <c r="B320" s="226"/>
      <c r="C320" s="227"/>
      <c r="D320" s="228" t="s">
        <v>203</v>
      </c>
      <c r="E320" s="229" t="s">
        <v>19</v>
      </c>
      <c r="F320" s="230" t="s">
        <v>760</v>
      </c>
      <c r="G320" s="227"/>
      <c r="H320" s="231">
        <v>38.299999999999997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203</v>
      </c>
      <c r="AU320" s="237" t="s">
        <v>83</v>
      </c>
      <c r="AV320" s="12" t="s">
        <v>83</v>
      </c>
      <c r="AW320" s="12" t="s">
        <v>34</v>
      </c>
      <c r="AX320" s="12" t="s">
        <v>73</v>
      </c>
      <c r="AY320" s="237" t="s">
        <v>142</v>
      </c>
    </row>
    <row r="321" s="12" customFormat="1">
      <c r="B321" s="226"/>
      <c r="C321" s="227"/>
      <c r="D321" s="228" t="s">
        <v>203</v>
      </c>
      <c r="E321" s="229" t="s">
        <v>19</v>
      </c>
      <c r="F321" s="230" t="s">
        <v>761</v>
      </c>
      <c r="G321" s="227"/>
      <c r="H321" s="231">
        <v>6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203</v>
      </c>
      <c r="AU321" s="237" t="s">
        <v>83</v>
      </c>
      <c r="AV321" s="12" t="s">
        <v>83</v>
      </c>
      <c r="AW321" s="12" t="s">
        <v>34</v>
      </c>
      <c r="AX321" s="12" t="s">
        <v>73</v>
      </c>
      <c r="AY321" s="237" t="s">
        <v>142</v>
      </c>
    </row>
    <row r="322" s="12" customFormat="1">
      <c r="B322" s="226"/>
      <c r="C322" s="227"/>
      <c r="D322" s="228" t="s">
        <v>203</v>
      </c>
      <c r="E322" s="229" t="s">
        <v>19</v>
      </c>
      <c r="F322" s="230" t="s">
        <v>762</v>
      </c>
      <c r="G322" s="227"/>
      <c r="H322" s="231">
        <v>501.69999999999999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203</v>
      </c>
      <c r="AU322" s="237" t="s">
        <v>83</v>
      </c>
      <c r="AV322" s="12" t="s">
        <v>83</v>
      </c>
      <c r="AW322" s="12" t="s">
        <v>34</v>
      </c>
      <c r="AX322" s="12" t="s">
        <v>73</v>
      </c>
      <c r="AY322" s="237" t="s">
        <v>142</v>
      </c>
    </row>
    <row r="323" s="12" customFormat="1">
      <c r="B323" s="226"/>
      <c r="C323" s="227"/>
      <c r="D323" s="228" t="s">
        <v>203</v>
      </c>
      <c r="E323" s="229" t="s">
        <v>19</v>
      </c>
      <c r="F323" s="230" t="s">
        <v>763</v>
      </c>
      <c r="G323" s="227"/>
      <c r="H323" s="231">
        <v>480.39999999999998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203</v>
      </c>
      <c r="AU323" s="237" t="s">
        <v>83</v>
      </c>
      <c r="AV323" s="12" t="s">
        <v>83</v>
      </c>
      <c r="AW323" s="12" t="s">
        <v>34</v>
      </c>
      <c r="AX323" s="12" t="s">
        <v>73</v>
      </c>
      <c r="AY323" s="237" t="s">
        <v>142</v>
      </c>
    </row>
    <row r="324" s="12" customFormat="1">
      <c r="B324" s="226"/>
      <c r="C324" s="227"/>
      <c r="D324" s="228" t="s">
        <v>203</v>
      </c>
      <c r="E324" s="229" t="s">
        <v>19</v>
      </c>
      <c r="F324" s="230" t="s">
        <v>764</v>
      </c>
      <c r="G324" s="227"/>
      <c r="H324" s="231">
        <v>565.39999999999998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203</v>
      </c>
      <c r="AU324" s="237" t="s">
        <v>83</v>
      </c>
      <c r="AV324" s="12" t="s">
        <v>83</v>
      </c>
      <c r="AW324" s="12" t="s">
        <v>34</v>
      </c>
      <c r="AX324" s="12" t="s">
        <v>73</v>
      </c>
      <c r="AY324" s="237" t="s">
        <v>142</v>
      </c>
    </row>
    <row r="325" s="12" customFormat="1">
      <c r="B325" s="226"/>
      <c r="C325" s="227"/>
      <c r="D325" s="228" t="s">
        <v>203</v>
      </c>
      <c r="E325" s="229" t="s">
        <v>19</v>
      </c>
      <c r="F325" s="230" t="s">
        <v>765</v>
      </c>
      <c r="G325" s="227"/>
      <c r="H325" s="231">
        <v>43.75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203</v>
      </c>
      <c r="AU325" s="237" t="s">
        <v>83</v>
      </c>
      <c r="AV325" s="12" t="s">
        <v>83</v>
      </c>
      <c r="AW325" s="12" t="s">
        <v>34</v>
      </c>
      <c r="AX325" s="12" t="s">
        <v>73</v>
      </c>
      <c r="AY325" s="237" t="s">
        <v>142</v>
      </c>
    </row>
    <row r="326" s="14" customFormat="1">
      <c r="B326" s="248"/>
      <c r="C326" s="249"/>
      <c r="D326" s="228" t="s">
        <v>203</v>
      </c>
      <c r="E326" s="250" t="s">
        <v>19</v>
      </c>
      <c r="F326" s="251" t="s">
        <v>208</v>
      </c>
      <c r="G326" s="249"/>
      <c r="H326" s="252">
        <v>3000.0500000000002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203</v>
      </c>
      <c r="AU326" s="258" t="s">
        <v>83</v>
      </c>
      <c r="AV326" s="14" t="s">
        <v>141</v>
      </c>
      <c r="AW326" s="14" t="s">
        <v>34</v>
      </c>
      <c r="AX326" s="14" t="s">
        <v>81</v>
      </c>
      <c r="AY326" s="258" t="s">
        <v>142</v>
      </c>
    </row>
    <row r="327" s="1" customFormat="1" ht="24" customHeight="1">
      <c r="B327" s="39"/>
      <c r="C327" s="197" t="s">
        <v>766</v>
      </c>
      <c r="D327" s="197" t="s">
        <v>137</v>
      </c>
      <c r="E327" s="198" t="s">
        <v>767</v>
      </c>
      <c r="F327" s="199" t="s">
        <v>768</v>
      </c>
      <c r="G327" s="200" t="s">
        <v>417</v>
      </c>
      <c r="H327" s="201">
        <v>2028</v>
      </c>
      <c r="I327" s="202"/>
      <c r="J327" s="203">
        <f>ROUND(I327*H327,2)</f>
        <v>0</v>
      </c>
      <c r="K327" s="199" t="s">
        <v>194</v>
      </c>
      <c r="L327" s="44"/>
      <c r="M327" s="204" t="s">
        <v>19</v>
      </c>
      <c r="N327" s="205" t="s">
        <v>44</v>
      </c>
      <c r="O327" s="84"/>
      <c r="P327" s="206">
        <f>O327*H327</f>
        <v>0</v>
      </c>
      <c r="Q327" s="206">
        <v>0</v>
      </c>
      <c r="R327" s="206">
        <f>Q327*H327</f>
        <v>0</v>
      </c>
      <c r="S327" s="206">
        <v>0</v>
      </c>
      <c r="T327" s="207">
        <f>S327*H327</f>
        <v>0</v>
      </c>
      <c r="AR327" s="208" t="s">
        <v>141</v>
      </c>
      <c r="AT327" s="208" t="s">
        <v>137</v>
      </c>
      <c r="AU327" s="208" t="s">
        <v>83</v>
      </c>
      <c r="AY327" s="18" t="s">
        <v>142</v>
      </c>
      <c r="BE327" s="209">
        <f>IF(N327="základní",J327,0)</f>
        <v>0</v>
      </c>
      <c r="BF327" s="209">
        <f>IF(N327="snížená",J327,0)</f>
        <v>0</v>
      </c>
      <c r="BG327" s="209">
        <f>IF(N327="zákl. přenesená",J327,0)</f>
        <v>0</v>
      </c>
      <c r="BH327" s="209">
        <f>IF(N327="sníž. přenesená",J327,0)</f>
        <v>0</v>
      </c>
      <c r="BI327" s="209">
        <f>IF(N327="nulová",J327,0)</f>
        <v>0</v>
      </c>
      <c r="BJ327" s="18" t="s">
        <v>81</v>
      </c>
      <c r="BK327" s="209">
        <f>ROUND(I327*H327,2)</f>
        <v>0</v>
      </c>
      <c r="BL327" s="18" t="s">
        <v>141</v>
      </c>
      <c r="BM327" s="208" t="s">
        <v>769</v>
      </c>
    </row>
    <row r="328" s="1" customFormat="1">
      <c r="B328" s="39"/>
      <c r="C328" s="40"/>
      <c r="D328" s="228" t="s">
        <v>213</v>
      </c>
      <c r="E328" s="40"/>
      <c r="F328" s="259" t="s">
        <v>770</v>
      </c>
      <c r="G328" s="40"/>
      <c r="H328" s="40"/>
      <c r="I328" s="136"/>
      <c r="J328" s="40"/>
      <c r="K328" s="40"/>
      <c r="L328" s="44"/>
      <c r="M328" s="260"/>
      <c r="N328" s="84"/>
      <c r="O328" s="84"/>
      <c r="P328" s="84"/>
      <c r="Q328" s="84"/>
      <c r="R328" s="84"/>
      <c r="S328" s="84"/>
      <c r="T328" s="85"/>
      <c r="AT328" s="18" t="s">
        <v>213</v>
      </c>
      <c r="AU328" s="18" t="s">
        <v>83</v>
      </c>
    </row>
    <row r="329" s="1" customFormat="1" ht="24" customHeight="1">
      <c r="B329" s="39"/>
      <c r="C329" s="197" t="s">
        <v>771</v>
      </c>
      <c r="D329" s="197" t="s">
        <v>137</v>
      </c>
      <c r="E329" s="198" t="s">
        <v>772</v>
      </c>
      <c r="F329" s="199" t="s">
        <v>773</v>
      </c>
      <c r="G329" s="200" t="s">
        <v>417</v>
      </c>
      <c r="H329" s="201">
        <v>161.30000000000001</v>
      </c>
      <c r="I329" s="202"/>
      <c r="J329" s="203">
        <f>ROUND(I329*H329,2)</f>
        <v>0</v>
      </c>
      <c r="K329" s="199" t="s">
        <v>194</v>
      </c>
      <c r="L329" s="44"/>
      <c r="M329" s="204" t="s">
        <v>19</v>
      </c>
      <c r="N329" s="205" t="s">
        <v>44</v>
      </c>
      <c r="O329" s="84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AR329" s="208" t="s">
        <v>141</v>
      </c>
      <c r="AT329" s="208" t="s">
        <v>137</v>
      </c>
      <c r="AU329" s="208" t="s">
        <v>83</v>
      </c>
      <c r="AY329" s="18" t="s">
        <v>142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8" t="s">
        <v>81</v>
      </c>
      <c r="BK329" s="209">
        <f>ROUND(I329*H329,2)</f>
        <v>0</v>
      </c>
      <c r="BL329" s="18" t="s">
        <v>141</v>
      </c>
      <c r="BM329" s="208" t="s">
        <v>774</v>
      </c>
    </row>
    <row r="330" s="1" customFormat="1">
      <c r="B330" s="39"/>
      <c r="C330" s="40"/>
      <c r="D330" s="228" t="s">
        <v>213</v>
      </c>
      <c r="E330" s="40"/>
      <c r="F330" s="259" t="s">
        <v>775</v>
      </c>
      <c r="G330" s="40"/>
      <c r="H330" s="40"/>
      <c r="I330" s="136"/>
      <c r="J330" s="40"/>
      <c r="K330" s="40"/>
      <c r="L330" s="44"/>
      <c r="M330" s="260"/>
      <c r="N330" s="84"/>
      <c r="O330" s="84"/>
      <c r="P330" s="84"/>
      <c r="Q330" s="84"/>
      <c r="R330" s="84"/>
      <c r="S330" s="84"/>
      <c r="T330" s="85"/>
      <c r="AT330" s="18" t="s">
        <v>213</v>
      </c>
      <c r="AU330" s="18" t="s">
        <v>83</v>
      </c>
    </row>
    <row r="331" s="1" customFormat="1" ht="36" customHeight="1">
      <c r="B331" s="39"/>
      <c r="C331" s="197" t="s">
        <v>776</v>
      </c>
      <c r="D331" s="197" t="s">
        <v>137</v>
      </c>
      <c r="E331" s="198" t="s">
        <v>777</v>
      </c>
      <c r="F331" s="199" t="s">
        <v>778</v>
      </c>
      <c r="G331" s="200" t="s">
        <v>417</v>
      </c>
      <c r="H331" s="201">
        <v>2246.0999999999999</v>
      </c>
      <c r="I331" s="202"/>
      <c r="J331" s="203">
        <f>ROUND(I331*H331,2)</f>
        <v>0</v>
      </c>
      <c r="K331" s="199" t="s">
        <v>194</v>
      </c>
      <c r="L331" s="44"/>
      <c r="M331" s="204" t="s">
        <v>19</v>
      </c>
      <c r="N331" s="205" t="s">
        <v>44</v>
      </c>
      <c r="O331" s="84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AR331" s="208" t="s">
        <v>141</v>
      </c>
      <c r="AT331" s="208" t="s">
        <v>137</v>
      </c>
      <c r="AU331" s="208" t="s">
        <v>83</v>
      </c>
      <c r="AY331" s="18" t="s">
        <v>142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8" t="s">
        <v>81</v>
      </c>
      <c r="BK331" s="209">
        <f>ROUND(I331*H331,2)</f>
        <v>0</v>
      </c>
      <c r="BL331" s="18" t="s">
        <v>141</v>
      </c>
      <c r="BM331" s="208" t="s">
        <v>779</v>
      </c>
    </row>
    <row r="332" s="12" customFormat="1">
      <c r="B332" s="226"/>
      <c r="C332" s="227"/>
      <c r="D332" s="228" t="s">
        <v>203</v>
      </c>
      <c r="E332" s="229" t="s">
        <v>19</v>
      </c>
      <c r="F332" s="230" t="s">
        <v>780</v>
      </c>
      <c r="G332" s="227"/>
      <c r="H332" s="231">
        <v>1762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203</v>
      </c>
      <c r="AU332" s="237" t="s">
        <v>83</v>
      </c>
      <c r="AV332" s="12" t="s">
        <v>83</v>
      </c>
      <c r="AW332" s="12" t="s">
        <v>34</v>
      </c>
      <c r="AX332" s="12" t="s">
        <v>73</v>
      </c>
      <c r="AY332" s="237" t="s">
        <v>142</v>
      </c>
    </row>
    <row r="333" s="12" customFormat="1">
      <c r="B333" s="226"/>
      <c r="C333" s="227"/>
      <c r="D333" s="228" t="s">
        <v>203</v>
      </c>
      <c r="E333" s="229" t="s">
        <v>19</v>
      </c>
      <c r="F333" s="230" t="s">
        <v>781</v>
      </c>
      <c r="G333" s="227"/>
      <c r="H333" s="231">
        <v>447.10000000000002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203</v>
      </c>
      <c r="AU333" s="237" t="s">
        <v>83</v>
      </c>
      <c r="AV333" s="12" t="s">
        <v>83</v>
      </c>
      <c r="AW333" s="12" t="s">
        <v>34</v>
      </c>
      <c r="AX333" s="12" t="s">
        <v>73</v>
      </c>
      <c r="AY333" s="237" t="s">
        <v>142</v>
      </c>
    </row>
    <row r="334" s="12" customFormat="1">
      <c r="B334" s="226"/>
      <c r="C334" s="227"/>
      <c r="D334" s="228" t="s">
        <v>203</v>
      </c>
      <c r="E334" s="229" t="s">
        <v>19</v>
      </c>
      <c r="F334" s="230" t="s">
        <v>782</v>
      </c>
      <c r="G334" s="227"/>
      <c r="H334" s="231">
        <v>37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203</v>
      </c>
      <c r="AU334" s="237" t="s">
        <v>83</v>
      </c>
      <c r="AV334" s="12" t="s">
        <v>83</v>
      </c>
      <c r="AW334" s="12" t="s">
        <v>34</v>
      </c>
      <c r="AX334" s="12" t="s">
        <v>73</v>
      </c>
      <c r="AY334" s="237" t="s">
        <v>142</v>
      </c>
    </row>
    <row r="335" s="14" customFormat="1">
      <c r="B335" s="248"/>
      <c r="C335" s="249"/>
      <c r="D335" s="228" t="s">
        <v>203</v>
      </c>
      <c r="E335" s="250" t="s">
        <v>19</v>
      </c>
      <c r="F335" s="251" t="s">
        <v>208</v>
      </c>
      <c r="G335" s="249"/>
      <c r="H335" s="252">
        <v>2246.0999999999999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203</v>
      </c>
      <c r="AU335" s="258" t="s">
        <v>83</v>
      </c>
      <c r="AV335" s="14" t="s">
        <v>141</v>
      </c>
      <c r="AW335" s="14" t="s">
        <v>34</v>
      </c>
      <c r="AX335" s="14" t="s">
        <v>81</v>
      </c>
      <c r="AY335" s="258" t="s">
        <v>142</v>
      </c>
    </row>
    <row r="336" s="1" customFormat="1" ht="48" customHeight="1">
      <c r="B336" s="39"/>
      <c r="C336" s="197" t="s">
        <v>783</v>
      </c>
      <c r="D336" s="197" t="s">
        <v>137</v>
      </c>
      <c r="E336" s="198" t="s">
        <v>784</v>
      </c>
      <c r="F336" s="199" t="s">
        <v>785</v>
      </c>
      <c r="G336" s="200" t="s">
        <v>417</v>
      </c>
      <c r="H336" s="201">
        <v>1838</v>
      </c>
      <c r="I336" s="202"/>
      <c r="J336" s="203">
        <f>ROUND(I336*H336,2)</f>
        <v>0</v>
      </c>
      <c r="K336" s="199" t="s">
        <v>194</v>
      </c>
      <c r="L336" s="44"/>
      <c r="M336" s="204" t="s">
        <v>19</v>
      </c>
      <c r="N336" s="205" t="s">
        <v>44</v>
      </c>
      <c r="O336" s="84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AR336" s="208" t="s">
        <v>141</v>
      </c>
      <c r="AT336" s="208" t="s">
        <v>137</v>
      </c>
      <c r="AU336" s="208" t="s">
        <v>83</v>
      </c>
      <c r="AY336" s="18" t="s">
        <v>142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8" t="s">
        <v>81</v>
      </c>
      <c r="BK336" s="209">
        <f>ROUND(I336*H336,2)</f>
        <v>0</v>
      </c>
      <c r="BL336" s="18" t="s">
        <v>141</v>
      </c>
      <c r="BM336" s="208" t="s">
        <v>786</v>
      </c>
    </row>
    <row r="337" s="1" customFormat="1">
      <c r="B337" s="39"/>
      <c r="C337" s="40"/>
      <c r="D337" s="228" t="s">
        <v>213</v>
      </c>
      <c r="E337" s="40"/>
      <c r="F337" s="259" t="s">
        <v>787</v>
      </c>
      <c r="G337" s="40"/>
      <c r="H337" s="40"/>
      <c r="I337" s="136"/>
      <c r="J337" s="40"/>
      <c r="K337" s="40"/>
      <c r="L337" s="44"/>
      <c r="M337" s="260"/>
      <c r="N337" s="84"/>
      <c r="O337" s="84"/>
      <c r="P337" s="84"/>
      <c r="Q337" s="84"/>
      <c r="R337" s="84"/>
      <c r="S337" s="84"/>
      <c r="T337" s="85"/>
      <c r="AT337" s="18" t="s">
        <v>213</v>
      </c>
      <c r="AU337" s="18" t="s">
        <v>83</v>
      </c>
    </row>
    <row r="338" s="12" customFormat="1">
      <c r="B338" s="226"/>
      <c r="C338" s="227"/>
      <c r="D338" s="228" t="s">
        <v>203</v>
      </c>
      <c r="E338" s="229" t="s">
        <v>19</v>
      </c>
      <c r="F338" s="230" t="s">
        <v>788</v>
      </c>
      <c r="G338" s="227"/>
      <c r="H338" s="231">
        <v>1800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203</v>
      </c>
      <c r="AU338" s="237" t="s">
        <v>83</v>
      </c>
      <c r="AV338" s="12" t="s">
        <v>83</v>
      </c>
      <c r="AW338" s="12" t="s">
        <v>34</v>
      </c>
      <c r="AX338" s="12" t="s">
        <v>73</v>
      </c>
      <c r="AY338" s="237" t="s">
        <v>142</v>
      </c>
    </row>
    <row r="339" s="12" customFormat="1">
      <c r="B339" s="226"/>
      <c r="C339" s="227"/>
      <c r="D339" s="228" t="s">
        <v>203</v>
      </c>
      <c r="E339" s="229" t="s">
        <v>19</v>
      </c>
      <c r="F339" s="230" t="s">
        <v>789</v>
      </c>
      <c r="G339" s="227"/>
      <c r="H339" s="231">
        <v>38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203</v>
      </c>
      <c r="AU339" s="237" t="s">
        <v>83</v>
      </c>
      <c r="AV339" s="12" t="s">
        <v>83</v>
      </c>
      <c r="AW339" s="12" t="s">
        <v>34</v>
      </c>
      <c r="AX339" s="12" t="s">
        <v>73</v>
      </c>
      <c r="AY339" s="237" t="s">
        <v>142</v>
      </c>
    </row>
    <row r="340" s="14" customFormat="1">
      <c r="B340" s="248"/>
      <c r="C340" s="249"/>
      <c r="D340" s="228" t="s">
        <v>203</v>
      </c>
      <c r="E340" s="250" t="s">
        <v>19</v>
      </c>
      <c r="F340" s="251" t="s">
        <v>208</v>
      </c>
      <c r="G340" s="249"/>
      <c r="H340" s="252">
        <v>1838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203</v>
      </c>
      <c r="AU340" s="258" t="s">
        <v>83</v>
      </c>
      <c r="AV340" s="14" t="s">
        <v>141</v>
      </c>
      <c r="AW340" s="14" t="s">
        <v>34</v>
      </c>
      <c r="AX340" s="14" t="s">
        <v>81</v>
      </c>
      <c r="AY340" s="258" t="s">
        <v>142</v>
      </c>
    </row>
    <row r="341" s="1" customFormat="1" ht="36" customHeight="1">
      <c r="B341" s="39"/>
      <c r="C341" s="197" t="s">
        <v>790</v>
      </c>
      <c r="D341" s="197" t="s">
        <v>137</v>
      </c>
      <c r="E341" s="198" t="s">
        <v>791</v>
      </c>
      <c r="F341" s="199" t="s">
        <v>792</v>
      </c>
      <c r="G341" s="200" t="s">
        <v>417</v>
      </c>
      <c r="H341" s="201">
        <v>128.30000000000001</v>
      </c>
      <c r="I341" s="202"/>
      <c r="J341" s="203">
        <f>ROUND(I341*H341,2)</f>
        <v>0</v>
      </c>
      <c r="K341" s="199" t="s">
        <v>194</v>
      </c>
      <c r="L341" s="44"/>
      <c r="M341" s="204" t="s">
        <v>19</v>
      </c>
      <c r="N341" s="205" t="s">
        <v>44</v>
      </c>
      <c r="O341" s="84"/>
      <c r="P341" s="206">
        <f>O341*H341</f>
        <v>0</v>
      </c>
      <c r="Q341" s="206">
        <v>0</v>
      </c>
      <c r="R341" s="206">
        <f>Q341*H341</f>
        <v>0</v>
      </c>
      <c r="S341" s="206">
        <v>0</v>
      </c>
      <c r="T341" s="207">
        <f>S341*H341</f>
        <v>0</v>
      </c>
      <c r="AR341" s="208" t="s">
        <v>141</v>
      </c>
      <c r="AT341" s="208" t="s">
        <v>137</v>
      </c>
      <c r="AU341" s="208" t="s">
        <v>83</v>
      </c>
      <c r="AY341" s="18" t="s">
        <v>142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8" t="s">
        <v>81</v>
      </c>
      <c r="BK341" s="209">
        <f>ROUND(I341*H341,2)</f>
        <v>0</v>
      </c>
      <c r="BL341" s="18" t="s">
        <v>141</v>
      </c>
      <c r="BM341" s="208" t="s">
        <v>793</v>
      </c>
    </row>
    <row r="342" s="1" customFormat="1">
      <c r="B342" s="39"/>
      <c r="C342" s="40"/>
      <c r="D342" s="228" t="s">
        <v>213</v>
      </c>
      <c r="E342" s="40"/>
      <c r="F342" s="259" t="s">
        <v>794</v>
      </c>
      <c r="G342" s="40"/>
      <c r="H342" s="40"/>
      <c r="I342" s="136"/>
      <c r="J342" s="40"/>
      <c r="K342" s="40"/>
      <c r="L342" s="44"/>
      <c r="M342" s="260"/>
      <c r="N342" s="84"/>
      <c r="O342" s="84"/>
      <c r="P342" s="84"/>
      <c r="Q342" s="84"/>
      <c r="R342" s="84"/>
      <c r="S342" s="84"/>
      <c r="T342" s="85"/>
      <c r="AT342" s="18" t="s">
        <v>213</v>
      </c>
      <c r="AU342" s="18" t="s">
        <v>83</v>
      </c>
    </row>
    <row r="343" s="1" customFormat="1" ht="24" customHeight="1">
      <c r="B343" s="39"/>
      <c r="C343" s="197" t="s">
        <v>795</v>
      </c>
      <c r="D343" s="197" t="s">
        <v>137</v>
      </c>
      <c r="E343" s="198" t="s">
        <v>796</v>
      </c>
      <c r="F343" s="199" t="s">
        <v>797</v>
      </c>
      <c r="G343" s="200" t="s">
        <v>417</v>
      </c>
      <c r="H343" s="201">
        <v>1838</v>
      </c>
      <c r="I343" s="202"/>
      <c r="J343" s="203">
        <f>ROUND(I343*H343,2)</f>
        <v>0</v>
      </c>
      <c r="K343" s="199" t="s">
        <v>194</v>
      </c>
      <c r="L343" s="44"/>
      <c r="M343" s="204" t="s">
        <v>19</v>
      </c>
      <c r="N343" s="205" t="s">
        <v>44</v>
      </c>
      <c r="O343" s="84"/>
      <c r="P343" s="206">
        <f>O343*H343</f>
        <v>0</v>
      </c>
      <c r="Q343" s="206">
        <v>0</v>
      </c>
      <c r="R343" s="206">
        <f>Q343*H343</f>
        <v>0</v>
      </c>
      <c r="S343" s="206">
        <v>0</v>
      </c>
      <c r="T343" s="207">
        <f>S343*H343</f>
        <v>0</v>
      </c>
      <c r="AR343" s="208" t="s">
        <v>141</v>
      </c>
      <c r="AT343" s="208" t="s">
        <v>137</v>
      </c>
      <c r="AU343" s="208" t="s">
        <v>83</v>
      </c>
      <c r="AY343" s="18" t="s">
        <v>142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8" t="s">
        <v>81</v>
      </c>
      <c r="BK343" s="209">
        <f>ROUND(I343*H343,2)</f>
        <v>0</v>
      </c>
      <c r="BL343" s="18" t="s">
        <v>141</v>
      </c>
      <c r="BM343" s="208" t="s">
        <v>798</v>
      </c>
    </row>
    <row r="344" s="1" customFormat="1">
      <c r="B344" s="39"/>
      <c r="C344" s="40"/>
      <c r="D344" s="228" t="s">
        <v>213</v>
      </c>
      <c r="E344" s="40"/>
      <c r="F344" s="259" t="s">
        <v>799</v>
      </c>
      <c r="G344" s="40"/>
      <c r="H344" s="40"/>
      <c r="I344" s="136"/>
      <c r="J344" s="40"/>
      <c r="K344" s="40"/>
      <c r="L344" s="44"/>
      <c r="M344" s="260"/>
      <c r="N344" s="84"/>
      <c r="O344" s="84"/>
      <c r="P344" s="84"/>
      <c r="Q344" s="84"/>
      <c r="R344" s="84"/>
      <c r="S344" s="84"/>
      <c r="T344" s="85"/>
      <c r="AT344" s="18" t="s">
        <v>213</v>
      </c>
      <c r="AU344" s="18" t="s">
        <v>83</v>
      </c>
    </row>
    <row r="345" s="12" customFormat="1">
      <c r="B345" s="226"/>
      <c r="C345" s="227"/>
      <c r="D345" s="228" t="s">
        <v>203</v>
      </c>
      <c r="E345" s="229" t="s">
        <v>19</v>
      </c>
      <c r="F345" s="230" t="s">
        <v>788</v>
      </c>
      <c r="G345" s="227"/>
      <c r="H345" s="231">
        <v>1800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203</v>
      </c>
      <c r="AU345" s="237" t="s">
        <v>83</v>
      </c>
      <c r="AV345" s="12" t="s">
        <v>83</v>
      </c>
      <c r="AW345" s="12" t="s">
        <v>34</v>
      </c>
      <c r="AX345" s="12" t="s">
        <v>73</v>
      </c>
      <c r="AY345" s="237" t="s">
        <v>142</v>
      </c>
    </row>
    <row r="346" s="12" customFormat="1">
      <c r="B346" s="226"/>
      <c r="C346" s="227"/>
      <c r="D346" s="228" t="s">
        <v>203</v>
      </c>
      <c r="E346" s="229" t="s">
        <v>19</v>
      </c>
      <c r="F346" s="230" t="s">
        <v>789</v>
      </c>
      <c r="G346" s="227"/>
      <c r="H346" s="231">
        <v>38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203</v>
      </c>
      <c r="AU346" s="237" t="s">
        <v>83</v>
      </c>
      <c r="AV346" s="12" t="s">
        <v>83</v>
      </c>
      <c r="AW346" s="12" t="s">
        <v>34</v>
      </c>
      <c r="AX346" s="12" t="s">
        <v>73</v>
      </c>
      <c r="AY346" s="237" t="s">
        <v>142</v>
      </c>
    </row>
    <row r="347" s="14" customFormat="1">
      <c r="B347" s="248"/>
      <c r="C347" s="249"/>
      <c r="D347" s="228" t="s">
        <v>203</v>
      </c>
      <c r="E347" s="250" t="s">
        <v>19</v>
      </c>
      <c r="F347" s="251" t="s">
        <v>208</v>
      </c>
      <c r="G347" s="249"/>
      <c r="H347" s="252">
        <v>1838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203</v>
      </c>
      <c r="AU347" s="258" t="s">
        <v>83</v>
      </c>
      <c r="AV347" s="14" t="s">
        <v>141</v>
      </c>
      <c r="AW347" s="14" t="s">
        <v>34</v>
      </c>
      <c r="AX347" s="14" t="s">
        <v>81</v>
      </c>
      <c r="AY347" s="258" t="s">
        <v>142</v>
      </c>
    </row>
    <row r="348" s="1" customFormat="1" ht="24" customHeight="1">
      <c r="B348" s="39"/>
      <c r="C348" s="197" t="s">
        <v>800</v>
      </c>
      <c r="D348" s="197" t="s">
        <v>137</v>
      </c>
      <c r="E348" s="198" t="s">
        <v>801</v>
      </c>
      <c r="F348" s="199" t="s">
        <v>802</v>
      </c>
      <c r="G348" s="200" t="s">
        <v>417</v>
      </c>
      <c r="H348" s="201">
        <v>1838</v>
      </c>
      <c r="I348" s="202"/>
      <c r="J348" s="203">
        <f>ROUND(I348*H348,2)</f>
        <v>0</v>
      </c>
      <c r="K348" s="199" t="s">
        <v>194</v>
      </c>
      <c r="L348" s="44"/>
      <c r="M348" s="204" t="s">
        <v>19</v>
      </c>
      <c r="N348" s="205" t="s">
        <v>44</v>
      </c>
      <c r="O348" s="84"/>
      <c r="P348" s="206">
        <f>O348*H348</f>
        <v>0</v>
      </c>
      <c r="Q348" s="206">
        <v>0</v>
      </c>
      <c r="R348" s="206">
        <f>Q348*H348</f>
        <v>0</v>
      </c>
      <c r="S348" s="206">
        <v>0</v>
      </c>
      <c r="T348" s="207">
        <f>S348*H348</f>
        <v>0</v>
      </c>
      <c r="AR348" s="208" t="s">
        <v>141</v>
      </c>
      <c r="AT348" s="208" t="s">
        <v>137</v>
      </c>
      <c r="AU348" s="208" t="s">
        <v>83</v>
      </c>
      <c r="AY348" s="18" t="s">
        <v>142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8" t="s">
        <v>81</v>
      </c>
      <c r="BK348" s="209">
        <f>ROUND(I348*H348,2)</f>
        <v>0</v>
      </c>
      <c r="BL348" s="18" t="s">
        <v>141</v>
      </c>
      <c r="BM348" s="208" t="s">
        <v>803</v>
      </c>
    </row>
    <row r="349" s="1" customFormat="1">
      <c r="B349" s="39"/>
      <c r="C349" s="40"/>
      <c r="D349" s="228" t="s">
        <v>213</v>
      </c>
      <c r="E349" s="40"/>
      <c r="F349" s="259" t="s">
        <v>804</v>
      </c>
      <c r="G349" s="40"/>
      <c r="H349" s="40"/>
      <c r="I349" s="136"/>
      <c r="J349" s="40"/>
      <c r="K349" s="40"/>
      <c r="L349" s="44"/>
      <c r="M349" s="260"/>
      <c r="N349" s="84"/>
      <c r="O349" s="84"/>
      <c r="P349" s="84"/>
      <c r="Q349" s="84"/>
      <c r="R349" s="84"/>
      <c r="S349" s="84"/>
      <c r="T349" s="85"/>
      <c r="AT349" s="18" t="s">
        <v>213</v>
      </c>
      <c r="AU349" s="18" t="s">
        <v>83</v>
      </c>
    </row>
    <row r="350" s="12" customFormat="1">
      <c r="B350" s="226"/>
      <c r="C350" s="227"/>
      <c r="D350" s="228" t="s">
        <v>203</v>
      </c>
      <c r="E350" s="229" t="s">
        <v>19</v>
      </c>
      <c r="F350" s="230" t="s">
        <v>788</v>
      </c>
      <c r="G350" s="227"/>
      <c r="H350" s="231">
        <v>1800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203</v>
      </c>
      <c r="AU350" s="237" t="s">
        <v>83</v>
      </c>
      <c r="AV350" s="12" t="s">
        <v>83</v>
      </c>
      <c r="AW350" s="12" t="s">
        <v>34</v>
      </c>
      <c r="AX350" s="12" t="s">
        <v>73</v>
      </c>
      <c r="AY350" s="237" t="s">
        <v>142</v>
      </c>
    </row>
    <row r="351" s="12" customFormat="1">
      <c r="B351" s="226"/>
      <c r="C351" s="227"/>
      <c r="D351" s="228" t="s">
        <v>203</v>
      </c>
      <c r="E351" s="229" t="s">
        <v>19</v>
      </c>
      <c r="F351" s="230" t="s">
        <v>789</v>
      </c>
      <c r="G351" s="227"/>
      <c r="H351" s="231">
        <v>38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203</v>
      </c>
      <c r="AU351" s="237" t="s">
        <v>83</v>
      </c>
      <c r="AV351" s="12" t="s">
        <v>83</v>
      </c>
      <c r="AW351" s="12" t="s">
        <v>34</v>
      </c>
      <c r="AX351" s="12" t="s">
        <v>73</v>
      </c>
      <c r="AY351" s="237" t="s">
        <v>142</v>
      </c>
    </row>
    <row r="352" s="14" customFormat="1">
      <c r="B352" s="248"/>
      <c r="C352" s="249"/>
      <c r="D352" s="228" t="s">
        <v>203</v>
      </c>
      <c r="E352" s="250" t="s">
        <v>19</v>
      </c>
      <c r="F352" s="251" t="s">
        <v>208</v>
      </c>
      <c r="G352" s="249"/>
      <c r="H352" s="252">
        <v>1838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203</v>
      </c>
      <c r="AU352" s="258" t="s">
        <v>83</v>
      </c>
      <c r="AV352" s="14" t="s">
        <v>141</v>
      </c>
      <c r="AW352" s="14" t="s">
        <v>34</v>
      </c>
      <c r="AX352" s="14" t="s">
        <v>81</v>
      </c>
      <c r="AY352" s="258" t="s">
        <v>142</v>
      </c>
    </row>
    <row r="353" s="1" customFormat="1" ht="48" customHeight="1">
      <c r="B353" s="39"/>
      <c r="C353" s="197" t="s">
        <v>805</v>
      </c>
      <c r="D353" s="197" t="s">
        <v>137</v>
      </c>
      <c r="E353" s="198" t="s">
        <v>806</v>
      </c>
      <c r="F353" s="199" t="s">
        <v>807</v>
      </c>
      <c r="G353" s="200" t="s">
        <v>417</v>
      </c>
      <c r="H353" s="201">
        <v>1838</v>
      </c>
      <c r="I353" s="202"/>
      <c r="J353" s="203">
        <f>ROUND(I353*H353,2)</f>
        <v>0</v>
      </c>
      <c r="K353" s="199" t="s">
        <v>194</v>
      </c>
      <c r="L353" s="44"/>
      <c r="M353" s="204" t="s">
        <v>19</v>
      </c>
      <c r="N353" s="205" t="s">
        <v>44</v>
      </c>
      <c r="O353" s="84"/>
      <c r="P353" s="206">
        <f>O353*H353</f>
        <v>0</v>
      </c>
      <c r="Q353" s="206">
        <v>0</v>
      </c>
      <c r="R353" s="206">
        <f>Q353*H353</f>
        <v>0</v>
      </c>
      <c r="S353" s="206">
        <v>0</v>
      </c>
      <c r="T353" s="207">
        <f>S353*H353</f>
        <v>0</v>
      </c>
      <c r="AR353" s="208" t="s">
        <v>141</v>
      </c>
      <c r="AT353" s="208" t="s">
        <v>137</v>
      </c>
      <c r="AU353" s="208" t="s">
        <v>83</v>
      </c>
      <c r="AY353" s="18" t="s">
        <v>142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8" t="s">
        <v>81</v>
      </c>
      <c r="BK353" s="209">
        <f>ROUND(I353*H353,2)</f>
        <v>0</v>
      </c>
      <c r="BL353" s="18" t="s">
        <v>141</v>
      </c>
      <c r="BM353" s="208" t="s">
        <v>808</v>
      </c>
    </row>
    <row r="354" s="1" customFormat="1">
      <c r="B354" s="39"/>
      <c r="C354" s="40"/>
      <c r="D354" s="228" t="s">
        <v>213</v>
      </c>
      <c r="E354" s="40"/>
      <c r="F354" s="259" t="s">
        <v>809</v>
      </c>
      <c r="G354" s="40"/>
      <c r="H354" s="40"/>
      <c r="I354" s="136"/>
      <c r="J354" s="40"/>
      <c r="K354" s="40"/>
      <c r="L354" s="44"/>
      <c r="M354" s="260"/>
      <c r="N354" s="84"/>
      <c r="O354" s="84"/>
      <c r="P354" s="84"/>
      <c r="Q354" s="84"/>
      <c r="R354" s="84"/>
      <c r="S354" s="84"/>
      <c r="T354" s="85"/>
      <c r="AT354" s="18" t="s">
        <v>213</v>
      </c>
      <c r="AU354" s="18" t="s">
        <v>83</v>
      </c>
    </row>
    <row r="355" s="12" customFormat="1">
      <c r="B355" s="226"/>
      <c r="C355" s="227"/>
      <c r="D355" s="228" t="s">
        <v>203</v>
      </c>
      <c r="E355" s="229" t="s">
        <v>19</v>
      </c>
      <c r="F355" s="230" t="s">
        <v>788</v>
      </c>
      <c r="G355" s="227"/>
      <c r="H355" s="231">
        <v>1800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203</v>
      </c>
      <c r="AU355" s="237" t="s">
        <v>83</v>
      </c>
      <c r="AV355" s="12" t="s">
        <v>83</v>
      </c>
      <c r="AW355" s="12" t="s">
        <v>34</v>
      </c>
      <c r="AX355" s="12" t="s">
        <v>73</v>
      </c>
      <c r="AY355" s="237" t="s">
        <v>142</v>
      </c>
    </row>
    <row r="356" s="12" customFormat="1">
      <c r="B356" s="226"/>
      <c r="C356" s="227"/>
      <c r="D356" s="228" t="s">
        <v>203</v>
      </c>
      <c r="E356" s="229" t="s">
        <v>19</v>
      </c>
      <c r="F356" s="230" t="s">
        <v>789</v>
      </c>
      <c r="G356" s="227"/>
      <c r="H356" s="231">
        <v>38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203</v>
      </c>
      <c r="AU356" s="237" t="s">
        <v>83</v>
      </c>
      <c r="AV356" s="12" t="s">
        <v>83</v>
      </c>
      <c r="AW356" s="12" t="s">
        <v>34</v>
      </c>
      <c r="AX356" s="12" t="s">
        <v>73</v>
      </c>
      <c r="AY356" s="237" t="s">
        <v>142</v>
      </c>
    </row>
    <row r="357" s="14" customFormat="1">
      <c r="B357" s="248"/>
      <c r="C357" s="249"/>
      <c r="D357" s="228" t="s">
        <v>203</v>
      </c>
      <c r="E357" s="250" t="s">
        <v>19</v>
      </c>
      <c r="F357" s="251" t="s">
        <v>208</v>
      </c>
      <c r="G357" s="249"/>
      <c r="H357" s="252">
        <v>1838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203</v>
      </c>
      <c r="AU357" s="258" t="s">
        <v>83</v>
      </c>
      <c r="AV357" s="14" t="s">
        <v>141</v>
      </c>
      <c r="AW357" s="14" t="s">
        <v>34</v>
      </c>
      <c r="AX357" s="14" t="s">
        <v>81</v>
      </c>
      <c r="AY357" s="258" t="s">
        <v>142</v>
      </c>
    </row>
    <row r="358" s="1" customFormat="1" ht="72" customHeight="1">
      <c r="B358" s="39"/>
      <c r="C358" s="197" t="s">
        <v>810</v>
      </c>
      <c r="D358" s="197" t="s">
        <v>137</v>
      </c>
      <c r="E358" s="198" t="s">
        <v>811</v>
      </c>
      <c r="F358" s="199" t="s">
        <v>812</v>
      </c>
      <c r="G358" s="200" t="s">
        <v>417</v>
      </c>
      <c r="H358" s="201">
        <v>1372.9000000000001</v>
      </c>
      <c r="I358" s="202"/>
      <c r="J358" s="203">
        <f>ROUND(I358*H358,2)</f>
        <v>0</v>
      </c>
      <c r="K358" s="199" t="s">
        <v>194</v>
      </c>
      <c r="L358" s="44"/>
      <c r="M358" s="204" t="s">
        <v>19</v>
      </c>
      <c r="N358" s="205" t="s">
        <v>44</v>
      </c>
      <c r="O358" s="84"/>
      <c r="P358" s="206">
        <f>O358*H358</f>
        <v>0</v>
      </c>
      <c r="Q358" s="206">
        <v>0.084250000000000005</v>
      </c>
      <c r="R358" s="206">
        <f>Q358*H358</f>
        <v>115.66682500000002</v>
      </c>
      <c r="S358" s="206">
        <v>0</v>
      </c>
      <c r="T358" s="207">
        <f>S358*H358</f>
        <v>0</v>
      </c>
      <c r="AR358" s="208" t="s">
        <v>141</v>
      </c>
      <c r="AT358" s="208" t="s">
        <v>137</v>
      </c>
      <c r="AU358" s="208" t="s">
        <v>83</v>
      </c>
      <c r="AY358" s="18" t="s">
        <v>142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8" t="s">
        <v>81</v>
      </c>
      <c r="BK358" s="209">
        <f>ROUND(I358*H358,2)</f>
        <v>0</v>
      </c>
      <c r="BL358" s="18" t="s">
        <v>141</v>
      </c>
      <c r="BM358" s="208" t="s">
        <v>813</v>
      </c>
    </row>
    <row r="359" s="13" customFormat="1">
      <c r="B359" s="238"/>
      <c r="C359" s="239"/>
      <c r="D359" s="228" t="s">
        <v>203</v>
      </c>
      <c r="E359" s="240" t="s">
        <v>19</v>
      </c>
      <c r="F359" s="241" t="s">
        <v>814</v>
      </c>
      <c r="G359" s="239"/>
      <c r="H359" s="240" t="s">
        <v>19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203</v>
      </c>
      <c r="AU359" s="247" t="s">
        <v>83</v>
      </c>
      <c r="AV359" s="13" t="s">
        <v>81</v>
      </c>
      <c r="AW359" s="13" t="s">
        <v>34</v>
      </c>
      <c r="AX359" s="13" t="s">
        <v>73</v>
      </c>
      <c r="AY359" s="247" t="s">
        <v>142</v>
      </c>
    </row>
    <row r="360" s="12" customFormat="1">
      <c r="B360" s="226"/>
      <c r="C360" s="227"/>
      <c r="D360" s="228" t="s">
        <v>203</v>
      </c>
      <c r="E360" s="229" t="s">
        <v>19</v>
      </c>
      <c r="F360" s="230" t="s">
        <v>815</v>
      </c>
      <c r="G360" s="227"/>
      <c r="H360" s="231">
        <v>1325.4000000000001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203</v>
      </c>
      <c r="AU360" s="237" t="s">
        <v>83</v>
      </c>
      <c r="AV360" s="12" t="s">
        <v>83</v>
      </c>
      <c r="AW360" s="12" t="s">
        <v>34</v>
      </c>
      <c r="AX360" s="12" t="s">
        <v>73</v>
      </c>
      <c r="AY360" s="237" t="s">
        <v>142</v>
      </c>
    </row>
    <row r="361" s="12" customFormat="1">
      <c r="B361" s="226"/>
      <c r="C361" s="227"/>
      <c r="D361" s="228" t="s">
        <v>203</v>
      </c>
      <c r="E361" s="229" t="s">
        <v>19</v>
      </c>
      <c r="F361" s="230" t="s">
        <v>816</v>
      </c>
      <c r="G361" s="227"/>
      <c r="H361" s="231">
        <v>39.100000000000001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203</v>
      </c>
      <c r="AU361" s="237" t="s">
        <v>83</v>
      </c>
      <c r="AV361" s="12" t="s">
        <v>83</v>
      </c>
      <c r="AW361" s="12" t="s">
        <v>34</v>
      </c>
      <c r="AX361" s="12" t="s">
        <v>73</v>
      </c>
      <c r="AY361" s="237" t="s">
        <v>142</v>
      </c>
    </row>
    <row r="362" s="12" customFormat="1">
      <c r="B362" s="226"/>
      <c r="C362" s="227"/>
      <c r="D362" s="228" t="s">
        <v>203</v>
      </c>
      <c r="E362" s="229" t="s">
        <v>19</v>
      </c>
      <c r="F362" s="230" t="s">
        <v>817</v>
      </c>
      <c r="G362" s="227"/>
      <c r="H362" s="231">
        <v>8.4000000000000004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203</v>
      </c>
      <c r="AU362" s="237" t="s">
        <v>83</v>
      </c>
      <c r="AV362" s="12" t="s">
        <v>83</v>
      </c>
      <c r="AW362" s="12" t="s">
        <v>34</v>
      </c>
      <c r="AX362" s="12" t="s">
        <v>73</v>
      </c>
      <c r="AY362" s="237" t="s">
        <v>142</v>
      </c>
    </row>
    <row r="363" s="14" customFormat="1">
      <c r="B363" s="248"/>
      <c r="C363" s="249"/>
      <c r="D363" s="228" t="s">
        <v>203</v>
      </c>
      <c r="E363" s="250" t="s">
        <v>19</v>
      </c>
      <c r="F363" s="251" t="s">
        <v>208</v>
      </c>
      <c r="G363" s="249"/>
      <c r="H363" s="252">
        <v>1372.9000000000001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203</v>
      </c>
      <c r="AU363" s="258" t="s">
        <v>83</v>
      </c>
      <c r="AV363" s="14" t="s">
        <v>141</v>
      </c>
      <c r="AW363" s="14" t="s">
        <v>34</v>
      </c>
      <c r="AX363" s="14" t="s">
        <v>81</v>
      </c>
      <c r="AY363" s="258" t="s">
        <v>142</v>
      </c>
    </row>
    <row r="364" s="1" customFormat="1" ht="24" customHeight="1">
      <c r="B364" s="39"/>
      <c r="C364" s="264" t="s">
        <v>818</v>
      </c>
      <c r="D364" s="264" t="s">
        <v>283</v>
      </c>
      <c r="E364" s="265" t="s">
        <v>819</v>
      </c>
      <c r="F364" s="266" t="s">
        <v>820</v>
      </c>
      <c r="G364" s="267" t="s">
        <v>417</v>
      </c>
      <c r="H364" s="268">
        <v>8.6519999999999992</v>
      </c>
      <c r="I364" s="269"/>
      <c r="J364" s="270">
        <f>ROUND(I364*H364,2)</f>
        <v>0</v>
      </c>
      <c r="K364" s="266" t="s">
        <v>19</v>
      </c>
      <c r="L364" s="271"/>
      <c r="M364" s="272" t="s">
        <v>19</v>
      </c>
      <c r="N364" s="273" t="s">
        <v>44</v>
      </c>
      <c r="O364" s="84"/>
      <c r="P364" s="206">
        <f>O364*H364</f>
        <v>0</v>
      </c>
      <c r="Q364" s="206">
        <v>0.14000000000000001</v>
      </c>
      <c r="R364" s="206">
        <f>Q364*H364</f>
        <v>1.2112799999999999</v>
      </c>
      <c r="S364" s="206">
        <v>0</v>
      </c>
      <c r="T364" s="207">
        <f>S364*H364</f>
        <v>0</v>
      </c>
      <c r="AR364" s="208" t="s">
        <v>167</v>
      </c>
      <c r="AT364" s="208" t="s">
        <v>283</v>
      </c>
      <c r="AU364" s="208" t="s">
        <v>83</v>
      </c>
      <c r="AY364" s="18" t="s">
        <v>142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8" t="s">
        <v>81</v>
      </c>
      <c r="BK364" s="209">
        <f>ROUND(I364*H364,2)</f>
        <v>0</v>
      </c>
      <c r="BL364" s="18" t="s">
        <v>141</v>
      </c>
      <c r="BM364" s="208" t="s">
        <v>821</v>
      </c>
    </row>
    <row r="365" s="12" customFormat="1">
      <c r="B365" s="226"/>
      <c r="C365" s="227"/>
      <c r="D365" s="228" t="s">
        <v>203</v>
      </c>
      <c r="E365" s="229" t="s">
        <v>19</v>
      </c>
      <c r="F365" s="230" t="s">
        <v>822</v>
      </c>
      <c r="G365" s="227"/>
      <c r="H365" s="231">
        <v>8.6519999999999992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AT365" s="237" t="s">
        <v>203</v>
      </c>
      <c r="AU365" s="237" t="s">
        <v>83</v>
      </c>
      <c r="AV365" s="12" t="s">
        <v>83</v>
      </c>
      <c r="AW365" s="12" t="s">
        <v>34</v>
      </c>
      <c r="AX365" s="12" t="s">
        <v>81</v>
      </c>
      <c r="AY365" s="237" t="s">
        <v>142</v>
      </c>
    </row>
    <row r="366" s="1" customFormat="1" ht="24" customHeight="1">
      <c r="B366" s="39"/>
      <c r="C366" s="264" t="s">
        <v>823</v>
      </c>
      <c r="D366" s="264" t="s">
        <v>283</v>
      </c>
      <c r="E366" s="265" t="s">
        <v>824</v>
      </c>
      <c r="F366" s="266" t="s">
        <v>825</v>
      </c>
      <c r="G366" s="267" t="s">
        <v>417</v>
      </c>
      <c r="H366" s="268">
        <v>40.273000000000003</v>
      </c>
      <c r="I366" s="269"/>
      <c r="J366" s="270">
        <f>ROUND(I366*H366,2)</f>
        <v>0</v>
      </c>
      <c r="K366" s="266" t="s">
        <v>19</v>
      </c>
      <c r="L366" s="271"/>
      <c r="M366" s="272" t="s">
        <v>19</v>
      </c>
      <c r="N366" s="273" t="s">
        <v>44</v>
      </c>
      <c r="O366" s="84"/>
      <c r="P366" s="206">
        <f>O366*H366</f>
        <v>0</v>
      </c>
      <c r="Q366" s="206">
        <v>0.14000000000000001</v>
      </c>
      <c r="R366" s="206">
        <f>Q366*H366</f>
        <v>5.6382200000000013</v>
      </c>
      <c r="S366" s="206">
        <v>0</v>
      </c>
      <c r="T366" s="207">
        <f>S366*H366</f>
        <v>0</v>
      </c>
      <c r="AR366" s="208" t="s">
        <v>167</v>
      </c>
      <c r="AT366" s="208" t="s">
        <v>283</v>
      </c>
      <c r="AU366" s="208" t="s">
        <v>83</v>
      </c>
      <c r="AY366" s="18" t="s">
        <v>142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8" t="s">
        <v>81</v>
      </c>
      <c r="BK366" s="209">
        <f>ROUND(I366*H366,2)</f>
        <v>0</v>
      </c>
      <c r="BL366" s="18" t="s">
        <v>141</v>
      </c>
      <c r="BM366" s="208" t="s">
        <v>826</v>
      </c>
    </row>
    <row r="367" s="13" customFormat="1">
      <c r="B367" s="238"/>
      <c r="C367" s="239"/>
      <c r="D367" s="228" t="s">
        <v>203</v>
      </c>
      <c r="E367" s="240" t="s">
        <v>19</v>
      </c>
      <c r="F367" s="241" t="s">
        <v>814</v>
      </c>
      <c r="G367" s="239"/>
      <c r="H367" s="240" t="s">
        <v>19</v>
      </c>
      <c r="I367" s="242"/>
      <c r="J367" s="239"/>
      <c r="K367" s="239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203</v>
      </c>
      <c r="AU367" s="247" t="s">
        <v>83</v>
      </c>
      <c r="AV367" s="13" t="s">
        <v>81</v>
      </c>
      <c r="AW367" s="13" t="s">
        <v>34</v>
      </c>
      <c r="AX367" s="13" t="s">
        <v>73</v>
      </c>
      <c r="AY367" s="247" t="s">
        <v>142</v>
      </c>
    </row>
    <row r="368" s="12" customFormat="1">
      <c r="B368" s="226"/>
      <c r="C368" s="227"/>
      <c r="D368" s="228" t="s">
        <v>203</v>
      </c>
      <c r="E368" s="229" t="s">
        <v>19</v>
      </c>
      <c r="F368" s="230" t="s">
        <v>827</v>
      </c>
      <c r="G368" s="227"/>
      <c r="H368" s="231">
        <v>40.273000000000003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203</v>
      </c>
      <c r="AU368" s="237" t="s">
        <v>83</v>
      </c>
      <c r="AV368" s="12" t="s">
        <v>83</v>
      </c>
      <c r="AW368" s="12" t="s">
        <v>34</v>
      </c>
      <c r="AX368" s="12" t="s">
        <v>81</v>
      </c>
      <c r="AY368" s="237" t="s">
        <v>142</v>
      </c>
    </row>
    <row r="369" s="1" customFormat="1" ht="16.5" customHeight="1">
      <c r="B369" s="39"/>
      <c r="C369" s="264" t="s">
        <v>828</v>
      </c>
      <c r="D369" s="264" t="s">
        <v>283</v>
      </c>
      <c r="E369" s="265" t="s">
        <v>829</v>
      </c>
      <c r="F369" s="266" t="s">
        <v>830</v>
      </c>
      <c r="G369" s="267" t="s">
        <v>417</v>
      </c>
      <c r="H369" s="268">
        <v>1325.4000000000001</v>
      </c>
      <c r="I369" s="269"/>
      <c r="J369" s="270">
        <f>ROUND(I369*H369,2)</f>
        <v>0</v>
      </c>
      <c r="K369" s="266" t="s">
        <v>19</v>
      </c>
      <c r="L369" s="271"/>
      <c r="M369" s="272" t="s">
        <v>19</v>
      </c>
      <c r="N369" s="273" t="s">
        <v>44</v>
      </c>
      <c r="O369" s="84"/>
      <c r="P369" s="206">
        <f>O369*H369</f>
        <v>0</v>
      </c>
      <c r="Q369" s="206">
        <v>0.14000000000000001</v>
      </c>
      <c r="R369" s="206">
        <f>Q369*H369</f>
        <v>185.55600000000004</v>
      </c>
      <c r="S369" s="206">
        <v>0</v>
      </c>
      <c r="T369" s="207">
        <f>S369*H369</f>
        <v>0</v>
      </c>
      <c r="AR369" s="208" t="s">
        <v>167</v>
      </c>
      <c r="AT369" s="208" t="s">
        <v>283</v>
      </c>
      <c r="AU369" s="208" t="s">
        <v>83</v>
      </c>
      <c r="AY369" s="18" t="s">
        <v>142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8" t="s">
        <v>81</v>
      </c>
      <c r="BK369" s="209">
        <f>ROUND(I369*H369,2)</f>
        <v>0</v>
      </c>
      <c r="BL369" s="18" t="s">
        <v>141</v>
      </c>
      <c r="BM369" s="208" t="s">
        <v>831</v>
      </c>
    </row>
    <row r="370" s="13" customFormat="1">
      <c r="B370" s="238"/>
      <c r="C370" s="239"/>
      <c r="D370" s="228" t="s">
        <v>203</v>
      </c>
      <c r="E370" s="240" t="s">
        <v>19</v>
      </c>
      <c r="F370" s="241" t="s">
        <v>814</v>
      </c>
      <c r="G370" s="239"/>
      <c r="H370" s="240" t="s">
        <v>19</v>
      </c>
      <c r="I370" s="242"/>
      <c r="J370" s="239"/>
      <c r="K370" s="239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203</v>
      </c>
      <c r="AU370" s="247" t="s">
        <v>83</v>
      </c>
      <c r="AV370" s="13" t="s">
        <v>81</v>
      </c>
      <c r="AW370" s="13" t="s">
        <v>34</v>
      </c>
      <c r="AX370" s="13" t="s">
        <v>73</v>
      </c>
      <c r="AY370" s="247" t="s">
        <v>142</v>
      </c>
    </row>
    <row r="371" s="12" customFormat="1">
      <c r="B371" s="226"/>
      <c r="C371" s="227"/>
      <c r="D371" s="228" t="s">
        <v>203</v>
      </c>
      <c r="E371" s="229" t="s">
        <v>19</v>
      </c>
      <c r="F371" s="230" t="s">
        <v>832</v>
      </c>
      <c r="G371" s="227"/>
      <c r="H371" s="231">
        <v>1325.4000000000001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203</v>
      </c>
      <c r="AU371" s="237" t="s">
        <v>83</v>
      </c>
      <c r="AV371" s="12" t="s">
        <v>83</v>
      </c>
      <c r="AW371" s="12" t="s">
        <v>34</v>
      </c>
      <c r="AX371" s="12" t="s">
        <v>81</v>
      </c>
      <c r="AY371" s="237" t="s">
        <v>142</v>
      </c>
    </row>
    <row r="372" s="1" customFormat="1" ht="84" customHeight="1">
      <c r="B372" s="39"/>
      <c r="C372" s="197" t="s">
        <v>833</v>
      </c>
      <c r="D372" s="197" t="s">
        <v>137</v>
      </c>
      <c r="E372" s="198" t="s">
        <v>834</v>
      </c>
      <c r="F372" s="199" t="s">
        <v>835</v>
      </c>
      <c r="G372" s="200" t="s">
        <v>417</v>
      </c>
      <c r="H372" s="201">
        <v>1372.9000000000001</v>
      </c>
      <c r="I372" s="202"/>
      <c r="J372" s="203">
        <f>ROUND(I372*H372,2)</f>
        <v>0</v>
      </c>
      <c r="K372" s="199" t="s">
        <v>194</v>
      </c>
      <c r="L372" s="44"/>
      <c r="M372" s="204" t="s">
        <v>19</v>
      </c>
      <c r="N372" s="205" t="s">
        <v>44</v>
      </c>
      <c r="O372" s="84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AR372" s="208" t="s">
        <v>141</v>
      </c>
      <c r="AT372" s="208" t="s">
        <v>137</v>
      </c>
      <c r="AU372" s="208" t="s">
        <v>83</v>
      </c>
      <c r="AY372" s="18" t="s">
        <v>142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8" t="s">
        <v>81</v>
      </c>
      <c r="BK372" s="209">
        <f>ROUND(I372*H372,2)</f>
        <v>0</v>
      </c>
      <c r="BL372" s="18" t="s">
        <v>141</v>
      </c>
      <c r="BM372" s="208" t="s">
        <v>836</v>
      </c>
    </row>
    <row r="373" s="13" customFormat="1">
      <c r="B373" s="238"/>
      <c r="C373" s="239"/>
      <c r="D373" s="228" t="s">
        <v>203</v>
      </c>
      <c r="E373" s="240" t="s">
        <v>19</v>
      </c>
      <c r="F373" s="241" t="s">
        <v>814</v>
      </c>
      <c r="G373" s="239"/>
      <c r="H373" s="240" t="s">
        <v>19</v>
      </c>
      <c r="I373" s="242"/>
      <c r="J373" s="239"/>
      <c r="K373" s="239"/>
      <c r="L373" s="243"/>
      <c r="M373" s="244"/>
      <c r="N373" s="245"/>
      <c r="O373" s="245"/>
      <c r="P373" s="245"/>
      <c r="Q373" s="245"/>
      <c r="R373" s="245"/>
      <c r="S373" s="245"/>
      <c r="T373" s="246"/>
      <c r="AT373" s="247" t="s">
        <v>203</v>
      </c>
      <c r="AU373" s="247" t="s">
        <v>83</v>
      </c>
      <c r="AV373" s="13" t="s">
        <v>81</v>
      </c>
      <c r="AW373" s="13" t="s">
        <v>34</v>
      </c>
      <c r="AX373" s="13" t="s">
        <v>73</v>
      </c>
      <c r="AY373" s="247" t="s">
        <v>142</v>
      </c>
    </row>
    <row r="374" s="12" customFormat="1">
      <c r="B374" s="226"/>
      <c r="C374" s="227"/>
      <c r="D374" s="228" t="s">
        <v>203</v>
      </c>
      <c r="E374" s="229" t="s">
        <v>19</v>
      </c>
      <c r="F374" s="230" t="s">
        <v>815</v>
      </c>
      <c r="G374" s="227"/>
      <c r="H374" s="231">
        <v>1325.4000000000001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AT374" s="237" t="s">
        <v>203</v>
      </c>
      <c r="AU374" s="237" t="s">
        <v>83</v>
      </c>
      <c r="AV374" s="12" t="s">
        <v>83</v>
      </c>
      <c r="AW374" s="12" t="s">
        <v>34</v>
      </c>
      <c r="AX374" s="12" t="s">
        <v>73</v>
      </c>
      <c r="AY374" s="237" t="s">
        <v>142</v>
      </c>
    </row>
    <row r="375" s="12" customFormat="1">
      <c r="B375" s="226"/>
      <c r="C375" s="227"/>
      <c r="D375" s="228" t="s">
        <v>203</v>
      </c>
      <c r="E375" s="229" t="s">
        <v>19</v>
      </c>
      <c r="F375" s="230" t="s">
        <v>816</v>
      </c>
      <c r="G375" s="227"/>
      <c r="H375" s="231">
        <v>39.100000000000001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203</v>
      </c>
      <c r="AU375" s="237" t="s">
        <v>83</v>
      </c>
      <c r="AV375" s="12" t="s">
        <v>83</v>
      </c>
      <c r="AW375" s="12" t="s">
        <v>34</v>
      </c>
      <c r="AX375" s="12" t="s">
        <v>73</v>
      </c>
      <c r="AY375" s="237" t="s">
        <v>142</v>
      </c>
    </row>
    <row r="376" s="12" customFormat="1">
      <c r="B376" s="226"/>
      <c r="C376" s="227"/>
      <c r="D376" s="228" t="s">
        <v>203</v>
      </c>
      <c r="E376" s="229" t="s">
        <v>19</v>
      </c>
      <c r="F376" s="230" t="s">
        <v>817</v>
      </c>
      <c r="G376" s="227"/>
      <c r="H376" s="231">
        <v>8.4000000000000004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203</v>
      </c>
      <c r="AU376" s="237" t="s">
        <v>83</v>
      </c>
      <c r="AV376" s="12" t="s">
        <v>83</v>
      </c>
      <c r="AW376" s="12" t="s">
        <v>34</v>
      </c>
      <c r="AX376" s="12" t="s">
        <v>73</v>
      </c>
      <c r="AY376" s="237" t="s">
        <v>142</v>
      </c>
    </row>
    <row r="377" s="14" customFormat="1">
      <c r="B377" s="248"/>
      <c r="C377" s="249"/>
      <c r="D377" s="228" t="s">
        <v>203</v>
      </c>
      <c r="E377" s="250" t="s">
        <v>19</v>
      </c>
      <c r="F377" s="251" t="s">
        <v>208</v>
      </c>
      <c r="G377" s="249"/>
      <c r="H377" s="252">
        <v>1372.9000000000001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203</v>
      </c>
      <c r="AU377" s="258" t="s">
        <v>83</v>
      </c>
      <c r="AV377" s="14" t="s">
        <v>141</v>
      </c>
      <c r="AW377" s="14" t="s">
        <v>34</v>
      </c>
      <c r="AX377" s="14" t="s">
        <v>81</v>
      </c>
      <c r="AY377" s="258" t="s">
        <v>142</v>
      </c>
    </row>
    <row r="378" s="1" customFormat="1" ht="72" customHeight="1">
      <c r="B378" s="39"/>
      <c r="C378" s="197" t="s">
        <v>837</v>
      </c>
      <c r="D378" s="197" t="s">
        <v>137</v>
      </c>
      <c r="E378" s="198" t="s">
        <v>838</v>
      </c>
      <c r="F378" s="199" t="s">
        <v>839</v>
      </c>
      <c r="G378" s="200" t="s">
        <v>417</v>
      </c>
      <c r="H378" s="201">
        <v>447.10000000000002</v>
      </c>
      <c r="I378" s="202"/>
      <c r="J378" s="203">
        <f>ROUND(I378*H378,2)</f>
        <v>0</v>
      </c>
      <c r="K378" s="199" t="s">
        <v>194</v>
      </c>
      <c r="L378" s="44"/>
      <c r="M378" s="204" t="s">
        <v>19</v>
      </c>
      <c r="N378" s="205" t="s">
        <v>44</v>
      </c>
      <c r="O378" s="84"/>
      <c r="P378" s="206">
        <f>O378*H378</f>
        <v>0</v>
      </c>
      <c r="Q378" s="206">
        <v>0.10362</v>
      </c>
      <c r="R378" s="206">
        <f>Q378*H378</f>
        <v>46.328502000000007</v>
      </c>
      <c r="S378" s="206">
        <v>0</v>
      </c>
      <c r="T378" s="207">
        <f>S378*H378</f>
        <v>0</v>
      </c>
      <c r="AR378" s="208" t="s">
        <v>141</v>
      </c>
      <c r="AT378" s="208" t="s">
        <v>137</v>
      </c>
      <c r="AU378" s="208" t="s">
        <v>83</v>
      </c>
      <c r="AY378" s="18" t="s">
        <v>142</v>
      </c>
      <c r="BE378" s="209">
        <f>IF(N378="základní",J378,0)</f>
        <v>0</v>
      </c>
      <c r="BF378" s="209">
        <f>IF(N378="snížená",J378,0)</f>
        <v>0</v>
      </c>
      <c r="BG378" s="209">
        <f>IF(N378="zákl. přenesená",J378,0)</f>
        <v>0</v>
      </c>
      <c r="BH378" s="209">
        <f>IF(N378="sníž. přenesená",J378,0)</f>
        <v>0</v>
      </c>
      <c r="BI378" s="209">
        <f>IF(N378="nulová",J378,0)</f>
        <v>0</v>
      </c>
      <c r="BJ378" s="18" t="s">
        <v>81</v>
      </c>
      <c r="BK378" s="209">
        <f>ROUND(I378*H378,2)</f>
        <v>0</v>
      </c>
      <c r="BL378" s="18" t="s">
        <v>141</v>
      </c>
      <c r="BM378" s="208" t="s">
        <v>840</v>
      </c>
    </row>
    <row r="379" s="13" customFormat="1">
      <c r="B379" s="238"/>
      <c r="C379" s="239"/>
      <c r="D379" s="228" t="s">
        <v>203</v>
      </c>
      <c r="E379" s="240" t="s">
        <v>19</v>
      </c>
      <c r="F379" s="241" t="s">
        <v>841</v>
      </c>
      <c r="G379" s="239"/>
      <c r="H379" s="240" t="s">
        <v>19</v>
      </c>
      <c r="I379" s="242"/>
      <c r="J379" s="239"/>
      <c r="K379" s="239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203</v>
      </c>
      <c r="AU379" s="247" t="s">
        <v>83</v>
      </c>
      <c r="AV379" s="13" t="s">
        <v>81</v>
      </c>
      <c r="AW379" s="13" t="s">
        <v>34</v>
      </c>
      <c r="AX379" s="13" t="s">
        <v>73</v>
      </c>
      <c r="AY379" s="247" t="s">
        <v>142</v>
      </c>
    </row>
    <row r="380" s="12" customFormat="1">
      <c r="B380" s="226"/>
      <c r="C380" s="227"/>
      <c r="D380" s="228" t="s">
        <v>203</v>
      </c>
      <c r="E380" s="229" t="s">
        <v>19</v>
      </c>
      <c r="F380" s="230" t="s">
        <v>842</v>
      </c>
      <c r="G380" s="227"/>
      <c r="H380" s="231">
        <v>419.60000000000002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203</v>
      </c>
      <c r="AU380" s="237" t="s">
        <v>83</v>
      </c>
      <c r="AV380" s="12" t="s">
        <v>83</v>
      </c>
      <c r="AW380" s="12" t="s">
        <v>34</v>
      </c>
      <c r="AX380" s="12" t="s">
        <v>73</v>
      </c>
      <c r="AY380" s="237" t="s">
        <v>142</v>
      </c>
    </row>
    <row r="381" s="12" customFormat="1">
      <c r="B381" s="226"/>
      <c r="C381" s="227"/>
      <c r="D381" s="228" t="s">
        <v>203</v>
      </c>
      <c r="E381" s="229" t="s">
        <v>19</v>
      </c>
      <c r="F381" s="230" t="s">
        <v>843</v>
      </c>
      <c r="G381" s="227"/>
      <c r="H381" s="231">
        <v>27.5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203</v>
      </c>
      <c r="AU381" s="237" t="s">
        <v>83</v>
      </c>
      <c r="AV381" s="12" t="s">
        <v>83</v>
      </c>
      <c r="AW381" s="12" t="s">
        <v>34</v>
      </c>
      <c r="AX381" s="12" t="s">
        <v>73</v>
      </c>
      <c r="AY381" s="237" t="s">
        <v>142</v>
      </c>
    </row>
    <row r="382" s="14" customFormat="1">
      <c r="B382" s="248"/>
      <c r="C382" s="249"/>
      <c r="D382" s="228" t="s">
        <v>203</v>
      </c>
      <c r="E382" s="250" t="s">
        <v>19</v>
      </c>
      <c r="F382" s="251" t="s">
        <v>208</v>
      </c>
      <c r="G382" s="249"/>
      <c r="H382" s="252">
        <v>447.10000000000002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203</v>
      </c>
      <c r="AU382" s="258" t="s">
        <v>83</v>
      </c>
      <c r="AV382" s="14" t="s">
        <v>141</v>
      </c>
      <c r="AW382" s="14" t="s">
        <v>34</v>
      </c>
      <c r="AX382" s="14" t="s">
        <v>81</v>
      </c>
      <c r="AY382" s="258" t="s">
        <v>142</v>
      </c>
    </row>
    <row r="383" s="1" customFormat="1" ht="36" customHeight="1">
      <c r="B383" s="39"/>
      <c r="C383" s="264" t="s">
        <v>844</v>
      </c>
      <c r="D383" s="264" t="s">
        <v>283</v>
      </c>
      <c r="E383" s="265" t="s">
        <v>845</v>
      </c>
      <c r="F383" s="266" t="s">
        <v>846</v>
      </c>
      <c r="G383" s="267" t="s">
        <v>417</v>
      </c>
      <c r="H383" s="268">
        <v>28.050000000000001</v>
      </c>
      <c r="I383" s="269"/>
      <c r="J383" s="270">
        <f>ROUND(I383*H383,2)</f>
        <v>0</v>
      </c>
      <c r="K383" s="266" t="s">
        <v>19</v>
      </c>
      <c r="L383" s="271"/>
      <c r="M383" s="272" t="s">
        <v>19</v>
      </c>
      <c r="N383" s="273" t="s">
        <v>44</v>
      </c>
      <c r="O383" s="84"/>
      <c r="P383" s="206">
        <f>O383*H383</f>
        <v>0</v>
      </c>
      <c r="Q383" s="206">
        <v>0.17999999999999999</v>
      </c>
      <c r="R383" s="206">
        <f>Q383*H383</f>
        <v>5.0490000000000004</v>
      </c>
      <c r="S383" s="206">
        <v>0</v>
      </c>
      <c r="T383" s="207">
        <f>S383*H383</f>
        <v>0</v>
      </c>
      <c r="AR383" s="208" t="s">
        <v>167</v>
      </c>
      <c r="AT383" s="208" t="s">
        <v>283</v>
      </c>
      <c r="AU383" s="208" t="s">
        <v>83</v>
      </c>
      <c r="AY383" s="18" t="s">
        <v>142</v>
      </c>
      <c r="BE383" s="209">
        <f>IF(N383="základní",J383,0)</f>
        <v>0</v>
      </c>
      <c r="BF383" s="209">
        <f>IF(N383="snížená",J383,0)</f>
        <v>0</v>
      </c>
      <c r="BG383" s="209">
        <f>IF(N383="zákl. přenesená",J383,0)</f>
        <v>0</v>
      </c>
      <c r="BH383" s="209">
        <f>IF(N383="sníž. přenesená",J383,0)</f>
        <v>0</v>
      </c>
      <c r="BI383" s="209">
        <f>IF(N383="nulová",J383,0)</f>
        <v>0</v>
      </c>
      <c r="BJ383" s="18" t="s">
        <v>81</v>
      </c>
      <c r="BK383" s="209">
        <f>ROUND(I383*H383,2)</f>
        <v>0</v>
      </c>
      <c r="BL383" s="18" t="s">
        <v>141</v>
      </c>
      <c r="BM383" s="208" t="s">
        <v>847</v>
      </c>
    </row>
    <row r="384" s="12" customFormat="1">
      <c r="B384" s="226"/>
      <c r="C384" s="227"/>
      <c r="D384" s="228" t="s">
        <v>203</v>
      </c>
      <c r="E384" s="229" t="s">
        <v>19</v>
      </c>
      <c r="F384" s="230" t="s">
        <v>848</v>
      </c>
      <c r="G384" s="227"/>
      <c r="H384" s="231">
        <v>28.050000000000001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AT384" s="237" t="s">
        <v>203</v>
      </c>
      <c r="AU384" s="237" t="s">
        <v>83</v>
      </c>
      <c r="AV384" s="12" t="s">
        <v>83</v>
      </c>
      <c r="AW384" s="12" t="s">
        <v>34</v>
      </c>
      <c r="AX384" s="12" t="s">
        <v>81</v>
      </c>
      <c r="AY384" s="237" t="s">
        <v>142</v>
      </c>
    </row>
    <row r="385" s="1" customFormat="1" ht="36" customHeight="1">
      <c r="B385" s="39"/>
      <c r="C385" s="264" t="s">
        <v>849</v>
      </c>
      <c r="D385" s="264" t="s">
        <v>283</v>
      </c>
      <c r="E385" s="265" t="s">
        <v>850</v>
      </c>
      <c r="F385" s="266" t="s">
        <v>851</v>
      </c>
      <c r="G385" s="267" t="s">
        <v>417</v>
      </c>
      <c r="H385" s="268">
        <v>427.99200000000002</v>
      </c>
      <c r="I385" s="269"/>
      <c r="J385" s="270">
        <f>ROUND(I385*H385,2)</f>
        <v>0</v>
      </c>
      <c r="K385" s="266" t="s">
        <v>19</v>
      </c>
      <c r="L385" s="271"/>
      <c r="M385" s="272" t="s">
        <v>19</v>
      </c>
      <c r="N385" s="273" t="s">
        <v>44</v>
      </c>
      <c r="O385" s="84"/>
      <c r="P385" s="206">
        <f>O385*H385</f>
        <v>0</v>
      </c>
      <c r="Q385" s="206">
        <v>0.17999999999999999</v>
      </c>
      <c r="R385" s="206">
        <f>Q385*H385</f>
        <v>77.038560000000004</v>
      </c>
      <c r="S385" s="206">
        <v>0</v>
      </c>
      <c r="T385" s="207">
        <f>S385*H385</f>
        <v>0</v>
      </c>
      <c r="AR385" s="208" t="s">
        <v>167</v>
      </c>
      <c r="AT385" s="208" t="s">
        <v>283</v>
      </c>
      <c r="AU385" s="208" t="s">
        <v>83</v>
      </c>
      <c r="AY385" s="18" t="s">
        <v>142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8" t="s">
        <v>81</v>
      </c>
      <c r="BK385" s="209">
        <f>ROUND(I385*H385,2)</f>
        <v>0</v>
      </c>
      <c r="BL385" s="18" t="s">
        <v>141</v>
      </c>
      <c r="BM385" s="208" t="s">
        <v>852</v>
      </c>
    </row>
    <row r="386" s="12" customFormat="1">
      <c r="B386" s="226"/>
      <c r="C386" s="227"/>
      <c r="D386" s="228" t="s">
        <v>203</v>
      </c>
      <c r="E386" s="229" t="s">
        <v>19</v>
      </c>
      <c r="F386" s="230" t="s">
        <v>853</v>
      </c>
      <c r="G386" s="227"/>
      <c r="H386" s="231">
        <v>427.99200000000002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AT386" s="237" t="s">
        <v>203</v>
      </c>
      <c r="AU386" s="237" t="s">
        <v>83</v>
      </c>
      <c r="AV386" s="12" t="s">
        <v>83</v>
      </c>
      <c r="AW386" s="12" t="s">
        <v>34</v>
      </c>
      <c r="AX386" s="12" t="s">
        <v>81</v>
      </c>
      <c r="AY386" s="237" t="s">
        <v>142</v>
      </c>
    </row>
    <row r="387" s="1" customFormat="1" ht="84" customHeight="1">
      <c r="B387" s="39"/>
      <c r="C387" s="197" t="s">
        <v>854</v>
      </c>
      <c r="D387" s="197" t="s">
        <v>137</v>
      </c>
      <c r="E387" s="198" t="s">
        <v>855</v>
      </c>
      <c r="F387" s="199" t="s">
        <v>856</v>
      </c>
      <c r="G387" s="200" t="s">
        <v>417</v>
      </c>
      <c r="H387" s="201">
        <v>447.10000000000002</v>
      </c>
      <c r="I387" s="202"/>
      <c r="J387" s="203">
        <f>ROUND(I387*H387,2)</f>
        <v>0</v>
      </c>
      <c r="K387" s="199" t="s">
        <v>194</v>
      </c>
      <c r="L387" s="44"/>
      <c r="M387" s="204" t="s">
        <v>19</v>
      </c>
      <c r="N387" s="205" t="s">
        <v>44</v>
      </c>
      <c r="O387" s="84"/>
      <c r="P387" s="206">
        <f>O387*H387</f>
        <v>0</v>
      </c>
      <c r="Q387" s="206">
        <v>0</v>
      </c>
      <c r="R387" s="206">
        <f>Q387*H387</f>
        <v>0</v>
      </c>
      <c r="S387" s="206">
        <v>0</v>
      </c>
      <c r="T387" s="207">
        <f>S387*H387</f>
        <v>0</v>
      </c>
      <c r="AR387" s="208" t="s">
        <v>141</v>
      </c>
      <c r="AT387" s="208" t="s">
        <v>137</v>
      </c>
      <c r="AU387" s="208" t="s">
        <v>83</v>
      </c>
      <c r="AY387" s="18" t="s">
        <v>142</v>
      </c>
      <c r="BE387" s="209">
        <f>IF(N387="základní",J387,0)</f>
        <v>0</v>
      </c>
      <c r="BF387" s="209">
        <f>IF(N387="snížená",J387,0)</f>
        <v>0</v>
      </c>
      <c r="BG387" s="209">
        <f>IF(N387="zákl. přenesená",J387,0)</f>
        <v>0</v>
      </c>
      <c r="BH387" s="209">
        <f>IF(N387="sníž. přenesená",J387,0)</f>
        <v>0</v>
      </c>
      <c r="BI387" s="209">
        <f>IF(N387="nulová",J387,0)</f>
        <v>0</v>
      </c>
      <c r="BJ387" s="18" t="s">
        <v>81</v>
      </c>
      <c r="BK387" s="209">
        <f>ROUND(I387*H387,2)</f>
        <v>0</v>
      </c>
      <c r="BL387" s="18" t="s">
        <v>141</v>
      </c>
      <c r="BM387" s="208" t="s">
        <v>857</v>
      </c>
    </row>
    <row r="388" s="13" customFormat="1">
      <c r="B388" s="238"/>
      <c r="C388" s="239"/>
      <c r="D388" s="228" t="s">
        <v>203</v>
      </c>
      <c r="E388" s="240" t="s">
        <v>19</v>
      </c>
      <c r="F388" s="241" t="s">
        <v>841</v>
      </c>
      <c r="G388" s="239"/>
      <c r="H388" s="240" t="s">
        <v>19</v>
      </c>
      <c r="I388" s="242"/>
      <c r="J388" s="239"/>
      <c r="K388" s="239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203</v>
      </c>
      <c r="AU388" s="247" t="s">
        <v>83</v>
      </c>
      <c r="AV388" s="13" t="s">
        <v>81</v>
      </c>
      <c r="AW388" s="13" t="s">
        <v>34</v>
      </c>
      <c r="AX388" s="13" t="s">
        <v>73</v>
      </c>
      <c r="AY388" s="247" t="s">
        <v>142</v>
      </c>
    </row>
    <row r="389" s="12" customFormat="1">
      <c r="B389" s="226"/>
      <c r="C389" s="227"/>
      <c r="D389" s="228" t="s">
        <v>203</v>
      </c>
      <c r="E389" s="229" t="s">
        <v>19</v>
      </c>
      <c r="F389" s="230" t="s">
        <v>842</v>
      </c>
      <c r="G389" s="227"/>
      <c r="H389" s="231">
        <v>419.60000000000002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AT389" s="237" t="s">
        <v>203</v>
      </c>
      <c r="AU389" s="237" t="s">
        <v>83</v>
      </c>
      <c r="AV389" s="12" t="s">
        <v>83</v>
      </c>
      <c r="AW389" s="12" t="s">
        <v>34</v>
      </c>
      <c r="AX389" s="12" t="s">
        <v>73</v>
      </c>
      <c r="AY389" s="237" t="s">
        <v>142</v>
      </c>
    </row>
    <row r="390" s="12" customFormat="1">
      <c r="B390" s="226"/>
      <c r="C390" s="227"/>
      <c r="D390" s="228" t="s">
        <v>203</v>
      </c>
      <c r="E390" s="229" t="s">
        <v>19</v>
      </c>
      <c r="F390" s="230" t="s">
        <v>843</v>
      </c>
      <c r="G390" s="227"/>
      <c r="H390" s="231">
        <v>27.5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AT390" s="237" t="s">
        <v>203</v>
      </c>
      <c r="AU390" s="237" t="s">
        <v>83</v>
      </c>
      <c r="AV390" s="12" t="s">
        <v>83</v>
      </c>
      <c r="AW390" s="12" t="s">
        <v>34</v>
      </c>
      <c r="AX390" s="12" t="s">
        <v>73</v>
      </c>
      <c r="AY390" s="237" t="s">
        <v>142</v>
      </c>
    </row>
    <row r="391" s="14" customFormat="1">
      <c r="B391" s="248"/>
      <c r="C391" s="249"/>
      <c r="D391" s="228" t="s">
        <v>203</v>
      </c>
      <c r="E391" s="250" t="s">
        <v>19</v>
      </c>
      <c r="F391" s="251" t="s">
        <v>208</v>
      </c>
      <c r="G391" s="249"/>
      <c r="H391" s="252">
        <v>447.10000000000002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203</v>
      </c>
      <c r="AU391" s="258" t="s">
        <v>83</v>
      </c>
      <c r="AV391" s="14" t="s">
        <v>141</v>
      </c>
      <c r="AW391" s="14" t="s">
        <v>34</v>
      </c>
      <c r="AX391" s="14" t="s">
        <v>81</v>
      </c>
      <c r="AY391" s="258" t="s">
        <v>142</v>
      </c>
    </row>
    <row r="392" s="1" customFormat="1" ht="72" customHeight="1">
      <c r="B392" s="39"/>
      <c r="C392" s="197" t="s">
        <v>858</v>
      </c>
      <c r="D392" s="197" t="s">
        <v>137</v>
      </c>
      <c r="E392" s="198" t="s">
        <v>859</v>
      </c>
      <c r="F392" s="199" t="s">
        <v>860</v>
      </c>
      <c r="G392" s="200" t="s">
        <v>417</v>
      </c>
      <c r="H392" s="201">
        <v>128.30000000000001</v>
      </c>
      <c r="I392" s="202"/>
      <c r="J392" s="203">
        <f>ROUND(I392*H392,2)</f>
        <v>0</v>
      </c>
      <c r="K392" s="199" t="s">
        <v>194</v>
      </c>
      <c r="L392" s="44"/>
      <c r="M392" s="204" t="s">
        <v>19</v>
      </c>
      <c r="N392" s="205" t="s">
        <v>44</v>
      </c>
      <c r="O392" s="84"/>
      <c r="P392" s="206">
        <f>O392*H392</f>
        <v>0</v>
      </c>
      <c r="Q392" s="206">
        <v>0.10503</v>
      </c>
      <c r="R392" s="206">
        <f>Q392*H392</f>
        <v>13.475349000000001</v>
      </c>
      <c r="S392" s="206">
        <v>0</v>
      </c>
      <c r="T392" s="207">
        <f>S392*H392</f>
        <v>0</v>
      </c>
      <c r="AR392" s="208" t="s">
        <v>141</v>
      </c>
      <c r="AT392" s="208" t="s">
        <v>137</v>
      </c>
      <c r="AU392" s="208" t="s">
        <v>83</v>
      </c>
      <c r="AY392" s="18" t="s">
        <v>142</v>
      </c>
      <c r="BE392" s="209">
        <f>IF(N392="základní",J392,0)</f>
        <v>0</v>
      </c>
      <c r="BF392" s="209">
        <f>IF(N392="snížená",J392,0)</f>
        <v>0</v>
      </c>
      <c r="BG392" s="209">
        <f>IF(N392="zákl. přenesená",J392,0)</f>
        <v>0</v>
      </c>
      <c r="BH392" s="209">
        <f>IF(N392="sníž. přenesená",J392,0)</f>
        <v>0</v>
      </c>
      <c r="BI392" s="209">
        <f>IF(N392="nulová",J392,0)</f>
        <v>0</v>
      </c>
      <c r="BJ392" s="18" t="s">
        <v>81</v>
      </c>
      <c r="BK392" s="209">
        <f>ROUND(I392*H392,2)</f>
        <v>0</v>
      </c>
      <c r="BL392" s="18" t="s">
        <v>141</v>
      </c>
      <c r="BM392" s="208" t="s">
        <v>861</v>
      </c>
    </row>
    <row r="393" s="13" customFormat="1">
      <c r="B393" s="238"/>
      <c r="C393" s="239"/>
      <c r="D393" s="228" t="s">
        <v>203</v>
      </c>
      <c r="E393" s="240" t="s">
        <v>19</v>
      </c>
      <c r="F393" s="241" t="s">
        <v>862</v>
      </c>
      <c r="G393" s="239"/>
      <c r="H393" s="240" t="s">
        <v>19</v>
      </c>
      <c r="I393" s="242"/>
      <c r="J393" s="239"/>
      <c r="K393" s="239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203</v>
      </c>
      <c r="AU393" s="247" t="s">
        <v>83</v>
      </c>
      <c r="AV393" s="13" t="s">
        <v>81</v>
      </c>
      <c r="AW393" s="13" t="s">
        <v>34</v>
      </c>
      <c r="AX393" s="13" t="s">
        <v>73</v>
      </c>
      <c r="AY393" s="247" t="s">
        <v>142</v>
      </c>
    </row>
    <row r="394" s="12" customFormat="1">
      <c r="B394" s="226"/>
      <c r="C394" s="227"/>
      <c r="D394" s="228" t="s">
        <v>203</v>
      </c>
      <c r="E394" s="229" t="s">
        <v>19</v>
      </c>
      <c r="F394" s="230" t="s">
        <v>863</v>
      </c>
      <c r="G394" s="227"/>
      <c r="H394" s="231">
        <v>120.90000000000001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AT394" s="237" t="s">
        <v>203</v>
      </c>
      <c r="AU394" s="237" t="s">
        <v>83</v>
      </c>
      <c r="AV394" s="12" t="s">
        <v>83</v>
      </c>
      <c r="AW394" s="12" t="s">
        <v>34</v>
      </c>
      <c r="AX394" s="12" t="s">
        <v>73</v>
      </c>
      <c r="AY394" s="237" t="s">
        <v>142</v>
      </c>
    </row>
    <row r="395" s="12" customFormat="1">
      <c r="B395" s="226"/>
      <c r="C395" s="227"/>
      <c r="D395" s="228" t="s">
        <v>203</v>
      </c>
      <c r="E395" s="229" t="s">
        <v>19</v>
      </c>
      <c r="F395" s="230" t="s">
        <v>864</v>
      </c>
      <c r="G395" s="227"/>
      <c r="H395" s="231">
        <v>7.4000000000000004</v>
      </c>
      <c r="I395" s="232"/>
      <c r="J395" s="227"/>
      <c r="K395" s="227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203</v>
      </c>
      <c r="AU395" s="237" t="s">
        <v>83</v>
      </c>
      <c r="AV395" s="12" t="s">
        <v>83</v>
      </c>
      <c r="AW395" s="12" t="s">
        <v>34</v>
      </c>
      <c r="AX395" s="12" t="s">
        <v>73</v>
      </c>
      <c r="AY395" s="237" t="s">
        <v>142</v>
      </c>
    </row>
    <row r="396" s="14" customFormat="1">
      <c r="B396" s="248"/>
      <c r="C396" s="249"/>
      <c r="D396" s="228" t="s">
        <v>203</v>
      </c>
      <c r="E396" s="250" t="s">
        <v>19</v>
      </c>
      <c r="F396" s="251" t="s">
        <v>208</v>
      </c>
      <c r="G396" s="249"/>
      <c r="H396" s="252">
        <v>128.30000000000001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203</v>
      </c>
      <c r="AU396" s="258" t="s">
        <v>83</v>
      </c>
      <c r="AV396" s="14" t="s">
        <v>141</v>
      </c>
      <c r="AW396" s="14" t="s">
        <v>34</v>
      </c>
      <c r="AX396" s="14" t="s">
        <v>81</v>
      </c>
      <c r="AY396" s="258" t="s">
        <v>142</v>
      </c>
    </row>
    <row r="397" s="1" customFormat="1" ht="24" customHeight="1">
      <c r="B397" s="39"/>
      <c r="C397" s="264" t="s">
        <v>865</v>
      </c>
      <c r="D397" s="264" t="s">
        <v>283</v>
      </c>
      <c r="E397" s="265" t="s">
        <v>866</v>
      </c>
      <c r="F397" s="266" t="s">
        <v>867</v>
      </c>
      <c r="G397" s="267" t="s">
        <v>417</v>
      </c>
      <c r="H397" s="268">
        <v>123.318</v>
      </c>
      <c r="I397" s="269"/>
      <c r="J397" s="270">
        <f>ROUND(I397*H397,2)</f>
        <v>0</v>
      </c>
      <c r="K397" s="266" t="s">
        <v>19</v>
      </c>
      <c r="L397" s="271"/>
      <c r="M397" s="272" t="s">
        <v>19</v>
      </c>
      <c r="N397" s="273" t="s">
        <v>44</v>
      </c>
      <c r="O397" s="84"/>
      <c r="P397" s="206">
        <f>O397*H397</f>
        <v>0</v>
      </c>
      <c r="Q397" s="206">
        <v>0.17599999999999999</v>
      </c>
      <c r="R397" s="206">
        <f>Q397*H397</f>
        <v>21.703968</v>
      </c>
      <c r="S397" s="206">
        <v>0</v>
      </c>
      <c r="T397" s="207">
        <f>S397*H397</f>
        <v>0</v>
      </c>
      <c r="AR397" s="208" t="s">
        <v>167</v>
      </c>
      <c r="AT397" s="208" t="s">
        <v>283</v>
      </c>
      <c r="AU397" s="208" t="s">
        <v>83</v>
      </c>
      <c r="AY397" s="18" t="s">
        <v>142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8" t="s">
        <v>81</v>
      </c>
      <c r="BK397" s="209">
        <f>ROUND(I397*H397,2)</f>
        <v>0</v>
      </c>
      <c r="BL397" s="18" t="s">
        <v>141</v>
      </c>
      <c r="BM397" s="208" t="s">
        <v>868</v>
      </c>
    </row>
    <row r="398" s="12" customFormat="1">
      <c r="B398" s="226"/>
      <c r="C398" s="227"/>
      <c r="D398" s="228" t="s">
        <v>203</v>
      </c>
      <c r="E398" s="229" t="s">
        <v>19</v>
      </c>
      <c r="F398" s="230" t="s">
        <v>869</v>
      </c>
      <c r="G398" s="227"/>
      <c r="H398" s="231">
        <v>123.318</v>
      </c>
      <c r="I398" s="232"/>
      <c r="J398" s="227"/>
      <c r="K398" s="227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203</v>
      </c>
      <c r="AU398" s="237" t="s">
        <v>83</v>
      </c>
      <c r="AV398" s="12" t="s">
        <v>83</v>
      </c>
      <c r="AW398" s="12" t="s">
        <v>34</v>
      </c>
      <c r="AX398" s="12" t="s">
        <v>81</v>
      </c>
      <c r="AY398" s="237" t="s">
        <v>142</v>
      </c>
    </row>
    <row r="399" s="1" customFormat="1" ht="24" customHeight="1">
      <c r="B399" s="39"/>
      <c r="C399" s="264" t="s">
        <v>870</v>
      </c>
      <c r="D399" s="264" t="s">
        <v>283</v>
      </c>
      <c r="E399" s="265" t="s">
        <v>871</v>
      </c>
      <c r="F399" s="266" t="s">
        <v>872</v>
      </c>
      <c r="G399" s="267" t="s">
        <v>417</v>
      </c>
      <c r="H399" s="268">
        <v>7.6219999999999999</v>
      </c>
      <c r="I399" s="269"/>
      <c r="J399" s="270">
        <f>ROUND(I399*H399,2)</f>
        <v>0</v>
      </c>
      <c r="K399" s="266" t="s">
        <v>19</v>
      </c>
      <c r="L399" s="271"/>
      <c r="M399" s="272" t="s">
        <v>19</v>
      </c>
      <c r="N399" s="273" t="s">
        <v>44</v>
      </c>
      <c r="O399" s="84"/>
      <c r="P399" s="206">
        <f>O399*H399</f>
        <v>0</v>
      </c>
      <c r="Q399" s="206">
        <v>0.17599999999999999</v>
      </c>
      <c r="R399" s="206">
        <f>Q399*H399</f>
        <v>1.341472</v>
      </c>
      <c r="S399" s="206">
        <v>0</v>
      </c>
      <c r="T399" s="207">
        <f>S399*H399</f>
        <v>0</v>
      </c>
      <c r="AR399" s="208" t="s">
        <v>167</v>
      </c>
      <c r="AT399" s="208" t="s">
        <v>283</v>
      </c>
      <c r="AU399" s="208" t="s">
        <v>83</v>
      </c>
      <c r="AY399" s="18" t="s">
        <v>142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8" t="s">
        <v>81</v>
      </c>
      <c r="BK399" s="209">
        <f>ROUND(I399*H399,2)</f>
        <v>0</v>
      </c>
      <c r="BL399" s="18" t="s">
        <v>141</v>
      </c>
      <c r="BM399" s="208" t="s">
        <v>873</v>
      </c>
    </row>
    <row r="400" s="12" customFormat="1">
      <c r="B400" s="226"/>
      <c r="C400" s="227"/>
      <c r="D400" s="228" t="s">
        <v>203</v>
      </c>
      <c r="E400" s="229" t="s">
        <v>19</v>
      </c>
      <c r="F400" s="230" t="s">
        <v>874</v>
      </c>
      <c r="G400" s="227"/>
      <c r="H400" s="231">
        <v>7.6219999999999999</v>
      </c>
      <c r="I400" s="232"/>
      <c r="J400" s="227"/>
      <c r="K400" s="227"/>
      <c r="L400" s="233"/>
      <c r="M400" s="234"/>
      <c r="N400" s="235"/>
      <c r="O400" s="235"/>
      <c r="P400" s="235"/>
      <c r="Q400" s="235"/>
      <c r="R400" s="235"/>
      <c r="S400" s="235"/>
      <c r="T400" s="236"/>
      <c r="AT400" s="237" t="s">
        <v>203</v>
      </c>
      <c r="AU400" s="237" t="s">
        <v>83</v>
      </c>
      <c r="AV400" s="12" t="s">
        <v>83</v>
      </c>
      <c r="AW400" s="12" t="s">
        <v>34</v>
      </c>
      <c r="AX400" s="12" t="s">
        <v>81</v>
      </c>
      <c r="AY400" s="237" t="s">
        <v>142</v>
      </c>
    </row>
    <row r="401" s="1" customFormat="1" ht="84" customHeight="1">
      <c r="B401" s="39"/>
      <c r="C401" s="197" t="s">
        <v>875</v>
      </c>
      <c r="D401" s="197" t="s">
        <v>137</v>
      </c>
      <c r="E401" s="198" t="s">
        <v>876</v>
      </c>
      <c r="F401" s="199" t="s">
        <v>877</v>
      </c>
      <c r="G401" s="200" t="s">
        <v>417</v>
      </c>
      <c r="H401" s="201">
        <v>128.30000000000001</v>
      </c>
      <c r="I401" s="202"/>
      <c r="J401" s="203">
        <f>ROUND(I401*H401,2)</f>
        <v>0</v>
      </c>
      <c r="K401" s="199" t="s">
        <v>194</v>
      </c>
      <c r="L401" s="44"/>
      <c r="M401" s="204" t="s">
        <v>19</v>
      </c>
      <c r="N401" s="205" t="s">
        <v>44</v>
      </c>
      <c r="O401" s="84"/>
      <c r="P401" s="206">
        <f>O401*H401</f>
        <v>0</v>
      </c>
      <c r="Q401" s="206">
        <v>0</v>
      </c>
      <c r="R401" s="206">
        <f>Q401*H401</f>
        <v>0</v>
      </c>
      <c r="S401" s="206">
        <v>0</v>
      </c>
      <c r="T401" s="207">
        <f>S401*H401</f>
        <v>0</v>
      </c>
      <c r="AR401" s="208" t="s">
        <v>141</v>
      </c>
      <c r="AT401" s="208" t="s">
        <v>137</v>
      </c>
      <c r="AU401" s="208" t="s">
        <v>83</v>
      </c>
      <c r="AY401" s="18" t="s">
        <v>142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8" t="s">
        <v>81</v>
      </c>
      <c r="BK401" s="209">
        <f>ROUND(I401*H401,2)</f>
        <v>0</v>
      </c>
      <c r="BL401" s="18" t="s">
        <v>141</v>
      </c>
      <c r="BM401" s="208" t="s">
        <v>878</v>
      </c>
    </row>
    <row r="402" s="13" customFormat="1">
      <c r="B402" s="238"/>
      <c r="C402" s="239"/>
      <c r="D402" s="228" t="s">
        <v>203</v>
      </c>
      <c r="E402" s="240" t="s">
        <v>19</v>
      </c>
      <c r="F402" s="241" t="s">
        <v>862</v>
      </c>
      <c r="G402" s="239"/>
      <c r="H402" s="240" t="s">
        <v>19</v>
      </c>
      <c r="I402" s="242"/>
      <c r="J402" s="239"/>
      <c r="K402" s="239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203</v>
      </c>
      <c r="AU402" s="247" t="s">
        <v>83</v>
      </c>
      <c r="AV402" s="13" t="s">
        <v>81</v>
      </c>
      <c r="AW402" s="13" t="s">
        <v>34</v>
      </c>
      <c r="AX402" s="13" t="s">
        <v>73</v>
      </c>
      <c r="AY402" s="247" t="s">
        <v>142</v>
      </c>
    </row>
    <row r="403" s="12" customFormat="1">
      <c r="B403" s="226"/>
      <c r="C403" s="227"/>
      <c r="D403" s="228" t="s">
        <v>203</v>
      </c>
      <c r="E403" s="229" t="s">
        <v>19</v>
      </c>
      <c r="F403" s="230" t="s">
        <v>863</v>
      </c>
      <c r="G403" s="227"/>
      <c r="H403" s="231">
        <v>120.90000000000001</v>
      </c>
      <c r="I403" s="232"/>
      <c r="J403" s="227"/>
      <c r="K403" s="227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203</v>
      </c>
      <c r="AU403" s="237" t="s">
        <v>83</v>
      </c>
      <c r="AV403" s="12" t="s">
        <v>83</v>
      </c>
      <c r="AW403" s="12" t="s">
        <v>34</v>
      </c>
      <c r="AX403" s="12" t="s">
        <v>73</v>
      </c>
      <c r="AY403" s="237" t="s">
        <v>142</v>
      </c>
    </row>
    <row r="404" s="12" customFormat="1">
      <c r="B404" s="226"/>
      <c r="C404" s="227"/>
      <c r="D404" s="228" t="s">
        <v>203</v>
      </c>
      <c r="E404" s="229" t="s">
        <v>19</v>
      </c>
      <c r="F404" s="230" t="s">
        <v>864</v>
      </c>
      <c r="G404" s="227"/>
      <c r="H404" s="231">
        <v>7.4000000000000004</v>
      </c>
      <c r="I404" s="232"/>
      <c r="J404" s="227"/>
      <c r="K404" s="227"/>
      <c r="L404" s="233"/>
      <c r="M404" s="234"/>
      <c r="N404" s="235"/>
      <c r="O404" s="235"/>
      <c r="P404" s="235"/>
      <c r="Q404" s="235"/>
      <c r="R404" s="235"/>
      <c r="S404" s="235"/>
      <c r="T404" s="236"/>
      <c r="AT404" s="237" t="s">
        <v>203</v>
      </c>
      <c r="AU404" s="237" t="s">
        <v>83</v>
      </c>
      <c r="AV404" s="12" t="s">
        <v>83</v>
      </c>
      <c r="AW404" s="12" t="s">
        <v>34</v>
      </c>
      <c r="AX404" s="12" t="s">
        <v>73</v>
      </c>
      <c r="AY404" s="237" t="s">
        <v>142</v>
      </c>
    </row>
    <row r="405" s="14" customFormat="1">
      <c r="B405" s="248"/>
      <c r="C405" s="249"/>
      <c r="D405" s="228" t="s">
        <v>203</v>
      </c>
      <c r="E405" s="250" t="s">
        <v>19</v>
      </c>
      <c r="F405" s="251" t="s">
        <v>208</v>
      </c>
      <c r="G405" s="249"/>
      <c r="H405" s="252">
        <v>128.30000000000001</v>
      </c>
      <c r="I405" s="253"/>
      <c r="J405" s="249"/>
      <c r="K405" s="249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203</v>
      </c>
      <c r="AU405" s="258" t="s">
        <v>83</v>
      </c>
      <c r="AV405" s="14" t="s">
        <v>141</v>
      </c>
      <c r="AW405" s="14" t="s">
        <v>34</v>
      </c>
      <c r="AX405" s="14" t="s">
        <v>81</v>
      </c>
      <c r="AY405" s="258" t="s">
        <v>142</v>
      </c>
    </row>
    <row r="406" s="1" customFormat="1" ht="60" customHeight="1">
      <c r="B406" s="39"/>
      <c r="C406" s="197" t="s">
        <v>879</v>
      </c>
      <c r="D406" s="197" t="s">
        <v>137</v>
      </c>
      <c r="E406" s="198" t="s">
        <v>880</v>
      </c>
      <c r="F406" s="199" t="s">
        <v>881</v>
      </c>
      <c r="G406" s="200" t="s">
        <v>417</v>
      </c>
      <c r="H406" s="201">
        <v>6</v>
      </c>
      <c r="I406" s="202"/>
      <c r="J406" s="203">
        <f>ROUND(I406*H406,2)</f>
        <v>0</v>
      </c>
      <c r="K406" s="199" t="s">
        <v>194</v>
      </c>
      <c r="L406" s="44"/>
      <c r="M406" s="204" t="s">
        <v>19</v>
      </c>
      <c r="N406" s="205" t="s">
        <v>44</v>
      </c>
      <c r="O406" s="84"/>
      <c r="P406" s="206">
        <f>O406*H406</f>
        <v>0</v>
      </c>
      <c r="Q406" s="206">
        <v>0.098000000000000004</v>
      </c>
      <c r="R406" s="206">
        <f>Q406*H406</f>
        <v>0.58800000000000008</v>
      </c>
      <c r="S406" s="206">
        <v>0</v>
      </c>
      <c r="T406" s="207">
        <f>S406*H406</f>
        <v>0</v>
      </c>
      <c r="AR406" s="208" t="s">
        <v>141</v>
      </c>
      <c r="AT406" s="208" t="s">
        <v>137</v>
      </c>
      <c r="AU406" s="208" t="s">
        <v>83</v>
      </c>
      <c r="AY406" s="18" t="s">
        <v>142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8" t="s">
        <v>81</v>
      </c>
      <c r="BK406" s="209">
        <f>ROUND(I406*H406,2)</f>
        <v>0</v>
      </c>
      <c r="BL406" s="18" t="s">
        <v>141</v>
      </c>
      <c r="BM406" s="208" t="s">
        <v>882</v>
      </c>
    </row>
    <row r="407" s="12" customFormat="1">
      <c r="B407" s="226"/>
      <c r="C407" s="227"/>
      <c r="D407" s="228" t="s">
        <v>203</v>
      </c>
      <c r="E407" s="229" t="s">
        <v>19</v>
      </c>
      <c r="F407" s="230" t="s">
        <v>883</v>
      </c>
      <c r="G407" s="227"/>
      <c r="H407" s="231">
        <v>6</v>
      </c>
      <c r="I407" s="232"/>
      <c r="J407" s="227"/>
      <c r="K407" s="227"/>
      <c r="L407" s="233"/>
      <c r="M407" s="234"/>
      <c r="N407" s="235"/>
      <c r="O407" s="235"/>
      <c r="P407" s="235"/>
      <c r="Q407" s="235"/>
      <c r="R407" s="235"/>
      <c r="S407" s="235"/>
      <c r="T407" s="236"/>
      <c r="AT407" s="237" t="s">
        <v>203</v>
      </c>
      <c r="AU407" s="237" t="s">
        <v>83</v>
      </c>
      <c r="AV407" s="12" t="s">
        <v>83</v>
      </c>
      <c r="AW407" s="12" t="s">
        <v>34</v>
      </c>
      <c r="AX407" s="12" t="s">
        <v>81</v>
      </c>
      <c r="AY407" s="237" t="s">
        <v>142</v>
      </c>
    </row>
    <row r="408" s="1" customFormat="1" ht="24" customHeight="1">
      <c r="B408" s="39"/>
      <c r="C408" s="264" t="s">
        <v>884</v>
      </c>
      <c r="D408" s="264" t="s">
        <v>283</v>
      </c>
      <c r="E408" s="265" t="s">
        <v>885</v>
      </c>
      <c r="F408" s="266" t="s">
        <v>886</v>
      </c>
      <c r="G408" s="267" t="s">
        <v>417</v>
      </c>
      <c r="H408" s="268">
        <v>491.38400000000001</v>
      </c>
      <c r="I408" s="269"/>
      <c r="J408" s="270">
        <f>ROUND(I408*H408,2)</f>
        <v>0</v>
      </c>
      <c r="K408" s="266" t="s">
        <v>194</v>
      </c>
      <c r="L408" s="271"/>
      <c r="M408" s="272" t="s">
        <v>19</v>
      </c>
      <c r="N408" s="273" t="s">
        <v>44</v>
      </c>
      <c r="O408" s="84"/>
      <c r="P408" s="206">
        <f>O408*H408</f>
        <v>0</v>
      </c>
      <c r="Q408" s="206">
        <v>0.20999999999999999</v>
      </c>
      <c r="R408" s="206">
        <f>Q408*H408</f>
        <v>103.19064</v>
      </c>
      <c r="S408" s="206">
        <v>0</v>
      </c>
      <c r="T408" s="207">
        <f>S408*H408</f>
        <v>0</v>
      </c>
      <c r="AR408" s="208" t="s">
        <v>167</v>
      </c>
      <c r="AT408" s="208" t="s">
        <v>283</v>
      </c>
      <c r="AU408" s="208" t="s">
        <v>83</v>
      </c>
      <c r="AY408" s="18" t="s">
        <v>142</v>
      </c>
      <c r="BE408" s="209">
        <f>IF(N408="základní",J408,0)</f>
        <v>0</v>
      </c>
      <c r="BF408" s="209">
        <f>IF(N408="snížená",J408,0)</f>
        <v>0</v>
      </c>
      <c r="BG408" s="209">
        <f>IF(N408="zákl. přenesená",J408,0)</f>
        <v>0</v>
      </c>
      <c r="BH408" s="209">
        <f>IF(N408="sníž. přenesená",J408,0)</f>
        <v>0</v>
      </c>
      <c r="BI408" s="209">
        <f>IF(N408="nulová",J408,0)</f>
        <v>0</v>
      </c>
      <c r="BJ408" s="18" t="s">
        <v>81</v>
      </c>
      <c r="BK408" s="209">
        <f>ROUND(I408*H408,2)</f>
        <v>0</v>
      </c>
      <c r="BL408" s="18" t="s">
        <v>141</v>
      </c>
      <c r="BM408" s="208" t="s">
        <v>887</v>
      </c>
    </row>
    <row r="409" s="12" customFormat="1">
      <c r="B409" s="226"/>
      <c r="C409" s="227"/>
      <c r="D409" s="228" t="s">
        <v>203</v>
      </c>
      <c r="E409" s="229" t="s">
        <v>19</v>
      </c>
      <c r="F409" s="230" t="s">
        <v>888</v>
      </c>
      <c r="G409" s="227"/>
      <c r="H409" s="231">
        <v>6.1799999999999997</v>
      </c>
      <c r="I409" s="232"/>
      <c r="J409" s="227"/>
      <c r="K409" s="227"/>
      <c r="L409" s="233"/>
      <c r="M409" s="234"/>
      <c r="N409" s="235"/>
      <c r="O409" s="235"/>
      <c r="P409" s="235"/>
      <c r="Q409" s="235"/>
      <c r="R409" s="235"/>
      <c r="S409" s="235"/>
      <c r="T409" s="236"/>
      <c r="AT409" s="237" t="s">
        <v>203</v>
      </c>
      <c r="AU409" s="237" t="s">
        <v>83</v>
      </c>
      <c r="AV409" s="12" t="s">
        <v>83</v>
      </c>
      <c r="AW409" s="12" t="s">
        <v>34</v>
      </c>
      <c r="AX409" s="12" t="s">
        <v>73</v>
      </c>
      <c r="AY409" s="237" t="s">
        <v>142</v>
      </c>
    </row>
    <row r="410" s="12" customFormat="1">
      <c r="B410" s="226"/>
      <c r="C410" s="227"/>
      <c r="D410" s="228" t="s">
        <v>203</v>
      </c>
      <c r="E410" s="229" t="s">
        <v>19</v>
      </c>
      <c r="F410" s="230" t="s">
        <v>889</v>
      </c>
      <c r="G410" s="227"/>
      <c r="H410" s="231">
        <v>485.20400000000001</v>
      </c>
      <c r="I410" s="232"/>
      <c r="J410" s="227"/>
      <c r="K410" s="227"/>
      <c r="L410" s="233"/>
      <c r="M410" s="234"/>
      <c r="N410" s="235"/>
      <c r="O410" s="235"/>
      <c r="P410" s="235"/>
      <c r="Q410" s="235"/>
      <c r="R410" s="235"/>
      <c r="S410" s="235"/>
      <c r="T410" s="236"/>
      <c r="AT410" s="237" t="s">
        <v>203</v>
      </c>
      <c r="AU410" s="237" t="s">
        <v>83</v>
      </c>
      <c r="AV410" s="12" t="s">
        <v>83</v>
      </c>
      <c r="AW410" s="12" t="s">
        <v>34</v>
      </c>
      <c r="AX410" s="12" t="s">
        <v>73</v>
      </c>
      <c r="AY410" s="237" t="s">
        <v>142</v>
      </c>
    </row>
    <row r="411" s="14" customFormat="1">
      <c r="B411" s="248"/>
      <c r="C411" s="249"/>
      <c r="D411" s="228" t="s">
        <v>203</v>
      </c>
      <c r="E411" s="250" t="s">
        <v>19</v>
      </c>
      <c r="F411" s="251" t="s">
        <v>208</v>
      </c>
      <c r="G411" s="249"/>
      <c r="H411" s="252">
        <v>491.38400000000001</v>
      </c>
      <c r="I411" s="253"/>
      <c r="J411" s="249"/>
      <c r="K411" s="249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203</v>
      </c>
      <c r="AU411" s="258" t="s">
        <v>83</v>
      </c>
      <c r="AV411" s="14" t="s">
        <v>141</v>
      </c>
      <c r="AW411" s="14" t="s">
        <v>34</v>
      </c>
      <c r="AX411" s="14" t="s">
        <v>81</v>
      </c>
      <c r="AY411" s="258" t="s">
        <v>142</v>
      </c>
    </row>
    <row r="412" s="13" customFormat="1">
      <c r="B412" s="238"/>
      <c r="C412" s="239"/>
      <c r="D412" s="228" t="s">
        <v>203</v>
      </c>
      <c r="E412" s="240" t="s">
        <v>19</v>
      </c>
      <c r="F412" s="241" t="s">
        <v>890</v>
      </c>
      <c r="G412" s="239"/>
      <c r="H412" s="240" t="s">
        <v>19</v>
      </c>
      <c r="I412" s="242"/>
      <c r="J412" s="239"/>
      <c r="K412" s="239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203</v>
      </c>
      <c r="AU412" s="247" t="s">
        <v>83</v>
      </c>
      <c r="AV412" s="13" t="s">
        <v>81</v>
      </c>
      <c r="AW412" s="13" t="s">
        <v>34</v>
      </c>
      <c r="AX412" s="13" t="s">
        <v>73</v>
      </c>
      <c r="AY412" s="247" t="s">
        <v>142</v>
      </c>
    </row>
    <row r="413" s="13" customFormat="1">
      <c r="B413" s="238"/>
      <c r="C413" s="239"/>
      <c r="D413" s="228" t="s">
        <v>203</v>
      </c>
      <c r="E413" s="240" t="s">
        <v>19</v>
      </c>
      <c r="F413" s="241" t="s">
        <v>891</v>
      </c>
      <c r="G413" s="239"/>
      <c r="H413" s="240" t="s">
        <v>19</v>
      </c>
      <c r="I413" s="242"/>
      <c r="J413" s="239"/>
      <c r="K413" s="239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203</v>
      </c>
      <c r="AU413" s="247" t="s">
        <v>83</v>
      </c>
      <c r="AV413" s="13" t="s">
        <v>81</v>
      </c>
      <c r="AW413" s="13" t="s">
        <v>34</v>
      </c>
      <c r="AX413" s="13" t="s">
        <v>73</v>
      </c>
      <c r="AY413" s="247" t="s">
        <v>142</v>
      </c>
    </row>
    <row r="414" s="1" customFormat="1" ht="60" customHeight="1">
      <c r="B414" s="39"/>
      <c r="C414" s="197" t="s">
        <v>892</v>
      </c>
      <c r="D414" s="197" t="s">
        <v>137</v>
      </c>
      <c r="E414" s="198" t="s">
        <v>893</v>
      </c>
      <c r="F414" s="199" t="s">
        <v>894</v>
      </c>
      <c r="G414" s="200" t="s">
        <v>417</v>
      </c>
      <c r="H414" s="201">
        <v>480.39999999999998</v>
      </c>
      <c r="I414" s="202"/>
      <c r="J414" s="203">
        <f>ROUND(I414*H414,2)</f>
        <v>0</v>
      </c>
      <c r="K414" s="199" t="s">
        <v>194</v>
      </c>
      <c r="L414" s="44"/>
      <c r="M414" s="204" t="s">
        <v>19</v>
      </c>
      <c r="N414" s="205" t="s">
        <v>44</v>
      </c>
      <c r="O414" s="84"/>
      <c r="P414" s="206">
        <f>O414*H414</f>
        <v>0</v>
      </c>
      <c r="Q414" s="206">
        <v>0.098000000000000004</v>
      </c>
      <c r="R414" s="206">
        <f>Q414*H414</f>
        <v>47.0792</v>
      </c>
      <c r="S414" s="206">
        <v>0</v>
      </c>
      <c r="T414" s="207">
        <f>S414*H414</f>
        <v>0</v>
      </c>
      <c r="AR414" s="208" t="s">
        <v>141</v>
      </c>
      <c r="AT414" s="208" t="s">
        <v>137</v>
      </c>
      <c r="AU414" s="208" t="s">
        <v>83</v>
      </c>
      <c r="AY414" s="18" t="s">
        <v>142</v>
      </c>
      <c r="BE414" s="209">
        <f>IF(N414="základní",J414,0)</f>
        <v>0</v>
      </c>
      <c r="BF414" s="209">
        <f>IF(N414="snížená",J414,0)</f>
        <v>0</v>
      </c>
      <c r="BG414" s="209">
        <f>IF(N414="zákl. přenesená",J414,0)</f>
        <v>0</v>
      </c>
      <c r="BH414" s="209">
        <f>IF(N414="sníž. přenesená",J414,0)</f>
        <v>0</v>
      </c>
      <c r="BI414" s="209">
        <f>IF(N414="nulová",J414,0)</f>
        <v>0</v>
      </c>
      <c r="BJ414" s="18" t="s">
        <v>81</v>
      </c>
      <c r="BK414" s="209">
        <f>ROUND(I414*H414,2)</f>
        <v>0</v>
      </c>
      <c r="BL414" s="18" t="s">
        <v>141</v>
      </c>
      <c r="BM414" s="208" t="s">
        <v>895</v>
      </c>
    </row>
    <row r="415" s="12" customFormat="1">
      <c r="B415" s="226"/>
      <c r="C415" s="227"/>
      <c r="D415" s="228" t="s">
        <v>203</v>
      </c>
      <c r="E415" s="229" t="s">
        <v>19</v>
      </c>
      <c r="F415" s="230" t="s">
        <v>896</v>
      </c>
      <c r="G415" s="227"/>
      <c r="H415" s="231">
        <v>480.39999999999998</v>
      </c>
      <c r="I415" s="232"/>
      <c r="J415" s="227"/>
      <c r="K415" s="227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203</v>
      </c>
      <c r="AU415" s="237" t="s">
        <v>83</v>
      </c>
      <c r="AV415" s="12" t="s">
        <v>83</v>
      </c>
      <c r="AW415" s="12" t="s">
        <v>34</v>
      </c>
      <c r="AX415" s="12" t="s">
        <v>81</v>
      </c>
      <c r="AY415" s="237" t="s">
        <v>142</v>
      </c>
    </row>
    <row r="416" s="1" customFormat="1" ht="60" customHeight="1">
      <c r="B416" s="39"/>
      <c r="C416" s="197" t="s">
        <v>897</v>
      </c>
      <c r="D416" s="197" t="s">
        <v>137</v>
      </c>
      <c r="E416" s="198" t="s">
        <v>898</v>
      </c>
      <c r="F416" s="199" t="s">
        <v>899</v>
      </c>
      <c r="G416" s="200" t="s">
        <v>417</v>
      </c>
      <c r="H416" s="201">
        <v>38.299999999999997</v>
      </c>
      <c r="I416" s="202"/>
      <c r="J416" s="203">
        <f>ROUND(I416*H416,2)</f>
        <v>0</v>
      </c>
      <c r="K416" s="199" t="s">
        <v>194</v>
      </c>
      <c r="L416" s="44"/>
      <c r="M416" s="204" t="s">
        <v>19</v>
      </c>
      <c r="N416" s="205" t="s">
        <v>44</v>
      </c>
      <c r="O416" s="84"/>
      <c r="P416" s="206">
        <f>O416*H416</f>
        <v>0</v>
      </c>
      <c r="Q416" s="206">
        <v>0.10100000000000001</v>
      </c>
      <c r="R416" s="206">
        <f>Q416*H416</f>
        <v>3.8683000000000001</v>
      </c>
      <c r="S416" s="206">
        <v>0</v>
      </c>
      <c r="T416" s="207">
        <f>S416*H416</f>
        <v>0</v>
      </c>
      <c r="AR416" s="208" t="s">
        <v>141</v>
      </c>
      <c r="AT416" s="208" t="s">
        <v>137</v>
      </c>
      <c r="AU416" s="208" t="s">
        <v>83</v>
      </c>
      <c r="AY416" s="18" t="s">
        <v>142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8" t="s">
        <v>81</v>
      </c>
      <c r="BK416" s="209">
        <f>ROUND(I416*H416,2)</f>
        <v>0</v>
      </c>
      <c r="BL416" s="18" t="s">
        <v>141</v>
      </c>
      <c r="BM416" s="208" t="s">
        <v>900</v>
      </c>
    </row>
    <row r="417" s="12" customFormat="1">
      <c r="B417" s="226"/>
      <c r="C417" s="227"/>
      <c r="D417" s="228" t="s">
        <v>203</v>
      </c>
      <c r="E417" s="229" t="s">
        <v>19</v>
      </c>
      <c r="F417" s="230" t="s">
        <v>901</v>
      </c>
      <c r="G417" s="227"/>
      <c r="H417" s="231">
        <v>38.299999999999997</v>
      </c>
      <c r="I417" s="232"/>
      <c r="J417" s="227"/>
      <c r="K417" s="227"/>
      <c r="L417" s="233"/>
      <c r="M417" s="234"/>
      <c r="N417" s="235"/>
      <c r="O417" s="235"/>
      <c r="P417" s="235"/>
      <c r="Q417" s="235"/>
      <c r="R417" s="235"/>
      <c r="S417" s="235"/>
      <c r="T417" s="236"/>
      <c r="AT417" s="237" t="s">
        <v>203</v>
      </c>
      <c r="AU417" s="237" t="s">
        <v>83</v>
      </c>
      <c r="AV417" s="12" t="s">
        <v>83</v>
      </c>
      <c r="AW417" s="12" t="s">
        <v>34</v>
      </c>
      <c r="AX417" s="12" t="s">
        <v>81</v>
      </c>
      <c r="AY417" s="237" t="s">
        <v>142</v>
      </c>
    </row>
    <row r="418" s="13" customFormat="1">
      <c r="B418" s="238"/>
      <c r="C418" s="239"/>
      <c r="D418" s="228" t="s">
        <v>203</v>
      </c>
      <c r="E418" s="240" t="s">
        <v>19</v>
      </c>
      <c r="F418" s="241" t="s">
        <v>902</v>
      </c>
      <c r="G418" s="239"/>
      <c r="H418" s="240" t="s">
        <v>19</v>
      </c>
      <c r="I418" s="242"/>
      <c r="J418" s="239"/>
      <c r="K418" s="239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203</v>
      </c>
      <c r="AU418" s="247" t="s">
        <v>83</v>
      </c>
      <c r="AV418" s="13" t="s">
        <v>81</v>
      </c>
      <c r="AW418" s="13" t="s">
        <v>34</v>
      </c>
      <c r="AX418" s="13" t="s">
        <v>73</v>
      </c>
      <c r="AY418" s="247" t="s">
        <v>142</v>
      </c>
    </row>
    <row r="419" s="1" customFormat="1" ht="16.5" customHeight="1">
      <c r="B419" s="39"/>
      <c r="C419" s="264" t="s">
        <v>903</v>
      </c>
      <c r="D419" s="264" t="s">
        <v>283</v>
      </c>
      <c r="E419" s="265" t="s">
        <v>904</v>
      </c>
      <c r="F419" s="266" t="s">
        <v>905</v>
      </c>
      <c r="G419" s="267" t="s">
        <v>417</v>
      </c>
      <c r="H419" s="268">
        <v>39.448999999999998</v>
      </c>
      <c r="I419" s="269"/>
      <c r="J419" s="270">
        <f>ROUND(I419*H419,2)</f>
        <v>0</v>
      </c>
      <c r="K419" s="266" t="s">
        <v>194</v>
      </c>
      <c r="L419" s="271"/>
      <c r="M419" s="272" t="s">
        <v>19</v>
      </c>
      <c r="N419" s="273" t="s">
        <v>44</v>
      </c>
      <c r="O419" s="84"/>
      <c r="P419" s="206">
        <f>O419*H419</f>
        <v>0</v>
      </c>
      <c r="Q419" s="206">
        <v>0.13100000000000001</v>
      </c>
      <c r="R419" s="206">
        <f>Q419*H419</f>
        <v>5.1678189999999997</v>
      </c>
      <c r="S419" s="206">
        <v>0</v>
      </c>
      <c r="T419" s="207">
        <f>S419*H419</f>
        <v>0</v>
      </c>
      <c r="AR419" s="208" t="s">
        <v>167</v>
      </c>
      <c r="AT419" s="208" t="s">
        <v>283</v>
      </c>
      <c r="AU419" s="208" t="s">
        <v>83</v>
      </c>
      <c r="AY419" s="18" t="s">
        <v>142</v>
      </c>
      <c r="BE419" s="209">
        <f>IF(N419="základní",J419,0)</f>
        <v>0</v>
      </c>
      <c r="BF419" s="209">
        <f>IF(N419="snížená",J419,0)</f>
        <v>0</v>
      </c>
      <c r="BG419" s="209">
        <f>IF(N419="zákl. přenesená",J419,0)</f>
        <v>0</v>
      </c>
      <c r="BH419" s="209">
        <f>IF(N419="sníž. přenesená",J419,0)</f>
        <v>0</v>
      </c>
      <c r="BI419" s="209">
        <f>IF(N419="nulová",J419,0)</f>
        <v>0</v>
      </c>
      <c r="BJ419" s="18" t="s">
        <v>81</v>
      </c>
      <c r="BK419" s="209">
        <f>ROUND(I419*H419,2)</f>
        <v>0</v>
      </c>
      <c r="BL419" s="18" t="s">
        <v>141</v>
      </c>
      <c r="BM419" s="208" t="s">
        <v>906</v>
      </c>
    </row>
    <row r="420" s="12" customFormat="1">
      <c r="B420" s="226"/>
      <c r="C420" s="227"/>
      <c r="D420" s="228" t="s">
        <v>203</v>
      </c>
      <c r="E420" s="229" t="s">
        <v>19</v>
      </c>
      <c r="F420" s="230" t="s">
        <v>907</v>
      </c>
      <c r="G420" s="227"/>
      <c r="H420" s="231">
        <v>39.448999999999998</v>
      </c>
      <c r="I420" s="232"/>
      <c r="J420" s="227"/>
      <c r="K420" s="227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203</v>
      </c>
      <c r="AU420" s="237" t="s">
        <v>83</v>
      </c>
      <c r="AV420" s="12" t="s">
        <v>83</v>
      </c>
      <c r="AW420" s="12" t="s">
        <v>34</v>
      </c>
      <c r="AX420" s="12" t="s">
        <v>81</v>
      </c>
      <c r="AY420" s="237" t="s">
        <v>142</v>
      </c>
    </row>
    <row r="421" s="13" customFormat="1">
      <c r="B421" s="238"/>
      <c r="C421" s="239"/>
      <c r="D421" s="228" t="s">
        <v>203</v>
      </c>
      <c r="E421" s="240" t="s">
        <v>19</v>
      </c>
      <c r="F421" s="241" t="s">
        <v>908</v>
      </c>
      <c r="G421" s="239"/>
      <c r="H421" s="240" t="s">
        <v>19</v>
      </c>
      <c r="I421" s="242"/>
      <c r="J421" s="239"/>
      <c r="K421" s="239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203</v>
      </c>
      <c r="AU421" s="247" t="s">
        <v>83</v>
      </c>
      <c r="AV421" s="13" t="s">
        <v>81</v>
      </c>
      <c r="AW421" s="13" t="s">
        <v>34</v>
      </c>
      <c r="AX421" s="13" t="s">
        <v>73</v>
      </c>
      <c r="AY421" s="247" t="s">
        <v>142</v>
      </c>
    </row>
    <row r="422" s="1" customFormat="1" ht="60" customHeight="1">
      <c r="B422" s="39"/>
      <c r="C422" s="197" t="s">
        <v>909</v>
      </c>
      <c r="D422" s="197" t="s">
        <v>137</v>
      </c>
      <c r="E422" s="198" t="s">
        <v>898</v>
      </c>
      <c r="F422" s="199" t="s">
        <v>899</v>
      </c>
      <c r="G422" s="200" t="s">
        <v>417</v>
      </c>
      <c r="H422" s="201">
        <v>37</v>
      </c>
      <c r="I422" s="202"/>
      <c r="J422" s="203">
        <f>ROUND(I422*H422,2)</f>
        <v>0</v>
      </c>
      <c r="K422" s="199" t="s">
        <v>194</v>
      </c>
      <c r="L422" s="44"/>
      <c r="M422" s="204" t="s">
        <v>19</v>
      </c>
      <c r="N422" s="205" t="s">
        <v>44</v>
      </c>
      <c r="O422" s="84"/>
      <c r="P422" s="206">
        <f>O422*H422</f>
        <v>0</v>
      </c>
      <c r="Q422" s="206">
        <v>0.10100000000000001</v>
      </c>
      <c r="R422" s="206">
        <f>Q422*H422</f>
        <v>3.7370000000000001</v>
      </c>
      <c r="S422" s="206">
        <v>0</v>
      </c>
      <c r="T422" s="207">
        <f>S422*H422</f>
        <v>0</v>
      </c>
      <c r="AR422" s="208" t="s">
        <v>141</v>
      </c>
      <c r="AT422" s="208" t="s">
        <v>137</v>
      </c>
      <c r="AU422" s="208" t="s">
        <v>83</v>
      </c>
      <c r="AY422" s="18" t="s">
        <v>142</v>
      </c>
      <c r="BE422" s="209">
        <f>IF(N422="základní",J422,0)</f>
        <v>0</v>
      </c>
      <c r="BF422" s="209">
        <f>IF(N422="snížená",J422,0)</f>
        <v>0</v>
      </c>
      <c r="BG422" s="209">
        <f>IF(N422="zákl. přenesená",J422,0)</f>
        <v>0</v>
      </c>
      <c r="BH422" s="209">
        <f>IF(N422="sníž. přenesená",J422,0)</f>
        <v>0</v>
      </c>
      <c r="BI422" s="209">
        <f>IF(N422="nulová",J422,0)</f>
        <v>0</v>
      </c>
      <c r="BJ422" s="18" t="s">
        <v>81</v>
      </c>
      <c r="BK422" s="209">
        <f>ROUND(I422*H422,2)</f>
        <v>0</v>
      </c>
      <c r="BL422" s="18" t="s">
        <v>141</v>
      </c>
      <c r="BM422" s="208" t="s">
        <v>910</v>
      </c>
    </row>
    <row r="423" s="12" customFormat="1">
      <c r="B423" s="226"/>
      <c r="C423" s="227"/>
      <c r="D423" s="228" t="s">
        <v>203</v>
      </c>
      <c r="E423" s="229" t="s">
        <v>19</v>
      </c>
      <c r="F423" s="230" t="s">
        <v>911</v>
      </c>
      <c r="G423" s="227"/>
      <c r="H423" s="231">
        <v>37</v>
      </c>
      <c r="I423" s="232"/>
      <c r="J423" s="227"/>
      <c r="K423" s="227"/>
      <c r="L423" s="233"/>
      <c r="M423" s="234"/>
      <c r="N423" s="235"/>
      <c r="O423" s="235"/>
      <c r="P423" s="235"/>
      <c r="Q423" s="235"/>
      <c r="R423" s="235"/>
      <c r="S423" s="235"/>
      <c r="T423" s="236"/>
      <c r="AT423" s="237" t="s">
        <v>203</v>
      </c>
      <c r="AU423" s="237" t="s">
        <v>83</v>
      </c>
      <c r="AV423" s="12" t="s">
        <v>83</v>
      </c>
      <c r="AW423" s="12" t="s">
        <v>34</v>
      </c>
      <c r="AX423" s="12" t="s">
        <v>81</v>
      </c>
      <c r="AY423" s="237" t="s">
        <v>142</v>
      </c>
    </row>
    <row r="424" s="13" customFormat="1">
      <c r="B424" s="238"/>
      <c r="C424" s="239"/>
      <c r="D424" s="228" t="s">
        <v>203</v>
      </c>
      <c r="E424" s="240" t="s">
        <v>19</v>
      </c>
      <c r="F424" s="241" t="s">
        <v>912</v>
      </c>
      <c r="G424" s="239"/>
      <c r="H424" s="240" t="s">
        <v>19</v>
      </c>
      <c r="I424" s="242"/>
      <c r="J424" s="239"/>
      <c r="K424" s="239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203</v>
      </c>
      <c r="AU424" s="247" t="s">
        <v>83</v>
      </c>
      <c r="AV424" s="13" t="s">
        <v>81</v>
      </c>
      <c r="AW424" s="13" t="s">
        <v>34</v>
      </c>
      <c r="AX424" s="13" t="s">
        <v>73</v>
      </c>
      <c r="AY424" s="247" t="s">
        <v>142</v>
      </c>
    </row>
    <row r="425" s="1" customFormat="1" ht="24" customHeight="1">
      <c r="B425" s="39"/>
      <c r="C425" s="264" t="s">
        <v>913</v>
      </c>
      <c r="D425" s="264" t="s">
        <v>283</v>
      </c>
      <c r="E425" s="265" t="s">
        <v>914</v>
      </c>
      <c r="F425" s="266" t="s">
        <v>915</v>
      </c>
      <c r="G425" s="267" t="s">
        <v>417</v>
      </c>
      <c r="H425" s="268">
        <v>35</v>
      </c>
      <c r="I425" s="269"/>
      <c r="J425" s="270">
        <f>ROUND(I425*H425,2)</f>
        <v>0</v>
      </c>
      <c r="K425" s="266" t="s">
        <v>19</v>
      </c>
      <c r="L425" s="271"/>
      <c r="M425" s="272" t="s">
        <v>19</v>
      </c>
      <c r="N425" s="273" t="s">
        <v>44</v>
      </c>
      <c r="O425" s="84"/>
      <c r="P425" s="206">
        <f>O425*H425</f>
        <v>0</v>
      </c>
      <c r="Q425" s="206">
        <v>0.17599999999999999</v>
      </c>
      <c r="R425" s="206">
        <f>Q425*H425</f>
        <v>6.1599999999999993</v>
      </c>
      <c r="S425" s="206">
        <v>0</v>
      </c>
      <c r="T425" s="207">
        <f>S425*H425</f>
        <v>0</v>
      </c>
      <c r="AR425" s="208" t="s">
        <v>167</v>
      </c>
      <c r="AT425" s="208" t="s">
        <v>283</v>
      </c>
      <c r="AU425" s="208" t="s">
        <v>83</v>
      </c>
      <c r="AY425" s="18" t="s">
        <v>142</v>
      </c>
      <c r="BE425" s="209">
        <f>IF(N425="základní",J425,0)</f>
        <v>0</v>
      </c>
      <c r="BF425" s="209">
        <f>IF(N425="snížená",J425,0)</f>
        <v>0</v>
      </c>
      <c r="BG425" s="209">
        <f>IF(N425="zákl. přenesená",J425,0)</f>
        <v>0</v>
      </c>
      <c r="BH425" s="209">
        <f>IF(N425="sníž. přenesená",J425,0)</f>
        <v>0</v>
      </c>
      <c r="BI425" s="209">
        <f>IF(N425="nulová",J425,0)</f>
        <v>0</v>
      </c>
      <c r="BJ425" s="18" t="s">
        <v>81</v>
      </c>
      <c r="BK425" s="209">
        <f>ROUND(I425*H425,2)</f>
        <v>0</v>
      </c>
      <c r="BL425" s="18" t="s">
        <v>141</v>
      </c>
      <c r="BM425" s="208" t="s">
        <v>916</v>
      </c>
    </row>
    <row r="426" s="12" customFormat="1">
      <c r="B426" s="226"/>
      <c r="C426" s="227"/>
      <c r="D426" s="228" t="s">
        <v>203</v>
      </c>
      <c r="E426" s="229" t="s">
        <v>19</v>
      </c>
      <c r="F426" s="230" t="s">
        <v>917</v>
      </c>
      <c r="G426" s="227"/>
      <c r="H426" s="231">
        <v>35</v>
      </c>
      <c r="I426" s="232"/>
      <c r="J426" s="227"/>
      <c r="K426" s="227"/>
      <c r="L426" s="233"/>
      <c r="M426" s="234"/>
      <c r="N426" s="235"/>
      <c r="O426" s="235"/>
      <c r="P426" s="235"/>
      <c r="Q426" s="235"/>
      <c r="R426" s="235"/>
      <c r="S426" s="235"/>
      <c r="T426" s="236"/>
      <c r="AT426" s="237" t="s">
        <v>203</v>
      </c>
      <c r="AU426" s="237" t="s">
        <v>83</v>
      </c>
      <c r="AV426" s="12" t="s">
        <v>83</v>
      </c>
      <c r="AW426" s="12" t="s">
        <v>34</v>
      </c>
      <c r="AX426" s="12" t="s">
        <v>81</v>
      </c>
      <c r="AY426" s="237" t="s">
        <v>142</v>
      </c>
    </row>
    <row r="427" s="1" customFormat="1" ht="24" customHeight="1">
      <c r="B427" s="39"/>
      <c r="C427" s="264" t="s">
        <v>918</v>
      </c>
      <c r="D427" s="264" t="s">
        <v>283</v>
      </c>
      <c r="E427" s="265" t="s">
        <v>919</v>
      </c>
      <c r="F427" s="266" t="s">
        <v>920</v>
      </c>
      <c r="G427" s="267" t="s">
        <v>417</v>
      </c>
      <c r="H427" s="268">
        <v>2</v>
      </c>
      <c r="I427" s="269"/>
      <c r="J427" s="270">
        <f>ROUND(I427*H427,2)</f>
        <v>0</v>
      </c>
      <c r="K427" s="266" t="s">
        <v>19</v>
      </c>
      <c r="L427" s="271"/>
      <c r="M427" s="272" t="s">
        <v>19</v>
      </c>
      <c r="N427" s="273" t="s">
        <v>44</v>
      </c>
      <c r="O427" s="84"/>
      <c r="P427" s="206">
        <f>O427*H427</f>
        <v>0</v>
      </c>
      <c r="Q427" s="206">
        <v>0.17599999999999999</v>
      </c>
      <c r="R427" s="206">
        <f>Q427*H427</f>
        <v>0.35199999999999998</v>
      </c>
      <c r="S427" s="206">
        <v>0</v>
      </c>
      <c r="T427" s="207">
        <f>S427*H427</f>
        <v>0</v>
      </c>
      <c r="AR427" s="208" t="s">
        <v>167</v>
      </c>
      <c r="AT427" s="208" t="s">
        <v>283</v>
      </c>
      <c r="AU427" s="208" t="s">
        <v>83</v>
      </c>
      <c r="AY427" s="18" t="s">
        <v>142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8" t="s">
        <v>81</v>
      </c>
      <c r="BK427" s="209">
        <f>ROUND(I427*H427,2)</f>
        <v>0</v>
      </c>
      <c r="BL427" s="18" t="s">
        <v>141</v>
      </c>
      <c r="BM427" s="208" t="s">
        <v>921</v>
      </c>
    </row>
    <row r="428" s="12" customFormat="1">
      <c r="B428" s="226"/>
      <c r="C428" s="227"/>
      <c r="D428" s="228" t="s">
        <v>203</v>
      </c>
      <c r="E428" s="229" t="s">
        <v>19</v>
      </c>
      <c r="F428" s="230" t="s">
        <v>922</v>
      </c>
      <c r="G428" s="227"/>
      <c r="H428" s="231">
        <v>2</v>
      </c>
      <c r="I428" s="232"/>
      <c r="J428" s="227"/>
      <c r="K428" s="227"/>
      <c r="L428" s="233"/>
      <c r="M428" s="234"/>
      <c r="N428" s="235"/>
      <c r="O428" s="235"/>
      <c r="P428" s="235"/>
      <c r="Q428" s="235"/>
      <c r="R428" s="235"/>
      <c r="S428" s="235"/>
      <c r="T428" s="236"/>
      <c r="AT428" s="237" t="s">
        <v>203</v>
      </c>
      <c r="AU428" s="237" t="s">
        <v>83</v>
      </c>
      <c r="AV428" s="12" t="s">
        <v>83</v>
      </c>
      <c r="AW428" s="12" t="s">
        <v>34</v>
      </c>
      <c r="AX428" s="12" t="s">
        <v>81</v>
      </c>
      <c r="AY428" s="237" t="s">
        <v>142</v>
      </c>
    </row>
    <row r="429" s="11" customFormat="1" ht="22.8" customHeight="1">
      <c r="B429" s="210"/>
      <c r="C429" s="211"/>
      <c r="D429" s="212" t="s">
        <v>72</v>
      </c>
      <c r="E429" s="224" t="s">
        <v>167</v>
      </c>
      <c r="F429" s="224" t="s">
        <v>923</v>
      </c>
      <c r="G429" s="211"/>
      <c r="H429" s="211"/>
      <c r="I429" s="214"/>
      <c r="J429" s="225">
        <f>BK429</f>
        <v>0</v>
      </c>
      <c r="K429" s="211"/>
      <c r="L429" s="216"/>
      <c r="M429" s="217"/>
      <c r="N429" s="218"/>
      <c r="O429" s="218"/>
      <c r="P429" s="219">
        <f>SUM(P430:P517)</f>
        <v>0</v>
      </c>
      <c r="Q429" s="218"/>
      <c r="R429" s="219">
        <f>SUM(R430:R517)</f>
        <v>31.929044000000001</v>
      </c>
      <c r="S429" s="218"/>
      <c r="T429" s="220">
        <f>SUM(T430:T517)</f>
        <v>13.527359999999998</v>
      </c>
      <c r="AR429" s="221" t="s">
        <v>81</v>
      </c>
      <c r="AT429" s="222" t="s">
        <v>72</v>
      </c>
      <c r="AU429" s="222" t="s">
        <v>81</v>
      </c>
      <c r="AY429" s="221" t="s">
        <v>142</v>
      </c>
      <c r="BK429" s="223">
        <f>SUM(BK430:BK517)</f>
        <v>0</v>
      </c>
    </row>
    <row r="430" s="1" customFormat="1" ht="16.5" customHeight="1">
      <c r="B430" s="39"/>
      <c r="C430" s="197" t="s">
        <v>924</v>
      </c>
      <c r="D430" s="197" t="s">
        <v>137</v>
      </c>
      <c r="E430" s="198" t="s">
        <v>925</v>
      </c>
      <c r="F430" s="199" t="s">
        <v>926</v>
      </c>
      <c r="G430" s="200" t="s">
        <v>927</v>
      </c>
      <c r="H430" s="201">
        <v>14</v>
      </c>
      <c r="I430" s="202"/>
      <c r="J430" s="203">
        <f>ROUND(I430*H430,2)</f>
        <v>0</v>
      </c>
      <c r="K430" s="199" t="s">
        <v>19</v>
      </c>
      <c r="L430" s="44"/>
      <c r="M430" s="204" t="s">
        <v>19</v>
      </c>
      <c r="N430" s="205" t="s">
        <v>44</v>
      </c>
      <c r="O430" s="84"/>
      <c r="P430" s="206">
        <f>O430*H430</f>
        <v>0</v>
      </c>
      <c r="Q430" s="206">
        <v>0</v>
      </c>
      <c r="R430" s="206">
        <f>Q430*H430</f>
        <v>0</v>
      </c>
      <c r="S430" s="206">
        <v>0</v>
      </c>
      <c r="T430" s="207">
        <f>S430*H430</f>
        <v>0</v>
      </c>
      <c r="AR430" s="208" t="s">
        <v>141</v>
      </c>
      <c r="AT430" s="208" t="s">
        <v>137</v>
      </c>
      <c r="AU430" s="208" t="s">
        <v>83</v>
      </c>
      <c r="AY430" s="18" t="s">
        <v>142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8" t="s">
        <v>81</v>
      </c>
      <c r="BK430" s="209">
        <f>ROUND(I430*H430,2)</f>
        <v>0</v>
      </c>
      <c r="BL430" s="18" t="s">
        <v>141</v>
      </c>
      <c r="BM430" s="208" t="s">
        <v>928</v>
      </c>
    </row>
    <row r="431" s="1" customFormat="1">
      <c r="B431" s="39"/>
      <c r="C431" s="40"/>
      <c r="D431" s="228" t="s">
        <v>213</v>
      </c>
      <c r="E431" s="40"/>
      <c r="F431" s="259" t="s">
        <v>929</v>
      </c>
      <c r="G431" s="40"/>
      <c r="H431" s="40"/>
      <c r="I431" s="136"/>
      <c r="J431" s="40"/>
      <c r="K431" s="40"/>
      <c r="L431" s="44"/>
      <c r="M431" s="260"/>
      <c r="N431" s="84"/>
      <c r="O431" s="84"/>
      <c r="P431" s="84"/>
      <c r="Q431" s="84"/>
      <c r="R431" s="84"/>
      <c r="S431" s="84"/>
      <c r="T431" s="85"/>
      <c r="AT431" s="18" t="s">
        <v>213</v>
      </c>
      <c r="AU431" s="18" t="s">
        <v>83</v>
      </c>
    </row>
    <row r="432" s="12" customFormat="1">
      <c r="B432" s="226"/>
      <c r="C432" s="227"/>
      <c r="D432" s="228" t="s">
        <v>203</v>
      </c>
      <c r="E432" s="229" t="s">
        <v>19</v>
      </c>
      <c r="F432" s="230" t="s">
        <v>930</v>
      </c>
      <c r="G432" s="227"/>
      <c r="H432" s="231">
        <v>14</v>
      </c>
      <c r="I432" s="232"/>
      <c r="J432" s="227"/>
      <c r="K432" s="227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203</v>
      </c>
      <c r="AU432" s="237" t="s">
        <v>83</v>
      </c>
      <c r="AV432" s="12" t="s">
        <v>83</v>
      </c>
      <c r="AW432" s="12" t="s">
        <v>34</v>
      </c>
      <c r="AX432" s="12" t="s">
        <v>81</v>
      </c>
      <c r="AY432" s="237" t="s">
        <v>142</v>
      </c>
    </row>
    <row r="433" s="1" customFormat="1" ht="24" customHeight="1">
      <c r="B433" s="39"/>
      <c r="C433" s="197" t="s">
        <v>87</v>
      </c>
      <c r="D433" s="197" t="s">
        <v>137</v>
      </c>
      <c r="E433" s="198" t="s">
        <v>931</v>
      </c>
      <c r="F433" s="199" t="s">
        <v>932</v>
      </c>
      <c r="G433" s="200" t="s">
        <v>519</v>
      </c>
      <c r="H433" s="201">
        <v>6.1079999999999997</v>
      </c>
      <c r="I433" s="202"/>
      <c r="J433" s="203">
        <f>ROUND(I433*H433,2)</f>
        <v>0</v>
      </c>
      <c r="K433" s="199" t="s">
        <v>194</v>
      </c>
      <c r="L433" s="44"/>
      <c r="M433" s="204" t="s">
        <v>19</v>
      </c>
      <c r="N433" s="205" t="s">
        <v>44</v>
      </c>
      <c r="O433" s="84"/>
      <c r="P433" s="206">
        <f>O433*H433</f>
        <v>0</v>
      </c>
      <c r="Q433" s="206">
        <v>0</v>
      </c>
      <c r="R433" s="206">
        <f>Q433*H433</f>
        <v>0</v>
      </c>
      <c r="S433" s="206">
        <v>1.9199999999999999</v>
      </c>
      <c r="T433" s="207">
        <f>S433*H433</f>
        <v>11.727359999999999</v>
      </c>
      <c r="AR433" s="208" t="s">
        <v>141</v>
      </c>
      <c r="AT433" s="208" t="s">
        <v>137</v>
      </c>
      <c r="AU433" s="208" t="s">
        <v>83</v>
      </c>
      <c r="AY433" s="18" t="s">
        <v>142</v>
      </c>
      <c r="BE433" s="209">
        <f>IF(N433="základní",J433,0)</f>
        <v>0</v>
      </c>
      <c r="BF433" s="209">
        <f>IF(N433="snížená",J433,0)</f>
        <v>0</v>
      </c>
      <c r="BG433" s="209">
        <f>IF(N433="zákl. přenesená",J433,0)</f>
        <v>0</v>
      </c>
      <c r="BH433" s="209">
        <f>IF(N433="sníž. přenesená",J433,0)</f>
        <v>0</v>
      </c>
      <c r="BI433" s="209">
        <f>IF(N433="nulová",J433,0)</f>
        <v>0</v>
      </c>
      <c r="BJ433" s="18" t="s">
        <v>81</v>
      </c>
      <c r="BK433" s="209">
        <f>ROUND(I433*H433,2)</f>
        <v>0</v>
      </c>
      <c r="BL433" s="18" t="s">
        <v>141</v>
      </c>
      <c r="BM433" s="208" t="s">
        <v>933</v>
      </c>
    </row>
    <row r="434" s="1" customFormat="1">
      <c r="B434" s="39"/>
      <c r="C434" s="40"/>
      <c r="D434" s="228" t="s">
        <v>213</v>
      </c>
      <c r="E434" s="40"/>
      <c r="F434" s="259" t="s">
        <v>934</v>
      </c>
      <c r="G434" s="40"/>
      <c r="H434" s="40"/>
      <c r="I434" s="136"/>
      <c r="J434" s="40"/>
      <c r="K434" s="40"/>
      <c r="L434" s="44"/>
      <c r="M434" s="260"/>
      <c r="N434" s="84"/>
      <c r="O434" s="84"/>
      <c r="P434" s="84"/>
      <c r="Q434" s="84"/>
      <c r="R434" s="84"/>
      <c r="S434" s="84"/>
      <c r="T434" s="85"/>
      <c r="AT434" s="18" t="s">
        <v>213</v>
      </c>
      <c r="AU434" s="18" t="s">
        <v>83</v>
      </c>
    </row>
    <row r="435" s="12" customFormat="1">
      <c r="B435" s="226"/>
      <c r="C435" s="227"/>
      <c r="D435" s="228" t="s">
        <v>203</v>
      </c>
      <c r="E435" s="229" t="s">
        <v>19</v>
      </c>
      <c r="F435" s="230" t="s">
        <v>935</v>
      </c>
      <c r="G435" s="227"/>
      <c r="H435" s="231">
        <v>6.1079999999999997</v>
      </c>
      <c r="I435" s="232"/>
      <c r="J435" s="227"/>
      <c r="K435" s="227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203</v>
      </c>
      <c r="AU435" s="237" t="s">
        <v>83</v>
      </c>
      <c r="AV435" s="12" t="s">
        <v>83</v>
      </c>
      <c r="AW435" s="12" t="s">
        <v>34</v>
      </c>
      <c r="AX435" s="12" t="s">
        <v>81</v>
      </c>
      <c r="AY435" s="237" t="s">
        <v>142</v>
      </c>
    </row>
    <row r="436" s="13" customFormat="1">
      <c r="B436" s="238"/>
      <c r="C436" s="239"/>
      <c r="D436" s="228" t="s">
        <v>203</v>
      </c>
      <c r="E436" s="240" t="s">
        <v>19</v>
      </c>
      <c r="F436" s="241" t="s">
        <v>936</v>
      </c>
      <c r="G436" s="239"/>
      <c r="H436" s="240" t="s">
        <v>19</v>
      </c>
      <c r="I436" s="242"/>
      <c r="J436" s="239"/>
      <c r="K436" s="239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203</v>
      </c>
      <c r="AU436" s="247" t="s">
        <v>83</v>
      </c>
      <c r="AV436" s="13" t="s">
        <v>81</v>
      </c>
      <c r="AW436" s="13" t="s">
        <v>34</v>
      </c>
      <c r="AX436" s="13" t="s">
        <v>73</v>
      </c>
      <c r="AY436" s="247" t="s">
        <v>142</v>
      </c>
    </row>
    <row r="437" s="13" customFormat="1">
      <c r="B437" s="238"/>
      <c r="C437" s="239"/>
      <c r="D437" s="228" t="s">
        <v>203</v>
      </c>
      <c r="E437" s="240" t="s">
        <v>19</v>
      </c>
      <c r="F437" s="241" t="s">
        <v>937</v>
      </c>
      <c r="G437" s="239"/>
      <c r="H437" s="240" t="s">
        <v>19</v>
      </c>
      <c r="I437" s="242"/>
      <c r="J437" s="239"/>
      <c r="K437" s="239"/>
      <c r="L437" s="243"/>
      <c r="M437" s="244"/>
      <c r="N437" s="245"/>
      <c r="O437" s="245"/>
      <c r="P437" s="245"/>
      <c r="Q437" s="245"/>
      <c r="R437" s="245"/>
      <c r="S437" s="245"/>
      <c r="T437" s="246"/>
      <c r="AT437" s="247" t="s">
        <v>203</v>
      </c>
      <c r="AU437" s="247" t="s">
        <v>83</v>
      </c>
      <c r="AV437" s="13" t="s">
        <v>81</v>
      </c>
      <c r="AW437" s="13" t="s">
        <v>34</v>
      </c>
      <c r="AX437" s="13" t="s">
        <v>73</v>
      </c>
      <c r="AY437" s="247" t="s">
        <v>142</v>
      </c>
    </row>
    <row r="438" s="13" customFormat="1">
      <c r="B438" s="238"/>
      <c r="C438" s="239"/>
      <c r="D438" s="228" t="s">
        <v>203</v>
      </c>
      <c r="E438" s="240" t="s">
        <v>19</v>
      </c>
      <c r="F438" s="241" t="s">
        <v>938</v>
      </c>
      <c r="G438" s="239"/>
      <c r="H438" s="240" t="s">
        <v>19</v>
      </c>
      <c r="I438" s="242"/>
      <c r="J438" s="239"/>
      <c r="K438" s="239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203</v>
      </c>
      <c r="AU438" s="247" t="s">
        <v>83</v>
      </c>
      <c r="AV438" s="13" t="s">
        <v>81</v>
      </c>
      <c r="AW438" s="13" t="s">
        <v>34</v>
      </c>
      <c r="AX438" s="13" t="s">
        <v>73</v>
      </c>
      <c r="AY438" s="247" t="s">
        <v>142</v>
      </c>
    </row>
    <row r="439" s="1" customFormat="1" ht="24" customHeight="1">
      <c r="B439" s="39"/>
      <c r="C439" s="197" t="s">
        <v>939</v>
      </c>
      <c r="D439" s="197" t="s">
        <v>137</v>
      </c>
      <c r="E439" s="198" t="s">
        <v>940</v>
      </c>
      <c r="F439" s="199" t="s">
        <v>941</v>
      </c>
      <c r="G439" s="200" t="s">
        <v>234</v>
      </c>
      <c r="H439" s="201">
        <v>14</v>
      </c>
      <c r="I439" s="202"/>
      <c r="J439" s="203">
        <f>ROUND(I439*H439,2)</f>
        <v>0</v>
      </c>
      <c r="K439" s="199" t="s">
        <v>194</v>
      </c>
      <c r="L439" s="44"/>
      <c r="M439" s="204" t="s">
        <v>19</v>
      </c>
      <c r="N439" s="205" t="s">
        <v>44</v>
      </c>
      <c r="O439" s="84"/>
      <c r="P439" s="206">
        <f>O439*H439</f>
        <v>0</v>
      </c>
      <c r="Q439" s="206">
        <v>0.34089999999999998</v>
      </c>
      <c r="R439" s="206">
        <f>Q439*H439</f>
        <v>4.7725999999999997</v>
      </c>
      <c r="S439" s="206">
        <v>0</v>
      </c>
      <c r="T439" s="207">
        <f>S439*H439</f>
        <v>0</v>
      </c>
      <c r="AR439" s="208" t="s">
        <v>141</v>
      </c>
      <c r="AT439" s="208" t="s">
        <v>137</v>
      </c>
      <c r="AU439" s="208" t="s">
        <v>83</v>
      </c>
      <c r="AY439" s="18" t="s">
        <v>142</v>
      </c>
      <c r="BE439" s="209">
        <f>IF(N439="základní",J439,0)</f>
        <v>0</v>
      </c>
      <c r="BF439" s="209">
        <f>IF(N439="snížená",J439,0)</f>
        <v>0</v>
      </c>
      <c r="BG439" s="209">
        <f>IF(N439="zákl. přenesená",J439,0)</f>
        <v>0</v>
      </c>
      <c r="BH439" s="209">
        <f>IF(N439="sníž. přenesená",J439,0)</f>
        <v>0</v>
      </c>
      <c r="BI439" s="209">
        <f>IF(N439="nulová",J439,0)</f>
        <v>0</v>
      </c>
      <c r="BJ439" s="18" t="s">
        <v>81</v>
      </c>
      <c r="BK439" s="209">
        <f>ROUND(I439*H439,2)</f>
        <v>0</v>
      </c>
      <c r="BL439" s="18" t="s">
        <v>141</v>
      </c>
      <c r="BM439" s="208" t="s">
        <v>942</v>
      </c>
    </row>
    <row r="440" s="1" customFormat="1">
      <c r="B440" s="39"/>
      <c r="C440" s="40"/>
      <c r="D440" s="228" t="s">
        <v>213</v>
      </c>
      <c r="E440" s="40"/>
      <c r="F440" s="259" t="s">
        <v>943</v>
      </c>
      <c r="G440" s="40"/>
      <c r="H440" s="40"/>
      <c r="I440" s="136"/>
      <c r="J440" s="40"/>
      <c r="K440" s="40"/>
      <c r="L440" s="44"/>
      <c r="M440" s="260"/>
      <c r="N440" s="84"/>
      <c r="O440" s="84"/>
      <c r="P440" s="84"/>
      <c r="Q440" s="84"/>
      <c r="R440" s="84"/>
      <c r="S440" s="84"/>
      <c r="T440" s="85"/>
      <c r="AT440" s="18" t="s">
        <v>213</v>
      </c>
      <c r="AU440" s="18" t="s">
        <v>83</v>
      </c>
    </row>
    <row r="441" s="12" customFormat="1">
      <c r="B441" s="226"/>
      <c r="C441" s="227"/>
      <c r="D441" s="228" t="s">
        <v>203</v>
      </c>
      <c r="E441" s="229" t="s">
        <v>19</v>
      </c>
      <c r="F441" s="230" t="s">
        <v>944</v>
      </c>
      <c r="G441" s="227"/>
      <c r="H441" s="231">
        <v>1</v>
      </c>
      <c r="I441" s="232"/>
      <c r="J441" s="227"/>
      <c r="K441" s="227"/>
      <c r="L441" s="233"/>
      <c r="M441" s="234"/>
      <c r="N441" s="235"/>
      <c r="O441" s="235"/>
      <c r="P441" s="235"/>
      <c r="Q441" s="235"/>
      <c r="R441" s="235"/>
      <c r="S441" s="235"/>
      <c r="T441" s="236"/>
      <c r="AT441" s="237" t="s">
        <v>203</v>
      </c>
      <c r="AU441" s="237" t="s">
        <v>83</v>
      </c>
      <c r="AV441" s="12" t="s">
        <v>83</v>
      </c>
      <c r="AW441" s="12" t="s">
        <v>34</v>
      </c>
      <c r="AX441" s="12" t="s">
        <v>73</v>
      </c>
      <c r="AY441" s="237" t="s">
        <v>142</v>
      </c>
    </row>
    <row r="442" s="12" customFormat="1">
      <c r="B442" s="226"/>
      <c r="C442" s="227"/>
      <c r="D442" s="228" t="s">
        <v>203</v>
      </c>
      <c r="E442" s="229" t="s">
        <v>19</v>
      </c>
      <c r="F442" s="230" t="s">
        <v>945</v>
      </c>
      <c r="G442" s="227"/>
      <c r="H442" s="231">
        <v>7</v>
      </c>
      <c r="I442" s="232"/>
      <c r="J442" s="227"/>
      <c r="K442" s="227"/>
      <c r="L442" s="233"/>
      <c r="M442" s="234"/>
      <c r="N442" s="235"/>
      <c r="O442" s="235"/>
      <c r="P442" s="235"/>
      <c r="Q442" s="235"/>
      <c r="R442" s="235"/>
      <c r="S442" s="235"/>
      <c r="T442" s="236"/>
      <c r="AT442" s="237" t="s">
        <v>203</v>
      </c>
      <c r="AU442" s="237" t="s">
        <v>83</v>
      </c>
      <c r="AV442" s="12" t="s">
        <v>83</v>
      </c>
      <c r="AW442" s="12" t="s">
        <v>34</v>
      </c>
      <c r="AX442" s="12" t="s">
        <v>73</v>
      </c>
      <c r="AY442" s="237" t="s">
        <v>142</v>
      </c>
    </row>
    <row r="443" s="12" customFormat="1">
      <c r="B443" s="226"/>
      <c r="C443" s="227"/>
      <c r="D443" s="228" t="s">
        <v>203</v>
      </c>
      <c r="E443" s="229" t="s">
        <v>19</v>
      </c>
      <c r="F443" s="230" t="s">
        <v>946</v>
      </c>
      <c r="G443" s="227"/>
      <c r="H443" s="231">
        <v>6</v>
      </c>
      <c r="I443" s="232"/>
      <c r="J443" s="227"/>
      <c r="K443" s="227"/>
      <c r="L443" s="233"/>
      <c r="M443" s="234"/>
      <c r="N443" s="235"/>
      <c r="O443" s="235"/>
      <c r="P443" s="235"/>
      <c r="Q443" s="235"/>
      <c r="R443" s="235"/>
      <c r="S443" s="235"/>
      <c r="T443" s="236"/>
      <c r="AT443" s="237" t="s">
        <v>203</v>
      </c>
      <c r="AU443" s="237" t="s">
        <v>83</v>
      </c>
      <c r="AV443" s="12" t="s">
        <v>83</v>
      </c>
      <c r="AW443" s="12" t="s">
        <v>34</v>
      </c>
      <c r="AX443" s="12" t="s">
        <v>73</v>
      </c>
      <c r="AY443" s="237" t="s">
        <v>142</v>
      </c>
    </row>
    <row r="444" s="14" customFormat="1">
      <c r="B444" s="248"/>
      <c r="C444" s="249"/>
      <c r="D444" s="228" t="s">
        <v>203</v>
      </c>
      <c r="E444" s="250" t="s">
        <v>19</v>
      </c>
      <c r="F444" s="251" t="s">
        <v>208</v>
      </c>
      <c r="G444" s="249"/>
      <c r="H444" s="252">
        <v>14</v>
      </c>
      <c r="I444" s="253"/>
      <c r="J444" s="249"/>
      <c r="K444" s="249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203</v>
      </c>
      <c r="AU444" s="258" t="s">
        <v>83</v>
      </c>
      <c r="AV444" s="14" t="s">
        <v>141</v>
      </c>
      <c r="AW444" s="14" t="s">
        <v>34</v>
      </c>
      <c r="AX444" s="14" t="s">
        <v>81</v>
      </c>
      <c r="AY444" s="258" t="s">
        <v>142</v>
      </c>
    </row>
    <row r="445" s="1" customFormat="1" ht="16.5" customHeight="1">
      <c r="B445" s="39"/>
      <c r="C445" s="264" t="s">
        <v>947</v>
      </c>
      <c r="D445" s="264" t="s">
        <v>283</v>
      </c>
      <c r="E445" s="265" t="s">
        <v>948</v>
      </c>
      <c r="F445" s="266" t="s">
        <v>949</v>
      </c>
      <c r="G445" s="267" t="s">
        <v>234</v>
      </c>
      <c r="H445" s="268">
        <v>1</v>
      </c>
      <c r="I445" s="269"/>
      <c r="J445" s="270">
        <f>ROUND(I445*H445,2)</f>
        <v>0</v>
      </c>
      <c r="K445" s="266" t="s">
        <v>194</v>
      </c>
      <c r="L445" s="271"/>
      <c r="M445" s="272" t="s">
        <v>19</v>
      </c>
      <c r="N445" s="273" t="s">
        <v>44</v>
      </c>
      <c r="O445" s="84"/>
      <c r="P445" s="206">
        <f>O445*H445</f>
        <v>0</v>
      </c>
      <c r="Q445" s="206">
        <v>0.058000000000000003</v>
      </c>
      <c r="R445" s="206">
        <f>Q445*H445</f>
        <v>0.058000000000000003</v>
      </c>
      <c r="S445" s="206">
        <v>0</v>
      </c>
      <c r="T445" s="207">
        <f>S445*H445</f>
        <v>0</v>
      </c>
      <c r="AR445" s="208" t="s">
        <v>167</v>
      </c>
      <c r="AT445" s="208" t="s">
        <v>283</v>
      </c>
      <c r="AU445" s="208" t="s">
        <v>83</v>
      </c>
      <c r="AY445" s="18" t="s">
        <v>142</v>
      </c>
      <c r="BE445" s="209">
        <f>IF(N445="základní",J445,0)</f>
        <v>0</v>
      </c>
      <c r="BF445" s="209">
        <f>IF(N445="snížená",J445,0)</f>
        <v>0</v>
      </c>
      <c r="BG445" s="209">
        <f>IF(N445="zákl. přenesená",J445,0)</f>
        <v>0</v>
      </c>
      <c r="BH445" s="209">
        <f>IF(N445="sníž. přenesená",J445,0)</f>
        <v>0</v>
      </c>
      <c r="BI445" s="209">
        <f>IF(N445="nulová",J445,0)</f>
        <v>0</v>
      </c>
      <c r="BJ445" s="18" t="s">
        <v>81</v>
      </c>
      <c r="BK445" s="209">
        <f>ROUND(I445*H445,2)</f>
        <v>0</v>
      </c>
      <c r="BL445" s="18" t="s">
        <v>141</v>
      </c>
      <c r="BM445" s="208" t="s">
        <v>950</v>
      </c>
    </row>
    <row r="446" s="12" customFormat="1">
      <c r="B446" s="226"/>
      <c r="C446" s="227"/>
      <c r="D446" s="228" t="s">
        <v>203</v>
      </c>
      <c r="E446" s="229" t="s">
        <v>19</v>
      </c>
      <c r="F446" s="230" t="s">
        <v>951</v>
      </c>
      <c r="G446" s="227"/>
      <c r="H446" s="231">
        <v>1</v>
      </c>
      <c r="I446" s="232"/>
      <c r="J446" s="227"/>
      <c r="K446" s="227"/>
      <c r="L446" s="233"/>
      <c r="M446" s="234"/>
      <c r="N446" s="235"/>
      <c r="O446" s="235"/>
      <c r="P446" s="235"/>
      <c r="Q446" s="235"/>
      <c r="R446" s="235"/>
      <c r="S446" s="235"/>
      <c r="T446" s="236"/>
      <c r="AT446" s="237" t="s">
        <v>203</v>
      </c>
      <c r="AU446" s="237" t="s">
        <v>83</v>
      </c>
      <c r="AV446" s="12" t="s">
        <v>83</v>
      </c>
      <c r="AW446" s="12" t="s">
        <v>34</v>
      </c>
      <c r="AX446" s="12" t="s">
        <v>73</v>
      </c>
      <c r="AY446" s="237" t="s">
        <v>142</v>
      </c>
    </row>
    <row r="447" s="12" customFormat="1">
      <c r="B447" s="226"/>
      <c r="C447" s="227"/>
      <c r="D447" s="228" t="s">
        <v>203</v>
      </c>
      <c r="E447" s="229" t="s">
        <v>19</v>
      </c>
      <c r="F447" s="230" t="s">
        <v>952</v>
      </c>
      <c r="G447" s="227"/>
      <c r="H447" s="231">
        <v>0</v>
      </c>
      <c r="I447" s="232"/>
      <c r="J447" s="227"/>
      <c r="K447" s="227"/>
      <c r="L447" s="233"/>
      <c r="M447" s="234"/>
      <c r="N447" s="235"/>
      <c r="O447" s="235"/>
      <c r="P447" s="235"/>
      <c r="Q447" s="235"/>
      <c r="R447" s="235"/>
      <c r="S447" s="235"/>
      <c r="T447" s="236"/>
      <c r="AT447" s="237" t="s">
        <v>203</v>
      </c>
      <c r="AU447" s="237" t="s">
        <v>83</v>
      </c>
      <c r="AV447" s="12" t="s">
        <v>83</v>
      </c>
      <c r="AW447" s="12" t="s">
        <v>34</v>
      </c>
      <c r="AX447" s="12" t="s">
        <v>73</v>
      </c>
      <c r="AY447" s="237" t="s">
        <v>142</v>
      </c>
    </row>
    <row r="448" s="12" customFormat="1">
      <c r="B448" s="226"/>
      <c r="C448" s="227"/>
      <c r="D448" s="228" t="s">
        <v>203</v>
      </c>
      <c r="E448" s="229" t="s">
        <v>19</v>
      </c>
      <c r="F448" s="230" t="s">
        <v>953</v>
      </c>
      <c r="G448" s="227"/>
      <c r="H448" s="231">
        <v>0</v>
      </c>
      <c r="I448" s="232"/>
      <c r="J448" s="227"/>
      <c r="K448" s="227"/>
      <c r="L448" s="233"/>
      <c r="M448" s="234"/>
      <c r="N448" s="235"/>
      <c r="O448" s="235"/>
      <c r="P448" s="235"/>
      <c r="Q448" s="235"/>
      <c r="R448" s="235"/>
      <c r="S448" s="235"/>
      <c r="T448" s="236"/>
      <c r="AT448" s="237" t="s">
        <v>203</v>
      </c>
      <c r="AU448" s="237" t="s">
        <v>83</v>
      </c>
      <c r="AV448" s="12" t="s">
        <v>83</v>
      </c>
      <c r="AW448" s="12" t="s">
        <v>34</v>
      </c>
      <c r="AX448" s="12" t="s">
        <v>73</v>
      </c>
      <c r="AY448" s="237" t="s">
        <v>142</v>
      </c>
    </row>
    <row r="449" s="14" customFormat="1">
      <c r="B449" s="248"/>
      <c r="C449" s="249"/>
      <c r="D449" s="228" t="s">
        <v>203</v>
      </c>
      <c r="E449" s="250" t="s">
        <v>19</v>
      </c>
      <c r="F449" s="251" t="s">
        <v>208</v>
      </c>
      <c r="G449" s="249"/>
      <c r="H449" s="252">
        <v>1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203</v>
      </c>
      <c r="AU449" s="258" t="s">
        <v>83</v>
      </c>
      <c r="AV449" s="14" t="s">
        <v>141</v>
      </c>
      <c r="AW449" s="14" t="s">
        <v>34</v>
      </c>
      <c r="AX449" s="14" t="s">
        <v>81</v>
      </c>
      <c r="AY449" s="258" t="s">
        <v>142</v>
      </c>
    </row>
    <row r="450" s="1" customFormat="1" ht="24" customHeight="1">
      <c r="B450" s="39"/>
      <c r="C450" s="264" t="s">
        <v>954</v>
      </c>
      <c r="D450" s="264" t="s">
        <v>283</v>
      </c>
      <c r="E450" s="265" t="s">
        <v>955</v>
      </c>
      <c r="F450" s="266" t="s">
        <v>956</v>
      </c>
      <c r="G450" s="267" t="s">
        <v>234</v>
      </c>
      <c r="H450" s="268">
        <v>14</v>
      </c>
      <c r="I450" s="269"/>
      <c r="J450" s="270">
        <f>ROUND(I450*H450,2)</f>
        <v>0</v>
      </c>
      <c r="K450" s="266" t="s">
        <v>194</v>
      </c>
      <c r="L450" s="271"/>
      <c r="M450" s="272" t="s">
        <v>19</v>
      </c>
      <c r="N450" s="273" t="s">
        <v>44</v>
      </c>
      <c r="O450" s="84"/>
      <c r="P450" s="206">
        <f>O450*H450</f>
        <v>0</v>
      </c>
      <c r="Q450" s="206">
        <v>0.040000000000000001</v>
      </c>
      <c r="R450" s="206">
        <f>Q450*H450</f>
        <v>0.56000000000000005</v>
      </c>
      <c r="S450" s="206">
        <v>0</v>
      </c>
      <c r="T450" s="207">
        <f>S450*H450</f>
        <v>0</v>
      </c>
      <c r="AR450" s="208" t="s">
        <v>167</v>
      </c>
      <c r="AT450" s="208" t="s">
        <v>283</v>
      </c>
      <c r="AU450" s="208" t="s">
        <v>83</v>
      </c>
      <c r="AY450" s="18" t="s">
        <v>142</v>
      </c>
      <c r="BE450" s="209">
        <f>IF(N450="základní",J450,0)</f>
        <v>0</v>
      </c>
      <c r="BF450" s="209">
        <f>IF(N450="snížená",J450,0)</f>
        <v>0</v>
      </c>
      <c r="BG450" s="209">
        <f>IF(N450="zákl. přenesená",J450,0)</f>
        <v>0</v>
      </c>
      <c r="BH450" s="209">
        <f>IF(N450="sníž. přenesená",J450,0)</f>
        <v>0</v>
      </c>
      <c r="BI450" s="209">
        <f>IF(N450="nulová",J450,0)</f>
        <v>0</v>
      </c>
      <c r="BJ450" s="18" t="s">
        <v>81</v>
      </c>
      <c r="BK450" s="209">
        <f>ROUND(I450*H450,2)</f>
        <v>0</v>
      </c>
      <c r="BL450" s="18" t="s">
        <v>141</v>
      </c>
      <c r="BM450" s="208" t="s">
        <v>957</v>
      </c>
    </row>
    <row r="451" s="12" customFormat="1">
      <c r="B451" s="226"/>
      <c r="C451" s="227"/>
      <c r="D451" s="228" t="s">
        <v>203</v>
      </c>
      <c r="E451" s="229" t="s">
        <v>19</v>
      </c>
      <c r="F451" s="230" t="s">
        <v>951</v>
      </c>
      <c r="G451" s="227"/>
      <c r="H451" s="231">
        <v>1</v>
      </c>
      <c r="I451" s="232"/>
      <c r="J451" s="227"/>
      <c r="K451" s="227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203</v>
      </c>
      <c r="AU451" s="237" t="s">
        <v>83</v>
      </c>
      <c r="AV451" s="12" t="s">
        <v>83</v>
      </c>
      <c r="AW451" s="12" t="s">
        <v>34</v>
      </c>
      <c r="AX451" s="12" t="s">
        <v>73</v>
      </c>
      <c r="AY451" s="237" t="s">
        <v>142</v>
      </c>
    </row>
    <row r="452" s="12" customFormat="1">
      <c r="B452" s="226"/>
      <c r="C452" s="227"/>
      <c r="D452" s="228" t="s">
        <v>203</v>
      </c>
      <c r="E452" s="229" t="s">
        <v>19</v>
      </c>
      <c r="F452" s="230" t="s">
        <v>958</v>
      </c>
      <c r="G452" s="227"/>
      <c r="H452" s="231">
        <v>7</v>
      </c>
      <c r="I452" s="232"/>
      <c r="J452" s="227"/>
      <c r="K452" s="227"/>
      <c r="L452" s="233"/>
      <c r="M452" s="234"/>
      <c r="N452" s="235"/>
      <c r="O452" s="235"/>
      <c r="P452" s="235"/>
      <c r="Q452" s="235"/>
      <c r="R452" s="235"/>
      <c r="S452" s="235"/>
      <c r="T452" s="236"/>
      <c r="AT452" s="237" t="s">
        <v>203</v>
      </c>
      <c r="AU452" s="237" t="s">
        <v>83</v>
      </c>
      <c r="AV452" s="12" t="s">
        <v>83</v>
      </c>
      <c r="AW452" s="12" t="s">
        <v>34</v>
      </c>
      <c r="AX452" s="12" t="s">
        <v>73</v>
      </c>
      <c r="AY452" s="237" t="s">
        <v>142</v>
      </c>
    </row>
    <row r="453" s="12" customFormat="1">
      <c r="B453" s="226"/>
      <c r="C453" s="227"/>
      <c r="D453" s="228" t="s">
        <v>203</v>
      </c>
      <c r="E453" s="229" t="s">
        <v>19</v>
      </c>
      <c r="F453" s="230" t="s">
        <v>959</v>
      </c>
      <c r="G453" s="227"/>
      <c r="H453" s="231">
        <v>6</v>
      </c>
      <c r="I453" s="232"/>
      <c r="J453" s="227"/>
      <c r="K453" s="227"/>
      <c r="L453" s="233"/>
      <c r="M453" s="234"/>
      <c r="N453" s="235"/>
      <c r="O453" s="235"/>
      <c r="P453" s="235"/>
      <c r="Q453" s="235"/>
      <c r="R453" s="235"/>
      <c r="S453" s="235"/>
      <c r="T453" s="236"/>
      <c r="AT453" s="237" t="s">
        <v>203</v>
      </c>
      <c r="AU453" s="237" t="s">
        <v>83</v>
      </c>
      <c r="AV453" s="12" t="s">
        <v>83</v>
      </c>
      <c r="AW453" s="12" t="s">
        <v>34</v>
      </c>
      <c r="AX453" s="12" t="s">
        <v>73</v>
      </c>
      <c r="AY453" s="237" t="s">
        <v>142</v>
      </c>
    </row>
    <row r="454" s="14" customFormat="1">
      <c r="B454" s="248"/>
      <c r="C454" s="249"/>
      <c r="D454" s="228" t="s">
        <v>203</v>
      </c>
      <c r="E454" s="250" t="s">
        <v>19</v>
      </c>
      <c r="F454" s="251" t="s">
        <v>208</v>
      </c>
      <c r="G454" s="249"/>
      <c r="H454" s="252">
        <v>14</v>
      </c>
      <c r="I454" s="253"/>
      <c r="J454" s="249"/>
      <c r="K454" s="249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203</v>
      </c>
      <c r="AU454" s="258" t="s">
        <v>83</v>
      </c>
      <c r="AV454" s="14" t="s">
        <v>141</v>
      </c>
      <c r="AW454" s="14" t="s">
        <v>34</v>
      </c>
      <c r="AX454" s="14" t="s">
        <v>81</v>
      </c>
      <c r="AY454" s="258" t="s">
        <v>142</v>
      </c>
    </row>
    <row r="455" s="1" customFormat="1" ht="24" customHeight="1">
      <c r="B455" s="39"/>
      <c r="C455" s="264" t="s">
        <v>960</v>
      </c>
      <c r="D455" s="264" t="s">
        <v>283</v>
      </c>
      <c r="E455" s="265" t="s">
        <v>961</v>
      </c>
      <c r="F455" s="266" t="s">
        <v>962</v>
      </c>
      <c r="G455" s="267" t="s">
        <v>234</v>
      </c>
      <c r="H455" s="268">
        <v>14</v>
      </c>
      <c r="I455" s="269"/>
      <c r="J455" s="270">
        <f>ROUND(I455*H455,2)</f>
        <v>0</v>
      </c>
      <c r="K455" s="266" t="s">
        <v>194</v>
      </c>
      <c r="L455" s="271"/>
      <c r="M455" s="272" t="s">
        <v>19</v>
      </c>
      <c r="N455" s="273" t="s">
        <v>44</v>
      </c>
      <c r="O455" s="84"/>
      <c r="P455" s="206">
        <f>O455*H455</f>
        <v>0</v>
      </c>
      <c r="Q455" s="206">
        <v>0.057000000000000002</v>
      </c>
      <c r="R455" s="206">
        <f>Q455*H455</f>
        <v>0.79800000000000004</v>
      </c>
      <c r="S455" s="206">
        <v>0</v>
      </c>
      <c r="T455" s="207">
        <f>S455*H455</f>
        <v>0</v>
      </c>
      <c r="AR455" s="208" t="s">
        <v>167</v>
      </c>
      <c r="AT455" s="208" t="s">
        <v>283</v>
      </c>
      <c r="AU455" s="208" t="s">
        <v>83</v>
      </c>
      <c r="AY455" s="18" t="s">
        <v>142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8" t="s">
        <v>81</v>
      </c>
      <c r="BK455" s="209">
        <f>ROUND(I455*H455,2)</f>
        <v>0</v>
      </c>
      <c r="BL455" s="18" t="s">
        <v>141</v>
      </c>
      <c r="BM455" s="208" t="s">
        <v>963</v>
      </c>
    </row>
    <row r="456" s="12" customFormat="1">
      <c r="B456" s="226"/>
      <c r="C456" s="227"/>
      <c r="D456" s="228" t="s">
        <v>203</v>
      </c>
      <c r="E456" s="229" t="s">
        <v>19</v>
      </c>
      <c r="F456" s="230" t="s">
        <v>951</v>
      </c>
      <c r="G456" s="227"/>
      <c r="H456" s="231">
        <v>1</v>
      </c>
      <c r="I456" s="232"/>
      <c r="J456" s="227"/>
      <c r="K456" s="227"/>
      <c r="L456" s="233"/>
      <c r="M456" s="234"/>
      <c r="N456" s="235"/>
      <c r="O456" s="235"/>
      <c r="P456" s="235"/>
      <c r="Q456" s="235"/>
      <c r="R456" s="235"/>
      <c r="S456" s="235"/>
      <c r="T456" s="236"/>
      <c r="AT456" s="237" t="s">
        <v>203</v>
      </c>
      <c r="AU456" s="237" t="s">
        <v>83</v>
      </c>
      <c r="AV456" s="12" t="s">
        <v>83</v>
      </c>
      <c r="AW456" s="12" t="s">
        <v>34</v>
      </c>
      <c r="AX456" s="12" t="s">
        <v>73</v>
      </c>
      <c r="AY456" s="237" t="s">
        <v>142</v>
      </c>
    </row>
    <row r="457" s="12" customFormat="1">
      <c r="B457" s="226"/>
      <c r="C457" s="227"/>
      <c r="D457" s="228" t="s">
        <v>203</v>
      </c>
      <c r="E457" s="229" t="s">
        <v>19</v>
      </c>
      <c r="F457" s="230" t="s">
        <v>958</v>
      </c>
      <c r="G457" s="227"/>
      <c r="H457" s="231">
        <v>7</v>
      </c>
      <c r="I457" s="232"/>
      <c r="J457" s="227"/>
      <c r="K457" s="227"/>
      <c r="L457" s="233"/>
      <c r="M457" s="234"/>
      <c r="N457" s="235"/>
      <c r="O457" s="235"/>
      <c r="P457" s="235"/>
      <c r="Q457" s="235"/>
      <c r="R457" s="235"/>
      <c r="S457" s="235"/>
      <c r="T457" s="236"/>
      <c r="AT457" s="237" t="s">
        <v>203</v>
      </c>
      <c r="AU457" s="237" t="s">
        <v>83</v>
      </c>
      <c r="AV457" s="12" t="s">
        <v>83</v>
      </c>
      <c r="AW457" s="12" t="s">
        <v>34</v>
      </c>
      <c r="AX457" s="12" t="s">
        <v>73</v>
      </c>
      <c r="AY457" s="237" t="s">
        <v>142</v>
      </c>
    </row>
    <row r="458" s="12" customFormat="1">
      <c r="B458" s="226"/>
      <c r="C458" s="227"/>
      <c r="D458" s="228" t="s">
        <v>203</v>
      </c>
      <c r="E458" s="229" t="s">
        <v>19</v>
      </c>
      <c r="F458" s="230" t="s">
        <v>959</v>
      </c>
      <c r="G458" s="227"/>
      <c r="H458" s="231">
        <v>6</v>
      </c>
      <c r="I458" s="232"/>
      <c r="J458" s="227"/>
      <c r="K458" s="227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203</v>
      </c>
      <c r="AU458" s="237" t="s">
        <v>83</v>
      </c>
      <c r="AV458" s="12" t="s">
        <v>83</v>
      </c>
      <c r="AW458" s="12" t="s">
        <v>34</v>
      </c>
      <c r="AX458" s="12" t="s">
        <v>73</v>
      </c>
      <c r="AY458" s="237" t="s">
        <v>142</v>
      </c>
    </row>
    <row r="459" s="14" customFormat="1">
      <c r="B459" s="248"/>
      <c r="C459" s="249"/>
      <c r="D459" s="228" t="s">
        <v>203</v>
      </c>
      <c r="E459" s="250" t="s">
        <v>19</v>
      </c>
      <c r="F459" s="251" t="s">
        <v>208</v>
      </c>
      <c r="G459" s="249"/>
      <c r="H459" s="252">
        <v>14</v>
      </c>
      <c r="I459" s="253"/>
      <c r="J459" s="249"/>
      <c r="K459" s="249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203</v>
      </c>
      <c r="AU459" s="258" t="s">
        <v>83</v>
      </c>
      <c r="AV459" s="14" t="s">
        <v>141</v>
      </c>
      <c r="AW459" s="14" t="s">
        <v>34</v>
      </c>
      <c r="AX459" s="14" t="s">
        <v>81</v>
      </c>
      <c r="AY459" s="258" t="s">
        <v>142</v>
      </c>
    </row>
    <row r="460" s="1" customFormat="1" ht="24" customHeight="1">
      <c r="B460" s="39"/>
      <c r="C460" s="264" t="s">
        <v>964</v>
      </c>
      <c r="D460" s="264" t="s">
        <v>283</v>
      </c>
      <c r="E460" s="265" t="s">
        <v>965</v>
      </c>
      <c r="F460" s="266" t="s">
        <v>966</v>
      </c>
      <c r="G460" s="267" t="s">
        <v>234</v>
      </c>
      <c r="H460" s="268">
        <v>28</v>
      </c>
      <c r="I460" s="269"/>
      <c r="J460" s="270">
        <f>ROUND(I460*H460,2)</f>
        <v>0</v>
      </c>
      <c r="K460" s="266" t="s">
        <v>194</v>
      </c>
      <c r="L460" s="271"/>
      <c r="M460" s="272" t="s">
        <v>19</v>
      </c>
      <c r="N460" s="273" t="s">
        <v>44</v>
      </c>
      <c r="O460" s="84"/>
      <c r="P460" s="206">
        <f>O460*H460</f>
        <v>0</v>
      </c>
      <c r="Q460" s="206">
        <v>0.027</v>
      </c>
      <c r="R460" s="206">
        <f>Q460*H460</f>
        <v>0.75600000000000001</v>
      </c>
      <c r="S460" s="206">
        <v>0</v>
      </c>
      <c r="T460" s="207">
        <f>S460*H460</f>
        <v>0</v>
      </c>
      <c r="AR460" s="208" t="s">
        <v>167</v>
      </c>
      <c r="AT460" s="208" t="s">
        <v>283</v>
      </c>
      <c r="AU460" s="208" t="s">
        <v>83</v>
      </c>
      <c r="AY460" s="18" t="s">
        <v>142</v>
      </c>
      <c r="BE460" s="209">
        <f>IF(N460="základní",J460,0)</f>
        <v>0</v>
      </c>
      <c r="BF460" s="209">
        <f>IF(N460="snížená",J460,0)</f>
        <v>0</v>
      </c>
      <c r="BG460" s="209">
        <f>IF(N460="zákl. přenesená",J460,0)</f>
        <v>0</v>
      </c>
      <c r="BH460" s="209">
        <f>IF(N460="sníž. přenesená",J460,0)</f>
        <v>0</v>
      </c>
      <c r="BI460" s="209">
        <f>IF(N460="nulová",J460,0)</f>
        <v>0</v>
      </c>
      <c r="BJ460" s="18" t="s">
        <v>81</v>
      </c>
      <c r="BK460" s="209">
        <f>ROUND(I460*H460,2)</f>
        <v>0</v>
      </c>
      <c r="BL460" s="18" t="s">
        <v>141</v>
      </c>
      <c r="BM460" s="208" t="s">
        <v>967</v>
      </c>
    </row>
    <row r="461" s="12" customFormat="1">
      <c r="B461" s="226"/>
      <c r="C461" s="227"/>
      <c r="D461" s="228" t="s">
        <v>203</v>
      </c>
      <c r="E461" s="229" t="s">
        <v>19</v>
      </c>
      <c r="F461" s="230" t="s">
        <v>968</v>
      </c>
      <c r="G461" s="227"/>
      <c r="H461" s="231">
        <v>2</v>
      </c>
      <c r="I461" s="232"/>
      <c r="J461" s="227"/>
      <c r="K461" s="227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203</v>
      </c>
      <c r="AU461" s="237" t="s">
        <v>83</v>
      </c>
      <c r="AV461" s="12" t="s">
        <v>83</v>
      </c>
      <c r="AW461" s="12" t="s">
        <v>34</v>
      </c>
      <c r="AX461" s="12" t="s">
        <v>73</v>
      </c>
      <c r="AY461" s="237" t="s">
        <v>142</v>
      </c>
    </row>
    <row r="462" s="12" customFormat="1">
      <c r="B462" s="226"/>
      <c r="C462" s="227"/>
      <c r="D462" s="228" t="s">
        <v>203</v>
      </c>
      <c r="E462" s="229" t="s">
        <v>19</v>
      </c>
      <c r="F462" s="230" t="s">
        <v>969</v>
      </c>
      <c r="G462" s="227"/>
      <c r="H462" s="231">
        <v>14</v>
      </c>
      <c r="I462" s="232"/>
      <c r="J462" s="227"/>
      <c r="K462" s="227"/>
      <c r="L462" s="233"/>
      <c r="M462" s="234"/>
      <c r="N462" s="235"/>
      <c r="O462" s="235"/>
      <c r="P462" s="235"/>
      <c r="Q462" s="235"/>
      <c r="R462" s="235"/>
      <c r="S462" s="235"/>
      <c r="T462" s="236"/>
      <c r="AT462" s="237" t="s">
        <v>203</v>
      </c>
      <c r="AU462" s="237" t="s">
        <v>83</v>
      </c>
      <c r="AV462" s="12" t="s">
        <v>83</v>
      </c>
      <c r="AW462" s="12" t="s">
        <v>34</v>
      </c>
      <c r="AX462" s="12" t="s">
        <v>73</v>
      </c>
      <c r="AY462" s="237" t="s">
        <v>142</v>
      </c>
    </row>
    <row r="463" s="12" customFormat="1">
      <c r="B463" s="226"/>
      <c r="C463" s="227"/>
      <c r="D463" s="228" t="s">
        <v>203</v>
      </c>
      <c r="E463" s="229" t="s">
        <v>19</v>
      </c>
      <c r="F463" s="230" t="s">
        <v>970</v>
      </c>
      <c r="G463" s="227"/>
      <c r="H463" s="231">
        <v>12</v>
      </c>
      <c r="I463" s="232"/>
      <c r="J463" s="227"/>
      <c r="K463" s="227"/>
      <c r="L463" s="233"/>
      <c r="M463" s="234"/>
      <c r="N463" s="235"/>
      <c r="O463" s="235"/>
      <c r="P463" s="235"/>
      <c r="Q463" s="235"/>
      <c r="R463" s="235"/>
      <c r="S463" s="235"/>
      <c r="T463" s="236"/>
      <c r="AT463" s="237" t="s">
        <v>203</v>
      </c>
      <c r="AU463" s="237" t="s">
        <v>83</v>
      </c>
      <c r="AV463" s="12" t="s">
        <v>83</v>
      </c>
      <c r="AW463" s="12" t="s">
        <v>34</v>
      </c>
      <c r="AX463" s="12" t="s">
        <v>73</v>
      </c>
      <c r="AY463" s="237" t="s">
        <v>142</v>
      </c>
    </row>
    <row r="464" s="14" customFormat="1">
      <c r="B464" s="248"/>
      <c r="C464" s="249"/>
      <c r="D464" s="228" t="s">
        <v>203</v>
      </c>
      <c r="E464" s="250" t="s">
        <v>19</v>
      </c>
      <c r="F464" s="251" t="s">
        <v>208</v>
      </c>
      <c r="G464" s="249"/>
      <c r="H464" s="252">
        <v>28</v>
      </c>
      <c r="I464" s="253"/>
      <c r="J464" s="249"/>
      <c r="K464" s="249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203</v>
      </c>
      <c r="AU464" s="258" t="s">
        <v>83</v>
      </c>
      <c r="AV464" s="14" t="s">
        <v>141</v>
      </c>
      <c r="AW464" s="14" t="s">
        <v>34</v>
      </c>
      <c r="AX464" s="14" t="s">
        <v>81</v>
      </c>
      <c r="AY464" s="258" t="s">
        <v>142</v>
      </c>
    </row>
    <row r="465" s="1" customFormat="1" ht="24" customHeight="1">
      <c r="B465" s="39"/>
      <c r="C465" s="264" t="s">
        <v>971</v>
      </c>
      <c r="D465" s="264" t="s">
        <v>283</v>
      </c>
      <c r="E465" s="265" t="s">
        <v>972</v>
      </c>
      <c r="F465" s="266" t="s">
        <v>973</v>
      </c>
      <c r="G465" s="267" t="s">
        <v>234</v>
      </c>
      <c r="H465" s="268">
        <v>13</v>
      </c>
      <c r="I465" s="269"/>
      <c r="J465" s="270">
        <f>ROUND(I465*H465,2)</f>
        <v>0</v>
      </c>
      <c r="K465" s="266" t="s">
        <v>194</v>
      </c>
      <c r="L465" s="271"/>
      <c r="M465" s="272" t="s">
        <v>19</v>
      </c>
      <c r="N465" s="273" t="s">
        <v>44</v>
      </c>
      <c r="O465" s="84"/>
      <c r="P465" s="206">
        <f>O465*H465</f>
        <v>0</v>
      </c>
      <c r="Q465" s="206">
        <v>0.060999999999999999</v>
      </c>
      <c r="R465" s="206">
        <f>Q465*H465</f>
        <v>0.79299999999999993</v>
      </c>
      <c r="S465" s="206">
        <v>0</v>
      </c>
      <c r="T465" s="207">
        <f>S465*H465</f>
        <v>0</v>
      </c>
      <c r="AR465" s="208" t="s">
        <v>167</v>
      </c>
      <c r="AT465" s="208" t="s">
        <v>283</v>
      </c>
      <c r="AU465" s="208" t="s">
        <v>83</v>
      </c>
      <c r="AY465" s="18" t="s">
        <v>142</v>
      </c>
      <c r="BE465" s="209">
        <f>IF(N465="základní",J465,0)</f>
        <v>0</v>
      </c>
      <c r="BF465" s="209">
        <f>IF(N465="snížená",J465,0)</f>
        <v>0</v>
      </c>
      <c r="BG465" s="209">
        <f>IF(N465="zákl. přenesená",J465,0)</f>
        <v>0</v>
      </c>
      <c r="BH465" s="209">
        <f>IF(N465="sníž. přenesená",J465,0)</f>
        <v>0</v>
      </c>
      <c r="BI465" s="209">
        <f>IF(N465="nulová",J465,0)</f>
        <v>0</v>
      </c>
      <c r="BJ465" s="18" t="s">
        <v>81</v>
      </c>
      <c r="BK465" s="209">
        <f>ROUND(I465*H465,2)</f>
        <v>0</v>
      </c>
      <c r="BL465" s="18" t="s">
        <v>141</v>
      </c>
      <c r="BM465" s="208" t="s">
        <v>974</v>
      </c>
    </row>
    <row r="466" s="12" customFormat="1">
      <c r="B466" s="226"/>
      <c r="C466" s="227"/>
      <c r="D466" s="228" t="s">
        <v>203</v>
      </c>
      <c r="E466" s="229" t="s">
        <v>19</v>
      </c>
      <c r="F466" s="230" t="s">
        <v>975</v>
      </c>
      <c r="G466" s="227"/>
      <c r="H466" s="231">
        <v>0</v>
      </c>
      <c r="I466" s="232"/>
      <c r="J466" s="227"/>
      <c r="K466" s="227"/>
      <c r="L466" s="233"/>
      <c r="M466" s="234"/>
      <c r="N466" s="235"/>
      <c r="O466" s="235"/>
      <c r="P466" s="235"/>
      <c r="Q466" s="235"/>
      <c r="R466" s="235"/>
      <c r="S466" s="235"/>
      <c r="T466" s="236"/>
      <c r="AT466" s="237" t="s">
        <v>203</v>
      </c>
      <c r="AU466" s="237" t="s">
        <v>83</v>
      </c>
      <c r="AV466" s="12" t="s">
        <v>83</v>
      </c>
      <c r="AW466" s="12" t="s">
        <v>34</v>
      </c>
      <c r="AX466" s="12" t="s">
        <v>73</v>
      </c>
      <c r="AY466" s="237" t="s">
        <v>142</v>
      </c>
    </row>
    <row r="467" s="12" customFormat="1">
      <c r="B467" s="226"/>
      <c r="C467" s="227"/>
      <c r="D467" s="228" t="s">
        <v>203</v>
      </c>
      <c r="E467" s="229" t="s">
        <v>19</v>
      </c>
      <c r="F467" s="230" t="s">
        <v>958</v>
      </c>
      <c r="G467" s="227"/>
      <c r="H467" s="231">
        <v>7</v>
      </c>
      <c r="I467" s="232"/>
      <c r="J467" s="227"/>
      <c r="K467" s="227"/>
      <c r="L467" s="233"/>
      <c r="M467" s="234"/>
      <c r="N467" s="235"/>
      <c r="O467" s="235"/>
      <c r="P467" s="235"/>
      <c r="Q467" s="235"/>
      <c r="R467" s="235"/>
      <c r="S467" s="235"/>
      <c r="T467" s="236"/>
      <c r="AT467" s="237" t="s">
        <v>203</v>
      </c>
      <c r="AU467" s="237" t="s">
        <v>83</v>
      </c>
      <c r="AV467" s="12" t="s">
        <v>83</v>
      </c>
      <c r="AW467" s="12" t="s">
        <v>34</v>
      </c>
      <c r="AX467" s="12" t="s">
        <v>73</v>
      </c>
      <c r="AY467" s="237" t="s">
        <v>142</v>
      </c>
    </row>
    <row r="468" s="12" customFormat="1">
      <c r="B468" s="226"/>
      <c r="C468" s="227"/>
      <c r="D468" s="228" t="s">
        <v>203</v>
      </c>
      <c r="E468" s="229" t="s">
        <v>19</v>
      </c>
      <c r="F468" s="230" t="s">
        <v>959</v>
      </c>
      <c r="G468" s="227"/>
      <c r="H468" s="231">
        <v>6</v>
      </c>
      <c r="I468" s="232"/>
      <c r="J468" s="227"/>
      <c r="K468" s="227"/>
      <c r="L468" s="233"/>
      <c r="M468" s="234"/>
      <c r="N468" s="235"/>
      <c r="O468" s="235"/>
      <c r="P468" s="235"/>
      <c r="Q468" s="235"/>
      <c r="R468" s="235"/>
      <c r="S468" s="235"/>
      <c r="T468" s="236"/>
      <c r="AT468" s="237" t="s">
        <v>203</v>
      </c>
      <c r="AU468" s="237" t="s">
        <v>83</v>
      </c>
      <c r="AV468" s="12" t="s">
        <v>83</v>
      </c>
      <c r="AW468" s="12" t="s">
        <v>34</v>
      </c>
      <c r="AX468" s="12" t="s">
        <v>73</v>
      </c>
      <c r="AY468" s="237" t="s">
        <v>142</v>
      </c>
    </row>
    <row r="469" s="14" customFormat="1">
      <c r="B469" s="248"/>
      <c r="C469" s="249"/>
      <c r="D469" s="228" t="s">
        <v>203</v>
      </c>
      <c r="E469" s="250" t="s">
        <v>19</v>
      </c>
      <c r="F469" s="251" t="s">
        <v>208</v>
      </c>
      <c r="G469" s="249"/>
      <c r="H469" s="252">
        <v>13</v>
      </c>
      <c r="I469" s="253"/>
      <c r="J469" s="249"/>
      <c r="K469" s="249"/>
      <c r="L469" s="254"/>
      <c r="M469" s="255"/>
      <c r="N469" s="256"/>
      <c r="O469" s="256"/>
      <c r="P469" s="256"/>
      <c r="Q469" s="256"/>
      <c r="R469" s="256"/>
      <c r="S469" s="256"/>
      <c r="T469" s="257"/>
      <c r="AT469" s="258" t="s">
        <v>203</v>
      </c>
      <c r="AU469" s="258" t="s">
        <v>83</v>
      </c>
      <c r="AV469" s="14" t="s">
        <v>141</v>
      </c>
      <c r="AW469" s="14" t="s">
        <v>34</v>
      </c>
      <c r="AX469" s="14" t="s">
        <v>81</v>
      </c>
      <c r="AY469" s="258" t="s">
        <v>142</v>
      </c>
    </row>
    <row r="470" s="1" customFormat="1" ht="24" customHeight="1">
      <c r="B470" s="39"/>
      <c r="C470" s="264" t="s">
        <v>976</v>
      </c>
      <c r="D470" s="264" t="s">
        <v>283</v>
      </c>
      <c r="E470" s="265" t="s">
        <v>977</v>
      </c>
      <c r="F470" s="266" t="s">
        <v>978</v>
      </c>
      <c r="G470" s="267" t="s">
        <v>234</v>
      </c>
      <c r="H470" s="268">
        <v>14</v>
      </c>
      <c r="I470" s="269"/>
      <c r="J470" s="270">
        <f>ROUND(I470*H470,2)</f>
        <v>0</v>
      </c>
      <c r="K470" s="266" t="s">
        <v>19</v>
      </c>
      <c r="L470" s="271"/>
      <c r="M470" s="272" t="s">
        <v>19</v>
      </c>
      <c r="N470" s="273" t="s">
        <v>44</v>
      </c>
      <c r="O470" s="84"/>
      <c r="P470" s="206">
        <f>O470*H470</f>
        <v>0</v>
      </c>
      <c r="Q470" s="206">
        <v>0.17000000000000001</v>
      </c>
      <c r="R470" s="206">
        <f>Q470*H470</f>
        <v>2.3800000000000003</v>
      </c>
      <c r="S470" s="206">
        <v>0</v>
      </c>
      <c r="T470" s="207">
        <f>S470*H470</f>
        <v>0</v>
      </c>
      <c r="AR470" s="208" t="s">
        <v>167</v>
      </c>
      <c r="AT470" s="208" t="s">
        <v>283</v>
      </c>
      <c r="AU470" s="208" t="s">
        <v>83</v>
      </c>
      <c r="AY470" s="18" t="s">
        <v>142</v>
      </c>
      <c r="BE470" s="209">
        <f>IF(N470="základní",J470,0)</f>
        <v>0</v>
      </c>
      <c r="BF470" s="209">
        <f>IF(N470="snížená",J470,0)</f>
        <v>0</v>
      </c>
      <c r="BG470" s="209">
        <f>IF(N470="zákl. přenesená",J470,0)</f>
        <v>0</v>
      </c>
      <c r="BH470" s="209">
        <f>IF(N470="sníž. přenesená",J470,0)</f>
        <v>0</v>
      </c>
      <c r="BI470" s="209">
        <f>IF(N470="nulová",J470,0)</f>
        <v>0</v>
      </c>
      <c r="BJ470" s="18" t="s">
        <v>81</v>
      </c>
      <c r="BK470" s="209">
        <f>ROUND(I470*H470,2)</f>
        <v>0</v>
      </c>
      <c r="BL470" s="18" t="s">
        <v>141</v>
      </c>
      <c r="BM470" s="208" t="s">
        <v>979</v>
      </c>
    </row>
    <row r="471" s="12" customFormat="1">
      <c r="B471" s="226"/>
      <c r="C471" s="227"/>
      <c r="D471" s="228" t="s">
        <v>203</v>
      </c>
      <c r="E471" s="229" t="s">
        <v>19</v>
      </c>
      <c r="F471" s="230" t="s">
        <v>951</v>
      </c>
      <c r="G471" s="227"/>
      <c r="H471" s="231">
        <v>1</v>
      </c>
      <c r="I471" s="232"/>
      <c r="J471" s="227"/>
      <c r="K471" s="227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203</v>
      </c>
      <c r="AU471" s="237" t="s">
        <v>83</v>
      </c>
      <c r="AV471" s="12" t="s">
        <v>83</v>
      </c>
      <c r="AW471" s="12" t="s">
        <v>34</v>
      </c>
      <c r="AX471" s="12" t="s">
        <v>73</v>
      </c>
      <c r="AY471" s="237" t="s">
        <v>142</v>
      </c>
    </row>
    <row r="472" s="12" customFormat="1">
      <c r="B472" s="226"/>
      <c r="C472" s="227"/>
      <c r="D472" s="228" t="s">
        <v>203</v>
      </c>
      <c r="E472" s="229" t="s">
        <v>19</v>
      </c>
      <c r="F472" s="230" t="s">
        <v>958</v>
      </c>
      <c r="G472" s="227"/>
      <c r="H472" s="231">
        <v>7</v>
      </c>
      <c r="I472" s="232"/>
      <c r="J472" s="227"/>
      <c r="K472" s="227"/>
      <c r="L472" s="233"/>
      <c r="M472" s="234"/>
      <c r="N472" s="235"/>
      <c r="O472" s="235"/>
      <c r="P472" s="235"/>
      <c r="Q472" s="235"/>
      <c r="R472" s="235"/>
      <c r="S472" s="235"/>
      <c r="T472" s="236"/>
      <c r="AT472" s="237" t="s">
        <v>203</v>
      </c>
      <c r="AU472" s="237" t="s">
        <v>83</v>
      </c>
      <c r="AV472" s="12" t="s">
        <v>83</v>
      </c>
      <c r="AW472" s="12" t="s">
        <v>34</v>
      </c>
      <c r="AX472" s="12" t="s">
        <v>73</v>
      </c>
      <c r="AY472" s="237" t="s">
        <v>142</v>
      </c>
    </row>
    <row r="473" s="12" customFormat="1">
      <c r="B473" s="226"/>
      <c r="C473" s="227"/>
      <c r="D473" s="228" t="s">
        <v>203</v>
      </c>
      <c r="E473" s="229" t="s">
        <v>19</v>
      </c>
      <c r="F473" s="230" t="s">
        <v>959</v>
      </c>
      <c r="G473" s="227"/>
      <c r="H473" s="231">
        <v>6</v>
      </c>
      <c r="I473" s="232"/>
      <c r="J473" s="227"/>
      <c r="K473" s="227"/>
      <c r="L473" s="233"/>
      <c r="M473" s="234"/>
      <c r="N473" s="235"/>
      <c r="O473" s="235"/>
      <c r="P473" s="235"/>
      <c r="Q473" s="235"/>
      <c r="R473" s="235"/>
      <c r="S473" s="235"/>
      <c r="T473" s="236"/>
      <c r="AT473" s="237" t="s">
        <v>203</v>
      </c>
      <c r="AU473" s="237" t="s">
        <v>83</v>
      </c>
      <c r="AV473" s="12" t="s">
        <v>83</v>
      </c>
      <c r="AW473" s="12" t="s">
        <v>34</v>
      </c>
      <c r="AX473" s="12" t="s">
        <v>73</v>
      </c>
      <c r="AY473" s="237" t="s">
        <v>142</v>
      </c>
    </row>
    <row r="474" s="14" customFormat="1">
      <c r="B474" s="248"/>
      <c r="C474" s="249"/>
      <c r="D474" s="228" t="s">
        <v>203</v>
      </c>
      <c r="E474" s="250" t="s">
        <v>19</v>
      </c>
      <c r="F474" s="251" t="s">
        <v>208</v>
      </c>
      <c r="G474" s="249"/>
      <c r="H474" s="252">
        <v>14</v>
      </c>
      <c r="I474" s="253"/>
      <c r="J474" s="249"/>
      <c r="K474" s="249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203</v>
      </c>
      <c r="AU474" s="258" t="s">
        <v>83</v>
      </c>
      <c r="AV474" s="14" t="s">
        <v>141</v>
      </c>
      <c r="AW474" s="14" t="s">
        <v>34</v>
      </c>
      <c r="AX474" s="14" t="s">
        <v>81</v>
      </c>
      <c r="AY474" s="258" t="s">
        <v>142</v>
      </c>
    </row>
    <row r="475" s="1" customFormat="1" ht="24" customHeight="1">
      <c r="B475" s="39"/>
      <c r="C475" s="264" t="s">
        <v>980</v>
      </c>
      <c r="D475" s="264" t="s">
        <v>283</v>
      </c>
      <c r="E475" s="265" t="s">
        <v>981</v>
      </c>
      <c r="F475" s="266" t="s">
        <v>982</v>
      </c>
      <c r="G475" s="267" t="s">
        <v>234</v>
      </c>
      <c r="H475" s="268">
        <v>14</v>
      </c>
      <c r="I475" s="269"/>
      <c r="J475" s="270">
        <f>ROUND(I475*H475,2)</f>
        <v>0</v>
      </c>
      <c r="K475" s="266" t="s">
        <v>194</v>
      </c>
      <c r="L475" s="271"/>
      <c r="M475" s="272" t="s">
        <v>19</v>
      </c>
      <c r="N475" s="273" t="s">
        <v>44</v>
      </c>
      <c r="O475" s="84"/>
      <c r="P475" s="206">
        <f>O475*H475</f>
        <v>0</v>
      </c>
      <c r="Q475" s="206">
        <v>0.071999999999999995</v>
      </c>
      <c r="R475" s="206">
        <f>Q475*H475</f>
        <v>1.008</v>
      </c>
      <c r="S475" s="206">
        <v>0</v>
      </c>
      <c r="T475" s="207">
        <f>S475*H475</f>
        <v>0</v>
      </c>
      <c r="AR475" s="208" t="s">
        <v>167</v>
      </c>
      <c r="AT475" s="208" t="s">
        <v>283</v>
      </c>
      <c r="AU475" s="208" t="s">
        <v>83</v>
      </c>
      <c r="AY475" s="18" t="s">
        <v>142</v>
      </c>
      <c r="BE475" s="209">
        <f>IF(N475="základní",J475,0)</f>
        <v>0</v>
      </c>
      <c r="BF475" s="209">
        <f>IF(N475="snížená",J475,0)</f>
        <v>0</v>
      </c>
      <c r="BG475" s="209">
        <f>IF(N475="zákl. přenesená",J475,0)</f>
        <v>0</v>
      </c>
      <c r="BH475" s="209">
        <f>IF(N475="sníž. přenesená",J475,0)</f>
        <v>0</v>
      </c>
      <c r="BI475" s="209">
        <f>IF(N475="nulová",J475,0)</f>
        <v>0</v>
      </c>
      <c r="BJ475" s="18" t="s">
        <v>81</v>
      </c>
      <c r="BK475" s="209">
        <f>ROUND(I475*H475,2)</f>
        <v>0</v>
      </c>
      <c r="BL475" s="18" t="s">
        <v>141</v>
      </c>
      <c r="BM475" s="208" t="s">
        <v>983</v>
      </c>
    </row>
    <row r="476" s="12" customFormat="1">
      <c r="B476" s="226"/>
      <c r="C476" s="227"/>
      <c r="D476" s="228" t="s">
        <v>203</v>
      </c>
      <c r="E476" s="229" t="s">
        <v>19</v>
      </c>
      <c r="F476" s="230" t="s">
        <v>951</v>
      </c>
      <c r="G476" s="227"/>
      <c r="H476" s="231">
        <v>1</v>
      </c>
      <c r="I476" s="232"/>
      <c r="J476" s="227"/>
      <c r="K476" s="227"/>
      <c r="L476" s="233"/>
      <c r="M476" s="234"/>
      <c r="N476" s="235"/>
      <c r="O476" s="235"/>
      <c r="P476" s="235"/>
      <c r="Q476" s="235"/>
      <c r="R476" s="235"/>
      <c r="S476" s="235"/>
      <c r="T476" s="236"/>
      <c r="AT476" s="237" t="s">
        <v>203</v>
      </c>
      <c r="AU476" s="237" t="s">
        <v>83</v>
      </c>
      <c r="AV476" s="12" t="s">
        <v>83</v>
      </c>
      <c r="AW476" s="12" t="s">
        <v>34</v>
      </c>
      <c r="AX476" s="12" t="s">
        <v>73</v>
      </c>
      <c r="AY476" s="237" t="s">
        <v>142</v>
      </c>
    </row>
    <row r="477" s="12" customFormat="1">
      <c r="B477" s="226"/>
      <c r="C477" s="227"/>
      <c r="D477" s="228" t="s">
        <v>203</v>
      </c>
      <c r="E477" s="229" t="s">
        <v>19</v>
      </c>
      <c r="F477" s="230" t="s">
        <v>958</v>
      </c>
      <c r="G477" s="227"/>
      <c r="H477" s="231">
        <v>7</v>
      </c>
      <c r="I477" s="232"/>
      <c r="J477" s="227"/>
      <c r="K477" s="227"/>
      <c r="L477" s="233"/>
      <c r="M477" s="234"/>
      <c r="N477" s="235"/>
      <c r="O477" s="235"/>
      <c r="P477" s="235"/>
      <c r="Q477" s="235"/>
      <c r="R477" s="235"/>
      <c r="S477" s="235"/>
      <c r="T477" s="236"/>
      <c r="AT477" s="237" t="s">
        <v>203</v>
      </c>
      <c r="AU477" s="237" t="s">
        <v>83</v>
      </c>
      <c r="AV477" s="12" t="s">
        <v>83</v>
      </c>
      <c r="AW477" s="12" t="s">
        <v>34</v>
      </c>
      <c r="AX477" s="12" t="s">
        <v>73</v>
      </c>
      <c r="AY477" s="237" t="s">
        <v>142</v>
      </c>
    </row>
    <row r="478" s="12" customFormat="1">
      <c r="B478" s="226"/>
      <c r="C478" s="227"/>
      <c r="D478" s="228" t="s">
        <v>203</v>
      </c>
      <c r="E478" s="229" t="s">
        <v>19</v>
      </c>
      <c r="F478" s="230" t="s">
        <v>959</v>
      </c>
      <c r="G478" s="227"/>
      <c r="H478" s="231">
        <v>6</v>
      </c>
      <c r="I478" s="232"/>
      <c r="J478" s="227"/>
      <c r="K478" s="227"/>
      <c r="L478" s="233"/>
      <c r="M478" s="234"/>
      <c r="N478" s="235"/>
      <c r="O478" s="235"/>
      <c r="P478" s="235"/>
      <c r="Q478" s="235"/>
      <c r="R478" s="235"/>
      <c r="S478" s="235"/>
      <c r="T478" s="236"/>
      <c r="AT478" s="237" t="s">
        <v>203</v>
      </c>
      <c r="AU478" s="237" t="s">
        <v>83</v>
      </c>
      <c r="AV478" s="12" t="s">
        <v>83</v>
      </c>
      <c r="AW478" s="12" t="s">
        <v>34</v>
      </c>
      <c r="AX478" s="12" t="s">
        <v>73</v>
      </c>
      <c r="AY478" s="237" t="s">
        <v>142</v>
      </c>
    </row>
    <row r="479" s="14" customFormat="1">
      <c r="B479" s="248"/>
      <c r="C479" s="249"/>
      <c r="D479" s="228" t="s">
        <v>203</v>
      </c>
      <c r="E479" s="250" t="s">
        <v>19</v>
      </c>
      <c r="F479" s="251" t="s">
        <v>208</v>
      </c>
      <c r="G479" s="249"/>
      <c r="H479" s="252">
        <v>14</v>
      </c>
      <c r="I479" s="253"/>
      <c r="J479" s="249"/>
      <c r="K479" s="249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203</v>
      </c>
      <c r="AU479" s="258" t="s">
        <v>83</v>
      </c>
      <c r="AV479" s="14" t="s">
        <v>141</v>
      </c>
      <c r="AW479" s="14" t="s">
        <v>34</v>
      </c>
      <c r="AX479" s="14" t="s">
        <v>81</v>
      </c>
      <c r="AY479" s="258" t="s">
        <v>142</v>
      </c>
    </row>
    <row r="480" s="1" customFormat="1" ht="16.5" customHeight="1">
      <c r="B480" s="39"/>
      <c r="C480" s="264" t="s">
        <v>984</v>
      </c>
      <c r="D480" s="264" t="s">
        <v>283</v>
      </c>
      <c r="E480" s="265" t="s">
        <v>985</v>
      </c>
      <c r="F480" s="266" t="s">
        <v>986</v>
      </c>
      <c r="G480" s="267" t="s">
        <v>234</v>
      </c>
      <c r="H480" s="268">
        <v>1</v>
      </c>
      <c r="I480" s="269"/>
      <c r="J480" s="270">
        <f>ROUND(I480*H480,2)</f>
        <v>0</v>
      </c>
      <c r="K480" s="266" t="s">
        <v>194</v>
      </c>
      <c r="L480" s="271"/>
      <c r="M480" s="272" t="s">
        <v>19</v>
      </c>
      <c r="N480" s="273" t="s">
        <v>44</v>
      </c>
      <c r="O480" s="84"/>
      <c r="P480" s="206">
        <f>O480*H480</f>
        <v>0</v>
      </c>
      <c r="Q480" s="206">
        <v>0.050599999999999999</v>
      </c>
      <c r="R480" s="206">
        <f>Q480*H480</f>
        <v>0.050599999999999999</v>
      </c>
      <c r="S480" s="206">
        <v>0</v>
      </c>
      <c r="T480" s="207">
        <f>S480*H480</f>
        <v>0</v>
      </c>
      <c r="AR480" s="208" t="s">
        <v>167</v>
      </c>
      <c r="AT480" s="208" t="s">
        <v>283</v>
      </c>
      <c r="AU480" s="208" t="s">
        <v>83</v>
      </c>
      <c r="AY480" s="18" t="s">
        <v>142</v>
      </c>
      <c r="BE480" s="209">
        <f>IF(N480="základní",J480,0)</f>
        <v>0</v>
      </c>
      <c r="BF480" s="209">
        <f>IF(N480="snížená",J480,0)</f>
        <v>0</v>
      </c>
      <c r="BG480" s="209">
        <f>IF(N480="zákl. přenesená",J480,0)</f>
        <v>0</v>
      </c>
      <c r="BH480" s="209">
        <f>IF(N480="sníž. přenesená",J480,0)</f>
        <v>0</v>
      </c>
      <c r="BI480" s="209">
        <f>IF(N480="nulová",J480,0)</f>
        <v>0</v>
      </c>
      <c r="BJ480" s="18" t="s">
        <v>81</v>
      </c>
      <c r="BK480" s="209">
        <f>ROUND(I480*H480,2)</f>
        <v>0</v>
      </c>
      <c r="BL480" s="18" t="s">
        <v>141</v>
      </c>
      <c r="BM480" s="208" t="s">
        <v>987</v>
      </c>
    </row>
    <row r="481" s="1" customFormat="1">
      <c r="B481" s="39"/>
      <c r="C481" s="40"/>
      <c r="D481" s="228" t="s">
        <v>213</v>
      </c>
      <c r="E481" s="40"/>
      <c r="F481" s="259" t="s">
        <v>988</v>
      </c>
      <c r="G481" s="40"/>
      <c r="H481" s="40"/>
      <c r="I481" s="136"/>
      <c r="J481" s="40"/>
      <c r="K481" s="40"/>
      <c r="L481" s="44"/>
      <c r="M481" s="260"/>
      <c r="N481" s="84"/>
      <c r="O481" s="84"/>
      <c r="P481" s="84"/>
      <c r="Q481" s="84"/>
      <c r="R481" s="84"/>
      <c r="S481" s="84"/>
      <c r="T481" s="85"/>
      <c r="AT481" s="18" t="s">
        <v>213</v>
      </c>
      <c r="AU481" s="18" t="s">
        <v>83</v>
      </c>
    </row>
    <row r="482" s="1" customFormat="1" ht="16.5" customHeight="1">
      <c r="B482" s="39"/>
      <c r="C482" s="264" t="s">
        <v>989</v>
      </c>
      <c r="D482" s="264" t="s">
        <v>283</v>
      </c>
      <c r="E482" s="265" t="s">
        <v>990</v>
      </c>
      <c r="F482" s="266" t="s">
        <v>991</v>
      </c>
      <c r="G482" s="267" t="s">
        <v>234</v>
      </c>
      <c r="H482" s="268">
        <v>7</v>
      </c>
      <c r="I482" s="269"/>
      <c r="J482" s="270">
        <f>ROUND(I482*H482,2)</f>
        <v>0</v>
      </c>
      <c r="K482" s="266" t="s">
        <v>194</v>
      </c>
      <c r="L482" s="271"/>
      <c r="M482" s="272" t="s">
        <v>19</v>
      </c>
      <c r="N482" s="273" t="s">
        <v>44</v>
      </c>
      <c r="O482" s="84"/>
      <c r="P482" s="206">
        <f>O482*H482</f>
        <v>0</v>
      </c>
      <c r="Q482" s="206">
        <v>0.038600000000000002</v>
      </c>
      <c r="R482" s="206">
        <f>Q482*H482</f>
        <v>0.2702</v>
      </c>
      <c r="S482" s="206">
        <v>0</v>
      </c>
      <c r="T482" s="207">
        <f>S482*H482</f>
        <v>0</v>
      </c>
      <c r="AR482" s="208" t="s">
        <v>167</v>
      </c>
      <c r="AT482" s="208" t="s">
        <v>283</v>
      </c>
      <c r="AU482" s="208" t="s">
        <v>83</v>
      </c>
      <c r="AY482" s="18" t="s">
        <v>142</v>
      </c>
      <c r="BE482" s="209">
        <f>IF(N482="základní",J482,0)</f>
        <v>0</v>
      </c>
      <c r="BF482" s="209">
        <f>IF(N482="snížená",J482,0)</f>
        <v>0</v>
      </c>
      <c r="BG482" s="209">
        <f>IF(N482="zákl. přenesená",J482,0)</f>
        <v>0</v>
      </c>
      <c r="BH482" s="209">
        <f>IF(N482="sníž. přenesená",J482,0)</f>
        <v>0</v>
      </c>
      <c r="BI482" s="209">
        <f>IF(N482="nulová",J482,0)</f>
        <v>0</v>
      </c>
      <c r="BJ482" s="18" t="s">
        <v>81</v>
      </c>
      <c r="BK482" s="209">
        <f>ROUND(I482*H482,2)</f>
        <v>0</v>
      </c>
      <c r="BL482" s="18" t="s">
        <v>141</v>
      </c>
      <c r="BM482" s="208" t="s">
        <v>992</v>
      </c>
    </row>
    <row r="483" s="12" customFormat="1">
      <c r="B483" s="226"/>
      <c r="C483" s="227"/>
      <c r="D483" s="228" t="s">
        <v>203</v>
      </c>
      <c r="E483" s="229" t="s">
        <v>19</v>
      </c>
      <c r="F483" s="230" t="s">
        <v>975</v>
      </c>
      <c r="G483" s="227"/>
      <c r="H483" s="231">
        <v>0</v>
      </c>
      <c r="I483" s="232"/>
      <c r="J483" s="227"/>
      <c r="K483" s="227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203</v>
      </c>
      <c r="AU483" s="237" t="s">
        <v>83</v>
      </c>
      <c r="AV483" s="12" t="s">
        <v>83</v>
      </c>
      <c r="AW483" s="12" t="s">
        <v>34</v>
      </c>
      <c r="AX483" s="12" t="s">
        <v>73</v>
      </c>
      <c r="AY483" s="237" t="s">
        <v>142</v>
      </c>
    </row>
    <row r="484" s="12" customFormat="1">
      <c r="B484" s="226"/>
      <c r="C484" s="227"/>
      <c r="D484" s="228" t="s">
        <v>203</v>
      </c>
      <c r="E484" s="229" t="s">
        <v>19</v>
      </c>
      <c r="F484" s="230" t="s">
        <v>958</v>
      </c>
      <c r="G484" s="227"/>
      <c r="H484" s="231">
        <v>7</v>
      </c>
      <c r="I484" s="232"/>
      <c r="J484" s="227"/>
      <c r="K484" s="227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203</v>
      </c>
      <c r="AU484" s="237" t="s">
        <v>83</v>
      </c>
      <c r="AV484" s="12" t="s">
        <v>83</v>
      </c>
      <c r="AW484" s="12" t="s">
        <v>34</v>
      </c>
      <c r="AX484" s="12" t="s">
        <v>73</v>
      </c>
      <c r="AY484" s="237" t="s">
        <v>142</v>
      </c>
    </row>
    <row r="485" s="12" customFormat="1">
      <c r="B485" s="226"/>
      <c r="C485" s="227"/>
      <c r="D485" s="228" t="s">
        <v>203</v>
      </c>
      <c r="E485" s="229" t="s">
        <v>19</v>
      </c>
      <c r="F485" s="230" t="s">
        <v>953</v>
      </c>
      <c r="G485" s="227"/>
      <c r="H485" s="231">
        <v>0</v>
      </c>
      <c r="I485" s="232"/>
      <c r="J485" s="227"/>
      <c r="K485" s="227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203</v>
      </c>
      <c r="AU485" s="237" t="s">
        <v>83</v>
      </c>
      <c r="AV485" s="12" t="s">
        <v>83</v>
      </c>
      <c r="AW485" s="12" t="s">
        <v>34</v>
      </c>
      <c r="AX485" s="12" t="s">
        <v>73</v>
      </c>
      <c r="AY485" s="237" t="s">
        <v>142</v>
      </c>
    </row>
    <row r="486" s="14" customFormat="1">
      <c r="B486" s="248"/>
      <c r="C486" s="249"/>
      <c r="D486" s="228" t="s">
        <v>203</v>
      </c>
      <c r="E486" s="250" t="s">
        <v>19</v>
      </c>
      <c r="F486" s="251" t="s">
        <v>208</v>
      </c>
      <c r="G486" s="249"/>
      <c r="H486" s="252">
        <v>7</v>
      </c>
      <c r="I486" s="253"/>
      <c r="J486" s="249"/>
      <c r="K486" s="249"/>
      <c r="L486" s="254"/>
      <c r="M486" s="255"/>
      <c r="N486" s="256"/>
      <c r="O486" s="256"/>
      <c r="P486" s="256"/>
      <c r="Q486" s="256"/>
      <c r="R486" s="256"/>
      <c r="S486" s="256"/>
      <c r="T486" s="257"/>
      <c r="AT486" s="258" t="s">
        <v>203</v>
      </c>
      <c r="AU486" s="258" t="s">
        <v>83</v>
      </c>
      <c r="AV486" s="14" t="s">
        <v>141</v>
      </c>
      <c r="AW486" s="14" t="s">
        <v>34</v>
      </c>
      <c r="AX486" s="14" t="s">
        <v>81</v>
      </c>
      <c r="AY486" s="258" t="s">
        <v>142</v>
      </c>
    </row>
    <row r="487" s="1" customFormat="1" ht="24" customHeight="1">
      <c r="B487" s="39"/>
      <c r="C487" s="264" t="s">
        <v>993</v>
      </c>
      <c r="D487" s="264" t="s">
        <v>283</v>
      </c>
      <c r="E487" s="265" t="s">
        <v>994</v>
      </c>
      <c r="F487" s="266" t="s">
        <v>995</v>
      </c>
      <c r="G487" s="267" t="s">
        <v>234</v>
      </c>
      <c r="H487" s="268">
        <v>13</v>
      </c>
      <c r="I487" s="269"/>
      <c r="J487" s="270">
        <f>ROUND(I487*H487,2)</f>
        <v>0</v>
      </c>
      <c r="K487" s="266" t="s">
        <v>194</v>
      </c>
      <c r="L487" s="271"/>
      <c r="M487" s="272" t="s">
        <v>19</v>
      </c>
      <c r="N487" s="273" t="s">
        <v>44</v>
      </c>
      <c r="O487" s="84"/>
      <c r="P487" s="206">
        <f>O487*H487</f>
        <v>0</v>
      </c>
      <c r="Q487" s="206">
        <v>0.0060000000000000001</v>
      </c>
      <c r="R487" s="206">
        <f>Q487*H487</f>
        <v>0.078</v>
      </c>
      <c r="S487" s="206">
        <v>0</v>
      </c>
      <c r="T487" s="207">
        <f>S487*H487</f>
        <v>0</v>
      </c>
      <c r="AR487" s="208" t="s">
        <v>167</v>
      </c>
      <c r="AT487" s="208" t="s">
        <v>283</v>
      </c>
      <c r="AU487" s="208" t="s">
        <v>83</v>
      </c>
      <c r="AY487" s="18" t="s">
        <v>142</v>
      </c>
      <c r="BE487" s="209">
        <f>IF(N487="základní",J487,0)</f>
        <v>0</v>
      </c>
      <c r="BF487" s="209">
        <f>IF(N487="snížená",J487,0)</f>
        <v>0</v>
      </c>
      <c r="BG487" s="209">
        <f>IF(N487="zákl. přenesená",J487,0)</f>
        <v>0</v>
      </c>
      <c r="BH487" s="209">
        <f>IF(N487="sníž. přenesená",J487,0)</f>
        <v>0</v>
      </c>
      <c r="BI487" s="209">
        <f>IF(N487="nulová",J487,0)</f>
        <v>0</v>
      </c>
      <c r="BJ487" s="18" t="s">
        <v>81</v>
      </c>
      <c r="BK487" s="209">
        <f>ROUND(I487*H487,2)</f>
        <v>0</v>
      </c>
      <c r="BL487" s="18" t="s">
        <v>141</v>
      </c>
      <c r="BM487" s="208" t="s">
        <v>996</v>
      </c>
    </row>
    <row r="488" s="12" customFormat="1">
      <c r="B488" s="226"/>
      <c r="C488" s="227"/>
      <c r="D488" s="228" t="s">
        <v>203</v>
      </c>
      <c r="E488" s="229" t="s">
        <v>19</v>
      </c>
      <c r="F488" s="230" t="s">
        <v>975</v>
      </c>
      <c r="G488" s="227"/>
      <c r="H488" s="231">
        <v>0</v>
      </c>
      <c r="I488" s="232"/>
      <c r="J488" s="227"/>
      <c r="K488" s="227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203</v>
      </c>
      <c r="AU488" s="237" t="s">
        <v>83</v>
      </c>
      <c r="AV488" s="12" t="s">
        <v>83</v>
      </c>
      <c r="AW488" s="12" t="s">
        <v>34</v>
      </c>
      <c r="AX488" s="12" t="s">
        <v>73</v>
      </c>
      <c r="AY488" s="237" t="s">
        <v>142</v>
      </c>
    </row>
    <row r="489" s="12" customFormat="1">
      <c r="B489" s="226"/>
      <c r="C489" s="227"/>
      <c r="D489" s="228" t="s">
        <v>203</v>
      </c>
      <c r="E489" s="229" t="s">
        <v>19</v>
      </c>
      <c r="F489" s="230" t="s">
        <v>958</v>
      </c>
      <c r="G489" s="227"/>
      <c r="H489" s="231">
        <v>7</v>
      </c>
      <c r="I489" s="232"/>
      <c r="J489" s="227"/>
      <c r="K489" s="227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203</v>
      </c>
      <c r="AU489" s="237" t="s">
        <v>83</v>
      </c>
      <c r="AV489" s="12" t="s">
        <v>83</v>
      </c>
      <c r="AW489" s="12" t="s">
        <v>34</v>
      </c>
      <c r="AX489" s="12" t="s">
        <v>73</v>
      </c>
      <c r="AY489" s="237" t="s">
        <v>142</v>
      </c>
    </row>
    <row r="490" s="12" customFormat="1">
      <c r="B490" s="226"/>
      <c r="C490" s="227"/>
      <c r="D490" s="228" t="s">
        <v>203</v>
      </c>
      <c r="E490" s="229" t="s">
        <v>19</v>
      </c>
      <c r="F490" s="230" t="s">
        <v>959</v>
      </c>
      <c r="G490" s="227"/>
      <c r="H490" s="231">
        <v>6</v>
      </c>
      <c r="I490" s="232"/>
      <c r="J490" s="227"/>
      <c r="K490" s="227"/>
      <c r="L490" s="233"/>
      <c r="M490" s="234"/>
      <c r="N490" s="235"/>
      <c r="O490" s="235"/>
      <c r="P490" s="235"/>
      <c r="Q490" s="235"/>
      <c r="R490" s="235"/>
      <c r="S490" s="235"/>
      <c r="T490" s="236"/>
      <c r="AT490" s="237" t="s">
        <v>203</v>
      </c>
      <c r="AU490" s="237" t="s">
        <v>83</v>
      </c>
      <c r="AV490" s="12" t="s">
        <v>83</v>
      </c>
      <c r="AW490" s="12" t="s">
        <v>34</v>
      </c>
      <c r="AX490" s="12" t="s">
        <v>73</v>
      </c>
      <c r="AY490" s="237" t="s">
        <v>142</v>
      </c>
    </row>
    <row r="491" s="14" customFormat="1">
      <c r="B491" s="248"/>
      <c r="C491" s="249"/>
      <c r="D491" s="228" t="s">
        <v>203</v>
      </c>
      <c r="E491" s="250" t="s">
        <v>19</v>
      </c>
      <c r="F491" s="251" t="s">
        <v>208</v>
      </c>
      <c r="G491" s="249"/>
      <c r="H491" s="252">
        <v>13</v>
      </c>
      <c r="I491" s="253"/>
      <c r="J491" s="249"/>
      <c r="K491" s="249"/>
      <c r="L491" s="254"/>
      <c r="M491" s="255"/>
      <c r="N491" s="256"/>
      <c r="O491" s="256"/>
      <c r="P491" s="256"/>
      <c r="Q491" s="256"/>
      <c r="R491" s="256"/>
      <c r="S491" s="256"/>
      <c r="T491" s="257"/>
      <c r="AT491" s="258" t="s">
        <v>203</v>
      </c>
      <c r="AU491" s="258" t="s">
        <v>83</v>
      </c>
      <c r="AV491" s="14" t="s">
        <v>141</v>
      </c>
      <c r="AW491" s="14" t="s">
        <v>34</v>
      </c>
      <c r="AX491" s="14" t="s">
        <v>81</v>
      </c>
      <c r="AY491" s="258" t="s">
        <v>142</v>
      </c>
    </row>
    <row r="492" s="1" customFormat="1" ht="24" customHeight="1">
      <c r="B492" s="39"/>
      <c r="C492" s="264" t="s">
        <v>997</v>
      </c>
      <c r="D492" s="264" t="s">
        <v>283</v>
      </c>
      <c r="E492" s="265" t="s">
        <v>998</v>
      </c>
      <c r="F492" s="266" t="s">
        <v>999</v>
      </c>
      <c r="G492" s="267" t="s">
        <v>234</v>
      </c>
      <c r="H492" s="268">
        <v>1</v>
      </c>
      <c r="I492" s="269"/>
      <c r="J492" s="270">
        <f>ROUND(I492*H492,2)</f>
        <v>0</v>
      </c>
      <c r="K492" s="266" t="s">
        <v>194</v>
      </c>
      <c r="L492" s="271"/>
      <c r="M492" s="272" t="s">
        <v>19</v>
      </c>
      <c r="N492" s="273" t="s">
        <v>44</v>
      </c>
      <c r="O492" s="84"/>
      <c r="P492" s="206">
        <f>O492*H492</f>
        <v>0</v>
      </c>
      <c r="Q492" s="206">
        <v>0.0040000000000000001</v>
      </c>
      <c r="R492" s="206">
        <f>Q492*H492</f>
        <v>0.0040000000000000001</v>
      </c>
      <c r="S492" s="206">
        <v>0</v>
      </c>
      <c r="T492" s="207">
        <f>S492*H492</f>
        <v>0</v>
      </c>
      <c r="AR492" s="208" t="s">
        <v>167</v>
      </c>
      <c r="AT492" s="208" t="s">
        <v>283</v>
      </c>
      <c r="AU492" s="208" t="s">
        <v>83</v>
      </c>
      <c r="AY492" s="18" t="s">
        <v>142</v>
      </c>
      <c r="BE492" s="209">
        <f>IF(N492="základní",J492,0)</f>
        <v>0</v>
      </c>
      <c r="BF492" s="209">
        <f>IF(N492="snížená",J492,0)</f>
        <v>0</v>
      </c>
      <c r="BG492" s="209">
        <f>IF(N492="zákl. přenesená",J492,0)</f>
        <v>0</v>
      </c>
      <c r="BH492" s="209">
        <f>IF(N492="sníž. přenesená",J492,0)</f>
        <v>0</v>
      </c>
      <c r="BI492" s="209">
        <f>IF(N492="nulová",J492,0)</f>
        <v>0</v>
      </c>
      <c r="BJ492" s="18" t="s">
        <v>81</v>
      </c>
      <c r="BK492" s="209">
        <f>ROUND(I492*H492,2)</f>
        <v>0</v>
      </c>
      <c r="BL492" s="18" t="s">
        <v>141</v>
      </c>
      <c r="BM492" s="208" t="s">
        <v>1000</v>
      </c>
    </row>
    <row r="493" s="12" customFormat="1">
      <c r="B493" s="226"/>
      <c r="C493" s="227"/>
      <c r="D493" s="228" t="s">
        <v>203</v>
      </c>
      <c r="E493" s="229" t="s">
        <v>19</v>
      </c>
      <c r="F493" s="230" t="s">
        <v>951</v>
      </c>
      <c r="G493" s="227"/>
      <c r="H493" s="231">
        <v>1</v>
      </c>
      <c r="I493" s="232"/>
      <c r="J493" s="227"/>
      <c r="K493" s="227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203</v>
      </c>
      <c r="AU493" s="237" t="s">
        <v>83</v>
      </c>
      <c r="AV493" s="12" t="s">
        <v>83</v>
      </c>
      <c r="AW493" s="12" t="s">
        <v>34</v>
      </c>
      <c r="AX493" s="12" t="s">
        <v>73</v>
      </c>
      <c r="AY493" s="237" t="s">
        <v>142</v>
      </c>
    </row>
    <row r="494" s="12" customFormat="1">
      <c r="B494" s="226"/>
      <c r="C494" s="227"/>
      <c r="D494" s="228" t="s">
        <v>203</v>
      </c>
      <c r="E494" s="229" t="s">
        <v>19</v>
      </c>
      <c r="F494" s="230" t="s">
        <v>952</v>
      </c>
      <c r="G494" s="227"/>
      <c r="H494" s="231">
        <v>0</v>
      </c>
      <c r="I494" s="232"/>
      <c r="J494" s="227"/>
      <c r="K494" s="227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203</v>
      </c>
      <c r="AU494" s="237" t="s">
        <v>83</v>
      </c>
      <c r="AV494" s="12" t="s">
        <v>83</v>
      </c>
      <c r="AW494" s="12" t="s">
        <v>34</v>
      </c>
      <c r="AX494" s="12" t="s">
        <v>73</v>
      </c>
      <c r="AY494" s="237" t="s">
        <v>142</v>
      </c>
    </row>
    <row r="495" s="12" customFormat="1">
      <c r="B495" s="226"/>
      <c r="C495" s="227"/>
      <c r="D495" s="228" t="s">
        <v>203</v>
      </c>
      <c r="E495" s="229" t="s">
        <v>19</v>
      </c>
      <c r="F495" s="230" t="s">
        <v>953</v>
      </c>
      <c r="G495" s="227"/>
      <c r="H495" s="231">
        <v>0</v>
      </c>
      <c r="I495" s="232"/>
      <c r="J495" s="227"/>
      <c r="K495" s="227"/>
      <c r="L495" s="233"/>
      <c r="M495" s="234"/>
      <c r="N495" s="235"/>
      <c r="O495" s="235"/>
      <c r="P495" s="235"/>
      <c r="Q495" s="235"/>
      <c r="R495" s="235"/>
      <c r="S495" s="235"/>
      <c r="T495" s="236"/>
      <c r="AT495" s="237" t="s">
        <v>203</v>
      </c>
      <c r="AU495" s="237" t="s">
        <v>83</v>
      </c>
      <c r="AV495" s="12" t="s">
        <v>83</v>
      </c>
      <c r="AW495" s="12" t="s">
        <v>34</v>
      </c>
      <c r="AX495" s="12" t="s">
        <v>73</v>
      </c>
      <c r="AY495" s="237" t="s">
        <v>142</v>
      </c>
    </row>
    <row r="496" s="14" customFormat="1">
      <c r="B496" s="248"/>
      <c r="C496" s="249"/>
      <c r="D496" s="228" t="s">
        <v>203</v>
      </c>
      <c r="E496" s="250" t="s">
        <v>19</v>
      </c>
      <c r="F496" s="251" t="s">
        <v>208</v>
      </c>
      <c r="G496" s="249"/>
      <c r="H496" s="252">
        <v>1</v>
      </c>
      <c r="I496" s="253"/>
      <c r="J496" s="249"/>
      <c r="K496" s="249"/>
      <c r="L496" s="254"/>
      <c r="M496" s="255"/>
      <c r="N496" s="256"/>
      <c r="O496" s="256"/>
      <c r="P496" s="256"/>
      <c r="Q496" s="256"/>
      <c r="R496" s="256"/>
      <c r="S496" s="256"/>
      <c r="T496" s="257"/>
      <c r="AT496" s="258" t="s">
        <v>203</v>
      </c>
      <c r="AU496" s="258" t="s">
        <v>83</v>
      </c>
      <c r="AV496" s="14" t="s">
        <v>141</v>
      </c>
      <c r="AW496" s="14" t="s">
        <v>34</v>
      </c>
      <c r="AX496" s="14" t="s">
        <v>81</v>
      </c>
      <c r="AY496" s="258" t="s">
        <v>142</v>
      </c>
    </row>
    <row r="497" s="1" customFormat="1" ht="24" customHeight="1">
      <c r="B497" s="39"/>
      <c r="C497" s="197" t="s">
        <v>1001</v>
      </c>
      <c r="D497" s="197" t="s">
        <v>137</v>
      </c>
      <c r="E497" s="198" t="s">
        <v>1002</v>
      </c>
      <c r="F497" s="199" t="s">
        <v>1003</v>
      </c>
      <c r="G497" s="200" t="s">
        <v>234</v>
      </c>
      <c r="H497" s="201">
        <v>6</v>
      </c>
      <c r="I497" s="202"/>
      <c r="J497" s="203">
        <f>ROUND(I497*H497,2)</f>
        <v>0</v>
      </c>
      <c r="K497" s="199" t="s">
        <v>194</v>
      </c>
      <c r="L497" s="44"/>
      <c r="M497" s="204" t="s">
        <v>19</v>
      </c>
      <c r="N497" s="205" t="s">
        <v>44</v>
      </c>
      <c r="O497" s="84"/>
      <c r="P497" s="206">
        <f>O497*H497</f>
        <v>0</v>
      </c>
      <c r="Q497" s="206">
        <v>0.21734000000000001</v>
      </c>
      <c r="R497" s="206">
        <f>Q497*H497</f>
        <v>1.3040400000000001</v>
      </c>
      <c r="S497" s="206">
        <v>0</v>
      </c>
      <c r="T497" s="207">
        <f>S497*H497</f>
        <v>0</v>
      </c>
      <c r="AR497" s="208" t="s">
        <v>141</v>
      </c>
      <c r="AT497" s="208" t="s">
        <v>137</v>
      </c>
      <c r="AU497" s="208" t="s">
        <v>83</v>
      </c>
      <c r="AY497" s="18" t="s">
        <v>142</v>
      </c>
      <c r="BE497" s="209">
        <f>IF(N497="základní",J497,0)</f>
        <v>0</v>
      </c>
      <c r="BF497" s="209">
        <f>IF(N497="snížená",J497,0)</f>
        <v>0</v>
      </c>
      <c r="BG497" s="209">
        <f>IF(N497="zákl. přenesená",J497,0)</f>
        <v>0</v>
      </c>
      <c r="BH497" s="209">
        <f>IF(N497="sníž. přenesená",J497,0)</f>
        <v>0</v>
      </c>
      <c r="BI497" s="209">
        <f>IF(N497="nulová",J497,0)</f>
        <v>0</v>
      </c>
      <c r="BJ497" s="18" t="s">
        <v>81</v>
      </c>
      <c r="BK497" s="209">
        <f>ROUND(I497*H497,2)</f>
        <v>0</v>
      </c>
      <c r="BL497" s="18" t="s">
        <v>141</v>
      </c>
      <c r="BM497" s="208" t="s">
        <v>1004</v>
      </c>
    </row>
    <row r="498" s="1" customFormat="1">
      <c r="B498" s="39"/>
      <c r="C498" s="40"/>
      <c r="D498" s="228" t="s">
        <v>213</v>
      </c>
      <c r="E498" s="40"/>
      <c r="F498" s="259" t="s">
        <v>1005</v>
      </c>
      <c r="G498" s="40"/>
      <c r="H498" s="40"/>
      <c r="I498" s="136"/>
      <c r="J498" s="40"/>
      <c r="K498" s="40"/>
      <c r="L498" s="44"/>
      <c r="M498" s="260"/>
      <c r="N498" s="84"/>
      <c r="O498" s="84"/>
      <c r="P498" s="84"/>
      <c r="Q498" s="84"/>
      <c r="R498" s="84"/>
      <c r="S498" s="84"/>
      <c r="T498" s="85"/>
      <c r="AT498" s="18" t="s">
        <v>213</v>
      </c>
      <c r="AU498" s="18" t="s">
        <v>83</v>
      </c>
    </row>
    <row r="499" s="1" customFormat="1" ht="16.5" customHeight="1">
      <c r="B499" s="39"/>
      <c r="C499" s="264" t="s">
        <v>1006</v>
      </c>
      <c r="D499" s="264" t="s">
        <v>283</v>
      </c>
      <c r="E499" s="265" t="s">
        <v>1007</v>
      </c>
      <c r="F499" s="266" t="s">
        <v>1008</v>
      </c>
      <c r="G499" s="267" t="s">
        <v>234</v>
      </c>
      <c r="H499" s="268">
        <v>6</v>
      </c>
      <c r="I499" s="269"/>
      <c r="J499" s="270">
        <f>ROUND(I499*H499,2)</f>
        <v>0</v>
      </c>
      <c r="K499" s="266" t="s">
        <v>19</v>
      </c>
      <c r="L499" s="271"/>
      <c r="M499" s="272" t="s">
        <v>19</v>
      </c>
      <c r="N499" s="273" t="s">
        <v>44</v>
      </c>
      <c r="O499" s="84"/>
      <c r="P499" s="206">
        <f>O499*H499</f>
        <v>0</v>
      </c>
      <c r="Q499" s="206">
        <v>0.038600000000000002</v>
      </c>
      <c r="R499" s="206">
        <f>Q499*H499</f>
        <v>0.23160000000000003</v>
      </c>
      <c r="S499" s="206">
        <v>0</v>
      </c>
      <c r="T499" s="207">
        <f>S499*H499</f>
        <v>0</v>
      </c>
      <c r="AR499" s="208" t="s">
        <v>167</v>
      </c>
      <c r="AT499" s="208" t="s">
        <v>283</v>
      </c>
      <c r="AU499" s="208" t="s">
        <v>83</v>
      </c>
      <c r="AY499" s="18" t="s">
        <v>142</v>
      </c>
      <c r="BE499" s="209">
        <f>IF(N499="základní",J499,0)</f>
        <v>0</v>
      </c>
      <c r="BF499" s="209">
        <f>IF(N499="snížená",J499,0)</f>
        <v>0</v>
      </c>
      <c r="BG499" s="209">
        <f>IF(N499="zákl. přenesená",J499,0)</f>
        <v>0</v>
      </c>
      <c r="BH499" s="209">
        <f>IF(N499="sníž. přenesená",J499,0)</f>
        <v>0</v>
      </c>
      <c r="BI499" s="209">
        <f>IF(N499="nulová",J499,0)</f>
        <v>0</v>
      </c>
      <c r="BJ499" s="18" t="s">
        <v>81</v>
      </c>
      <c r="BK499" s="209">
        <f>ROUND(I499*H499,2)</f>
        <v>0</v>
      </c>
      <c r="BL499" s="18" t="s">
        <v>141</v>
      </c>
      <c r="BM499" s="208" t="s">
        <v>1009</v>
      </c>
    </row>
    <row r="500" s="1" customFormat="1" ht="24" customHeight="1">
      <c r="B500" s="39"/>
      <c r="C500" s="197" t="s">
        <v>1010</v>
      </c>
      <c r="D500" s="197" t="s">
        <v>137</v>
      </c>
      <c r="E500" s="198" t="s">
        <v>1011</v>
      </c>
      <c r="F500" s="199" t="s">
        <v>1012</v>
      </c>
      <c r="G500" s="200" t="s">
        <v>234</v>
      </c>
      <c r="H500" s="201">
        <v>12</v>
      </c>
      <c r="I500" s="202"/>
      <c r="J500" s="203">
        <f>ROUND(I500*H500,2)</f>
        <v>0</v>
      </c>
      <c r="K500" s="199" t="s">
        <v>194</v>
      </c>
      <c r="L500" s="44"/>
      <c r="M500" s="204" t="s">
        <v>19</v>
      </c>
      <c r="N500" s="205" t="s">
        <v>44</v>
      </c>
      <c r="O500" s="84"/>
      <c r="P500" s="206">
        <f>O500*H500</f>
        <v>0</v>
      </c>
      <c r="Q500" s="206">
        <v>0</v>
      </c>
      <c r="R500" s="206">
        <f>Q500*H500</f>
        <v>0</v>
      </c>
      <c r="S500" s="206">
        <v>0.14999999999999999</v>
      </c>
      <c r="T500" s="207">
        <f>S500*H500</f>
        <v>1.7999999999999998</v>
      </c>
      <c r="AR500" s="208" t="s">
        <v>141</v>
      </c>
      <c r="AT500" s="208" t="s">
        <v>137</v>
      </c>
      <c r="AU500" s="208" t="s">
        <v>83</v>
      </c>
      <c r="AY500" s="18" t="s">
        <v>142</v>
      </c>
      <c r="BE500" s="209">
        <f>IF(N500="základní",J500,0)</f>
        <v>0</v>
      </c>
      <c r="BF500" s="209">
        <f>IF(N500="snížená",J500,0)</f>
        <v>0</v>
      </c>
      <c r="BG500" s="209">
        <f>IF(N500="zákl. přenesená",J500,0)</f>
        <v>0</v>
      </c>
      <c r="BH500" s="209">
        <f>IF(N500="sníž. přenesená",J500,0)</f>
        <v>0</v>
      </c>
      <c r="BI500" s="209">
        <f>IF(N500="nulová",J500,0)</f>
        <v>0</v>
      </c>
      <c r="BJ500" s="18" t="s">
        <v>81</v>
      </c>
      <c r="BK500" s="209">
        <f>ROUND(I500*H500,2)</f>
        <v>0</v>
      </c>
      <c r="BL500" s="18" t="s">
        <v>141</v>
      </c>
      <c r="BM500" s="208" t="s">
        <v>1013</v>
      </c>
    </row>
    <row r="501" s="1" customFormat="1">
      <c r="B501" s="39"/>
      <c r="C501" s="40"/>
      <c r="D501" s="228" t="s">
        <v>213</v>
      </c>
      <c r="E501" s="40"/>
      <c r="F501" s="259" t="s">
        <v>1014</v>
      </c>
      <c r="G501" s="40"/>
      <c r="H501" s="40"/>
      <c r="I501" s="136"/>
      <c r="J501" s="40"/>
      <c r="K501" s="40"/>
      <c r="L501" s="44"/>
      <c r="M501" s="260"/>
      <c r="N501" s="84"/>
      <c r="O501" s="84"/>
      <c r="P501" s="84"/>
      <c r="Q501" s="84"/>
      <c r="R501" s="84"/>
      <c r="S501" s="84"/>
      <c r="T501" s="85"/>
      <c r="AT501" s="18" t="s">
        <v>213</v>
      </c>
      <c r="AU501" s="18" t="s">
        <v>83</v>
      </c>
    </row>
    <row r="502" s="1" customFormat="1" ht="24" customHeight="1">
      <c r="B502" s="39"/>
      <c r="C502" s="197" t="s">
        <v>1015</v>
      </c>
      <c r="D502" s="197" t="s">
        <v>137</v>
      </c>
      <c r="E502" s="198" t="s">
        <v>1016</v>
      </c>
      <c r="F502" s="199" t="s">
        <v>1017</v>
      </c>
      <c r="G502" s="200" t="s">
        <v>234</v>
      </c>
      <c r="H502" s="201">
        <v>8</v>
      </c>
      <c r="I502" s="202"/>
      <c r="J502" s="203">
        <f>ROUND(I502*H502,2)</f>
        <v>0</v>
      </c>
      <c r="K502" s="199" t="s">
        <v>194</v>
      </c>
      <c r="L502" s="44"/>
      <c r="M502" s="204" t="s">
        <v>19</v>
      </c>
      <c r="N502" s="205" t="s">
        <v>44</v>
      </c>
      <c r="O502" s="84"/>
      <c r="P502" s="206">
        <f>O502*H502</f>
        <v>0</v>
      </c>
      <c r="Q502" s="206">
        <v>0.21734000000000001</v>
      </c>
      <c r="R502" s="206">
        <f>Q502*H502</f>
        <v>1.73872</v>
      </c>
      <c r="S502" s="206">
        <v>0</v>
      </c>
      <c r="T502" s="207">
        <f>S502*H502</f>
        <v>0</v>
      </c>
      <c r="AR502" s="208" t="s">
        <v>141</v>
      </c>
      <c r="AT502" s="208" t="s">
        <v>137</v>
      </c>
      <c r="AU502" s="208" t="s">
        <v>83</v>
      </c>
      <c r="AY502" s="18" t="s">
        <v>142</v>
      </c>
      <c r="BE502" s="209">
        <f>IF(N502="základní",J502,0)</f>
        <v>0</v>
      </c>
      <c r="BF502" s="209">
        <f>IF(N502="snížená",J502,0)</f>
        <v>0</v>
      </c>
      <c r="BG502" s="209">
        <f>IF(N502="zákl. přenesená",J502,0)</f>
        <v>0</v>
      </c>
      <c r="BH502" s="209">
        <f>IF(N502="sníž. přenesená",J502,0)</f>
        <v>0</v>
      </c>
      <c r="BI502" s="209">
        <f>IF(N502="nulová",J502,0)</f>
        <v>0</v>
      </c>
      <c r="BJ502" s="18" t="s">
        <v>81</v>
      </c>
      <c r="BK502" s="209">
        <f>ROUND(I502*H502,2)</f>
        <v>0</v>
      </c>
      <c r="BL502" s="18" t="s">
        <v>141</v>
      </c>
      <c r="BM502" s="208" t="s">
        <v>1018</v>
      </c>
    </row>
    <row r="503" s="12" customFormat="1">
      <c r="B503" s="226"/>
      <c r="C503" s="227"/>
      <c r="D503" s="228" t="s">
        <v>203</v>
      </c>
      <c r="E503" s="229" t="s">
        <v>19</v>
      </c>
      <c r="F503" s="230" t="s">
        <v>1019</v>
      </c>
      <c r="G503" s="227"/>
      <c r="H503" s="231">
        <v>1</v>
      </c>
      <c r="I503" s="232"/>
      <c r="J503" s="227"/>
      <c r="K503" s="227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203</v>
      </c>
      <c r="AU503" s="237" t="s">
        <v>83</v>
      </c>
      <c r="AV503" s="12" t="s">
        <v>83</v>
      </c>
      <c r="AW503" s="12" t="s">
        <v>34</v>
      </c>
      <c r="AX503" s="12" t="s">
        <v>73</v>
      </c>
      <c r="AY503" s="237" t="s">
        <v>142</v>
      </c>
    </row>
    <row r="504" s="12" customFormat="1">
      <c r="B504" s="226"/>
      <c r="C504" s="227"/>
      <c r="D504" s="228" t="s">
        <v>203</v>
      </c>
      <c r="E504" s="229" t="s">
        <v>19</v>
      </c>
      <c r="F504" s="230" t="s">
        <v>1020</v>
      </c>
      <c r="G504" s="227"/>
      <c r="H504" s="231">
        <v>7</v>
      </c>
      <c r="I504" s="232"/>
      <c r="J504" s="227"/>
      <c r="K504" s="227"/>
      <c r="L504" s="233"/>
      <c r="M504" s="234"/>
      <c r="N504" s="235"/>
      <c r="O504" s="235"/>
      <c r="P504" s="235"/>
      <c r="Q504" s="235"/>
      <c r="R504" s="235"/>
      <c r="S504" s="235"/>
      <c r="T504" s="236"/>
      <c r="AT504" s="237" t="s">
        <v>203</v>
      </c>
      <c r="AU504" s="237" t="s">
        <v>83</v>
      </c>
      <c r="AV504" s="12" t="s">
        <v>83</v>
      </c>
      <c r="AW504" s="12" t="s">
        <v>34</v>
      </c>
      <c r="AX504" s="12" t="s">
        <v>73</v>
      </c>
      <c r="AY504" s="237" t="s">
        <v>142</v>
      </c>
    </row>
    <row r="505" s="14" customFormat="1">
      <c r="B505" s="248"/>
      <c r="C505" s="249"/>
      <c r="D505" s="228" t="s">
        <v>203</v>
      </c>
      <c r="E505" s="250" t="s">
        <v>19</v>
      </c>
      <c r="F505" s="251" t="s">
        <v>208</v>
      </c>
      <c r="G505" s="249"/>
      <c r="H505" s="252">
        <v>8</v>
      </c>
      <c r="I505" s="253"/>
      <c r="J505" s="249"/>
      <c r="K505" s="249"/>
      <c r="L505" s="254"/>
      <c r="M505" s="255"/>
      <c r="N505" s="256"/>
      <c r="O505" s="256"/>
      <c r="P505" s="256"/>
      <c r="Q505" s="256"/>
      <c r="R505" s="256"/>
      <c r="S505" s="256"/>
      <c r="T505" s="257"/>
      <c r="AT505" s="258" t="s">
        <v>203</v>
      </c>
      <c r="AU505" s="258" t="s">
        <v>83</v>
      </c>
      <c r="AV505" s="14" t="s">
        <v>141</v>
      </c>
      <c r="AW505" s="14" t="s">
        <v>34</v>
      </c>
      <c r="AX505" s="14" t="s">
        <v>81</v>
      </c>
      <c r="AY505" s="258" t="s">
        <v>142</v>
      </c>
    </row>
    <row r="506" s="1" customFormat="1" ht="36" customHeight="1">
      <c r="B506" s="39"/>
      <c r="C506" s="197" t="s">
        <v>1021</v>
      </c>
      <c r="D506" s="197" t="s">
        <v>137</v>
      </c>
      <c r="E506" s="198" t="s">
        <v>1022</v>
      </c>
      <c r="F506" s="199" t="s">
        <v>1023</v>
      </c>
      <c r="G506" s="200" t="s">
        <v>234</v>
      </c>
      <c r="H506" s="201">
        <v>55</v>
      </c>
      <c r="I506" s="202"/>
      <c r="J506" s="203">
        <f>ROUND(I506*H506,2)</f>
        <v>0</v>
      </c>
      <c r="K506" s="199" t="s">
        <v>194</v>
      </c>
      <c r="L506" s="44"/>
      <c r="M506" s="204" t="s">
        <v>19</v>
      </c>
      <c r="N506" s="205" t="s">
        <v>44</v>
      </c>
      <c r="O506" s="84"/>
      <c r="P506" s="206">
        <f>O506*H506</f>
        <v>0</v>
      </c>
      <c r="Q506" s="206">
        <v>0.31108000000000002</v>
      </c>
      <c r="R506" s="206">
        <f>Q506*H506</f>
        <v>17.109400000000001</v>
      </c>
      <c r="S506" s="206">
        <v>0</v>
      </c>
      <c r="T506" s="207">
        <f>S506*H506</f>
        <v>0</v>
      </c>
      <c r="AR506" s="208" t="s">
        <v>141</v>
      </c>
      <c r="AT506" s="208" t="s">
        <v>137</v>
      </c>
      <c r="AU506" s="208" t="s">
        <v>83</v>
      </c>
      <c r="AY506" s="18" t="s">
        <v>142</v>
      </c>
      <c r="BE506" s="209">
        <f>IF(N506="základní",J506,0)</f>
        <v>0</v>
      </c>
      <c r="BF506" s="209">
        <f>IF(N506="snížená",J506,0)</f>
        <v>0</v>
      </c>
      <c r="BG506" s="209">
        <f>IF(N506="zákl. přenesená",J506,0)</f>
        <v>0</v>
      </c>
      <c r="BH506" s="209">
        <f>IF(N506="sníž. přenesená",J506,0)</f>
        <v>0</v>
      </c>
      <c r="BI506" s="209">
        <f>IF(N506="nulová",J506,0)</f>
        <v>0</v>
      </c>
      <c r="BJ506" s="18" t="s">
        <v>81</v>
      </c>
      <c r="BK506" s="209">
        <f>ROUND(I506*H506,2)</f>
        <v>0</v>
      </c>
      <c r="BL506" s="18" t="s">
        <v>141</v>
      </c>
      <c r="BM506" s="208" t="s">
        <v>1024</v>
      </c>
    </row>
    <row r="507" s="1" customFormat="1">
      <c r="B507" s="39"/>
      <c r="C507" s="40"/>
      <c r="D507" s="228" t="s">
        <v>213</v>
      </c>
      <c r="E507" s="40"/>
      <c r="F507" s="259" t="s">
        <v>1025</v>
      </c>
      <c r="G507" s="40"/>
      <c r="H507" s="40"/>
      <c r="I507" s="136"/>
      <c r="J507" s="40"/>
      <c r="K507" s="40"/>
      <c r="L507" s="44"/>
      <c r="M507" s="260"/>
      <c r="N507" s="84"/>
      <c r="O507" s="84"/>
      <c r="P507" s="84"/>
      <c r="Q507" s="84"/>
      <c r="R507" s="84"/>
      <c r="S507" s="84"/>
      <c r="T507" s="85"/>
      <c r="AT507" s="18" t="s">
        <v>213</v>
      </c>
      <c r="AU507" s="18" t="s">
        <v>83</v>
      </c>
    </row>
    <row r="508" s="12" customFormat="1">
      <c r="B508" s="226"/>
      <c r="C508" s="227"/>
      <c r="D508" s="228" t="s">
        <v>203</v>
      </c>
      <c r="E508" s="229" t="s">
        <v>19</v>
      </c>
      <c r="F508" s="230" t="s">
        <v>1026</v>
      </c>
      <c r="G508" s="227"/>
      <c r="H508" s="231">
        <v>15</v>
      </c>
      <c r="I508" s="232"/>
      <c r="J508" s="227"/>
      <c r="K508" s="227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203</v>
      </c>
      <c r="AU508" s="237" t="s">
        <v>83</v>
      </c>
      <c r="AV508" s="12" t="s">
        <v>83</v>
      </c>
      <c r="AW508" s="12" t="s">
        <v>34</v>
      </c>
      <c r="AX508" s="12" t="s">
        <v>73</v>
      </c>
      <c r="AY508" s="237" t="s">
        <v>142</v>
      </c>
    </row>
    <row r="509" s="12" customFormat="1">
      <c r="B509" s="226"/>
      <c r="C509" s="227"/>
      <c r="D509" s="228" t="s">
        <v>203</v>
      </c>
      <c r="E509" s="229" t="s">
        <v>19</v>
      </c>
      <c r="F509" s="230" t="s">
        <v>1027</v>
      </c>
      <c r="G509" s="227"/>
      <c r="H509" s="231">
        <v>15</v>
      </c>
      <c r="I509" s="232"/>
      <c r="J509" s="227"/>
      <c r="K509" s="227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203</v>
      </c>
      <c r="AU509" s="237" t="s">
        <v>83</v>
      </c>
      <c r="AV509" s="12" t="s">
        <v>83</v>
      </c>
      <c r="AW509" s="12" t="s">
        <v>34</v>
      </c>
      <c r="AX509" s="12" t="s">
        <v>73</v>
      </c>
      <c r="AY509" s="237" t="s">
        <v>142</v>
      </c>
    </row>
    <row r="510" s="12" customFormat="1">
      <c r="B510" s="226"/>
      <c r="C510" s="227"/>
      <c r="D510" s="228" t="s">
        <v>203</v>
      </c>
      <c r="E510" s="229" t="s">
        <v>19</v>
      </c>
      <c r="F510" s="230" t="s">
        <v>1028</v>
      </c>
      <c r="G510" s="227"/>
      <c r="H510" s="231">
        <v>15</v>
      </c>
      <c r="I510" s="232"/>
      <c r="J510" s="227"/>
      <c r="K510" s="227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203</v>
      </c>
      <c r="AU510" s="237" t="s">
        <v>83</v>
      </c>
      <c r="AV510" s="12" t="s">
        <v>83</v>
      </c>
      <c r="AW510" s="12" t="s">
        <v>34</v>
      </c>
      <c r="AX510" s="12" t="s">
        <v>73</v>
      </c>
      <c r="AY510" s="237" t="s">
        <v>142</v>
      </c>
    </row>
    <row r="511" s="12" customFormat="1">
      <c r="B511" s="226"/>
      <c r="C511" s="227"/>
      <c r="D511" s="228" t="s">
        <v>203</v>
      </c>
      <c r="E511" s="229" t="s">
        <v>19</v>
      </c>
      <c r="F511" s="230" t="s">
        <v>1029</v>
      </c>
      <c r="G511" s="227"/>
      <c r="H511" s="231">
        <v>10</v>
      </c>
      <c r="I511" s="232"/>
      <c r="J511" s="227"/>
      <c r="K511" s="227"/>
      <c r="L511" s="233"/>
      <c r="M511" s="234"/>
      <c r="N511" s="235"/>
      <c r="O511" s="235"/>
      <c r="P511" s="235"/>
      <c r="Q511" s="235"/>
      <c r="R511" s="235"/>
      <c r="S511" s="235"/>
      <c r="T511" s="236"/>
      <c r="AT511" s="237" t="s">
        <v>203</v>
      </c>
      <c r="AU511" s="237" t="s">
        <v>83</v>
      </c>
      <c r="AV511" s="12" t="s">
        <v>83</v>
      </c>
      <c r="AW511" s="12" t="s">
        <v>34</v>
      </c>
      <c r="AX511" s="12" t="s">
        <v>73</v>
      </c>
      <c r="AY511" s="237" t="s">
        <v>142</v>
      </c>
    </row>
    <row r="512" s="14" customFormat="1">
      <c r="B512" s="248"/>
      <c r="C512" s="249"/>
      <c r="D512" s="228" t="s">
        <v>203</v>
      </c>
      <c r="E512" s="250" t="s">
        <v>19</v>
      </c>
      <c r="F512" s="251" t="s">
        <v>208</v>
      </c>
      <c r="G512" s="249"/>
      <c r="H512" s="252">
        <v>55</v>
      </c>
      <c r="I512" s="253"/>
      <c r="J512" s="249"/>
      <c r="K512" s="249"/>
      <c r="L512" s="254"/>
      <c r="M512" s="255"/>
      <c r="N512" s="256"/>
      <c r="O512" s="256"/>
      <c r="P512" s="256"/>
      <c r="Q512" s="256"/>
      <c r="R512" s="256"/>
      <c r="S512" s="256"/>
      <c r="T512" s="257"/>
      <c r="AT512" s="258" t="s">
        <v>203</v>
      </c>
      <c r="AU512" s="258" t="s">
        <v>83</v>
      </c>
      <c r="AV512" s="14" t="s">
        <v>141</v>
      </c>
      <c r="AW512" s="14" t="s">
        <v>34</v>
      </c>
      <c r="AX512" s="14" t="s">
        <v>81</v>
      </c>
      <c r="AY512" s="258" t="s">
        <v>142</v>
      </c>
    </row>
    <row r="513" s="1" customFormat="1" ht="24" customHeight="1">
      <c r="B513" s="39"/>
      <c r="C513" s="197" t="s">
        <v>1030</v>
      </c>
      <c r="D513" s="197" t="s">
        <v>137</v>
      </c>
      <c r="E513" s="198" t="s">
        <v>1031</v>
      </c>
      <c r="F513" s="199" t="s">
        <v>1032</v>
      </c>
      <c r="G513" s="200" t="s">
        <v>519</v>
      </c>
      <c r="H513" s="201">
        <v>1.4510000000000001</v>
      </c>
      <c r="I513" s="202"/>
      <c r="J513" s="203">
        <f>ROUND(I513*H513,2)</f>
        <v>0</v>
      </c>
      <c r="K513" s="199" t="s">
        <v>194</v>
      </c>
      <c r="L513" s="44"/>
      <c r="M513" s="204" t="s">
        <v>19</v>
      </c>
      <c r="N513" s="205" t="s">
        <v>44</v>
      </c>
      <c r="O513" s="84"/>
      <c r="P513" s="206">
        <f>O513*H513</f>
        <v>0</v>
      </c>
      <c r="Q513" s="206">
        <v>0</v>
      </c>
      <c r="R513" s="206">
        <f>Q513*H513</f>
        <v>0</v>
      </c>
      <c r="S513" s="206">
        <v>0</v>
      </c>
      <c r="T513" s="207">
        <f>S513*H513</f>
        <v>0</v>
      </c>
      <c r="AR513" s="208" t="s">
        <v>141</v>
      </c>
      <c r="AT513" s="208" t="s">
        <v>137</v>
      </c>
      <c r="AU513" s="208" t="s">
        <v>83</v>
      </c>
      <c r="AY513" s="18" t="s">
        <v>142</v>
      </c>
      <c r="BE513" s="209">
        <f>IF(N513="základní",J513,0)</f>
        <v>0</v>
      </c>
      <c r="BF513" s="209">
        <f>IF(N513="snížená",J513,0)</f>
        <v>0</v>
      </c>
      <c r="BG513" s="209">
        <f>IF(N513="zákl. přenesená",J513,0)</f>
        <v>0</v>
      </c>
      <c r="BH513" s="209">
        <f>IF(N513="sníž. přenesená",J513,0)</f>
        <v>0</v>
      </c>
      <c r="BI513" s="209">
        <f>IF(N513="nulová",J513,0)</f>
        <v>0</v>
      </c>
      <c r="BJ513" s="18" t="s">
        <v>81</v>
      </c>
      <c r="BK513" s="209">
        <f>ROUND(I513*H513,2)</f>
        <v>0</v>
      </c>
      <c r="BL513" s="18" t="s">
        <v>141</v>
      </c>
      <c r="BM513" s="208" t="s">
        <v>1033</v>
      </c>
    </row>
    <row r="514" s="1" customFormat="1">
      <c r="B514" s="39"/>
      <c r="C514" s="40"/>
      <c r="D514" s="228" t="s">
        <v>213</v>
      </c>
      <c r="E514" s="40"/>
      <c r="F514" s="259" t="s">
        <v>1034</v>
      </c>
      <c r="G514" s="40"/>
      <c r="H514" s="40"/>
      <c r="I514" s="136"/>
      <c r="J514" s="40"/>
      <c r="K514" s="40"/>
      <c r="L514" s="44"/>
      <c r="M514" s="260"/>
      <c r="N514" s="84"/>
      <c r="O514" s="84"/>
      <c r="P514" s="84"/>
      <c r="Q514" s="84"/>
      <c r="R514" s="84"/>
      <c r="S514" s="84"/>
      <c r="T514" s="85"/>
      <c r="AT514" s="18" t="s">
        <v>213</v>
      </c>
      <c r="AU514" s="18" t="s">
        <v>83</v>
      </c>
    </row>
    <row r="515" s="12" customFormat="1">
      <c r="B515" s="226"/>
      <c r="C515" s="227"/>
      <c r="D515" s="228" t="s">
        <v>203</v>
      </c>
      <c r="E515" s="229" t="s">
        <v>19</v>
      </c>
      <c r="F515" s="230" t="s">
        <v>1035</v>
      </c>
      <c r="G515" s="227"/>
      <c r="H515" s="231">
        <v>1.4510000000000001</v>
      </c>
      <c r="I515" s="232"/>
      <c r="J515" s="227"/>
      <c r="K515" s="227"/>
      <c r="L515" s="233"/>
      <c r="M515" s="234"/>
      <c r="N515" s="235"/>
      <c r="O515" s="235"/>
      <c r="P515" s="235"/>
      <c r="Q515" s="235"/>
      <c r="R515" s="235"/>
      <c r="S515" s="235"/>
      <c r="T515" s="236"/>
      <c r="AT515" s="237" t="s">
        <v>203</v>
      </c>
      <c r="AU515" s="237" t="s">
        <v>83</v>
      </c>
      <c r="AV515" s="12" t="s">
        <v>83</v>
      </c>
      <c r="AW515" s="12" t="s">
        <v>34</v>
      </c>
      <c r="AX515" s="12" t="s">
        <v>81</v>
      </c>
      <c r="AY515" s="237" t="s">
        <v>142</v>
      </c>
    </row>
    <row r="516" s="1" customFormat="1" ht="16.5" customHeight="1">
      <c r="B516" s="39"/>
      <c r="C516" s="197" t="s">
        <v>1036</v>
      </c>
      <c r="D516" s="197" t="s">
        <v>137</v>
      </c>
      <c r="E516" s="198" t="s">
        <v>1037</v>
      </c>
      <c r="F516" s="199" t="s">
        <v>1038</v>
      </c>
      <c r="G516" s="200" t="s">
        <v>417</v>
      </c>
      <c r="H516" s="201">
        <v>4.2000000000000002</v>
      </c>
      <c r="I516" s="202"/>
      <c r="J516" s="203">
        <f>ROUND(I516*H516,2)</f>
        <v>0</v>
      </c>
      <c r="K516" s="199" t="s">
        <v>194</v>
      </c>
      <c r="L516" s="44"/>
      <c r="M516" s="204" t="s">
        <v>19</v>
      </c>
      <c r="N516" s="205" t="s">
        <v>44</v>
      </c>
      <c r="O516" s="84"/>
      <c r="P516" s="206">
        <f>O516*H516</f>
        <v>0</v>
      </c>
      <c r="Q516" s="206">
        <v>0.0040200000000000001</v>
      </c>
      <c r="R516" s="206">
        <f>Q516*H516</f>
        <v>0.016884</v>
      </c>
      <c r="S516" s="206">
        <v>0</v>
      </c>
      <c r="T516" s="207">
        <f>S516*H516</f>
        <v>0</v>
      </c>
      <c r="AR516" s="208" t="s">
        <v>141</v>
      </c>
      <c r="AT516" s="208" t="s">
        <v>137</v>
      </c>
      <c r="AU516" s="208" t="s">
        <v>83</v>
      </c>
      <c r="AY516" s="18" t="s">
        <v>142</v>
      </c>
      <c r="BE516" s="209">
        <f>IF(N516="základní",J516,0)</f>
        <v>0</v>
      </c>
      <c r="BF516" s="209">
        <f>IF(N516="snížená",J516,0)</f>
        <v>0</v>
      </c>
      <c r="BG516" s="209">
        <f>IF(N516="zákl. přenesená",J516,0)</f>
        <v>0</v>
      </c>
      <c r="BH516" s="209">
        <f>IF(N516="sníž. přenesená",J516,0)</f>
        <v>0</v>
      </c>
      <c r="BI516" s="209">
        <f>IF(N516="nulová",J516,0)</f>
        <v>0</v>
      </c>
      <c r="BJ516" s="18" t="s">
        <v>81</v>
      </c>
      <c r="BK516" s="209">
        <f>ROUND(I516*H516,2)</f>
        <v>0</v>
      </c>
      <c r="BL516" s="18" t="s">
        <v>141</v>
      </c>
      <c r="BM516" s="208" t="s">
        <v>1039</v>
      </c>
    </row>
    <row r="517" s="12" customFormat="1">
      <c r="B517" s="226"/>
      <c r="C517" s="227"/>
      <c r="D517" s="228" t="s">
        <v>203</v>
      </c>
      <c r="E517" s="229" t="s">
        <v>19</v>
      </c>
      <c r="F517" s="230" t="s">
        <v>1040</v>
      </c>
      <c r="G517" s="227"/>
      <c r="H517" s="231">
        <v>4.2000000000000002</v>
      </c>
      <c r="I517" s="232"/>
      <c r="J517" s="227"/>
      <c r="K517" s="227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203</v>
      </c>
      <c r="AU517" s="237" t="s">
        <v>83</v>
      </c>
      <c r="AV517" s="12" t="s">
        <v>83</v>
      </c>
      <c r="AW517" s="12" t="s">
        <v>34</v>
      </c>
      <c r="AX517" s="12" t="s">
        <v>81</v>
      </c>
      <c r="AY517" s="237" t="s">
        <v>142</v>
      </c>
    </row>
    <row r="518" s="11" customFormat="1" ht="22.8" customHeight="1">
      <c r="B518" s="210"/>
      <c r="C518" s="211"/>
      <c r="D518" s="212" t="s">
        <v>72</v>
      </c>
      <c r="E518" s="224" t="s">
        <v>171</v>
      </c>
      <c r="F518" s="224" t="s">
        <v>1041</v>
      </c>
      <c r="G518" s="211"/>
      <c r="H518" s="211"/>
      <c r="I518" s="214"/>
      <c r="J518" s="225">
        <f>BK518</f>
        <v>0</v>
      </c>
      <c r="K518" s="211"/>
      <c r="L518" s="216"/>
      <c r="M518" s="217"/>
      <c r="N518" s="218"/>
      <c r="O518" s="218"/>
      <c r="P518" s="219">
        <f>SUM(P519:P664)</f>
        <v>0</v>
      </c>
      <c r="Q518" s="218"/>
      <c r="R518" s="219">
        <f>SUM(R519:R664)</f>
        <v>1047.08624996</v>
      </c>
      <c r="S518" s="218"/>
      <c r="T518" s="220">
        <f>SUM(T519:T664)</f>
        <v>31.497600000000002</v>
      </c>
      <c r="AR518" s="221" t="s">
        <v>81</v>
      </c>
      <c r="AT518" s="222" t="s">
        <v>72</v>
      </c>
      <c r="AU518" s="222" t="s">
        <v>81</v>
      </c>
      <c r="AY518" s="221" t="s">
        <v>142</v>
      </c>
      <c r="BK518" s="223">
        <f>SUM(BK519:BK664)</f>
        <v>0</v>
      </c>
    </row>
    <row r="519" s="1" customFormat="1" ht="16.5" customHeight="1">
      <c r="B519" s="39"/>
      <c r="C519" s="197" t="s">
        <v>1042</v>
      </c>
      <c r="D519" s="197" t="s">
        <v>137</v>
      </c>
      <c r="E519" s="198" t="s">
        <v>1043</v>
      </c>
      <c r="F519" s="199" t="s">
        <v>1044</v>
      </c>
      <c r="G519" s="200" t="s">
        <v>201</v>
      </c>
      <c r="H519" s="201">
        <v>51</v>
      </c>
      <c r="I519" s="202"/>
      <c r="J519" s="203">
        <f>ROUND(I519*H519,2)</f>
        <v>0</v>
      </c>
      <c r="K519" s="199" t="s">
        <v>194</v>
      </c>
      <c r="L519" s="44"/>
      <c r="M519" s="204" t="s">
        <v>19</v>
      </c>
      <c r="N519" s="205" t="s">
        <v>44</v>
      </c>
      <c r="O519" s="84"/>
      <c r="P519" s="206">
        <f>O519*H519</f>
        <v>0</v>
      </c>
      <c r="Q519" s="206">
        <v>0.040079999999999998</v>
      </c>
      <c r="R519" s="206">
        <f>Q519*H519</f>
        <v>2.0440799999999997</v>
      </c>
      <c r="S519" s="206">
        <v>0</v>
      </c>
      <c r="T519" s="207">
        <f>S519*H519</f>
        <v>0</v>
      </c>
      <c r="AR519" s="208" t="s">
        <v>141</v>
      </c>
      <c r="AT519" s="208" t="s">
        <v>137</v>
      </c>
      <c r="AU519" s="208" t="s">
        <v>83</v>
      </c>
      <c r="AY519" s="18" t="s">
        <v>142</v>
      </c>
      <c r="BE519" s="209">
        <f>IF(N519="základní",J519,0)</f>
        <v>0</v>
      </c>
      <c r="BF519" s="209">
        <f>IF(N519="snížená",J519,0)</f>
        <v>0</v>
      </c>
      <c r="BG519" s="209">
        <f>IF(N519="zákl. přenesená",J519,0)</f>
        <v>0</v>
      </c>
      <c r="BH519" s="209">
        <f>IF(N519="sníž. přenesená",J519,0)</f>
        <v>0</v>
      </c>
      <c r="BI519" s="209">
        <f>IF(N519="nulová",J519,0)</f>
        <v>0</v>
      </c>
      <c r="BJ519" s="18" t="s">
        <v>81</v>
      </c>
      <c r="BK519" s="209">
        <f>ROUND(I519*H519,2)</f>
        <v>0</v>
      </c>
      <c r="BL519" s="18" t="s">
        <v>141</v>
      </c>
      <c r="BM519" s="208" t="s">
        <v>1045</v>
      </c>
    </row>
    <row r="520" s="12" customFormat="1">
      <c r="B520" s="226"/>
      <c r="C520" s="227"/>
      <c r="D520" s="228" t="s">
        <v>203</v>
      </c>
      <c r="E520" s="229" t="s">
        <v>19</v>
      </c>
      <c r="F520" s="230" t="s">
        <v>1046</v>
      </c>
      <c r="G520" s="227"/>
      <c r="H520" s="231">
        <v>9.1999999999999993</v>
      </c>
      <c r="I520" s="232"/>
      <c r="J520" s="227"/>
      <c r="K520" s="227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203</v>
      </c>
      <c r="AU520" s="237" t="s">
        <v>83</v>
      </c>
      <c r="AV520" s="12" t="s">
        <v>83</v>
      </c>
      <c r="AW520" s="12" t="s">
        <v>34</v>
      </c>
      <c r="AX520" s="12" t="s">
        <v>73</v>
      </c>
      <c r="AY520" s="237" t="s">
        <v>142</v>
      </c>
    </row>
    <row r="521" s="12" customFormat="1">
      <c r="B521" s="226"/>
      <c r="C521" s="227"/>
      <c r="D521" s="228" t="s">
        <v>203</v>
      </c>
      <c r="E521" s="229" t="s">
        <v>19</v>
      </c>
      <c r="F521" s="230" t="s">
        <v>1047</v>
      </c>
      <c r="G521" s="227"/>
      <c r="H521" s="231">
        <v>7.7000000000000002</v>
      </c>
      <c r="I521" s="232"/>
      <c r="J521" s="227"/>
      <c r="K521" s="227"/>
      <c r="L521" s="233"/>
      <c r="M521" s="234"/>
      <c r="N521" s="235"/>
      <c r="O521" s="235"/>
      <c r="P521" s="235"/>
      <c r="Q521" s="235"/>
      <c r="R521" s="235"/>
      <c r="S521" s="235"/>
      <c r="T521" s="236"/>
      <c r="AT521" s="237" t="s">
        <v>203</v>
      </c>
      <c r="AU521" s="237" t="s">
        <v>83</v>
      </c>
      <c r="AV521" s="12" t="s">
        <v>83</v>
      </c>
      <c r="AW521" s="12" t="s">
        <v>34</v>
      </c>
      <c r="AX521" s="12" t="s">
        <v>73</v>
      </c>
      <c r="AY521" s="237" t="s">
        <v>142</v>
      </c>
    </row>
    <row r="522" s="12" customFormat="1">
      <c r="B522" s="226"/>
      <c r="C522" s="227"/>
      <c r="D522" s="228" t="s">
        <v>203</v>
      </c>
      <c r="E522" s="229" t="s">
        <v>19</v>
      </c>
      <c r="F522" s="230" t="s">
        <v>1048</v>
      </c>
      <c r="G522" s="227"/>
      <c r="H522" s="231">
        <v>5.5</v>
      </c>
      <c r="I522" s="232"/>
      <c r="J522" s="227"/>
      <c r="K522" s="227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203</v>
      </c>
      <c r="AU522" s="237" t="s">
        <v>83</v>
      </c>
      <c r="AV522" s="12" t="s">
        <v>83</v>
      </c>
      <c r="AW522" s="12" t="s">
        <v>34</v>
      </c>
      <c r="AX522" s="12" t="s">
        <v>73</v>
      </c>
      <c r="AY522" s="237" t="s">
        <v>142</v>
      </c>
    </row>
    <row r="523" s="12" customFormat="1">
      <c r="B523" s="226"/>
      <c r="C523" s="227"/>
      <c r="D523" s="228" t="s">
        <v>203</v>
      </c>
      <c r="E523" s="229" t="s">
        <v>19</v>
      </c>
      <c r="F523" s="230" t="s">
        <v>1049</v>
      </c>
      <c r="G523" s="227"/>
      <c r="H523" s="231">
        <v>9.5999999999999996</v>
      </c>
      <c r="I523" s="232"/>
      <c r="J523" s="227"/>
      <c r="K523" s="227"/>
      <c r="L523" s="233"/>
      <c r="M523" s="234"/>
      <c r="N523" s="235"/>
      <c r="O523" s="235"/>
      <c r="P523" s="235"/>
      <c r="Q523" s="235"/>
      <c r="R523" s="235"/>
      <c r="S523" s="235"/>
      <c r="T523" s="236"/>
      <c r="AT523" s="237" t="s">
        <v>203</v>
      </c>
      <c r="AU523" s="237" t="s">
        <v>83</v>
      </c>
      <c r="AV523" s="12" t="s">
        <v>83</v>
      </c>
      <c r="AW523" s="12" t="s">
        <v>34</v>
      </c>
      <c r="AX523" s="12" t="s">
        <v>73</v>
      </c>
      <c r="AY523" s="237" t="s">
        <v>142</v>
      </c>
    </row>
    <row r="524" s="12" customFormat="1">
      <c r="B524" s="226"/>
      <c r="C524" s="227"/>
      <c r="D524" s="228" t="s">
        <v>203</v>
      </c>
      <c r="E524" s="229" t="s">
        <v>19</v>
      </c>
      <c r="F524" s="230" t="s">
        <v>1050</v>
      </c>
      <c r="G524" s="227"/>
      <c r="H524" s="231">
        <v>8</v>
      </c>
      <c r="I524" s="232"/>
      <c r="J524" s="227"/>
      <c r="K524" s="227"/>
      <c r="L524" s="233"/>
      <c r="M524" s="234"/>
      <c r="N524" s="235"/>
      <c r="O524" s="235"/>
      <c r="P524" s="235"/>
      <c r="Q524" s="235"/>
      <c r="R524" s="235"/>
      <c r="S524" s="235"/>
      <c r="T524" s="236"/>
      <c r="AT524" s="237" t="s">
        <v>203</v>
      </c>
      <c r="AU524" s="237" t="s">
        <v>83</v>
      </c>
      <c r="AV524" s="12" t="s">
        <v>83</v>
      </c>
      <c r="AW524" s="12" t="s">
        <v>34</v>
      </c>
      <c r="AX524" s="12" t="s">
        <v>73</v>
      </c>
      <c r="AY524" s="237" t="s">
        <v>142</v>
      </c>
    </row>
    <row r="525" s="12" customFormat="1">
      <c r="B525" s="226"/>
      <c r="C525" s="227"/>
      <c r="D525" s="228" t="s">
        <v>203</v>
      </c>
      <c r="E525" s="229" t="s">
        <v>19</v>
      </c>
      <c r="F525" s="230" t="s">
        <v>1051</v>
      </c>
      <c r="G525" s="227"/>
      <c r="H525" s="231">
        <v>5.7999999999999998</v>
      </c>
      <c r="I525" s="232"/>
      <c r="J525" s="227"/>
      <c r="K525" s="227"/>
      <c r="L525" s="233"/>
      <c r="M525" s="234"/>
      <c r="N525" s="235"/>
      <c r="O525" s="235"/>
      <c r="P525" s="235"/>
      <c r="Q525" s="235"/>
      <c r="R525" s="235"/>
      <c r="S525" s="235"/>
      <c r="T525" s="236"/>
      <c r="AT525" s="237" t="s">
        <v>203</v>
      </c>
      <c r="AU525" s="237" t="s">
        <v>83</v>
      </c>
      <c r="AV525" s="12" t="s">
        <v>83</v>
      </c>
      <c r="AW525" s="12" t="s">
        <v>34</v>
      </c>
      <c r="AX525" s="12" t="s">
        <v>73</v>
      </c>
      <c r="AY525" s="237" t="s">
        <v>142</v>
      </c>
    </row>
    <row r="526" s="12" customFormat="1">
      <c r="B526" s="226"/>
      <c r="C526" s="227"/>
      <c r="D526" s="228" t="s">
        <v>203</v>
      </c>
      <c r="E526" s="229" t="s">
        <v>19</v>
      </c>
      <c r="F526" s="230" t="s">
        <v>1052</v>
      </c>
      <c r="G526" s="227"/>
      <c r="H526" s="231">
        <v>5.2000000000000002</v>
      </c>
      <c r="I526" s="232"/>
      <c r="J526" s="227"/>
      <c r="K526" s="227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203</v>
      </c>
      <c r="AU526" s="237" t="s">
        <v>83</v>
      </c>
      <c r="AV526" s="12" t="s">
        <v>83</v>
      </c>
      <c r="AW526" s="12" t="s">
        <v>34</v>
      </c>
      <c r="AX526" s="12" t="s">
        <v>73</v>
      </c>
      <c r="AY526" s="237" t="s">
        <v>142</v>
      </c>
    </row>
    <row r="527" s="14" customFormat="1">
      <c r="B527" s="248"/>
      <c r="C527" s="249"/>
      <c r="D527" s="228" t="s">
        <v>203</v>
      </c>
      <c r="E527" s="250" t="s">
        <v>19</v>
      </c>
      <c r="F527" s="251" t="s">
        <v>208</v>
      </c>
      <c r="G527" s="249"/>
      <c r="H527" s="252">
        <v>51</v>
      </c>
      <c r="I527" s="253"/>
      <c r="J527" s="249"/>
      <c r="K527" s="249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203</v>
      </c>
      <c r="AU527" s="258" t="s">
        <v>83</v>
      </c>
      <c r="AV527" s="14" t="s">
        <v>141</v>
      </c>
      <c r="AW527" s="14" t="s">
        <v>34</v>
      </c>
      <c r="AX527" s="14" t="s">
        <v>81</v>
      </c>
      <c r="AY527" s="258" t="s">
        <v>142</v>
      </c>
    </row>
    <row r="528" s="1" customFormat="1" ht="16.5" customHeight="1">
      <c r="B528" s="39"/>
      <c r="C528" s="264" t="s">
        <v>1053</v>
      </c>
      <c r="D528" s="264" t="s">
        <v>283</v>
      </c>
      <c r="E528" s="265" t="s">
        <v>1054</v>
      </c>
      <c r="F528" s="266" t="s">
        <v>1055</v>
      </c>
      <c r="G528" s="267" t="s">
        <v>201</v>
      </c>
      <c r="H528" s="268">
        <v>51</v>
      </c>
      <c r="I528" s="269"/>
      <c r="J528" s="270">
        <f>ROUND(I528*H528,2)</f>
        <v>0</v>
      </c>
      <c r="K528" s="266" t="s">
        <v>194</v>
      </c>
      <c r="L528" s="271"/>
      <c r="M528" s="272" t="s">
        <v>19</v>
      </c>
      <c r="N528" s="273" t="s">
        <v>44</v>
      </c>
      <c r="O528" s="84"/>
      <c r="P528" s="206">
        <f>O528*H528</f>
        <v>0</v>
      </c>
      <c r="Q528" s="206">
        <v>0.050999999999999997</v>
      </c>
      <c r="R528" s="206">
        <f>Q528*H528</f>
        <v>2.601</v>
      </c>
      <c r="S528" s="206">
        <v>0</v>
      </c>
      <c r="T528" s="207">
        <f>S528*H528</f>
        <v>0</v>
      </c>
      <c r="AR528" s="208" t="s">
        <v>167</v>
      </c>
      <c r="AT528" s="208" t="s">
        <v>283</v>
      </c>
      <c r="AU528" s="208" t="s">
        <v>83</v>
      </c>
      <c r="AY528" s="18" t="s">
        <v>142</v>
      </c>
      <c r="BE528" s="209">
        <f>IF(N528="základní",J528,0)</f>
        <v>0</v>
      </c>
      <c r="BF528" s="209">
        <f>IF(N528="snížená",J528,0)</f>
        <v>0</v>
      </c>
      <c r="BG528" s="209">
        <f>IF(N528="zákl. přenesená",J528,0)</f>
        <v>0</v>
      </c>
      <c r="BH528" s="209">
        <f>IF(N528="sníž. přenesená",J528,0)</f>
        <v>0</v>
      </c>
      <c r="BI528" s="209">
        <f>IF(N528="nulová",J528,0)</f>
        <v>0</v>
      </c>
      <c r="BJ528" s="18" t="s">
        <v>81</v>
      </c>
      <c r="BK528" s="209">
        <f>ROUND(I528*H528,2)</f>
        <v>0</v>
      </c>
      <c r="BL528" s="18" t="s">
        <v>141</v>
      </c>
      <c r="BM528" s="208" t="s">
        <v>1056</v>
      </c>
    </row>
    <row r="529" s="1" customFormat="1" ht="36" customHeight="1">
      <c r="B529" s="39"/>
      <c r="C529" s="197" t="s">
        <v>1057</v>
      </c>
      <c r="D529" s="197" t="s">
        <v>137</v>
      </c>
      <c r="E529" s="198" t="s">
        <v>1058</v>
      </c>
      <c r="F529" s="199" t="s">
        <v>1059</v>
      </c>
      <c r="G529" s="200" t="s">
        <v>234</v>
      </c>
      <c r="H529" s="201">
        <v>2</v>
      </c>
      <c r="I529" s="202"/>
      <c r="J529" s="203">
        <f>ROUND(I529*H529,2)</f>
        <v>0</v>
      </c>
      <c r="K529" s="199" t="s">
        <v>19</v>
      </c>
      <c r="L529" s="44"/>
      <c r="M529" s="204" t="s">
        <v>19</v>
      </c>
      <c r="N529" s="205" t="s">
        <v>44</v>
      </c>
      <c r="O529" s="84"/>
      <c r="P529" s="206">
        <f>O529*H529</f>
        <v>0</v>
      </c>
      <c r="Q529" s="206">
        <v>0.10931</v>
      </c>
      <c r="R529" s="206">
        <f>Q529*H529</f>
        <v>0.21862000000000001</v>
      </c>
      <c r="S529" s="206">
        <v>0</v>
      </c>
      <c r="T529" s="207">
        <f>S529*H529</f>
        <v>0</v>
      </c>
      <c r="AR529" s="208" t="s">
        <v>141</v>
      </c>
      <c r="AT529" s="208" t="s">
        <v>137</v>
      </c>
      <c r="AU529" s="208" t="s">
        <v>83</v>
      </c>
      <c r="AY529" s="18" t="s">
        <v>142</v>
      </c>
      <c r="BE529" s="209">
        <f>IF(N529="základní",J529,0)</f>
        <v>0</v>
      </c>
      <c r="BF529" s="209">
        <f>IF(N529="snížená",J529,0)</f>
        <v>0</v>
      </c>
      <c r="BG529" s="209">
        <f>IF(N529="zákl. přenesená",J529,0)</f>
        <v>0</v>
      </c>
      <c r="BH529" s="209">
        <f>IF(N529="sníž. přenesená",J529,0)</f>
        <v>0</v>
      </c>
      <c r="BI529" s="209">
        <f>IF(N529="nulová",J529,0)</f>
        <v>0</v>
      </c>
      <c r="BJ529" s="18" t="s">
        <v>81</v>
      </c>
      <c r="BK529" s="209">
        <f>ROUND(I529*H529,2)</f>
        <v>0</v>
      </c>
      <c r="BL529" s="18" t="s">
        <v>141</v>
      </c>
      <c r="BM529" s="208" t="s">
        <v>1060</v>
      </c>
    </row>
    <row r="530" s="1" customFormat="1" ht="24" customHeight="1">
      <c r="B530" s="39"/>
      <c r="C530" s="197" t="s">
        <v>1061</v>
      </c>
      <c r="D530" s="197" t="s">
        <v>137</v>
      </c>
      <c r="E530" s="198" t="s">
        <v>1062</v>
      </c>
      <c r="F530" s="199" t="s">
        <v>1063</v>
      </c>
      <c r="G530" s="200" t="s">
        <v>234</v>
      </c>
      <c r="H530" s="201">
        <v>2</v>
      </c>
      <c r="I530" s="202"/>
      <c r="J530" s="203">
        <f>ROUND(I530*H530,2)</f>
        <v>0</v>
      </c>
      <c r="K530" s="199" t="s">
        <v>194</v>
      </c>
      <c r="L530" s="44"/>
      <c r="M530" s="204" t="s">
        <v>19</v>
      </c>
      <c r="N530" s="205" t="s">
        <v>44</v>
      </c>
      <c r="O530" s="84"/>
      <c r="P530" s="206">
        <f>O530*H530</f>
        <v>0</v>
      </c>
      <c r="Q530" s="206">
        <v>3.0000000000000001E-05</v>
      </c>
      <c r="R530" s="206">
        <f>Q530*H530</f>
        <v>6.0000000000000002E-05</v>
      </c>
      <c r="S530" s="206">
        <v>0</v>
      </c>
      <c r="T530" s="207">
        <f>S530*H530</f>
        <v>0</v>
      </c>
      <c r="AR530" s="208" t="s">
        <v>141</v>
      </c>
      <c r="AT530" s="208" t="s">
        <v>137</v>
      </c>
      <c r="AU530" s="208" t="s">
        <v>83</v>
      </c>
      <c r="AY530" s="18" t="s">
        <v>142</v>
      </c>
      <c r="BE530" s="209">
        <f>IF(N530="základní",J530,0)</f>
        <v>0</v>
      </c>
      <c r="BF530" s="209">
        <f>IF(N530="snížená",J530,0)</f>
        <v>0</v>
      </c>
      <c r="BG530" s="209">
        <f>IF(N530="zákl. přenesená",J530,0)</f>
        <v>0</v>
      </c>
      <c r="BH530" s="209">
        <f>IF(N530="sníž. přenesená",J530,0)</f>
        <v>0</v>
      </c>
      <c r="BI530" s="209">
        <f>IF(N530="nulová",J530,0)</f>
        <v>0</v>
      </c>
      <c r="BJ530" s="18" t="s">
        <v>81</v>
      </c>
      <c r="BK530" s="209">
        <f>ROUND(I530*H530,2)</f>
        <v>0</v>
      </c>
      <c r="BL530" s="18" t="s">
        <v>141</v>
      </c>
      <c r="BM530" s="208" t="s">
        <v>1064</v>
      </c>
    </row>
    <row r="531" s="1" customFormat="1" ht="16.5" customHeight="1">
      <c r="B531" s="39"/>
      <c r="C531" s="264" t="s">
        <v>1065</v>
      </c>
      <c r="D531" s="264" t="s">
        <v>283</v>
      </c>
      <c r="E531" s="265" t="s">
        <v>1066</v>
      </c>
      <c r="F531" s="266" t="s">
        <v>1067</v>
      </c>
      <c r="G531" s="267" t="s">
        <v>234</v>
      </c>
      <c r="H531" s="268">
        <v>2</v>
      </c>
      <c r="I531" s="269"/>
      <c r="J531" s="270">
        <f>ROUND(I531*H531,2)</f>
        <v>0</v>
      </c>
      <c r="K531" s="266" t="s">
        <v>194</v>
      </c>
      <c r="L531" s="271"/>
      <c r="M531" s="272" t="s">
        <v>19</v>
      </c>
      <c r="N531" s="273" t="s">
        <v>44</v>
      </c>
      <c r="O531" s="84"/>
      <c r="P531" s="206">
        <f>O531*H531</f>
        <v>0</v>
      </c>
      <c r="Q531" s="206">
        <v>0.0018</v>
      </c>
      <c r="R531" s="206">
        <f>Q531*H531</f>
        <v>0.0035999999999999999</v>
      </c>
      <c r="S531" s="206">
        <v>0</v>
      </c>
      <c r="T531" s="207">
        <f>S531*H531</f>
        <v>0</v>
      </c>
      <c r="AR531" s="208" t="s">
        <v>167</v>
      </c>
      <c r="AT531" s="208" t="s">
        <v>283</v>
      </c>
      <c r="AU531" s="208" t="s">
        <v>83</v>
      </c>
      <c r="AY531" s="18" t="s">
        <v>142</v>
      </c>
      <c r="BE531" s="209">
        <f>IF(N531="základní",J531,0)</f>
        <v>0</v>
      </c>
      <c r="BF531" s="209">
        <f>IF(N531="snížená",J531,0)</f>
        <v>0</v>
      </c>
      <c r="BG531" s="209">
        <f>IF(N531="zákl. přenesená",J531,0)</f>
        <v>0</v>
      </c>
      <c r="BH531" s="209">
        <f>IF(N531="sníž. přenesená",J531,0)</f>
        <v>0</v>
      </c>
      <c r="BI531" s="209">
        <f>IF(N531="nulová",J531,0)</f>
        <v>0</v>
      </c>
      <c r="BJ531" s="18" t="s">
        <v>81</v>
      </c>
      <c r="BK531" s="209">
        <f>ROUND(I531*H531,2)</f>
        <v>0</v>
      </c>
      <c r="BL531" s="18" t="s">
        <v>141</v>
      </c>
      <c r="BM531" s="208" t="s">
        <v>1068</v>
      </c>
    </row>
    <row r="532" s="1" customFormat="1" ht="24" customHeight="1">
      <c r="B532" s="39"/>
      <c r="C532" s="197" t="s">
        <v>1069</v>
      </c>
      <c r="D532" s="197" t="s">
        <v>137</v>
      </c>
      <c r="E532" s="198" t="s">
        <v>1070</v>
      </c>
      <c r="F532" s="199" t="s">
        <v>1071</v>
      </c>
      <c r="G532" s="200" t="s">
        <v>234</v>
      </c>
      <c r="H532" s="201">
        <v>5</v>
      </c>
      <c r="I532" s="202"/>
      <c r="J532" s="203">
        <f>ROUND(I532*H532,2)</f>
        <v>0</v>
      </c>
      <c r="K532" s="199" t="s">
        <v>194</v>
      </c>
      <c r="L532" s="44"/>
      <c r="M532" s="204" t="s">
        <v>19</v>
      </c>
      <c r="N532" s="205" t="s">
        <v>44</v>
      </c>
      <c r="O532" s="84"/>
      <c r="P532" s="206">
        <f>O532*H532</f>
        <v>0</v>
      </c>
      <c r="Q532" s="206">
        <v>0.00069999999999999999</v>
      </c>
      <c r="R532" s="206">
        <f>Q532*H532</f>
        <v>0.0035000000000000001</v>
      </c>
      <c r="S532" s="206">
        <v>0</v>
      </c>
      <c r="T532" s="207">
        <f>S532*H532</f>
        <v>0</v>
      </c>
      <c r="AR532" s="208" t="s">
        <v>141</v>
      </c>
      <c r="AT532" s="208" t="s">
        <v>137</v>
      </c>
      <c r="AU532" s="208" t="s">
        <v>83</v>
      </c>
      <c r="AY532" s="18" t="s">
        <v>142</v>
      </c>
      <c r="BE532" s="209">
        <f>IF(N532="základní",J532,0)</f>
        <v>0</v>
      </c>
      <c r="BF532" s="209">
        <f>IF(N532="snížená",J532,0)</f>
        <v>0</v>
      </c>
      <c r="BG532" s="209">
        <f>IF(N532="zákl. přenesená",J532,0)</f>
        <v>0</v>
      </c>
      <c r="BH532" s="209">
        <f>IF(N532="sníž. přenesená",J532,0)</f>
        <v>0</v>
      </c>
      <c r="BI532" s="209">
        <f>IF(N532="nulová",J532,0)</f>
        <v>0</v>
      </c>
      <c r="BJ532" s="18" t="s">
        <v>81</v>
      </c>
      <c r="BK532" s="209">
        <f>ROUND(I532*H532,2)</f>
        <v>0</v>
      </c>
      <c r="BL532" s="18" t="s">
        <v>141</v>
      </c>
      <c r="BM532" s="208" t="s">
        <v>1072</v>
      </c>
    </row>
    <row r="533" s="12" customFormat="1">
      <c r="B533" s="226"/>
      <c r="C533" s="227"/>
      <c r="D533" s="228" t="s">
        <v>203</v>
      </c>
      <c r="E533" s="229" t="s">
        <v>19</v>
      </c>
      <c r="F533" s="230" t="s">
        <v>1073</v>
      </c>
      <c r="G533" s="227"/>
      <c r="H533" s="231">
        <v>1</v>
      </c>
      <c r="I533" s="232"/>
      <c r="J533" s="227"/>
      <c r="K533" s="227"/>
      <c r="L533" s="233"/>
      <c r="M533" s="234"/>
      <c r="N533" s="235"/>
      <c r="O533" s="235"/>
      <c r="P533" s="235"/>
      <c r="Q533" s="235"/>
      <c r="R533" s="235"/>
      <c r="S533" s="235"/>
      <c r="T533" s="236"/>
      <c r="AT533" s="237" t="s">
        <v>203</v>
      </c>
      <c r="AU533" s="237" t="s">
        <v>83</v>
      </c>
      <c r="AV533" s="12" t="s">
        <v>83</v>
      </c>
      <c r="AW533" s="12" t="s">
        <v>34</v>
      </c>
      <c r="AX533" s="12" t="s">
        <v>73</v>
      </c>
      <c r="AY533" s="237" t="s">
        <v>142</v>
      </c>
    </row>
    <row r="534" s="12" customFormat="1">
      <c r="B534" s="226"/>
      <c r="C534" s="227"/>
      <c r="D534" s="228" t="s">
        <v>203</v>
      </c>
      <c r="E534" s="229" t="s">
        <v>19</v>
      </c>
      <c r="F534" s="230" t="s">
        <v>1074</v>
      </c>
      <c r="G534" s="227"/>
      <c r="H534" s="231">
        <v>1</v>
      </c>
      <c r="I534" s="232"/>
      <c r="J534" s="227"/>
      <c r="K534" s="227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203</v>
      </c>
      <c r="AU534" s="237" t="s">
        <v>83</v>
      </c>
      <c r="AV534" s="12" t="s">
        <v>83</v>
      </c>
      <c r="AW534" s="12" t="s">
        <v>34</v>
      </c>
      <c r="AX534" s="12" t="s">
        <v>73</v>
      </c>
      <c r="AY534" s="237" t="s">
        <v>142</v>
      </c>
    </row>
    <row r="535" s="12" customFormat="1">
      <c r="B535" s="226"/>
      <c r="C535" s="227"/>
      <c r="D535" s="228" t="s">
        <v>203</v>
      </c>
      <c r="E535" s="229" t="s">
        <v>19</v>
      </c>
      <c r="F535" s="230" t="s">
        <v>1075</v>
      </c>
      <c r="G535" s="227"/>
      <c r="H535" s="231">
        <v>1</v>
      </c>
      <c r="I535" s="232"/>
      <c r="J535" s="227"/>
      <c r="K535" s="227"/>
      <c r="L535" s="233"/>
      <c r="M535" s="234"/>
      <c r="N535" s="235"/>
      <c r="O535" s="235"/>
      <c r="P535" s="235"/>
      <c r="Q535" s="235"/>
      <c r="R535" s="235"/>
      <c r="S535" s="235"/>
      <c r="T535" s="236"/>
      <c r="AT535" s="237" t="s">
        <v>203</v>
      </c>
      <c r="AU535" s="237" t="s">
        <v>83</v>
      </c>
      <c r="AV535" s="12" t="s">
        <v>83</v>
      </c>
      <c r="AW535" s="12" t="s">
        <v>34</v>
      </c>
      <c r="AX535" s="12" t="s">
        <v>73</v>
      </c>
      <c r="AY535" s="237" t="s">
        <v>142</v>
      </c>
    </row>
    <row r="536" s="12" customFormat="1">
      <c r="B536" s="226"/>
      <c r="C536" s="227"/>
      <c r="D536" s="228" t="s">
        <v>203</v>
      </c>
      <c r="E536" s="229" t="s">
        <v>19</v>
      </c>
      <c r="F536" s="230" t="s">
        <v>1076</v>
      </c>
      <c r="G536" s="227"/>
      <c r="H536" s="231">
        <v>1</v>
      </c>
      <c r="I536" s="232"/>
      <c r="J536" s="227"/>
      <c r="K536" s="227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203</v>
      </c>
      <c r="AU536" s="237" t="s">
        <v>83</v>
      </c>
      <c r="AV536" s="12" t="s">
        <v>83</v>
      </c>
      <c r="AW536" s="12" t="s">
        <v>34</v>
      </c>
      <c r="AX536" s="12" t="s">
        <v>73</v>
      </c>
      <c r="AY536" s="237" t="s">
        <v>142</v>
      </c>
    </row>
    <row r="537" s="12" customFormat="1">
      <c r="B537" s="226"/>
      <c r="C537" s="227"/>
      <c r="D537" s="228" t="s">
        <v>203</v>
      </c>
      <c r="E537" s="229" t="s">
        <v>19</v>
      </c>
      <c r="F537" s="230" t="s">
        <v>1077</v>
      </c>
      <c r="G537" s="227"/>
      <c r="H537" s="231">
        <v>1</v>
      </c>
      <c r="I537" s="232"/>
      <c r="J537" s="227"/>
      <c r="K537" s="227"/>
      <c r="L537" s="233"/>
      <c r="M537" s="234"/>
      <c r="N537" s="235"/>
      <c r="O537" s="235"/>
      <c r="P537" s="235"/>
      <c r="Q537" s="235"/>
      <c r="R537" s="235"/>
      <c r="S537" s="235"/>
      <c r="T537" s="236"/>
      <c r="AT537" s="237" t="s">
        <v>203</v>
      </c>
      <c r="AU537" s="237" t="s">
        <v>83</v>
      </c>
      <c r="AV537" s="12" t="s">
        <v>83</v>
      </c>
      <c r="AW537" s="12" t="s">
        <v>34</v>
      </c>
      <c r="AX537" s="12" t="s">
        <v>73</v>
      </c>
      <c r="AY537" s="237" t="s">
        <v>142</v>
      </c>
    </row>
    <row r="538" s="14" customFormat="1">
      <c r="B538" s="248"/>
      <c r="C538" s="249"/>
      <c r="D538" s="228" t="s">
        <v>203</v>
      </c>
      <c r="E538" s="250" t="s">
        <v>19</v>
      </c>
      <c r="F538" s="251" t="s">
        <v>208</v>
      </c>
      <c r="G538" s="249"/>
      <c r="H538" s="252">
        <v>5</v>
      </c>
      <c r="I538" s="253"/>
      <c r="J538" s="249"/>
      <c r="K538" s="249"/>
      <c r="L538" s="254"/>
      <c r="M538" s="255"/>
      <c r="N538" s="256"/>
      <c r="O538" s="256"/>
      <c r="P538" s="256"/>
      <c r="Q538" s="256"/>
      <c r="R538" s="256"/>
      <c r="S538" s="256"/>
      <c r="T538" s="257"/>
      <c r="AT538" s="258" t="s">
        <v>203</v>
      </c>
      <c r="AU538" s="258" t="s">
        <v>83</v>
      </c>
      <c r="AV538" s="14" t="s">
        <v>141</v>
      </c>
      <c r="AW538" s="14" t="s">
        <v>34</v>
      </c>
      <c r="AX538" s="14" t="s">
        <v>81</v>
      </c>
      <c r="AY538" s="258" t="s">
        <v>142</v>
      </c>
    </row>
    <row r="539" s="1" customFormat="1" ht="24" customHeight="1">
      <c r="B539" s="39"/>
      <c r="C539" s="264" t="s">
        <v>1078</v>
      </c>
      <c r="D539" s="264" t="s">
        <v>283</v>
      </c>
      <c r="E539" s="265" t="s">
        <v>1079</v>
      </c>
      <c r="F539" s="266" t="s">
        <v>1080</v>
      </c>
      <c r="G539" s="267" t="s">
        <v>234</v>
      </c>
      <c r="H539" s="268">
        <v>1</v>
      </c>
      <c r="I539" s="269"/>
      <c r="J539" s="270">
        <f>ROUND(I539*H539,2)</f>
        <v>0</v>
      </c>
      <c r="K539" s="266" t="s">
        <v>194</v>
      </c>
      <c r="L539" s="271"/>
      <c r="M539" s="272" t="s">
        <v>19</v>
      </c>
      <c r="N539" s="273" t="s">
        <v>44</v>
      </c>
      <c r="O539" s="84"/>
      <c r="P539" s="206">
        <f>O539*H539</f>
        <v>0</v>
      </c>
      <c r="Q539" s="206">
        <v>0.0025000000000000001</v>
      </c>
      <c r="R539" s="206">
        <f>Q539*H539</f>
        <v>0.0025000000000000001</v>
      </c>
      <c r="S539" s="206">
        <v>0</v>
      </c>
      <c r="T539" s="207">
        <f>S539*H539</f>
        <v>0</v>
      </c>
      <c r="AR539" s="208" t="s">
        <v>167</v>
      </c>
      <c r="AT539" s="208" t="s">
        <v>283</v>
      </c>
      <c r="AU539" s="208" t="s">
        <v>83</v>
      </c>
      <c r="AY539" s="18" t="s">
        <v>142</v>
      </c>
      <c r="BE539" s="209">
        <f>IF(N539="základní",J539,0)</f>
        <v>0</v>
      </c>
      <c r="BF539" s="209">
        <f>IF(N539="snížená",J539,0)</f>
        <v>0</v>
      </c>
      <c r="BG539" s="209">
        <f>IF(N539="zákl. přenesená",J539,0)</f>
        <v>0</v>
      </c>
      <c r="BH539" s="209">
        <f>IF(N539="sníž. přenesená",J539,0)</f>
        <v>0</v>
      </c>
      <c r="BI539" s="209">
        <f>IF(N539="nulová",J539,0)</f>
        <v>0</v>
      </c>
      <c r="BJ539" s="18" t="s">
        <v>81</v>
      </c>
      <c r="BK539" s="209">
        <f>ROUND(I539*H539,2)</f>
        <v>0</v>
      </c>
      <c r="BL539" s="18" t="s">
        <v>141</v>
      </c>
      <c r="BM539" s="208" t="s">
        <v>1081</v>
      </c>
    </row>
    <row r="540" s="1" customFormat="1">
      <c r="B540" s="39"/>
      <c r="C540" s="40"/>
      <c r="D540" s="228" t="s">
        <v>213</v>
      </c>
      <c r="E540" s="40"/>
      <c r="F540" s="259" t="s">
        <v>1082</v>
      </c>
      <c r="G540" s="40"/>
      <c r="H540" s="40"/>
      <c r="I540" s="136"/>
      <c r="J540" s="40"/>
      <c r="K540" s="40"/>
      <c r="L540" s="44"/>
      <c r="M540" s="260"/>
      <c r="N540" s="84"/>
      <c r="O540" s="84"/>
      <c r="P540" s="84"/>
      <c r="Q540" s="84"/>
      <c r="R540" s="84"/>
      <c r="S540" s="84"/>
      <c r="T540" s="85"/>
      <c r="AT540" s="18" t="s">
        <v>213</v>
      </c>
      <c r="AU540" s="18" t="s">
        <v>83</v>
      </c>
    </row>
    <row r="541" s="1" customFormat="1" ht="24" customHeight="1">
      <c r="B541" s="39"/>
      <c r="C541" s="264" t="s">
        <v>1083</v>
      </c>
      <c r="D541" s="264" t="s">
        <v>283</v>
      </c>
      <c r="E541" s="265" t="s">
        <v>1084</v>
      </c>
      <c r="F541" s="266" t="s">
        <v>1085</v>
      </c>
      <c r="G541" s="267" t="s">
        <v>234</v>
      </c>
      <c r="H541" s="268">
        <v>1</v>
      </c>
      <c r="I541" s="269"/>
      <c r="J541" s="270">
        <f>ROUND(I541*H541,2)</f>
        <v>0</v>
      </c>
      <c r="K541" s="266" t="s">
        <v>194</v>
      </c>
      <c r="L541" s="271"/>
      <c r="M541" s="272" t="s">
        <v>19</v>
      </c>
      <c r="N541" s="273" t="s">
        <v>44</v>
      </c>
      <c r="O541" s="84"/>
      <c r="P541" s="206">
        <f>O541*H541</f>
        <v>0</v>
      </c>
      <c r="Q541" s="206">
        <v>0.0035000000000000001</v>
      </c>
      <c r="R541" s="206">
        <f>Q541*H541</f>
        <v>0.0035000000000000001</v>
      </c>
      <c r="S541" s="206">
        <v>0</v>
      </c>
      <c r="T541" s="207">
        <f>S541*H541</f>
        <v>0</v>
      </c>
      <c r="AR541" s="208" t="s">
        <v>167</v>
      </c>
      <c r="AT541" s="208" t="s">
        <v>283</v>
      </c>
      <c r="AU541" s="208" t="s">
        <v>83</v>
      </c>
      <c r="AY541" s="18" t="s">
        <v>142</v>
      </c>
      <c r="BE541" s="209">
        <f>IF(N541="základní",J541,0)</f>
        <v>0</v>
      </c>
      <c r="BF541" s="209">
        <f>IF(N541="snížená",J541,0)</f>
        <v>0</v>
      </c>
      <c r="BG541" s="209">
        <f>IF(N541="zákl. přenesená",J541,0)</f>
        <v>0</v>
      </c>
      <c r="BH541" s="209">
        <f>IF(N541="sníž. přenesená",J541,0)</f>
        <v>0</v>
      </c>
      <c r="BI541" s="209">
        <f>IF(N541="nulová",J541,0)</f>
        <v>0</v>
      </c>
      <c r="BJ541" s="18" t="s">
        <v>81</v>
      </c>
      <c r="BK541" s="209">
        <f>ROUND(I541*H541,2)</f>
        <v>0</v>
      </c>
      <c r="BL541" s="18" t="s">
        <v>141</v>
      </c>
      <c r="BM541" s="208" t="s">
        <v>1086</v>
      </c>
    </row>
    <row r="542" s="1" customFormat="1">
      <c r="B542" s="39"/>
      <c r="C542" s="40"/>
      <c r="D542" s="228" t="s">
        <v>213</v>
      </c>
      <c r="E542" s="40"/>
      <c r="F542" s="259" t="s">
        <v>1087</v>
      </c>
      <c r="G542" s="40"/>
      <c r="H542" s="40"/>
      <c r="I542" s="136"/>
      <c r="J542" s="40"/>
      <c r="K542" s="40"/>
      <c r="L542" s="44"/>
      <c r="M542" s="260"/>
      <c r="N542" s="84"/>
      <c r="O542" s="84"/>
      <c r="P542" s="84"/>
      <c r="Q542" s="84"/>
      <c r="R542" s="84"/>
      <c r="S542" s="84"/>
      <c r="T542" s="85"/>
      <c r="AT542" s="18" t="s">
        <v>213</v>
      </c>
      <c r="AU542" s="18" t="s">
        <v>83</v>
      </c>
    </row>
    <row r="543" s="1" customFormat="1" ht="16.5" customHeight="1">
      <c r="B543" s="39"/>
      <c r="C543" s="264" t="s">
        <v>1088</v>
      </c>
      <c r="D543" s="264" t="s">
        <v>283</v>
      </c>
      <c r="E543" s="265" t="s">
        <v>1089</v>
      </c>
      <c r="F543" s="266" t="s">
        <v>1090</v>
      </c>
      <c r="G543" s="267" t="s">
        <v>234</v>
      </c>
      <c r="H543" s="268">
        <v>1</v>
      </c>
      <c r="I543" s="269"/>
      <c r="J543" s="270">
        <f>ROUND(I543*H543,2)</f>
        <v>0</v>
      </c>
      <c r="K543" s="266" t="s">
        <v>194</v>
      </c>
      <c r="L543" s="271"/>
      <c r="M543" s="272" t="s">
        <v>19</v>
      </c>
      <c r="N543" s="273" t="s">
        <v>44</v>
      </c>
      <c r="O543" s="84"/>
      <c r="P543" s="206">
        <f>O543*H543</f>
        <v>0</v>
      </c>
      <c r="Q543" s="206">
        <v>0.0050000000000000001</v>
      </c>
      <c r="R543" s="206">
        <f>Q543*H543</f>
        <v>0.0050000000000000001</v>
      </c>
      <c r="S543" s="206">
        <v>0</v>
      </c>
      <c r="T543" s="207">
        <f>S543*H543</f>
        <v>0</v>
      </c>
      <c r="AR543" s="208" t="s">
        <v>167</v>
      </c>
      <c r="AT543" s="208" t="s">
        <v>283</v>
      </c>
      <c r="AU543" s="208" t="s">
        <v>83</v>
      </c>
      <c r="AY543" s="18" t="s">
        <v>142</v>
      </c>
      <c r="BE543" s="209">
        <f>IF(N543="základní",J543,0)</f>
        <v>0</v>
      </c>
      <c r="BF543" s="209">
        <f>IF(N543="snížená",J543,0)</f>
        <v>0</v>
      </c>
      <c r="BG543" s="209">
        <f>IF(N543="zákl. přenesená",J543,0)</f>
        <v>0</v>
      </c>
      <c r="BH543" s="209">
        <f>IF(N543="sníž. přenesená",J543,0)</f>
        <v>0</v>
      </c>
      <c r="BI543" s="209">
        <f>IF(N543="nulová",J543,0)</f>
        <v>0</v>
      </c>
      <c r="BJ543" s="18" t="s">
        <v>81</v>
      </c>
      <c r="BK543" s="209">
        <f>ROUND(I543*H543,2)</f>
        <v>0</v>
      </c>
      <c r="BL543" s="18" t="s">
        <v>141</v>
      </c>
      <c r="BM543" s="208" t="s">
        <v>1091</v>
      </c>
    </row>
    <row r="544" s="1" customFormat="1">
      <c r="B544" s="39"/>
      <c r="C544" s="40"/>
      <c r="D544" s="228" t="s">
        <v>213</v>
      </c>
      <c r="E544" s="40"/>
      <c r="F544" s="259" t="s">
        <v>1092</v>
      </c>
      <c r="G544" s="40"/>
      <c r="H544" s="40"/>
      <c r="I544" s="136"/>
      <c r="J544" s="40"/>
      <c r="K544" s="40"/>
      <c r="L544" s="44"/>
      <c r="M544" s="260"/>
      <c r="N544" s="84"/>
      <c r="O544" s="84"/>
      <c r="P544" s="84"/>
      <c r="Q544" s="84"/>
      <c r="R544" s="84"/>
      <c r="S544" s="84"/>
      <c r="T544" s="85"/>
      <c r="AT544" s="18" t="s">
        <v>213</v>
      </c>
      <c r="AU544" s="18" t="s">
        <v>83</v>
      </c>
    </row>
    <row r="545" s="1" customFormat="1" ht="16.5" customHeight="1">
      <c r="B545" s="39"/>
      <c r="C545" s="264" t="s">
        <v>1093</v>
      </c>
      <c r="D545" s="264" t="s">
        <v>283</v>
      </c>
      <c r="E545" s="265" t="s">
        <v>1094</v>
      </c>
      <c r="F545" s="266" t="s">
        <v>1095</v>
      </c>
      <c r="G545" s="267" t="s">
        <v>234</v>
      </c>
      <c r="H545" s="268">
        <v>2</v>
      </c>
      <c r="I545" s="269"/>
      <c r="J545" s="270">
        <f>ROUND(I545*H545,2)</f>
        <v>0</v>
      </c>
      <c r="K545" s="266" t="s">
        <v>194</v>
      </c>
      <c r="L545" s="271"/>
      <c r="M545" s="272" t="s">
        <v>19</v>
      </c>
      <c r="N545" s="273" t="s">
        <v>44</v>
      </c>
      <c r="O545" s="84"/>
      <c r="P545" s="206">
        <f>O545*H545</f>
        <v>0</v>
      </c>
      <c r="Q545" s="206">
        <v>0.0035999999999999999</v>
      </c>
      <c r="R545" s="206">
        <f>Q545*H545</f>
        <v>0.0071999999999999998</v>
      </c>
      <c r="S545" s="206">
        <v>0</v>
      </c>
      <c r="T545" s="207">
        <f>S545*H545</f>
        <v>0</v>
      </c>
      <c r="AR545" s="208" t="s">
        <v>167</v>
      </c>
      <c r="AT545" s="208" t="s">
        <v>283</v>
      </c>
      <c r="AU545" s="208" t="s">
        <v>83</v>
      </c>
      <c r="AY545" s="18" t="s">
        <v>142</v>
      </c>
      <c r="BE545" s="209">
        <f>IF(N545="základní",J545,0)</f>
        <v>0</v>
      </c>
      <c r="BF545" s="209">
        <f>IF(N545="snížená",J545,0)</f>
        <v>0</v>
      </c>
      <c r="BG545" s="209">
        <f>IF(N545="zákl. přenesená",J545,0)</f>
        <v>0</v>
      </c>
      <c r="BH545" s="209">
        <f>IF(N545="sníž. přenesená",J545,0)</f>
        <v>0</v>
      </c>
      <c r="BI545" s="209">
        <f>IF(N545="nulová",J545,0)</f>
        <v>0</v>
      </c>
      <c r="BJ545" s="18" t="s">
        <v>81</v>
      </c>
      <c r="BK545" s="209">
        <f>ROUND(I545*H545,2)</f>
        <v>0</v>
      </c>
      <c r="BL545" s="18" t="s">
        <v>141</v>
      </c>
      <c r="BM545" s="208" t="s">
        <v>1096</v>
      </c>
    </row>
    <row r="546" s="1" customFormat="1">
      <c r="B546" s="39"/>
      <c r="C546" s="40"/>
      <c r="D546" s="228" t="s">
        <v>213</v>
      </c>
      <c r="E546" s="40"/>
      <c r="F546" s="259" t="s">
        <v>1097</v>
      </c>
      <c r="G546" s="40"/>
      <c r="H546" s="40"/>
      <c r="I546" s="136"/>
      <c r="J546" s="40"/>
      <c r="K546" s="40"/>
      <c r="L546" s="44"/>
      <c r="M546" s="260"/>
      <c r="N546" s="84"/>
      <c r="O546" s="84"/>
      <c r="P546" s="84"/>
      <c r="Q546" s="84"/>
      <c r="R546" s="84"/>
      <c r="S546" s="84"/>
      <c r="T546" s="85"/>
      <c r="AT546" s="18" t="s">
        <v>213</v>
      </c>
      <c r="AU546" s="18" t="s">
        <v>83</v>
      </c>
    </row>
    <row r="547" s="1" customFormat="1" ht="24" customHeight="1">
      <c r="B547" s="39"/>
      <c r="C547" s="197" t="s">
        <v>1098</v>
      </c>
      <c r="D547" s="197" t="s">
        <v>137</v>
      </c>
      <c r="E547" s="198" t="s">
        <v>1099</v>
      </c>
      <c r="F547" s="199" t="s">
        <v>1100</v>
      </c>
      <c r="G547" s="200" t="s">
        <v>234</v>
      </c>
      <c r="H547" s="201">
        <v>5</v>
      </c>
      <c r="I547" s="202"/>
      <c r="J547" s="203">
        <f>ROUND(I547*H547,2)</f>
        <v>0</v>
      </c>
      <c r="K547" s="199" t="s">
        <v>194</v>
      </c>
      <c r="L547" s="44"/>
      <c r="M547" s="204" t="s">
        <v>19</v>
      </c>
      <c r="N547" s="205" t="s">
        <v>44</v>
      </c>
      <c r="O547" s="84"/>
      <c r="P547" s="206">
        <f>O547*H547</f>
        <v>0</v>
      </c>
      <c r="Q547" s="206">
        <v>0.10940999999999999</v>
      </c>
      <c r="R547" s="206">
        <f>Q547*H547</f>
        <v>0.54704999999999993</v>
      </c>
      <c r="S547" s="206">
        <v>0</v>
      </c>
      <c r="T547" s="207">
        <f>S547*H547</f>
        <v>0</v>
      </c>
      <c r="AR547" s="208" t="s">
        <v>141</v>
      </c>
      <c r="AT547" s="208" t="s">
        <v>137</v>
      </c>
      <c r="AU547" s="208" t="s">
        <v>83</v>
      </c>
      <c r="AY547" s="18" t="s">
        <v>142</v>
      </c>
      <c r="BE547" s="209">
        <f>IF(N547="základní",J547,0)</f>
        <v>0</v>
      </c>
      <c r="BF547" s="209">
        <f>IF(N547="snížená",J547,0)</f>
        <v>0</v>
      </c>
      <c r="BG547" s="209">
        <f>IF(N547="zákl. přenesená",J547,0)</f>
        <v>0</v>
      </c>
      <c r="BH547" s="209">
        <f>IF(N547="sníž. přenesená",J547,0)</f>
        <v>0</v>
      </c>
      <c r="BI547" s="209">
        <f>IF(N547="nulová",J547,0)</f>
        <v>0</v>
      </c>
      <c r="BJ547" s="18" t="s">
        <v>81</v>
      </c>
      <c r="BK547" s="209">
        <f>ROUND(I547*H547,2)</f>
        <v>0</v>
      </c>
      <c r="BL547" s="18" t="s">
        <v>141</v>
      </c>
      <c r="BM547" s="208" t="s">
        <v>1101</v>
      </c>
    </row>
    <row r="548" s="1" customFormat="1" ht="16.5" customHeight="1">
      <c r="B548" s="39"/>
      <c r="C548" s="264" t="s">
        <v>1102</v>
      </c>
      <c r="D548" s="264" t="s">
        <v>283</v>
      </c>
      <c r="E548" s="265" t="s">
        <v>1103</v>
      </c>
      <c r="F548" s="266" t="s">
        <v>1104</v>
      </c>
      <c r="G548" s="267" t="s">
        <v>234</v>
      </c>
      <c r="H548" s="268">
        <v>5</v>
      </c>
      <c r="I548" s="269"/>
      <c r="J548" s="270">
        <f>ROUND(I548*H548,2)</f>
        <v>0</v>
      </c>
      <c r="K548" s="266" t="s">
        <v>194</v>
      </c>
      <c r="L548" s="271"/>
      <c r="M548" s="272" t="s">
        <v>19</v>
      </c>
      <c r="N548" s="273" t="s">
        <v>44</v>
      </c>
      <c r="O548" s="84"/>
      <c r="P548" s="206">
        <f>O548*H548</f>
        <v>0</v>
      </c>
      <c r="Q548" s="206">
        <v>0.0064999999999999997</v>
      </c>
      <c r="R548" s="206">
        <f>Q548*H548</f>
        <v>0.032500000000000001</v>
      </c>
      <c r="S548" s="206">
        <v>0</v>
      </c>
      <c r="T548" s="207">
        <f>S548*H548</f>
        <v>0</v>
      </c>
      <c r="AR548" s="208" t="s">
        <v>167</v>
      </c>
      <c r="AT548" s="208" t="s">
        <v>283</v>
      </c>
      <c r="AU548" s="208" t="s">
        <v>83</v>
      </c>
      <c r="AY548" s="18" t="s">
        <v>142</v>
      </c>
      <c r="BE548" s="209">
        <f>IF(N548="základní",J548,0)</f>
        <v>0</v>
      </c>
      <c r="BF548" s="209">
        <f>IF(N548="snížená",J548,0)</f>
        <v>0</v>
      </c>
      <c r="BG548" s="209">
        <f>IF(N548="zákl. přenesená",J548,0)</f>
        <v>0</v>
      </c>
      <c r="BH548" s="209">
        <f>IF(N548="sníž. přenesená",J548,0)</f>
        <v>0</v>
      </c>
      <c r="BI548" s="209">
        <f>IF(N548="nulová",J548,0)</f>
        <v>0</v>
      </c>
      <c r="BJ548" s="18" t="s">
        <v>81</v>
      </c>
      <c r="BK548" s="209">
        <f>ROUND(I548*H548,2)</f>
        <v>0</v>
      </c>
      <c r="BL548" s="18" t="s">
        <v>141</v>
      </c>
      <c r="BM548" s="208" t="s">
        <v>1105</v>
      </c>
    </row>
    <row r="549" s="1" customFormat="1" ht="24" customHeight="1">
      <c r="B549" s="39"/>
      <c r="C549" s="197" t="s">
        <v>1106</v>
      </c>
      <c r="D549" s="197" t="s">
        <v>137</v>
      </c>
      <c r="E549" s="198" t="s">
        <v>1107</v>
      </c>
      <c r="F549" s="199" t="s">
        <v>1108</v>
      </c>
      <c r="G549" s="200" t="s">
        <v>201</v>
      </c>
      <c r="H549" s="201">
        <v>20</v>
      </c>
      <c r="I549" s="202"/>
      <c r="J549" s="203">
        <f>ROUND(I549*H549,2)</f>
        <v>0</v>
      </c>
      <c r="K549" s="199" t="s">
        <v>194</v>
      </c>
      <c r="L549" s="44"/>
      <c r="M549" s="204" t="s">
        <v>19</v>
      </c>
      <c r="N549" s="205" t="s">
        <v>44</v>
      </c>
      <c r="O549" s="84"/>
      <c r="P549" s="206">
        <f>O549*H549</f>
        <v>0</v>
      </c>
      <c r="Q549" s="206">
        <v>0.00014999999999999999</v>
      </c>
      <c r="R549" s="206">
        <f>Q549*H549</f>
        <v>0.0029999999999999996</v>
      </c>
      <c r="S549" s="206">
        <v>0</v>
      </c>
      <c r="T549" s="207">
        <f>S549*H549</f>
        <v>0</v>
      </c>
      <c r="AR549" s="208" t="s">
        <v>141</v>
      </c>
      <c r="AT549" s="208" t="s">
        <v>137</v>
      </c>
      <c r="AU549" s="208" t="s">
        <v>83</v>
      </c>
      <c r="AY549" s="18" t="s">
        <v>142</v>
      </c>
      <c r="BE549" s="209">
        <f>IF(N549="základní",J549,0)</f>
        <v>0</v>
      </c>
      <c r="BF549" s="209">
        <f>IF(N549="snížená",J549,0)</f>
        <v>0</v>
      </c>
      <c r="BG549" s="209">
        <f>IF(N549="zákl. přenesená",J549,0)</f>
        <v>0</v>
      </c>
      <c r="BH549" s="209">
        <f>IF(N549="sníž. přenesená",J549,0)</f>
        <v>0</v>
      </c>
      <c r="BI549" s="209">
        <f>IF(N549="nulová",J549,0)</f>
        <v>0</v>
      </c>
      <c r="BJ549" s="18" t="s">
        <v>81</v>
      </c>
      <c r="BK549" s="209">
        <f>ROUND(I549*H549,2)</f>
        <v>0</v>
      </c>
      <c r="BL549" s="18" t="s">
        <v>141</v>
      </c>
      <c r="BM549" s="208" t="s">
        <v>1109</v>
      </c>
    </row>
    <row r="550" s="1" customFormat="1">
      <c r="B550" s="39"/>
      <c r="C550" s="40"/>
      <c r="D550" s="228" t="s">
        <v>213</v>
      </c>
      <c r="E550" s="40"/>
      <c r="F550" s="259" t="s">
        <v>1110</v>
      </c>
      <c r="G550" s="40"/>
      <c r="H550" s="40"/>
      <c r="I550" s="136"/>
      <c r="J550" s="40"/>
      <c r="K550" s="40"/>
      <c r="L550" s="44"/>
      <c r="M550" s="260"/>
      <c r="N550" s="84"/>
      <c r="O550" s="84"/>
      <c r="P550" s="84"/>
      <c r="Q550" s="84"/>
      <c r="R550" s="84"/>
      <c r="S550" s="84"/>
      <c r="T550" s="85"/>
      <c r="AT550" s="18" t="s">
        <v>213</v>
      </c>
      <c r="AU550" s="18" t="s">
        <v>83</v>
      </c>
    </row>
    <row r="551" s="1" customFormat="1" ht="24" customHeight="1">
      <c r="B551" s="39"/>
      <c r="C551" s="197" t="s">
        <v>1111</v>
      </c>
      <c r="D551" s="197" t="s">
        <v>137</v>
      </c>
      <c r="E551" s="198" t="s">
        <v>1112</v>
      </c>
      <c r="F551" s="199" t="s">
        <v>1113</v>
      </c>
      <c r="G551" s="200" t="s">
        <v>201</v>
      </c>
      <c r="H551" s="201">
        <v>26</v>
      </c>
      <c r="I551" s="202"/>
      <c r="J551" s="203">
        <f>ROUND(I551*H551,2)</f>
        <v>0</v>
      </c>
      <c r="K551" s="199" t="s">
        <v>194</v>
      </c>
      <c r="L551" s="44"/>
      <c r="M551" s="204" t="s">
        <v>19</v>
      </c>
      <c r="N551" s="205" t="s">
        <v>44</v>
      </c>
      <c r="O551" s="84"/>
      <c r="P551" s="206">
        <f>O551*H551</f>
        <v>0</v>
      </c>
      <c r="Q551" s="206">
        <v>5.0000000000000002E-05</v>
      </c>
      <c r="R551" s="206">
        <f>Q551*H551</f>
        <v>0.0013000000000000002</v>
      </c>
      <c r="S551" s="206">
        <v>0</v>
      </c>
      <c r="T551" s="207">
        <f>S551*H551</f>
        <v>0</v>
      </c>
      <c r="AR551" s="208" t="s">
        <v>141</v>
      </c>
      <c r="AT551" s="208" t="s">
        <v>137</v>
      </c>
      <c r="AU551" s="208" t="s">
        <v>83</v>
      </c>
      <c r="AY551" s="18" t="s">
        <v>142</v>
      </c>
      <c r="BE551" s="209">
        <f>IF(N551="základní",J551,0)</f>
        <v>0</v>
      </c>
      <c r="BF551" s="209">
        <f>IF(N551="snížená",J551,0)</f>
        <v>0</v>
      </c>
      <c r="BG551" s="209">
        <f>IF(N551="zákl. přenesená",J551,0)</f>
        <v>0</v>
      </c>
      <c r="BH551" s="209">
        <f>IF(N551="sníž. přenesená",J551,0)</f>
        <v>0</v>
      </c>
      <c r="BI551" s="209">
        <f>IF(N551="nulová",J551,0)</f>
        <v>0</v>
      </c>
      <c r="BJ551" s="18" t="s">
        <v>81</v>
      </c>
      <c r="BK551" s="209">
        <f>ROUND(I551*H551,2)</f>
        <v>0</v>
      </c>
      <c r="BL551" s="18" t="s">
        <v>141</v>
      </c>
      <c r="BM551" s="208" t="s">
        <v>1114</v>
      </c>
    </row>
    <row r="552" s="1" customFormat="1">
      <c r="B552" s="39"/>
      <c r="C552" s="40"/>
      <c r="D552" s="228" t="s">
        <v>213</v>
      </c>
      <c r="E552" s="40"/>
      <c r="F552" s="259" t="s">
        <v>1110</v>
      </c>
      <c r="G552" s="40"/>
      <c r="H552" s="40"/>
      <c r="I552" s="136"/>
      <c r="J552" s="40"/>
      <c r="K552" s="40"/>
      <c r="L552" s="44"/>
      <c r="M552" s="260"/>
      <c r="N552" s="84"/>
      <c r="O552" s="84"/>
      <c r="P552" s="84"/>
      <c r="Q552" s="84"/>
      <c r="R552" s="84"/>
      <c r="S552" s="84"/>
      <c r="T552" s="85"/>
      <c r="AT552" s="18" t="s">
        <v>213</v>
      </c>
      <c r="AU552" s="18" t="s">
        <v>83</v>
      </c>
    </row>
    <row r="553" s="1" customFormat="1" ht="24" customHeight="1">
      <c r="B553" s="39"/>
      <c r="C553" s="197" t="s">
        <v>1115</v>
      </c>
      <c r="D553" s="197" t="s">
        <v>137</v>
      </c>
      <c r="E553" s="198" t="s">
        <v>1116</v>
      </c>
      <c r="F553" s="199" t="s">
        <v>1117</v>
      </c>
      <c r="G553" s="200" t="s">
        <v>201</v>
      </c>
      <c r="H553" s="201">
        <v>20</v>
      </c>
      <c r="I553" s="202"/>
      <c r="J553" s="203">
        <f>ROUND(I553*H553,2)</f>
        <v>0</v>
      </c>
      <c r="K553" s="199" t="s">
        <v>194</v>
      </c>
      <c r="L553" s="44"/>
      <c r="M553" s="204" t="s">
        <v>19</v>
      </c>
      <c r="N553" s="205" t="s">
        <v>44</v>
      </c>
      <c r="O553" s="84"/>
      <c r="P553" s="206">
        <f>O553*H553</f>
        <v>0</v>
      </c>
      <c r="Q553" s="206">
        <v>0.00040000000000000002</v>
      </c>
      <c r="R553" s="206">
        <f>Q553*H553</f>
        <v>0.0080000000000000002</v>
      </c>
      <c r="S553" s="206">
        <v>0</v>
      </c>
      <c r="T553" s="207">
        <f>S553*H553</f>
        <v>0</v>
      </c>
      <c r="AR553" s="208" t="s">
        <v>141</v>
      </c>
      <c r="AT553" s="208" t="s">
        <v>137</v>
      </c>
      <c r="AU553" s="208" t="s">
        <v>83</v>
      </c>
      <c r="AY553" s="18" t="s">
        <v>142</v>
      </c>
      <c r="BE553" s="209">
        <f>IF(N553="základní",J553,0)</f>
        <v>0</v>
      </c>
      <c r="BF553" s="209">
        <f>IF(N553="snížená",J553,0)</f>
        <v>0</v>
      </c>
      <c r="BG553" s="209">
        <f>IF(N553="zákl. přenesená",J553,0)</f>
        <v>0</v>
      </c>
      <c r="BH553" s="209">
        <f>IF(N553="sníž. přenesená",J553,0)</f>
        <v>0</v>
      </c>
      <c r="BI553" s="209">
        <f>IF(N553="nulová",J553,0)</f>
        <v>0</v>
      </c>
      <c r="BJ553" s="18" t="s">
        <v>81</v>
      </c>
      <c r="BK553" s="209">
        <f>ROUND(I553*H553,2)</f>
        <v>0</v>
      </c>
      <c r="BL553" s="18" t="s">
        <v>141</v>
      </c>
      <c r="BM553" s="208" t="s">
        <v>1118</v>
      </c>
    </row>
    <row r="554" s="1" customFormat="1">
      <c r="B554" s="39"/>
      <c r="C554" s="40"/>
      <c r="D554" s="228" t="s">
        <v>213</v>
      </c>
      <c r="E554" s="40"/>
      <c r="F554" s="259" t="s">
        <v>1119</v>
      </c>
      <c r="G554" s="40"/>
      <c r="H554" s="40"/>
      <c r="I554" s="136"/>
      <c r="J554" s="40"/>
      <c r="K554" s="40"/>
      <c r="L554" s="44"/>
      <c r="M554" s="260"/>
      <c r="N554" s="84"/>
      <c r="O554" s="84"/>
      <c r="P554" s="84"/>
      <c r="Q554" s="84"/>
      <c r="R554" s="84"/>
      <c r="S554" s="84"/>
      <c r="T554" s="85"/>
      <c r="AT554" s="18" t="s">
        <v>213</v>
      </c>
      <c r="AU554" s="18" t="s">
        <v>83</v>
      </c>
    </row>
    <row r="555" s="1" customFormat="1" ht="24" customHeight="1">
      <c r="B555" s="39"/>
      <c r="C555" s="197" t="s">
        <v>1120</v>
      </c>
      <c r="D555" s="197" t="s">
        <v>137</v>
      </c>
      <c r="E555" s="198" t="s">
        <v>1121</v>
      </c>
      <c r="F555" s="199" t="s">
        <v>1122</v>
      </c>
      <c r="G555" s="200" t="s">
        <v>201</v>
      </c>
      <c r="H555" s="201">
        <v>26.800000000000001</v>
      </c>
      <c r="I555" s="202"/>
      <c r="J555" s="203">
        <f>ROUND(I555*H555,2)</f>
        <v>0</v>
      </c>
      <c r="K555" s="199" t="s">
        <v>194</v>
      </c>
      <c r="L555" s="44"/>
      <c r="M555" s="204" t="s">
        <v>19</v>
      </c>
      <c r="N555" s="205" t="s">
        <v>44</v>
      </c>
      <c r="O555" s="84"/>
      <c r="P555" s="206">
        <f>O555*H555</f>
        <v>0</v>
      </c>
      <c r="Q555" s="206">
        <v>0.00064999999999999997</v>
      </c>
      <c r="R555" s="206">
        <f>Q555*H555</f>
        <v>0.017419999999999998</v>
      </c>
      <c r="S555" s="206">
        <v>0</v>
      </c>
      <c r="T555" s="207">
        <f>S555*H555</f>
        <v>0</v>
      </c>
      <c r="AR555" s="208" t="s">
        <v>141</v>
      </c>
      <c r="AT555" s="208" t="s">
        <v>137</v>
      </c>
      <c r="AU555" s="208" t="s">
        <v>83</v>
      </c>
      <c r="AY555" s="18" t="s">
        <v>142</v>
      </c>
      <c r="BE555" s="209">
        <f>IF(N555="základní",J555,0)</f>
        <v>0</v>
      </c>
      <c r="BF555" s="209">
        <f>IF(N555="snížená",J555,0)</f>
        <v>0</v>
      </c>
      <c r="BG555" s="209">
        <f>IF(N555="zákl. přenesená",J555,0)</f>
        <v>0</v>
      </c>
      <c r="BH555" s="209">
        <f>IF(N555="sníž. přenesená",J555,0)</f>
        <v>0</v>
      </c>
      <c r="BI555" s="209">
        <f>IF(N555="nulová",J555,0)</f>
        <v>0</v>
      </c>
      <c r="BJ555" s="18" t="s">
        <v>81</v>
      </c>
      <c r="BK555" s="209">
        <f>ROUND(I555*H555,2)</f>
        <v>0</v>
      </c>
      <c r="BL555" s="18" t="s">
        <v>141</v>
      </c>
      <c r="BM555" s="208" t="s">
        <v>1123</v>
      </c>
    </row>
    <row r="556" s="12" customFormat="1">
      <c r="B556" s="226"/>
      <c r="C556" s="227"/>
      <c r="D556" s="228" t="s">
        <v>203</v>
      </c>
      <c r="E556" s="229" t="s">
        <v>19</v>
      </c>
      <c r="F556" s="230" t="s">
        <v>1124</v>
      </c>
      <c r="G556" s="227"/>
      <c r="H556" s="231">
        <v>26.800000000000001</v>
      </c>
      <c r="I556" s="232"/>
      <c r="J556" s="227"/>
      <c r="K556" s="227"/>
      <c r="L556" s="233"/>
      <c r="M556" s="234"/>
      <c r="N556" s="235"/>
      <c r="O556" s="235"/>
      <c r="P556" s="235"/>
      <c r="Q556" s="235"/>
      <c r="R556" s="235"/>
      <c r="S556" s="235"/>
      <c r="T556" s="236"/>
      <c r="AT556" s="237" t="s">
        <v>203</v>
      </c>
      <c r="AU556" s="237" t="s">
        <v>83</v>
      </c>
      <c r="AV556" s="12" t="s">
        <v>83</v>
      </c>
      <c r="AW556" s="12" t="s">
        <v>34</v>
      </c>
      <c r="AX556" s="12" t="s">
        <v>81</v>
      </c>
      <c r="AY556" s="237" t="s">
        <v>142</v>
      </c>
    </row>
    <row r="557" s="1" customFormat="1" ht="24" customHeight="1">
      <c r="B557" s="39"/>
      <c r="C557" s="197" t="s">
        <v>1125</v>
      </c>
      <c r="D557" s="197" t="s">
        <v>137</v>
      </c>
      <c r="E557" s="198" t="s">
        <v>1126</v>
      </c>
      <c r="F557" s="199" t="s">
        <v>1127</v>
      </c>
      <c r="G557" s="200" t="s">
        <v>201</v>
      </c>
      <c r="H557" s="201">
        <v>26</v>
      </c>
      <c r="I557" s="202"/>
      <c r="J557" s="203">
        <f>ROUND(I557*H557,2)</f>
        <v>0</v>
      </c>
      <c r="K557" s="199" t="s">
        <v>194</v>
      </c>
      <c r="L557" s="44"/>
      <c r="M557" s="204" t="s">
        <v>19</v>
      </c>
      <c r="N557" s="205" t="s">
        <v>44</v>
      </c>
      <c r="O557" s="84"/>
      <c r="P557" s="206">
        <f>O557*H557</f>
        <v>0</v>
      </c>
      <c r="Q557" s="206">
        <v>0.00012999999999999999</v>
      </c>
      <c r="R557" s="206">
        <f>Q557*H557</f>
        <v>0.0033799999999999998</v>
      </c>
      <c r="S557" s="206">
        <v>0</v>
      </c>
      <c r="T557" s="207">
        <f>S557*H557</f>
        <v>0</v>
      </c>
      <c r="AR557" s="208" t="s">
        <v>141</v>
      </c>
      <c r="AT557" s="208" t="s">
        <v>137</v>
      </c>
      <c r="AU557" s="208" t="s">
        <v>83</v>
      </c>
      <c r="AY557" s="18" t="s">
        <v>142</v>
      </c>
      <c r="BE557" s="209">
        <f>IF(N557="základní",J557,0)</f>
        <v>0</v>
      </c>
      <c r="BF557" s="209">
        <f>IF(N557="snížená",J557,0)</f>
        <v>0</v>
      </c>
      <c r="BG557" s="209">
        <f>IF(N557="zákl. přenesená",J557,0)</f>
        <v>0</v>
      </c>
      <c r="BH557" s="209">
        <f>IF(N557="sníž. přenesená",J557,0)</f>
        <v>0</v>
      </c>
      <c r="BI557" s="209">
        <f>IF(N557="nulová",J557,0)</f>
        <v>0</v>
      </c>
      <c r="BJ557" s="18" t="s">
        <v>81</v>
      </c>
      <c r="BK557" s="209">
        <f>ROUND(I557*H557,2)</f>
        <v>0</v>
      </c>
      <c r="BL557" s="18" t="s">
        <v>141</v>
      </c>
      <c r="BM557" s="208" t="s">
        <v>1128</v>
      </c>
    </row>
    <row r="558" s="1" customFormat="1">
      <c r="B558" s="39"/>
      <c r="C558" s="40"/>
      <c r="D558" s="228" t="s">
        <v>213</v>
      </c>
      <c r="E558" s="40"/>
      <c r="F558" s="259" t="s">
        <v>1119</v>
      </c>
      <c r="G558" s="40"/>
      <c r="H558" s="40"/>
      <c r="I558" s="136"/>
      <c r="J558" s="40"/>
      <c r="K558" s="40"/>
      <c r="L558" s="44"/>
      <c r="M558" s="260"/>
      <c r="N558" s="84"/>
      <c r="O558" s="84"/>
      <c r="P558" s="84"/>
      <c r="Q558" s="84"/>
      <c r="R558" s="84"/>
      <c r="S558" s="84"/>
      <c r="T558" s="85"/>
      <c r="AT558" s="18" t="s">
        <v>213</v>
      </c>
      <c r="AU558" s="18" t="s">
        <v>83</v>
      </c>
    </row>
    <row r="559" s="1" customFormat="1" ht="36" customHeight="1">
      <c r="B559" s="39"/>
      <c r="C559" s="197" t="s">
        <v>1129</v>
      </c>
      <c r="D559" s="197" t="s">
        <v>137</v>
      </c>
      <c r="E559" s="198" t="s">
        <v>1130</v>
      </c>
      <c r="F559" s="199" t="s">
        <v>1131</v>
      </c>
      <c r="G559" s="200" t="s">
        <v>417</v>
      </c>
      <c r="H559" s="201">
        <v>2</v>
      </c>
      <c r="I559" s="202"/>
      <c r="J559" s="203">
        <f>ROUND(I559*H559,2)</f>
        <v>0</v>
      </c>
      <c r="K559" s="199" t="s">
        <v>19</v>
      </c>
      <c r="L559" s="44"/>
      <c r="M559" s="204" t="s">
        <v>19</v>
      </c>
      <c r="N559" s="205" t="s">
        <v>44</v>
      </c>
      <c r="O559" s="84"/>
      <c r="P559" s="206">
        <f>O559*H559</f>
        <v>0</v>
      </c>
      <c r="Q559" s="206">
        <v>0.0016000000000000001</v>
      </c>
      <c r="R559" s="206">
        <f>Q559*H559</f>
        <v>0.0032000000000000002</v>
      </c>
      <c r="S559" s="206">
        <v>0</v>
      </c>
      <c r="T559" s="207">
        <f>S559*H559</f>
        <v>0</v>
      </c>
      <c r="AR559" s="208" t="s">
        <v>141</v>
      </c>
      <c r="AT559" s="208" t="s">
        <v>137</v>
      </c>
      <c r="AU559" s="208" t="s">
        <v>83</v>
      </c>
      <c r="AY559" s="18" t="s">
        <v>142</v>
      </c>
      <c r="BE559" s="209">
        <f>IF(N559="základní",J559,0)</f>
        <v>0</v>
      </c>
      <c r="BF559" s="209">
        <f>IF(N559="snížená",J559,0)</f>
        <v>0</v>
      </c>
      <c r="BG559" s="209">
        <f>IF(N559="zákl. přenesená",J559,0)</f>
        <v>0</v>
      </c>
      <c r="BH559" s="209">
        <f>IF(N559="sníž. přenesená",J559,0)</f>
        <v>0</v>
      </c>
      <c r="BI559" s="209">
        <f>IF(N559="nulová",J559,0)</f>
        <v>0</v>
      </c>
      <c r="BJ559" s="18" t="s">
        <v>81</v>
      </c>
      <c r="BK559" s="209">
        <f>ROUND(I559*H559,2)</f>
        <v>0</v>
      </c>
      <c r="BL559" s="18" t="s">
        <v>141</v>
      </c>
      <c r="BM559" s="208" t="s">
        <v>1132</v>
      </c>
    </row>
    <row r="560" s="12" customFormat="1">
      <c r="B560" s="226"/>
      <c r="C560" s="227"/>
      <c r="D560" s="228" t="s">
        <v>203</v>
      </c>
      <c r="E560" s="229" t="s">
        <v>19</v>
      </c>
      <c r="F560" s="230" t="s">
        <v>1133</v>
      </c>
      <c r="G560" s="227"/>
      <c r="H560" s="231">
        <v>2</v>
      </c>
      <c r="I560" s="232"/>
      <c r="J560" s="227"/>
      <c r="K560" s="227"/>
      <c r="L560" s="233"/>
      <c r="M560" s="234"/>
      <c r="N560" s="235"/>
      <c r="O560" s="235"/>
      <c r="P560" s="235"/>
      <c r="Q560" s="235"/>
      <c r="R560" s="235"/>
      <c r="S560" s="235"/>
      <c r="T560" s="236"/>
      <c r="AT560" s="237" t="s">
        <v>203</v>
      </c>
      <c r="AU560" s="237" t="s">
        <v>83</v>
      </c>
      <c r="AV560" s="12" t="s">
        <v>83</v>
      </c>
      <c r="AW560" s="12" t="s">
        <v>34</v>
      </c>
      <c r="AX560" s="12" t="s">
        <v>81</v>
      </c>
      <c r="AY560" s="237" t="s">
        <v>142</v>
      </c>
    </row>
    <row r="561" s="1" customFormat="1" ht="48" customHeight="1">
      <c r="B561" s="39"/>
      <c r="C561" s="197" t="s">
        <v>1134</v>
      </c>
      <c r="D561" s="197" t="s">
        <v>137</v>
      </c>
      <c r="E561" s="198" t="s">
        <v>1135</v>
      </c>
      <c r="F561" s="199" t="s">
        <v>1136</v>
      </c>
      <c r="G561" s="200" t="s">
        <v>201</v>
      </c>
      <c r="H561" s="201">
        <v>8</v>
      </c>
      <c r="I561" s="202"/>
      <c r="J561" s="203">
        <f>ROUND(I561*H561,2)</f>
        <v>0</v>
      </c>
      <c r="K561" s="199" t="s">
        <v>194</v>
      </c>
      <c r="L561" s="44"/>
      <c r="M561" s="204" t="s">
        <v>19</v>
      </c>
      <c r="N561" s="205" t="s">
        <v>44</v>
      </c>
      <c r="O561" s="84"/>
      <c r="P561" s="206">
        <f>O561*H561</f>
        <v>0</v>
      </c>
      <c r="Q561" s="206">
        <v>0.20219000000000001</v>
      </c>
      <c r="R561" s="206">
        <f>Q561*H561</f>
        <v>1.6175200000000001</v>
      </c>
      <c r="S561" s="206">
        <v>0</v>
      </c>
      <c r="T561" s="207">
        <f>S561*H561</f>
        <v>0</v>
      </c>
      <c r="AR561" s="208" t="s">
        <v>141</v>
      </c>
      <c r="AT561" s="208" t="s">
        <v>137</v>
      </c>
      <c r="AU561" s="208" t="s">
        <v>83</v>
      </c>
      <c r="AY561" s="18" t="s">
        <v>142</v>
      </c>
      <c r="BE561" s="209">
        <f>IF(N561="základní",J561,0)</f>
        <v>0</v>
      </c>
      <c r="BF561" s="209">
        <f>IF(N561="snížená",J561,0)</f>
        <v>0</v>
      </c>
      <c r="BG561" s="209">
        <f>IF(N561="zákl. přenesená",J561,0)</f>
        <v>0</v>
      </c>
      <c r="BH561" s="209">
        <f>IF(N561="sníž. přenesená",J561,0)</f>
        <v>0</v>
      </c>
      <c r="BI561" s="209">
        <f>IF(N561="nulová",J561,0)</f>
        <v>0</v>
      </c>
      <c r="BJ561" s="18" t="s">
        <v>81</v>
      </c>
      <c r="BK561" s="209">
        <f>ROUND(I561*H561,2)</f>
        <v>0</v>
      </c>
      <c r="BL561" s="18" t="s">
        <v>141</v>
      </c>
      <c r="BM561" s="208" t="s">
        <v>1137</v>
      </c>
    </row>
    <row r="562" s="12" customFormat="1">
      <c r="B562" s="226"/>
      <c r="C562" s="227"/>
      <c r="D562" s="228" t="s">
        <v>203</v>
      </c>
      <c r="E562" s="229" t="s">
        <v>19</v>
      </c>
      <c r="F562" s="230" t="s">
        <v>1138</v>
      </c>
      <c r="G562" s="227"/>
      <c r="H562" s="231">
        <v>8</v>
      </c>
      <c r="I562" s="232"/>
      <c r="J562" s="227"/>
      <c r="K562" s="227"/>
      <c r="L562" s="233"/>
      <c r="M562" s="234"/>
      <c r="N562" s="235"/>
      <c r="O562" s="235"/>
      <c r="P562" s="235"/>
      <c r="Q562" s="235"/>
      <c r="R562" s="235"/>
      <c r="S562" s="235"/>
      <c r="T562" s="236"/>
      <c r="AT562" s="237" t="s">
        <v>203</v>
      </c>
      <c r="AU562" s="237" t="s">
        <v>83</v>
      </c>
      <c r="AV562" s="12" t="s">
        <v>83</v>
      </c>
      <c r="AW562" s="12" t="s">
        <v>34</v>
      </c>
      <c r="AX562" s="12" t="s">
        <v>81</v>
      </c>
      <c r="AY562" s="237" t="s">
        <v>142</v>
      </c>
    </row>
    <row r="563" s="13" customFormat="1">
      <c r="B563" s="238"/>
      <c r="C563" s="239"/>
      <c r="D563" s="228" t="s">
        <v>203</v>
      </c>
      <c r="E563" s="240" t="s">
        <v>19</v>
      </c>
      <c r="F563" s="241" t="s">
        <v>1139</v>
      </c>
      <c r="G563" s="239"/>
      <c r="H563" s="240" t="s">
        <v>19</v>
      </c>
      <c r="I563" s="242"/>
      <c r="J563" s="239"/>
      <c r="K563" s="239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203</v>
      </c>
      <c r="AU563" s="247" t="s">
        <v>83</v>
      </c>
      <c r="AV563" s="13" t="s">
        <v>81</v>
      </c>
      <c r="AW563" s="13" t="s">
        <v>34</v>
      </c>
      <c r="AX563" s="13" t="s">
        <v>73</v>
      </c>
      <c r="AY563" s="247" t="s">
        <v>142</v>
      </c>
    </row>
    <row r="564" s="1" customFormat="1" ht="16.5" customHeight="1">
      <c r="B564" s="39"/>
      <c r="C564" s="264" t="s">
        <v>1140</v>
      </c>
      <c r="D564" s="264" t="s">
        <v>283</v>
      </c>
      <c r="E564" s="265" t="s">
        <v>1141</v>
      </c>
      <c r="F564" s="266" t="s">
        <v>1142</v>
      </c>
      <c r="G564" s="267" t="s">
        <v>201</v>
      </c>
      <c r="H564" s="268">
        <v>8</v>
      </c>
      <c r="I564" s="269"/>
      <c r="J564" s="270">
        <f>ROUND(I564*H564,2)</f>
        <v>0</v>
      </c>
      <c r="K564" s="266" t="s">
        <v>19</v>
      </c>
      <c r="L564" s="271"/>
      <c r="M564" s="272" t="s">
        <v>19</v>
      </c>
      <c r="N564" s="273" t="s">
        <v>44</v>
      </c>
      <c r="O564" s="84"/>
      <c r="P564" s="206">
        <f>O564*H564</f>
        <v>0</v>
      </c>
      <c r="Q564" s="206">
        <v>0.19800000000000001</v>
      </c>
      <c r="R564" s="206">
        <f>Q564*H564</f>
        <v>1.5840000000000001</v>
      </c>
      <c r="S564" s="206">
        <v>0</v>
      </c>
      <c r="T564" s="207">
        <f>S564*H564</f>
        <v>0</v>
      </c>
      <c r="AR564" s="208" t="s">
        <v>167</v>
      </c>
      <c r="AT564" s="208" t="s">
        <v>283</v>
      </c>
      <c r="AU564" s="208" t="s">
        <v>83</v>
      </c>
      <c r="AY564" s="18" t="s">
        <v>142</v>
      </c>
      <c r="BE564" s="209">
        <f>IF(N564="základní",J564,0)</f>
        <v>0</v>
      </c>
      <c r="BF564" s="209">
        <f>IF(N564="snížená",J564,0)</f>
        <v>0</v>
      </c>
      <c r="BG564" s="209">
        <f>IF(N564="zákl. přenesená",J564,0)</f>
        <v>0</v>
      </c>
      <c r="BH564" s="209">
        <f>IF(N564="sníž. přenesená",J564,0)</f>
        <v>0</v>
      </c>
      <c r="BI564" s="209">
        <f>IF(N564="nulová",J564,0)</f>
        <v>0</v>
      </c>
      <c r="BJ564" s="18" t="s">
        <v>81</v>
      </c>
      <c r="BK564" s="209">
        <f>ROUND(I564*H564,2)</f>
        <v>0</v>
      </c>
      <c r="BL564" s="18" t="s">
        <v>141</v>
      </c>
      <c r="BM564" s="208" t="s">
        <v>1143</v>
      </c>
    </row>
    <row r="565" s="1" customFormat="1" ht="36" customHeight="1">
      <c r="B565" s="39"/>
      <c r="C565" s="197" t="s">
        <v>1144</v>
      </c>
      <c r="D565" s="197" t="s">
        <v>137</v>
      </c>
      <c r="E565" s="198" t="s">
        <v>1145</v>
      </c>
      <c r="F565" s="199" t="s">
        <v>1146</v>
      </c>
      <c r="G565" s="200" t="s">
        <v>201</v>
      </c>
      <c r="H565" s="201">
        <v>420</v>
      </c>
      <c r="I565" s="202"/>
      <c r="J565" s="203">
        <f>ROUND(I565*H565,2)</f>
        <v>0</v>
      </c>
      <c r="K565" s="199" t="s">
        <v>194</v>
      </c>
      <c r="L565" s="44"/>
      <c r="M565" s="204" t="s">
        <v>19</v>
      </c>
      <c r="N565" s="205" t="s">
        <v>44</v>
      </c>
      <c r="O565" s="84"/>
      <c r="P565" s="206">
        <f>O565*H565</f>
        <v>0</v>
      </c>
      <c r="Q565" s="206">
        <v>0.11519</v>
      </c>
      <c r="R565" s="206">
        <f>Q565*H565</f>
        <v>48.379800000000003</v>
      </c>
      <c r="S565" s="206">
        <v>0</v>
      </c>
      <c r="T565" s="207">
        <f>S565*H565</f>
        <v>0</v>
      </c>
      <c r="AR565" s="208" t="s">
        <v>141</v>
      </c>
      <c r="AT565" s="208" t="s">
        <v>137</v>
      </c>
      <c r="AU565" s="208" t="s">
        <v>83</v>
      </c>
      <c r="AY565" s="18" t="s">
        <v>142</v>
      </c>
      <c r="BE565" s="209">
        <f>IF(N565="základní",J565,0)</f>
        <v>0</v>
      </c>
      <c r="BF565" s="209">
        <f>IF(N565="snížená",J565,0)</f>
        <v>0</v>
      </c>
      <c r="BG565" s="209">
        <f>IF(N565="zákl. přenesená",J565,0)</f>
        <v>0</v>
      </c>
      <c r="BH565" s="209">
        <f>IF(N565="sníž. přenesená",J565,0)</f>
        <v>0</v>
      </c>
      <c r="BI565" s="209">
        <f>IF(N565="nulová",J565,0)</f>
        <v>0</v>
      </c>
      <c r="BJ565" s="18" t="s">
        <v>81</v>
      </c>
      <c r="BK565" s="209">
        <f>ROUND(I565*H565,2)</f>
        <v>0</v>
      </c>
      <c r="BL565" s="18" t="s">
        <v>141</v>
      </c>
      <c r="BM565" s="208" t="s">
        <v>1147</v>
      </c>
    </row>
    <row r="566" s="12" customFormat="1">
      <c r="B566" s="226"/>
      <c r="C566" s="227"/>
      <c r="D566" s="228" t="s">
        <v>203</v>
      </c>
      <c r="E566" s="229" t="s">
        <v>19</v>
      </c>
      <c r="F566" s="230" t="s">
        <v>1148</v>
      </c>
      <c r="G566" s="227"/>
      <c r="H566" s="231">
        <v>420</v>
      </c>
      <c r="I566" s="232"/>
      <c r="J566" s="227"/>
      <c r="K566" s="227"/>
      <c r="L566" s="233"/>
      <c r="M566" s="234"/>
      <c r="N566" s="235"/>
      <c r="O566" s="235"/>
      <c r="P566" s="235"/>
      <c r="Q566" s="235"/>
      <c r="R566" s="235"/>
      <c r="S566" s="235"/>
      <c r="T566" s="236"/>
      <c r="AT566" s="237" t="s">
        <v>203</v>
      </c>
      <c r="AU566" s="237" t="s">
        <v>83</v>
      </c>
      <c r="AV566" s="12" t="s">
        <v>83</v>
      </c>
      <c r="AW566" s="12" t="s">
        <v>34</v>
      </c>
      <c r="AX566" s="12" t="s">
        <v>81</v>
      </c>
      <c r="AY566" s="237" t="s">
        <v>142</v>
      </c>
    </row>
    <row r="567" s="13" customFormat="1">
      <c r="B567" s="238"/>
      <c r="C567" s="239"/>
      <c r="D567" s="228" t="s">
        <v>203</v>
      </c>
      <c r="E567" s="240" t="s">
        <v>19</v>
      </c>
      <c r="F567" s="241" t="s">
        <v>1149</v>
      </c>
      <c r="G567" s="239"/>
      <c r="H567" s="240" t="s">
        <v>19</v>
      </c>
      <c r="I567" s="242"/>
      <c r="J567" s="239"/>
      <c r="K567" s="239"/>
      <c r="L567" s="243"/>
      <c r="M567" s="244"/>
      <c r="N567" s="245"/>
      <c r="O567" s="245"/>
      <c r="P567" s="245"/>
      <c r="Q567" s="245"/>
      <c r="R567" s="245"/>
      <c r="S567" s="245"/>
      <c r="T567" s="246"/>
      <c r="AT567" s="247" t="s">
        <v>203</v>
      </c>
      <c r="AU567" s="247" t="s">
        <v>83</v>
      </c>
      <c r="AV567" s="13" t="s">
        <v>81</v>
      </c>
      <c r="AW567" s="13" t="s">
        <v>34</v>
      </c>
      <c r="AX567" s="13" t="s">
        <v>73</v>
      </c>
      <c r="AY567" s="247" t="s">
        <v>142</v>
      </c>
    </row>
    <row r="568" s="1" customFormat="1" ht="16.5" customHeight="1">
      <c r="B568" s="39"/>
      <c r="C568" s="264" t="s">
        <v>1150</v>
      </c>
      <c r="D568" s="264" t="s">
        <v>283</v>
      </c>
      <c r="E568" s="265" t="s">
        <v>1151</v>
      </c>
      <c r="F568" s="266" t="s">
        <v>1152</v>
      </c>
      <c r="G568" s="267" t="s">
        <v>201</v>
      </c>
      <c r="H568" s="268">
        <v>420</v>
      </c>
      <c r="I568" s="269"/>
      <c r="J568" s="270">
        <f>ROUND(I568*H568,2)</f>
        <v>0</v>
      </c>
      <c r="K568" s="266" t="s">
        <v>19</v>
      </c>
      <c r="L568" s="271"/>
      <c r="M568" s="272" t="s">
        <v>19</v>
      </c>
      <c r="N568" s="273" t="s">
        <v>44</v>
      </c>
      <c r="O568" s="84"/>
      <c r="P568" s="206">
        <f>O568*H568</f>
        <v>0</v>
      </c>
      <c r="Q568" s="206">
        <v>0.029999999999999999</v>
      </c>
      <c r="R568" s="206">
        <f>Q568*H568</f>
        <v>12.6</v>
      </c>
      <c r="S568" s="206">
        <v>0</v>
      </c>
      <c r="T568" s="207">
        <f>S568*H568</f>
        <v>0</v>
      </c>
      <c r="AR568" s="208" t="s">
        <v>167</v>
      </c>
      <c r="AT568" s="208" t="s">
        <v>283</v>
      </c>
      <c r="AU568" s="208" t="s">
        <v>83</v>
      </c>
      <c r="AY568" s="18" t="s">
        <v>142</v>
      </c>
      <c r="BE568" s="209">
        <f>IF(N568="základní",J568,0)</f>
        <v>0</v>
      </c>
      <c r="BF568" s="209">
        <f>IF(N568="snížená",J568,0)</f>
        <v>0</v>
      </c>
      <c r="BG568" s="209">
        <f>IF(N568="zákl. přenesená",J568,0)</f>
        <v>0</v>
      </c>
      <c r="BH568" s="209">
        <f>IF(N568="sníž. přenesená",J568,0)</f>
        <v>0</v>
      </c>
      <c r="BI568" s="209">
        <f>IF(N568="nulová",J568,0)</f>
        <v>0</v>
      </c>
      <c r="BJ568" s="18" t="s">
        <v>81</v>
      </c>
      <c r="BK568" s="209">
        <f>ROUND(I568*H568,2)</f>
        <v>0</v>
      </c>
      <c r="BL568" s="18" t="s">
        <v>141</v>
      </c>
      <c r="BM568" s="208" t="s">
        <v>1153</v>
      </c>
    </row>
    <row r="569" s="1" customFormat="1" ht="48" customHeight="1">
      <c r="B569" s="39"/>
      <c r="C569" s="197" t="s">
        <v>1154</v>
      </c>
      <c r="D569" s="197" t="s">
        <v>137</v>
      </c>
      <c r="E569" s="198" t="s">
        <v>1155</v>
      </c>
      <c r="F569" s="199" t="s">
        <v>1156</v>
      </c>
      <c r="G569" s="200" t="s">
        <v>201</v>
      </c>
      <c r="H569" s="201">
        <v>613.20000000000005</v>
      </c>
      <c r="I569" s="202"/>
      <c r="J569" s="203">
        <f>ROUND(I569*H569,2)</f>
        <v>0</v>
      </c>
      <c r="K569" s="199" t="s">
        <v>194</v>
      </c>
      <c r="L569" s="44"/>
      <c r="M569" s="204" t="s">
        <v>19</v>
      </c>
      <c r="N569" s="205" t="s">
        <v>44</v>
      </c>
      <c r="O569" s="84"/>
      <c r="P569" s="206">
        <f>O569*H569</f>
        <v>0</v>
      </c>
      <c r="Q569" s="206">
        <v>0.15540000000000001</v>
      </c>
      <c r="R569" s="206">
        <f>Q569*H569</f>
        <v>95.291280000000015</v>
      </c>
      <c r="S569" s="206">
        <v>0</v>
      </c>
      <c r="T569" s="207">
        <f>S569*H569</f>
        <v>0</v>
      </c>
      <c r="AR569" s="208" t="s">
        <v>141</v>
      </c>
      <c r="AT569" s="208" t="s">
        <v>137</v>
      </c>
      <c r="AU569" s="208" t="s">
        <v>83</v>
      </c>
      <c r="AY569" s="18" t="s">
        <v>142</v>
      </c>
      <c r="BE569" s="209">
        <f>IF(N569="základní",J569,0)</f>
        <v>0</v>
      </c>
      <c r="BF569" s="209">
        <f>IF(N569="snížená",J569,0)</f>
        <v>0</v>
      </c>
      <c r="BG569" s="209">
        <f>IF(N569="zákl. přenesená",J569,0)</f>
        <v>0</v>
      </c>
      <c r="BH569" s="209">
        <f>IF(N569="sníž. přenesená",J569,0)</f>
        <v>0</v>
      </c>
      <c r="BI569" s="209">
        <f>IF(N569="nulová",J569,0)</f>
        <v>0</v>
      </c>
      <c r="BJ569" s="18" t="s">
        <v>81</v>
      </c>
      <c r="BK569" s="209">
        <f>ROUND(I569*H569,2)</f>
        <v>0</v>
      </c>
      <c r="BL569" s="18" t="s">
        <v>141</v>
      </c>
      <c r="BM569" s="208" t="s">
        <v>1157</v>
      </c>
    </row>
    <row r="570" s="12" customFormat="1">
      <c r="B570" s="226"/>
      <c r="C570" s="227"/>
      <c r="D570" s="228" t="s">
        <v>203</v>
      </c>
      <c r="E570" s="229" t="s">
        <v>19</v>
      </c>
      <c r="F570" s="230" t="s">
        <v>1158</v>
      </c>
      <c r="G570" s="227"/>
      <c r="H570" s="231">
        <v>507.5</v>
      </c>
      <c r="I570" s="232"/>
      <c r="J570" s="227"/>
      <c r="K570" s="227"/>
      <c r="L570" s="233"/>
      <c r="M570" s="234"/>
      <c r="N570" s="235"/>
      <c r="O570" s="235"/>
      <c r="P570" s="235"/>
      <c r="Q570" s="235"/>
      <c r="R570" s="235"/>
      <c r="S570" s="235"/>
      <c r="T570" s="236"/>
      <c r="AT570" s="237" t="s">
        <v>203</v>
      </c>
      <c r="AU570" s="237" t="s">
        <v>83</v>
      </c>
      <c r="AV570" s="12" t="s">
        <v>83</v>
      </c>
      <c r="AW570" s="12" t="s">
        <v>34</v>
      </c>
      <c r="AX570" s="12" t="s">
        <v>73</v>
      </c>
      <c r="AY570" s="237" t="s">
        <v>142</v>
      </c>
    </row>
    <row r="571" s="12" customFormat="1">
      <c r="B571" s="226"/>
      <c r="C571" s="227"/>
      <c r="D571" s="228" t="s">
        <v>203</v>
      </c>
      <c r="E571" s="229" t="s">
        <v>19</v>
      </c>
      <c r="F571" s="230" t="s">
        <v>1159</v>
      </c>
      <c r="G571" s="227"/>
      <c r="H571" s="231">
        <v>89.700000000000003</v>
      </c>
      <c r="I571" s="232"/>
      <c r="J571" s="227"/>
      <c r="K571" s="227"/>
      <c r="L571" s="233"/>
      <c r="M571" s="234"/>
      <c r="N571" s="235"/>
      <c r="O571" s="235"/>
      <c r="P571" s="235"/>
      <c r="Q571" s="235"/>
      <c r="R571" s="235"/>
      <c r="S571" s="235"/>
      <c r="T571" s="236"/>
      <c r="AT571" s="237" t="s">
        <v>203</v>
      </c>
      <c r="AU571" s="237" t="s">
        <v>83</v>
      </c>
      <c r="AV571" s="12" t="s">
        <v>83</v>
      </c>
      <c r="AW571" s="12" t="s">
        <v>34</v>
      </c>
      <c r="AX571" s="12" t="s">
        <v>73</v>
      </c>
      <c r="AY571" s="237" t="s">
        <v>142</v>
      </c>
    </row>
    <row r="572" s="12" customFormat="1">
      <c r="B572" s="226"/>
      <c r="C572" s="227"/>
      <c r="D572" s="228" t="s">
        <v>203</v>
      </c>
      <c r="E572" s="229" t="s">
        <v>19</v>
      </c>
      <c r="F572" s="230" t="s">
        <v>1160</v>
      </c>
      <c r="G572" s="227"/>
      <c r="H572" s="231">
        <v>16</v>
      </c>
      <c r="I572" s="232"/>
      <c r="J572" s="227"/>
      <c r="K572" s="227"/>
      <c r="L572" s="233"/>
      <c r="M572" s="234"/>
      <c r="N572" s="235"/>
      <c r="O572" s="235"/>
      <c r="P572" s="235"/>
      <c r="Q572" s="235"/>
      <c r="R572" s="235"/>
      <c r="S572" s="235"/>
      <c r="T572" s="236"/>
      <c r="AT572" s="237" t="s">
        <v>203</v>
      </c>
      <c r="AU572" s="237" t="s">
        <v>83</v>
      </c>
      <c r="AV572" s="12" t="s">
        <v>83</v>
      </c>
      <c r="AW572" s="12" t="s">
        <v>34</v>
      </c>
      <c r="AX572" s="12" t="s">
        <v>73</v>
      </c>
      <c r="AY572" s="237" t="s">
        <v>142</v>
      </c>
    </row>
    <row r="573" s="13" customFormat="1">
      <c r="B573" s="238"/>
      <c r="C573" s="239"/>
      <c r="D573" s="228" t="s">
        <v>203</v>
      </c>
      <c r="E573" s="240" t="s">
        <v>19</v>
      </c>
      <c r="F573" s="241" t="s">
        <v>1161</v>
      </c>
      <c r="G573" s="239"/>
      <c r="H573" s="240" t="s">
        <v>19</v>
      </c>
      <c r="I573" s="242"/>
      <c r="J573" s="239"/>
      <c r="K573" s="239"/>
      <c r="L573" s="243"/>
      <c r="M573" s="244"/>
      <c r="N573" s="245"/>
      <c r="O573" s="245"/>
      <c r="P573" s="245"/>
      <c r="Q573" s="245"/>
      <c r="R573" s="245"/>
      <c r="S573" s="245"/>
      <c r="T573" s="246"/>
      <c r="AT573" s="247" t="s">
        <v>203</v>
      </c>
      <c r="AU573" s="247" t="s">
        <v>83</v>
      </c>
      <c r="AV573" s="13" t="s">
        <v>81</v>
      </c>
      <c r="AW573" s="13" t="s">
        <v>34</v>
      </c>
      <c r="AX573" s="13" t="s">
        <v>73</v>
      </c>
      <c r="AY573" s="247" t="s">
        <v>142</v>
      </c>
    </row>
    <row r="574" s="14" customFormat="1">
      <c r="B574" s="248"/>
      <c r="C574" s="249"/>
      <c r="D574" s="228" t="s">
        <v>203</v>
      </c>
      <c r="E574" s="250" t="s">
        <v>19</v>
      </c>
      <c r="F574" s="251" t="s">
        <v>208</v>
      </c>
      <c r="G574" s="249"/>
      <c r="H574" s="252">
        <v>613.20000000000005</v>
      </c>
      <c r="I574" s="253"/>
      <c r="J574" s="249"/>
      <c r="K574" s="249"/>
      <c r="L574" s="254"/>
      <c r="M574" s="255"/>
      <c r="N574" s="256"/>
      <c r="O574" s="256"/>
      <c r="P574" s="256"/>
      <c r="Q574" s="256"/>
      <c r="R574" s="256"/>
      <c r="S574" s="256"/>
      <c r="T574" s="257"/>
      <c r="AT574" s="258" t="s">
        <v>203</v>
      </c>
      <c r="AU574" s="258" t="s">
        <v>83</v>
      </c>
      <c r="AV574" s="14" t="s">
        <v>141</v>
      </c>
      <c r="AW574" s="14" t="s">
        <v>34</v>
      </c>
      <c r="AX574" s="14" t="s">
        <v>81</v>
      </c>
      <c r="AY574" s="258" t="s">
        <v>142</v>
      </c>
    </row>
    <row r="575" s="1" customFormat="1" ht="16.5" customHeight="1">
      <c r="B575" s="39"/>
      <c r="C575" s="264" t="s">
        <v>1162</v>
      </c>
      <c r="D575" s="264" t="s">
        <v>283</v>
      </c>
      <c r="E575" s="265" t="s">
        <v>1163</v>
      </c>
      <c r="F575" s="266" t="s">
        <v>1164</v>
      </c>
      <c r="G575" s="267" t="s">
        <v>201</v>
      </c>
      <c r="H575" s="268">
        <v>613.20000000000005</v>
      </c>
      <c r="I575" s="269"/>
      <c r="J575" s="270">
        <f>ROUND(I575*H575,2)</f>
        <v>0</v>
      </c>
      <c r="K575" s="266" t="s">
        <v>194</v>
      </c>
      <c r="L575" s="271"/>
      <c r="M575" s="272" t="s">
        <v>19</v>
      </c>
      <c r="N575" s="273" t="s">
        <v>44</v>
      </c>
      <c r="O575" s="84"/>
      <c r="P575" s="206">
        <f>O575*H575</f>
        <v>0</v>
      </c>
      <c r="Q575" s="206">
        <v>0.080000000000000002</v>
      </c>
      <c r="R575" s="206">
        <f>Q575*H575</f>
        <v>49.056000000000004</v>
      </c>
      <c r="S575" s="206">
        <v>0</v>
      </c>
      <c r="T575" s="207">
        <f>S575*H575</f>
        <v>0</v>
      </c>
      <c r="AR575" s="208" t="s">
        <v>167</v>
      </c>
      <c r="AT575" s="208" t="s">
        <v>283</v>
      </c>
      <c r="AU575" s="208" t="s">
        <v>83</v>
      </c>
      <c r="AY575" s="18" t="s">
        <v>142</v>
      </c>
      <c r="BE575" s="209">
        <f>IF(N575="základní",J575,0)</f>
        <v>0</v>
      </c>
      <c r="BF575" s="209">
        <f>IF(N575="snížená",J575,0)</f>
        <v>0</v>
      </c>
      <c r="BG575" s="209">
        <f>IF(N575="zákl. přenesená",J575,0)</f>
        <v>0</v>
      </c>
      <c r="BH575" s="209">
        <f>IF(N575="sníž. přenesená",J575,0)</f>
        <v>0</v>
      </c>
      <c r="BI575" s="209">
        <f>IF(N575="nulová",J575,0)</f>
        <v>0</v>
      </c>
      <c r="BJ575" s="18" t="s">
        <v>81</v>
      </c>
      <c r="BK575" s="209">
        <f>ROUND(I575*H575,2)</f>
        <v>0</v>
      </c>
      <c r="BL575" s="18" t="s">
        <v>141</v>
      </c>
      <c r="BM575" s="208" t="s">
        <v>1165</v>
      </c>
    </row>
    <row r="576" s="12" customFormat="1">
      <c r="B576" s="226"/>
      <c r="C576" s="227"/>
      <c r="D576" s="228" t="s">
        <v>203</v>
      </c>
      <c r="E576" s="229" t="s">
        <v>19</v>
      </c>
      <c r="F576" s="230" t="s">
        <v>1166</v>
      </c>
      <c r="G576" s="227"/>
      <c r="H576" s="231">
        <v>507.5</v>
      </c>
      <c r="I576" s="232"/>
      <c r="J576" s="227"/>
      <c r="K576" s="227"/>
      <c r="L576" s="233"/>
      <c r="M576" s="234"/>
      <c r="N576" s="235"/>
      <c r="O576" s="235"/>
      <c r="P576" s="235"/>
      <c r="Q576" s="235"/>
      <c r="R576" s="235"/>
      <c r="S576" s="235"/>
      <c r="T576" s="236"/>
      <c r="AT576" s="237" t="s">
        <v>203</v>
      </c>
      <c r="AU576" s="237" t="s">
        <v>83</v>
      </c>
      <c r="AV576" s="12" t="s">
        <v>83</v>
      </c>
      <c r="AW576" s="12" t="s">
        <v>34</v>
      </c>
      <c r="AX576" s="12" t="s">
        <v>73</v>
      </c>
      <c r="AY576" s="237" t="s">
        <v>142</v>
      </c>
    </row>
    <row r="577" s="12" customFormat="1">
      <c r="B577" s="226"/>
      <c r="C577" s="227"/>
      <c r="D577" s="228" t="s">
        <v>203</v>
      </c>
      <c r="E577" s="229" t="s">
        <v>19</v>
      </c>
      <c r="F577" s="230" t="s">
        <v>1167</v>
      </c>
      <c r="G577" s="227"/>
      <c r="H577" s="231">
        <v>89.700000000000003</v>
      </c>
      <c r="I577" s="232"/>
      <c r="J577" s="227"/>
      <c r="K577" s="227"/>
      <c r="L577" s="233"/>
      <c r="M577" s="234"/>
      <c r="N577" s="235"/>
      <c r="O577" s="235"/>
      <c r="P577" s="235"/>
      <c r="Q577" s="235"/>
      <c r="R577" s="235"/>
      <c r="S577" s="235"/>
      <c r="T577" s="236"/>
      <c r="AT577" s="237" t="s">
        <v>203</v>
      </c>
      <c r="AU577" s="237" t="s">
        <v>83</v>
      </c>
      <c r="AV577" s="12" t="s">
        <v>83</v>
      </c>
      <c r="AW577" s="12" t="s">
        <v>34</v>
      </c>
      <c r="AX577" s="12" t="s">
        <v>73</v>
      </c>
      <c r="AY577" s="237" t="s">
        <v>142</v>
      </c>
    </row>
    <row r="578" s="12" customFormat="1">
      <c r="B578" s="226"/>
      <c r="C578" s="227"/>
      <c r="D578" s="228" t="s">
        <v>203</v>
      </c>
      <c r="E578" s="229" t="s">
        <v>19</v>
      </c>
      <c r="F578" s="230" t="s">
        <v>1168</v>
      </c>
      <c r="G578" s="227"/>
      <c r="H578" s="231">
        <v>16</v>
      </c>
      <c r="I578" s="232"/>
      <c r="J578" s="227"/>
      <c r="K578" s="227"/>
      <c r="L578" s="233"/>
      <c r="M578" s="234"/>
      <c r="N578" s="235"/>
      <c r="O578" s="235"/>
      <c r="P578" s="235"/>
      <c r="Q578" s="235"/>
      <c r="R578" s="235"/>
      <c r="S578" s="235"/>
      <c r="T578" s="236"/>
      <c r="AT578" s="237" t="s">
        <v>203</v>
      </c>
      <c r="AU578" s="237" t="s">
        <v>83</v>
      </c>
      <c r="AV578" s="12" t="s">
        <v>83</v>
      </c>
      <c r="AW578" s="12" t="s">
        <v>34</v>
      </c>
      <c r="AX578" s="12" t="s">
        <v>73</v>
      </c>
      <c r="AY578" s="237" t="s">
        <v>142</v>
      </c>
    </row>
    <row r="579" s="14" customFormat="1">
      <c r="B579" s="248"/>
      <c r="C579" s="249"/>
      <c r="D579" s="228" t="s">
        <v>203</v>
      </c>
      <c r="E579" s="250" t="s">
        <v>19</v>
      </c>
      <c r="F579" s="251" t="s">
        <v>208</v>
      </c>
      <c r="G579" s="249"/>
      <c r="H579" s="252">
        <v>613.20000000000005</v>
      </c>
      <c r="I579" s="253"/>
      <c r="J579" s="249"/>
      <c r="K579" s="249"/>
      <c r="L579" s="254"/>
      <c r="M579" s="255"/>
      <c r="N579" s="256"/>
      <c r="O579" s="256"/>
      <c r="P579" s="256"/>
      <c r="Q579" s="256"/>
      <c r="R579" s="256"/>
      <c r="S579" s="256"/>
      <c r="T579" s="257"/>
      <c r="AT579" s="258" t="s">
        <v>203</v>
      </c>
      <c r="AU579" s="258" t="s">
        <v>83</v>
      </c>
      <c r="AV579" s="14" t="s">
        <v>141</v>
      </c>
      <c r="AW579" s="14" t="s">
        <v>34</v>
      </c>
      <c r="AX579" s="14" t="s">
        <v>81</v>
      </c>
      <c r="AY579" s="258" t="s">
        <v>142</v>
      </c>
    </row>
    <row r="580" s="1" customFormat="1" ht="48" customHeight="1">
      <c r="B580" s="39"/>
      <c r="C580" s="197" t="s">
        <v>1169</v>
      </c>
      <c r="D580" s="197" t="s">
        <v>137</v>
      </c>
      <c r="E580" s="198" t="s">
        <v>1170</v>
      </c>
      <c r="F580" s="199" t="s">
        <v>1171</v>
      </c>
      <c r="G580" s="200" t="s">
        <v>201</v>
      </c>
      <c r="H580" s="201">
        <v>1133.7000000000001</v>
      </c>
      <c r="I580" s="202"/>
      <c r="J580" s="203">
        <f>ROUND(I580*H580,2)</f>
        <v>0</v>
      </c>
      <c r="K580" s="199" t="s">
        <v>194</v>
      </c>
      <c r="L580" s="44"/>
      <c r="M580" s="204" t="s">
        <v>19</v>
      </c>
      <c r="N580" s="205" t="s">
        <v>44</v>
      </c>
      <c r="O580" s="84"/>
      <c r="P580" s="206">
        <f>O580*H580</f>
        <v>0</v>
      </c>
      <c r="Q580" s="206">
        <v>0.1295</v>
      </c>
      <c r="R580" s="206">
        <f>Q580*H580</f>
        <v>146.81415000000001</v>
      </c>
      <c r="S580" s="206">
        <v>0</v>
      </c>
      <c r="T580" s="207">
        <f>S580*H580</f>
        <v>0</v>
      </c>
      <c r="AR580" s="208" t="s">
        <v>141</v>
      </c>
      <c r="AT580" s="208" t="s">
        <v>137</v>
      </c>
      <c r="AU580" s="208" t="s">
        <v>83</v>
      </c>
      <c r="AY580" s="18" t="s">
        <v>142</v>
      </c>
      <c r="BE580" s="209">
        <f>IF(N580="základní",J580,0)</f>
        <v>0</v>
      </c>
      <c r="BF580" s="209">
        <f>IF(N580="snížená",J580,0)</f>
        <v>0</v>
      </c>
      <c r="BG580" s="209">
        <f>IF(N580="zákl. přenesená",J580,0)</f>
        <v>0</v>
      </c>
      <c r="BH580" s="209">
        <f>IF(N580="sníž. přenesená",J580,0)</f>
        <v>0</v>
      </c>
      <c r="BI580" s="209">
        <f>IF(N580="nulová",J580,0)</f>
        <v>0</v>
      </c>
      <c r="BJ580" s="18" t="s">
        <v>81</v>
      </c>
      <c r="BK580" s="209">
        <f>ROUND(I580*H580,2)</f>
        <v>0</v>
      </c>
      <c r="BL580" s="18" t="s">
        <v>141</v>
      </c>
      <c r="BM580" s="208" t="s">
        <v>1172</v>
      </c>
    </row>
    <row r="581" s="1" customFormat="1">
      <c r="B581" s="39"/>
      <c r="C581" s="40"/>
      <c r="D581" s="228" t="s">
        <v>213</v>
      </c>
      <c r="E581" s="40"/>
      <c r="F581" s="259" t="s">
        <v>1173</v>
      </c>
      <c r="G581" s="40"/>
      <c r="H581" s="40"/>
      <c r="I581" s="136"/>
      <c r="J581" s="40"/>
      <c r="K581" s="40"/>
      <c r="L581" s="44"/>
      <c r="M581" s="260"/>
      <c r="N581" s="84"/>
      <c r="O581" s="84"/>
      <c r="P581" s="84"/>
      <c r="Q581" s="84"/>
      <c r="R581" s="84"/>
      <c r="S581" s="84"/>
      <c r="T581" s="85"/>
      <c r="AT581" s="18" t="s">
        <v>213</v>
      </c>
      <c r="AU581" s="18" t="s">
        <v>83</v>
      </c>
    </row>
    <row r="582" s="12" customFormat="1">
      <c r="B582" s="226"/>
      <c r="C582" s="227"/>
      <c r="D582" s="228" t="s">
        <v>203</v>
      </c>
      <c r="E582" s="229" t="s">
        <v>19</v>
      </c>
      <c r="F582" s="230" t="s">
        <v>1174</v>
      </c>
      <c r="G582" s="227"/>
      <c r="H582" s="231">
        <v>548</v>
      </c>
      <c r="I582" s="232"/>
      <c r="J582" s="227"/>
      <c r="K582" s="227"/>
      <c r="L582" s="233"/>
      <c r="M582" s="234"/>
      <c r="N582" s="235"/>
      <c r="O582" s="235"/>
      <c r="P582" s="235"/>
      <c r="Q582" s="235"/>
      <c r="R582" s="235"/>
      <c r="S582" s="235"/>
      <c r="T582" s="236"/>
      <c r="AT582" s="237" t="s">
        <v>203</v>
      </c>
      <c r="AU582" s="237" t="s">
        <v>83</v>
      </c>
      <c r="AV582" s="12" t="s">
        <v>83</v>
      </c>
      <c r="AW582" s="12" t="s">
        <v>34</v>
      </c>
      <c r="AX582" s="12" t="s">
        <v>73</v>
      </c>
      <c r="AY582" s="237" t="s">
        <v>142</v>
      </c>
    </row>
    <row r="583" s="12" customFormat="1">
      <c r="B583" s="226"/>
      <c r="C583" s="227"/>
      <c r="D583" s="228" t="s">
        <v>203</v>
      </c>
      <c r="E583" s="229" t="s">
        <v>19</v>
      </c>
      <c r="F583" s="230" t="s">
        <v>1175</v>
      </c>
      <c r="G583" s="227"/>
      <c r="H583" s="231">
        <v>138.80000000000001</v>
      </c>
      <c r="I583" s="232"/>
      <c r="J583" s="227"/>
      <c r="K583" s="227"/>
      <c r="L583" s="233"/>
      <c r="M583" s="234"/>
      <c r="N583" s="235"/>
      <c r="O583" s="235"/>
      <c r="P583" s="235"/>
      <c r="Q583" s="235"/>
      <c r="R583" s="235"/>
      <c r="S583" s="235"/>
      <c r="T583" s="236"/>
      <c r="AT583" s="237" t="s">
        <v>203</v>
      </c>
      <c r="AU583" s="237" t="s">
        <v>83</v>
      </c>
      <c r="AV583" s="12" t="s">
        <v>83</v>
      </c>
      <c r="AW583" s="12" t="s">
        <v>34</v>
      </c>
      <c r="AX583" s="12" t="s">
        <v>73</v>
      </c>
      <c r="AY583" s="237" t="s">
        <v>142</v>
      </c>
    </row>
    <row r="584" s="12" customFormat="1">
      <c r="B584" s="226"/>
      <c r="C584" s="227"/>
      <c r="D584" s="228" t="s">
        <v>203</v>
      </c>
      <c r="E584" s="229" t="s">
        <v>19</v>
      </c>
      <c r="F584" s="230" t="s">
        <v>1176</v>
      </c>
      <c r="G584" s="227"/>
      <c r="H584" s="231">
        <v>29.5</v>
      </c>
      <c r="I584" s="232"/>
      <c r="J584" s="227"/>
      <c r="K584" s="227"/>
      <c r="L584" s="233"/>
      <c r="M584" s="234"/>
      <c r="N584" s="235"/>
      <c r="O584" s="235"/>
      <c r="P584" s="235"/>
      <c r="Q584" s="235"/>
      <c r="R584" s="235"/>
      <c r="S584" s="235"/>
      <c r="T584" s="236"/>
      <c r="AT584" s="237" t="s">
        <v>203</v>
      </c>
      <c r="AU584" s="237" t="s">
        <v>83</v>
      </c>
      <c r="AV584" s="12" t="s">
        <v>83</v>
      </c>
      <c r="AW584" s="12" t="s">
        <v>34</v>
      </c>
      <c r="AX584" s="12" t="s">
        <v>73</v>
      </c>
      <c r="AY584" s="237" t="s">
        <v>142</v>
      </c>
    </row>
    <row r="585" s="12" customFormat="1">
      <c r="B585" s="226"/>
      <c r="C585" s="227"/>
      <c r="D585" s="228" t="s">
        <v>203</v>
      </c>
      <c r="E585" s="229" t="s">
        <v>19</v>
      </c>
      <c r="F585" s="230" t="s">
        <v>1177</v>
      </c>
      <c r="G585" s="227"/>
      <c r="H585" s="231">
        <v>58</v>
      </c>
      <c r="I585" s="232"/>
      <c r="J585" s="227"/>
      <c r="K585" s="227"/>
      <c r="L585" s="233"/>
      <c r="M585" s="234"/>
      <c r="N585" s="235"/>
      <c r="O585" s="235"/>
      <c r="P585" s="235"/>
      <c r="Q585" s="235"/>
      <c r="R585" s="235"/>
      <c r="S585" s="235"/>
      <c r="T585" s="236"/>
      <c r="AT585" s="237" t="s">
        <v>203</v>
      </c>
      <c r="AU585" s="237" t="s">
        <v>83</v>
      </c>
      <c r="AV585" s="12" t="s">
        <v>83</v>
      </c>
      <c r="AW585" s="12" t="s">
        <v>34</v>
      </c>
      <c r="AX585" s="12" t="s">
        <v>73</v>
      </c>
      <c r="AY585" s="237" t="s">
        <v>142</v>
      </c>
    </row>
    <row r="586" s="12" customFormat="1">
      <c r="B586" s="226"/>
      <c r="C586" s="227"/>
      <c r="D586" s="228" t="s">
        <v>203</v>
      </c>
      <c r="E586" s="229" t="s">
        <v>19</v>
      </c>
      <c r="F586" s="230" t="s">
        <v>1178</v>
      </c>
      <c r="G586" s="227"/>
      <c r="H586" s="231">
        <v>96</v>
      </c>
      <c r="I586" s="232"/>
      <c r="J586" s="227"/>
      <c r="K586" s="227"/>
      <c r="L586" s="233"/>
      <c r="M586" s="234"/>
      <c r="N586" s="235"/>
      <c r="O586" s="235"/>
      <c r="P586" s="235"/>
      <c r="Q586" s="235"/>
      <c r="R586" s="235"/>
      <c r="S586" s="235"/>
      <c r="T586" s="236"/>
      <c r="AT586" s="237" t="s">
        <v>203</v>
      </c>
      <c r="AU586" s="237" t="s">
        <v>83</v>
      </c>
      <c r="AV586" s="12" t="s">
        <v>83</v>
      </c>
      <c r="AW586" s="12" t="s">
        <v>34</v>
      </c>
      <c r="AX586" s="12" t="s">
        <v>73</v>
      </c>
      <c r="AY586" s="237" t="s">
        <v>142</v>
      </c>
    </row>
    <row r="587" s="12" customFormat="1">
      <c r="B587" s="226"/>
      <c r="C587" s="227"/>
      <c r="D587" s="228" t="s">
        <v>203</v>
      </c>
      <c r="E587" s="229" t="s">
        <v>19</v>
      </c>
      <c r="F587" s="230" t="s">
        <v>1179</v>
      </c>
      <c r="G587" s="227"/>
      <c r="H587" s="231">
        <v>107.40000000000001</v>
      </c>
      <c r="I587" s="232"/>
      <c r="J587" s="227"/>
      <c r="K587" s="227"/>
      <c r="L587" s="233"/>
      <c r="M587" s="234"/>
      <c r="N587" s="235"/>
      <c r="O587" s="235"/>
      <c r="P587" s="235"/>
      <c r="Q587" s="235"/>
      <c r="R587" s="235"/>
      <c r="S587" s="235"/>
      <c r="T587" s="236"/>
      <c r="AT587" s="237" t="s">
        <v>203</v>
      </c>
      <c r="AU587" s="237" t="s">
        <v>83</v>
      </c>
      <c r="AV587" s="12" t="s">
        <v>83</v>
      </c>
      <c r="AW587" s="12" t="s">
        <v>34</v>
      </c>
      <c r="AX587" s="12" t="s">
        <v>73</v>
      </c>
      <c r="AY587" s="237" t="s">
        <v>142</v>
      </c>
    </row>
    <row r="588" s="12" customFormat="1">
      <c r="B588" s="226"/>
      <c r="C588" s="227"/>
      <c r="D588" s="228" t="s">
        <v>203</v>
      </c>
      <c r="E588" s="229" t="s">
        <v>19</v>
      </c>
      <c r="F588" s="230" t="s">
        <v>1180</v>
      </c>
      <c r="G588" s="227"/>
      <c r="H588" s="231">
        <v>23</v>
      </c>
      <c r="I588" s="232"/>
      <c r="J588" s="227"/>
      <c r="K588" s="227"/>
      <c r="L588" s="233"/>
      <c r="M588" s="234"/>
      <c r="N588" s="235"/>
      <c r="O588" s="235"/>
      <c r="P588" s="235"/>
      <c r="Q588" s="235"/>
      <c r="R588" s="235"/>
      <c r="S588" s="235"/>
      <c r="T588" s="236"/>
      <c r="AT588" s="237" t="s">
        <v>203</v>
      </c>
      <c r="AU588" s="237" t="s">
        <v>83</v>
      </c>
      <c r="AV588" s="12" t="s">
        <v>83</v>
      </c>
      <c r="AW588" s="12" t="s">
        <v>34</v>
      </c>
      <c r="AX588" s="12" t="s">
        <v>73</v>
      </c>
      <c r="AY588" s="237" t="s">
        <v>142</v>
      </c>
    </row>
    <row r="589" s="12" customFormat="1">
      <c r="B589" s="226"/>
      <c r="C589" s="227"/>
      <c r="D589" s="228" t="s">
        <v>203</v>
      </c>
      <c r="E589" s="229" t="s">
        <v>19</v>
      </c>
      <c r="F589" s="230" t="s">
        <v>1181</v>
      </c>
      <c r="G589" s="227"/>
      <c r="H589" s="231">
        <v>133</v>
      </c>
      <c r="I589" s="232"/>
      <c r="J589" s="227"/>
      <c r="K589" s="227"/>
      <c r="L589" s="233"/>
      <c r="M589" s="234"/>
      <c r="N589" s="235"/>
      <c r="O589" s="235"/>
      <c r="P589" s="235"/>
      <c r="Q589" s="235"/>
      <c r="R589" s="235"/>
      <c r="S589" s="235"/>
      <c r="T589" s="236"/>
      <c r="AT589" s="237" t="s">
        <v>203</v>
      </c>
      <c r="AU589" s="237" t="s">
        <v>83</v>
      </c>
      <c r="AV589" s="12" t="s">
        <v>83</v>
      </c>
      <c r="AW589" s="12" t="s">
        <v>34</v>
      </c>
      <c r="AX589" s="12" t="s">
        <v>73</v>
      </c>
      <c r="AY589" s="237" t="s">
        <v>142</v>
      </c>
    </row>
    <row r="590" s="13" customFormat="1">
      <c r="B590" s="238"/>
      <c r="C590" s="239"/>
      <c r="D590" s="228" t="s">
        <v>203</v>
      </c>
      <c r="E590" s="240" t="s">
        <v>19</v>
      </c>
      <c r="F590" s="241" t="s">
        <v>1182</v>
      </c>
      <c r="G590" s="239"/>
      <c r="H590" s="240" t="s">
        <v>19</v>
      </c>
      <c r="I590" s="242"/>
      <c r="J590" s="239"/>
      <c r="K590" s="239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203</v>
      </c>
      <c r="AU590" s="247" t="s">
        <v>83</v>
      </c>
      <c r="AV590" s="13" t="s">
        <v>81</v>
      </c>
      <c r="AW590" s="13" t="s">
        <v>34</v>
      </c>
      <c r="AX590" s="13" t="s">
        <v>73</v>
      </c>
      <c r="AY590" s="247" t="s">
        <v>142</v>
      </c>
    </row>
    <row r="591" s="13" customFormat="1">
      <c r="B591" s="238"/>
      <c r="C591" s="239"/>
      <c r="D591" s="228" t="s">
        <v>203</v>
      </c>
      <c r="E591" s="240" t="s">
        <v>19</v>
      </c>
      <c r="F591" s="241" t="s">
        <v>1183</v>
      </c>
      <c r="G591" s="239"/>
      <c r="H591" s="240" t="s">
        <v>19</v>
      </c>
      <c r="I591" s="242"/>
      <c r="J591" s="239"/>
      <c r="K591" s="239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203</v>
      </c>
      <c r="AU591" s="247" t="s">
        <v>83</v>
      </c>
      <c r="AV591" s="13" t="s">
        <v>81</v>
      </c>
      <c r="AW591" s="13" t="s">
        <v>34</v>
      </c>
      <c r="AX591" s="13" t="s">
        <v>73</v>
      </c>
      <c r="AY591" s="247" t="s">
        <v>142</v>
      </c>
    </row>
    <row r="592" s="14" customFormat="1">
      <c r="B592" s="248"/>
      <c r="C592" s="249"/>
      <c r="D592" s="228" t="s">
        <v>203</v>
      </c>
      <c r="E592" s="250" t="s">
        <v>19</v>
      </c>
      <c r="F592" s="251" t="s">
        <v>208</v>
      </c>
      <c r="G592" s="249"/>
      <c r="H592" s="252">
        <v>1133.6999999999998</v>
      </c>
      <c r="I592" s="253"/>
      <c r="J592" s="249"/>
      <c r="K592" s="249"/>
      <c r="L592" s="254"/>
      <c r="M592" s="255"/>
      <c r="N592" s="256"/>
      <c r="O592" s="256"/>
      <c r="P592" s="256"/>
      <c r="Q592" s="256"/>
      <c r="R592" s="256"/>
      <c r="S592" s="256"/>
      <c r="T592" s="257"/>
      <c r="AT592" s="258" t="s">
        <v>203</v>
      </c>
      <c r="AU592" s="258" t="s">
        <v>83</v>
      </c>
      <c r="AV592" s="14" t="s">
        <v>141</v>
      </c>
      <c r="AW592" s="14" t="s">
        <v>34</v>
      </c>
      <c r="AX592" s="14" t="s">
        <v>81</v>
      </c>
      <c r="AY592" s="258" t="s">
        <v>142</v>
      </c>
    </row>
    <row r="593" s="1" customFormat="1" ht="16.5" customHeight="1">
      <c r="B593" s="39"/>
      <c r="C593" s="264" t="s">
        <v>1184</v>
      </c>
      <c r="D593" s="264" t="s">
        <v>283</v>
      </c>
      <c r="E593" s="265" t="s">
        <v>1185</v>
      </c>
      <c r="F593" s="266" t="s">
        <v>1186</v>
      </c>
      <c r="G593" s="267" t="s">
        <v>201</v>
      </c>
      <c r="H593" s="268">
        <v>1133.7000000000001</v>
      </c>
      <c r="I593" s="269"/>
      <c r="J593" s="270">
        <f>ROUND(I593*H593,2)</f>
        <v>0</v>
      </c>
      <c r="K593" s="266" t="s">
        <v>194</v>
      </c>
      <c r="L593" s="271"/>
      <c r="M593" s="272" t="s">
        <v>19</v>
      </c>
      <c r="N593" s="273" t="s">
        <v>44</v>
      </c>
      <c r="O593" s="84"/>
      <c r="P593" s="206">
        <f>O593*H593</f>
        <v>0</v>
      </c>
      <c r="Q593" s="206">
        <v>0.045999999999999999</v>
      </c>
      <c r="R593" s="206">
        <f>Q593*H593</f>
        <v>52.150199999999998</v>
      </c>
      <c r="S593" s="206">
        <v>0</v>
      </c>
      <c r="T593" s="207">
        <f>S593*H593</f>
        <v>0</v>
      </c>
      <c r="AR593" s="208" t="s">
        <v>167</v>
      </c>
      <c r="AT593" s="208" t="s">
        <v>283</v>
      </c>
      <c r="AU593" s="208" t="s">
        <v>83</v>
      </c>
      <c r="AY593" s="18" t="s">
        <v>142</v>
      </c>
      <c r="BE593" s="209">
        <f>IF(N593="základní",J593,0)</f>
        <v>0</v>
      </c>
      <c r="BF593" s="209">
        <f>IF(N593="snížená",J593,0)</f>
        <v>0</v>
      </c>
      <c r="BG593" s="209">
        <f>IF(N593="zákl. přenesená",J593,0)</f>
        <v>0</v>
      </c>
      <c r="BH593" s="209">
        <f>IF(N593="sníž. přenesená",J593,0)</f>
        <v>0</v>
      </c>
      <c r="BI593" s="209">
        <f>IF(N593="nulová",J593,0)</f>
        <v>0</v>
      </c>
      <c r="BJ593" s="18" t="s">
        <v>81</v>
      </c>
      <c r="BK593" s="209">
        <f>ROUND(I593*H593,2)</f>
        <v>0</v>
      </c>
      <c r="BL593" s="18" t="s">
        <v>141</v>
      </c>
      <c r="BM593" s="208" t="s">
        <v>1187</v>
      </c>
    </row>
    <row r="594" s="12" customFormat="1">
      <c r="B594" s="226"/>
      <c r="C594" s="227"/>
      <c r="D594" s="228" t="s">
        <v>203</v>
      </c>
      <c r="E594" s="229" t="s">
        <v>19</v>
      </c>
      <c r="F594" s="230" t="s">
        <v>1174</v>
      </c>
      <c r="G594" s="227"/>
      <c r="H594" s="231">
        <v>548</v>
      </c>
      <c r="I594" s="232"/>
      <c r="J594" s="227"/>
      <c r="K594" s="227"/>
      <c r="L594" s="233"/>
      <c r="M594" s="234"/>
      <c r="N594" s="235"/>
      <c r="O594" s="235"/>
      <c r="P594" s="235"/>
      <c r="Q594" s="235"/>
      <c r="R594" s="235"/>
      <c r="S594" s="235"/>
      <c r="T594" s="236"/>
      <c r="AT594" s="237" t="s">
        <v>203</v>
      </c>
      <c r="AU594" s="237" t="s">
        <v>83</v>
      </c>
      <c r="AV594" s="12" t="s">
        <v>83</v>
      </c>
      <c r="AW594" s="12" t="s">
        <v>34</v>
      </c>
      <c r="AX594" s="12" t="s">
        <v>73</v>
      </c>
      <c r="AY594" s="237" t="s">
        <v>142</v>
      </c>
    </row>
    <row r="595" s="12" customFormat="1">
      <c r="B595" s="226"/>
      <c r="C595" s="227"/>
      <c r="D595" s="228" t="s">
        <v>203</v>
      </c>
      <c r="E595" s="229" t="s">
        <v>19</v>
      </c>
      <c r="F595" s="230" t="s">
        <v>1175</v>
      </c>
      <c r="G595" s="227"/>
      <c r="H595" s="231">
        <v>138.80000000000001</v>
      </c>
      <c r="I595" s="232"/>
      <c r="J595" s="227"/>
      <c r="K595" s="227"/>
      <c r="L595" s="233"/>
      <c r="M595" s="234"/>
      <c r="N595" s="235"/>
      <c r="O595" s="235"/>
      <c r="P595" s="235"/>
      <c r="Q595" s="235"/>
      <c r="R595" s="235"/>
      <c r="S595" s="235"/>
      <c r="T595" s="236"/>
      <c r="AT595" s="237" t="s">
        <v>203</v>
      </c>
      <c r="AU595" s="237" t="s">
        <v>83</v>
      </c>
      <c r="AV595" s="12" t="s">
        <v>83</v>
      </c>
      <c r="AW595" s="12" t="s">
        <v>34</v>
      </c>
      <c r="AX595" s="12" t="s">
        <v>73</v>
      </c>
      <c r="AY595" s="237" t="s">
        <v>142</v>
      </c>
    </row>
    <row r="596" s="12" customFormat="1">
      <c r="B596" s="226"/>
      <c r="C596" s="227"/>
      <c r="D596" s="228" t="s">
        <v>203</v>
      </c>
      <c r="E596" s="229" t="s">
        <v>19</v>
      </c>
      <c r="F596" s="230" t="s">
        <v>1176</v>
      </c>
      <c r="G596" s="227"/>
      <c r="H596" s="231">
        <v>29.5</v>
      </c>
      <c r="I596" s="232"/>
      <c r="J596" s="227"/>
      <c r="K596" s="227"/>
      <c r="L596" s="233"/>
      <c r="M596" s="234"/>
      <c r="N596" s="235"/>
      <c r="O596" s="235"/>
      <c r="P596" s="235"/>
      <c r="Q596" s="235"/>
      <c r="R596" s="235"/>
      <c r="S596" s="235"/>
      <c r="T596" s="236"/>
      <c r="AT596" s="237" t="s">
        <v>203</v>
      </c>
      <c r="AU596" s="237" t="s">
        <v>83</v>
      </c>
      <c r="AV596" s="12" t="s">
        <v>83</v>
      </c>
      <c r="AW596" s="12" t="s">
        <v>34</v>
      </c>
      <c r="AX596" s="12" t="s">
        <v>73</v>
      </c>
      <c r="AY596" s="237" t="s">
        <v>142</v>
      </c>
    </row>
    <row r="597" s="12" customFormat="1">
      <c r="B597" s="226"/>
      <c r="C597" s="227"/>
      <c r="D597" s="228" t="s">
        <v>203</v>
      </c>
      <c r="E597" s="229" t="s">
        <v>19</v>
      </c>
      <c r="F597" s="230" t="s">
        <v>1177</v>
      </c>
      <c r="G597" s="227"/>
      <c r="H597" s="231">
        <v>58</v>
      </c>
      <c r="I597" s="232"/>
      <c r="J597" s="227"/>
      <c r="K597" s="227"/>
      <c r="L597" s="233"/>
      <c r="M597" s="234"/>
      <c r="N597" s="235"/>
      <c r="O597" s="235"/>
      <c r="P597" s="235"/>
      <c r="Q597" s="235"/>
      <c r="R597" s="235"/>
      <c r="S597" s="235"/>
      <c r="T597" s="236"/>
      <c r="AT597" s="237" t="s">
        <v>203</v>
      </c>
      <c r="AU597" s="237" t="s">
        <v>83</v>
      </c>
      <c r="AV597" s="12" t="s">
        <v>83</v>
      </c>
      <c r="AW597" s="12" t="s">
        <v>34</v>
      </c>
      <c r="AX597" s="12" t="s">
        <v>73</v>
      </c>
      <c r="AY597" s="237" t="s">
        <v>142</v>
      </c>
    </row>
    <row r="598" s="12" customFormat="1">
      <c r="B598" s="226"/>
      <c r="C598" s="227"/>
      <c r="D598" s="228" t="s">
        <v>203</v>
      </c>
      <c r="E598" s="229" t="s">
        <v>19</v>
      </c>
      <c r="F598" s="230" t="s">
        <v>1178</v>
      </c>
      <c r="G598" s="227"/>
      <c r="H598" s="231">
        <v>96</v>
      </c>
      <c r="I598" s="232"/>
      <c r="J598" s="227"/>
      <c r="K598" s="227"/>
      <c r="L598" s="233"/>
      <c r="M598" s="234"/>
      <c r="N598" s="235"/>
      <c r="O598" s="235"/>
      <c r="P598" s="235"/>
      <c r="Q598" s="235"/>
      <c r="R598" s="235"/>
      <c r="S598" s="235"/>
      <c r="T598" s="236"/>
      <c r="AT598" s="237" t="s">
        <v>203</v>
      </c>
      <c r="AU598" s="237" t="s">
        <v>83</v>
      </c>
      <c r="AV598" s="12" t="s">
        <v>83</v>
      </c>
      <c r="AW598" s="12" t="s">
        <v>34</v>
      </c>
      <c r="AX598" s="12" t="s">
        <v>73</v>
      </c>
      <c r="AY598" s="237" t="s">
        <v>142</v>
      </c>
    </row>
    <row r="599" s="12" customFormat="1">
      <c r="B599" s="226"/>
      <c r="C599" s="227"/>
      <c r="D599" s="228" t="s">
        <v>203</v>
      </c>
      <c r="E599" s="229" t="s">
        <v>19</v>
      </c>
      <c r="F599" s="230" t="s">
        <v>1179</v>
      </c>
      <c r="G599" s="227"/>
      <c r="H599" s="231">
        <v>107.40000000000001</v>
      </c>
      <c r="I599" s="232"/>
      <c r="J599" s="227"/>
      <c r="K599" s="227"/>
      <c r="L599" s="233"/>
      <c r="M599" s="234"/>
      <c r="N599" s="235"/>
      <c r="O599" s="235"/>
      <c r="P599" s="235"/>
      <c r="Q599" s="235"/>
      <c r="R599" s="235"/>
      <c r="S599" s="235"/>
      <c r="T599" s="236"/>
      <c r="AT599" s="237" t="s">
        <v>203</v>
      </c>
      <c r="AU599" s="237" t="s">
        <v>83</v>
      </c>
      <c r="AV599" s="12" t="s">
        <v>83</v>
      </c>
      <c r="AW599" s="12" t="s">
        <v>34</v>
      </c>
      <c r="AX599" s="12" t="s">
        <v>73</v>
      </c>
      <c r="AY599" s="237" t="s">
        <v>142</v>
      </c>
    </row>
    <row r="600" s="12" customFormat="1">
      <c r="B600" s="226"/>
      <c r="C600" s="227"/>
      <c r="D600" s="228" t="s">
        <v>203</v>
      </c>
      <c r="E600" s="229" t="s">
        <v>19</v>
      </c>
      <c r="F600" s="230" t="s">
        <v>1180</v>
      </c>
      <c r="G600" s="227"/>
      <c r="H600" s="231">
        <v>23</v>
      </c>
      <c r="I600" s="232"/>
      <c r="J600" s="227"/>
      <c r="K600" s="227"/>
      <c r="L600" s="233"/>
      <c r="M600" s="234"/>
      <c r="N600" s="235"/>
      <c r="O600" s="235"/>
      <c r="P600" s="235"/>
      <c r="Q600" s="235"/>
      <c r="R600" s="235"/>
      <c r="S600" s="235"/>
      <c r="T600" s="236"/>
      <c r="AT600" s="237" t="s">
        <v>203</v>
      </c>
      <c r="AU600" s="237" t="s">
        <v>83</v>
      </c>
      <c r="AV600" s="12" t="s">
        <v>83</v>
      </c>
      <c r="AW600" s="12" t="s">
        <v>34</v>
      </c>
      <c r="AX600" s="12" t="s">
        <v>73</v>
      </c>
      <c r="AY600" s="237" t="s">
        <v>142</v>
      </c>
    </row>
    <row r="601" s="12" customFormat="1">
      <c r="B601" s="226"/>
      <c r="C601" s="227"/>
      <c r="D601" s="228" t="s">
        <v>203</v>
      </c>
      <c r="E601" s="229" t="s">
        <v>19</v>
      </c>
      <c r="F601" s="230" t="s">
        <v>1181</v>
      </c>
      <c r="G601" s="227"/>
      <c r="H601" s="231">
        <v>133</v>
      </c>
      <c r="I601" s="232"/>
      <c r="J601" s="227"/>
      <c r="K601" s="227"/>
      <c r="L601" s="233"/>
      <c r="M601" s="234"/>
      <c r="N601" s="235"/>
      <c r="O601" s="235"/>
      <c r="P601" s="235"/>
      <c r="Q601" s="235"/>
      <c r="R601" s="235"/>
      <c r="S601" s="235"/>
      <c r="T601" s="236"/>
      <c r="AT601" s="237" t="s">
        <v>203</v>
      </c>
      <c r="AU601" s="237" t="s">
        <v>83</v>
      </c>
      <c r="AV601" s="12" t="s">
        <v>83</v>
      </c>
      <c r="AW601" s="12" t="s">
        <v>34</v>
      </c>
      <c r="AX601" s="12" t="s">
        <v>73</v>
      </c>
      <c r="AY601" s="237" t="s">
        <v>142</v>
      </c>
    </row>
    <row r="602" s="14" customFormat="1">
      <c r="B602" s="248"/>
      <c r="C602" s="249"/>
      <c r="D602" s="228" t="s">
        <v>203</v>
      </c>
      <c r="E602" s="250" t="s">
        <v>19</v>
      </c>
      <c r="F602" s="251" t="s">
        <v>208</v>
      </c>
      <c r="G602" s="249"/>
      <c r="H602" s="252">
        <v>1133.6999999999998</v>
      </c>
      <c r="I602" s="253"/>
      <c r="J602" s="249"/>
      <c r="K602" s="249"/>
      <c r="L602" s="254"/>
      <c r="M602" s="255"/>
      <c r="N602" s="256"/>
      <c r="O602" s="256"/>
      <c r="P602" s="256"/>
      <c r="Q602" s="256"/>
      <c r="R602" s="256"/>
      <c r="S602" s="256"/>
      <c r="T602" s="257"/>
      <c r="AT602" s="258" t="s">
        <v>203</v>
      </c>
      <c r="AU602" s="258" t="s">
        <v>83</v>
      </c>
      <c r="AV602" s="14" t="s">
        <v>141</v>
      </c>
      <c r="AW602" s="14" t="s">
        <v>34</v>
      </c>
      <c r="AX602" s="14" t="s">
        <v>81</v>
      </c>
      <c r="AY602" s="258" t="s">
        <v>142</v>
      </c>
    </row>
    <row r="603" s="1" customFormat="1" ht="24" customHeight="1">
      <c r="B603" s="39"/>
      <c r="C603" s="197" t="s">
        <v>1188</v>
      </c>
      <c r="D603" s="197" t="s">
        <v>137</v>
      </c>
      <c r="E603" s="198" t="s">
        <v>1189</v>
      </c>
      <c r="F603" s="199" t="s">
        <v>1190</v>
      </c>
      <c r="G603" s="200" t="s">
        <v>519</v>
      </c>
      <c r="H603" s="201">
        <v>265.94400000000002</v>
      </c>
      <c r="I603" s="202"/>
      <c r="J603" s="203">
        <f>ROUND(I603*H603,2)</f>
        <v>0</v>
      </c>
      <c r="K603" s="199" t="s">
        <v>19</v>
      </c>
      <c r="L603" s="44"/>
      <c r="M603" s="204" t="s">
        <v>19</v>
      </c>
      <c r="N603" s="205" t="s">
        <v>44</v>
      </c>
      <c r="O603" s="84"/>
      <c r="P603" s="206">
        <f>O603*H603</f>
        <v>0</v>
      </c>
      <c r="Q603" s="206">
        <v>2.2563399999999998</v>
      </c>
      <c r="R603" s="206">
        <f>Q603*H603</f>
        <v>600.06008495999993</v>
      </c>
      <c r="S603" s="206">
        <v>0</v>
      </c>
      <c r="T603" s="207">
        <f>S603*H603</f>
        <v>0</v>
      </c>
      <c r="AR603" s="208" t="s">
        <v>141</v>
      </c>
      <c r="AT603" s="208" t="s">
        <v>137</v>
      </c>
      <c r="AU603" s="208" t="s">
        <v>83</v>
      </c>
      <c r="AY603" s="18" t="s">
        <v>142</v>
      </c>
      <c r="BE603" s="209">
        <f>IF(N603="základní",J603,0)</f>
        <v>0</v>
      </c>
      <c r="BF603" s="209">
        <f>IF(N603="snížená",J603,0)</f>
        <v>0</v>
      </c>
      <c r="BG603" s="209">
        <f>IF(N603="zákl. přenesená",J603,0)</f>
        <v>0</v>
      </c>
      <c r="BH603" s="209">
        <f>IF(N603="sníž. přenesená",J603,0)</f>
        <v>0</v>
      </c>
      <c r="BI603" s="209">
        <f>IF(N603="nulová",J603,0)</f>
        <v>0</v>
      </c>
      <c r="BJ603" s="18" t="s">
        <v>81</v>
      </c>
      <c r="BK603" s="209">
        <f>ROUND(I603*H603,2)</f>
        <v>0</v>
      </c>
      <c r="BL603" s="18" t="s">
        <v>141</v>
      </c>
      <c r="BM603" s="208" t="s">
        <v>1191</v>
      </c>
    </row>
    <row r="604" s="12" customFormat="1">
      <c r="B604" s="226"/>
      <c r="C604" s="227"/>
      <c r="D604" s="228" t="s">
        <v>203</v>
      </c>
      <c r="E604" s="229" t="s">
        <v>19</v>
      </c>
      <c r="F604" s="230" t="s">
        <v>1192</v>
      </c>
      <c r="G604" s="227"/>
      <c r="H604" s="231">
        <v>8.4000000000000004</v>
      </c>
      <c r="I604" s="232"/>
      <c r="J604" s="227"/>
      <c r="K604" s="227"/>
      <c r="L604" s="233"/>
      <c r="M604" s="234"/>
      <c r="N604" s="235"/>
      <c r="O604" s="235"/>
      <c r="P604" s="235"/>
      <c r="Q604" s="235"/>
      <c r="R604" s="235"/>
      <c r="S604" s="235"/>
      <c r="T604" s="236"/>
      <c r="AT604" s="237" t="s">
        <v>203</v>
      </c>
      <c r="AU604" s="237" t="s">
        <v>83</v>
      </c>
      <c r="AV604" s="12" t="s">
        <v>83</v>
      </c>
      <c r="AW604" s="12" t="s">
        <v>34</v>
      </c>
      <c r="AX604" s="12" t="s">
        <v>73</v>
      </c>
      <c r="AY604" s="237" t="s">
        <v>142</v>
      </c>
    </row>
    <row r="605" s="12" customFormat="1">
      <c r="B605" s="226"/>
      <c r="C605" s="227"/>
      <c r="D605" s="228" t="s">
        <v>203</v>
      </c>
      <c r="E605" s="229" t="s">
        <v>19</v>
      </c>
      <c r="F605" s="230" t="s">
        <v>1193</v>
      </c>
      <c r="G605" s="227"/>
      <c r="H605" s="231">
        <v>257.54399999999998</v>
      </c>
      <c r="I605" s="232"/>
      <c r="J605" s="227"/>
      <c r="K605" s="227"/>
      <c r="L605" s="233"/>
      <c r="M605" s="234"/>
      <c r="N605" s="235"/>
      <c r="O605" s="235"/>
      <c r="P605" s="235"/>
      <c r="Q605" s="235"/>
      <c r="R605" s="235"/>
      <c r="S605" s="235"/>
      <c r="T605" s="236"/>
      <c r="AT605" s="237" t="s">
        <v>203</v>
      </c>
      <c r="AU605" s="237" t="s">
        <v>83</v>
      </c>
      <c r="AV605" s="12" t="s">
        <v>83</v>
      </c>
      <c r="AW605" s="12" t="s">
        <v>34</v>
      </c>
      <c r="AX605" s="12" t="s">
        <v>73</v>
      </c>
      <c r="AY605" s="237" t="s">
        <v>142</v>
      </c>
    </row>
    <row r="606" s="13" customFormat="1">
      <c r="B606" s="238"/>
      <c r="C606" s="239"/>
      <c r="D606" s="228" t="s">
        <v>203</v>
      </c>
      <c r="E606" s="240" t="s">
        <v>19</v>
      </c>
      <c r="F606" s="241" t="s">
        <v>1194</v>
      </c>
      <c r="G606" s="239"/>
      <c r="H606" s="240" t="s">
        <v>19</v>
      </c>
      <c r="I606" s="242"/>
      <c r="J606" s="239"/>
      <c r="K606" s="239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203</v>
      </c>
      <c r="AU606" s="247" t="s">
        <v>83</v>
      </c>
      <c r="AV606" s="13" t="s">
        <v>81</v>
      </c>
      <c r="AW606" s="13" t="s">
        <v>34</v>
      </c>
      <c r="AX606" s="13" t="s">
        <v>73</v>
      </c>
      <c r="AY606" s="247" t="s">
        <v>142</v>
      </c>
    </row>
    <row r="607" s="14" customFormat="1">
      <c r="B607" s="248"/>
      <c r="C607" s="249"/>
      <c r="D607" s="228" t="s">
        <v>203</v>
      </c>
      <c r="E607" s="250" t="s">
        <v>19</v>
      </c>
      <c r="F607" s="251" t="s">
        <v>208</v>
      </c>
      <c r="G607" s="249"/>
      <c r="H607" s="252">
        <v>265.94399999999996</v>
      </c>
      <c r="I607" s="253"/>
      <c r="J607" s="249"/>
      <c r="K607" s="249"/>
      <c r="L607" s="254"/>
      <c r="M607" s="255"/>
      <c r="N607" s="256"/>
      <c r="O607" s="256"/>
      <c r="P607" s="256"/>
      <c r="Q607" s="256"/>
      <c r="R607" s="256"/>
      <c r="S607" s="256"/>
      <c r="T607" s="257"/>
      <c r="AT607" s="258" t="s">
        <v>203</v>
      </c>
      <c r="AU607" s="258" t="s">
        <v>83</v>
      </c>
      <c r="AV607" s="14" t="s">
        <v>141</v>
      </c>
      <c r="AW607" s="14" t="s">
        <v>34</v>
      </c>
      <c r="AX607" s="14" t="s">
        <v>81</v>
      </c>
      <c r="AY607" s="258" t="s">
        <v>142</v>
      </c>
    </row>
    <row r="608" s="1" customFormat="1" ht="36" customHeight="1">
      <c r="B608" s="39"/>
      <c r="C608" s="197" t="s">
        <v>1195</v>
      </c>
      <c r="D608" s="197" t="s">
        <v>137</v>
      </c>
      <c r="E608" s="198" t="s">
        <v>1196</v>
      </c>
      <c r="F608" s="199" t="s">
        <v>1197</v>
      </c>
      <c r="G608" s="200" t="s">
        <v>201</v>
      </c>
      <c r="H608" s="201">
        <v>922</v>
      </c>
      <c r="I608" s="202"/>
      <c r="J608" s="203">
        <f>ROUND(I608*H608,2)</f>
        <v>0</v>
      </c>
      <c r="K608" s="199" t="s">
        <v>194</v>
      </c>
      <c r="L608" s="44"/>
      <c r="M608" s="204" t="s">
        <v>19</v>
      </c>
      <c r="N608" s="205" t="s">
        <v>44</v>
      </c>
      <c r="O608" s="84"/>
      <c r="P608" s="206">
        <f>O608*H608</f>
        <v>0</v>
      </c>
      <c r="Q608" s="206">
        <v>0</v>
      </c>
      <c r="R608" s="206">
        <f>Q608*H608</f>
        <v>0</v>
      </c>
      <c r="S608" s="206">
        <v>0</v>
      </c>
      <c r="T608" s="207">
        <f>S608*H608</f>
        <v>0</v>
      </c>
      <c r="AR608" s="208" t="s">
        <v>141</v>
      </c>
      <c r="AT608" s="208" t="s">
        <v>137</v>
      </c>
      <c r="AU608" s="208" t="s">
        <v>83</v>
      </c>
      <c r="AY608" s="18" t="s">
        <v>142</v>
      </c>
      <c r="BE608" s="209">
        <f>IF(N608="základní",J608,0)</f>
        <v>0</v>
      </c>
      <c r="BF608" s="209">
        <f>IF(N608="snížená",J608,0)</f>
        <v>0</v>
      </c>
      <c r="BG608" s="209">
        <f>IF(N608="zákl. přenesená",J608,0)</f>
        <v>0</v>
      </c>
      <c r="BH608" s="209">
        <f>IF(N608="sníž. přenesená",J608,0)</f>
        <v>0</v>
      </c>
      <c r="BI608" s="209">
        <f>IF(N608="nulová",J608,0)</f>
        <v>0</v>
      </c>
      <c r="BJ608" s="18" t="s">
        <v>81</v>
      </c>
      <c r="BK608" s="209">
        <f>ROUND(I608*H608,2)</f>
        <v>0</v>
      </c>
      <c r="BL608" s="18" t="s">
        <v>141</v>
      </c>
      <c r="BM608" s="208" t="s">
        <v>1198</v>
      </c>
    </row>
    <row r="609" s="12" customFormat="1">
      <c r="B609" s="226"/>
      <c r="C609" s="227"/>
      <c r="D609" s="228" t="s">
        <v>203</v>
      </c>
      <c r="E609" s="229" t="s">
        <v>19</v>
      </c>
      <c r="F609" s="230" t="s">
        <v>1199</v>
      </c>
      <c r="G609" s="227"/>
      <c r="H609" s="231">
        <v>357</v>
      </c>
      <c r="I609" s="232"/>
      <c r="J609" s="227"/>
      <c r="K609" s="227"/>
      <c r="L609" s="233"/>
      <c r="M609" s="234"/>
      <c r="N609" s="235"/>
      <c r="O609" s="235"/>
      <c r="P609" s="235"/>
      <c r="Q609" s="235"/>
      <c r="R609" s="235"/>
      <c r="S609" s="235"/>
      <c r="T609" s="236"/>
      <c r="AT609" s="237" t="s">
        <v>203</v>
      </c>
      <c r="AU609" s="237" t="s">
        <v>83</v>
      </c>
      <c r="AV609" s="12" t="s">
        <v>83</v>
      </c>
      <c r="AW609" s="12" t="s">
        <v>34</v>
      </c>
      <c r="AX609" s="12" t="s">
        <v>73</v>
      </c>
      <c r="AY609" s="237" t="s">
        <v>142</v>
      </c>
    </row>
    <row r="610" s="12" customFormat="1">
      <c r="B610" s="226"/>
      <c r="C610" s="227"/>
      <c r="D610" s="228" t="s">
        <v>203</v>
      </c>
      <c r="E610" s="229" t="s">
        <v>19</v>
      </c>
      <c r="F610" s="230" t="s">
        <v>1200</v>
      </c>
      <c r="G610" s="227"/>
      <c r="H610" s="231">
        <v>565</v>
      </c>
      <c r="I610" s="232"/>
      <c r="J610" s="227"/>
      <c r="K610" s="227"/>
      <c r="L610" s="233"/>
      <c r="M610" s="234"/>
      <c r="N610" s="235"/>
      <c r="O610" s="235"/>
      <c r="P610" s="235"/>
      <c r="Q610" s="235"/>
      <c r="R610" s="235"/>
      <c r="S610" s="235"/>
      <c r="T610" s="236"/>
      <c r="AT610" s="237" t="s">
        <v>203</v>
      </c>
      <c r="AU610" s="237" t="s">
        <v>83</v>
      </c>
      <c r="AV610" s="12" t="s">
        <v>83</v>
      </c>
      <c r="AW610" s="12" t="s">
        <v>34</v>
      </c>
      <c r="AX610" s="12" t="s">
        <v>73</v>
      </c>
      <c r="AY610" s="237" t="s">
        <v>142</v>
      </c>
    </row>
    <row r="611" s="14" customFormat="1">
      <c r="B611" s="248"/>
      <c r="C611" s="249"/>
      <c r="D611" s="228" t="s">
        <v>203</v>
      </c>
      <c r="E611" s="250" t="s">
        <v>19</v>
      </c>
      <c r="F611" s="251" t="s">
        <v>208</v>
      </c>
      <c r="G611" s="249"/>
      <c r="H611" s="252">
        <v>922</v>
      </c>
      <c r="I611" s="253"/>
      <c r="J611" s="249"/>
      <c r="K611" s="249"/>
      <c r="L611" s="254"/>
      <c r="M611" s="255"/>
      <c r="N611" s="256"/>
      <c r="O611" s="256"/>
      <c r="P611" s="256"/>
      <c r="Q611" s="256"/>
      <c r="R611" s="256"/>
      <c r="S611" s="256"/>
      <c r="T611" s="257"/>
      <c r="AT611" s="258" t="s">
        <v>203</v>
      </c>
      <c r="AU611" s="258" t="s">
        <v>83</v>
      </c>
      <c r="AV611" s="14" t="s">
        <v>141</v>
      </c>
      <c r="AW611" s="14" t="s">
        <v>34</v>
      </c>
      <c r="AX611" s="14" t="s">
        <v>81</v>
      </c>
      <c r="AY611" s="258" t="s">
        <v>142</v>
      </c>
    </row>
    <row r="612" s="1" customFormat="1" ht="48" customHeight="1">
      <c r="B612" s="39"/>
      <c r="C612" s="197" t="s">
        <v>1201</v>
      </c>
      <c r="D612" s="197" t="s">
        <v>137</v>
      </c>
      <c r="E612" s="198" t="s">
        <v>1202</v>
      </c>
      <c r="F612" s="199" t="s">
        <v>1203</v>
      </c>
      <c r="G612" s="200" t="s">
        <v>201</v>
      </c>
      <c r="H612" s="201">
        <v>922</v>
      </c>
      <c r="I612" s="202"/>
      <c r="J612" s="203">
        <f>ROUND(I612*H612,2)</f>
        <v>0</v>
      </c>
      <c r="K612" s="199" t="s">
        <v>194</v>
      </c>
      <c r="L612" s="44"/>
      <c r="M612" s="204" t="s">
        <v>19</v>
      </c>
      <c r="N612" s="205" t="s">
        <v>44</v>
      </c>
      <c r="O612" s="84"/>
      <c r="P612" s="206">
        <f>O612*H612</f>
        <v>0</v>
      </c>
      <c r="Q612" s="206">
        <v>0.00017000000000000001</v>
      </c>
      <c r="R612" s="206">
        <f>Q612*H612</f>
        <v>0.15674000000000002</v>
      </c>
      <c r="S612" s="206">
        <v>0</v>
      </c>
      <c r="T612" s="207">
        <f>S612*H612</f>
        <v>0</v>
      </c>
      <c r="AR612" s="208" t="s">
        <v>141</v>
      </c>
      <c r="AT612" s="208" t="s">
        <v>137</v>
      </c>
      <c r="AU612" s="208" t="s">
        <v>83</v>
      </c>
      <c r="AY612" s="18" t="s">
        <v>142</v>
      </c>
      <c r="BE612" s="209">
        <f>IF(N612="základní",J612,0)</f>
        <v>0</v>
      </c>
      <c r="BF612" s="209">
        <f>IF(N612="snížená",J612,0)</f>
        <v>0</v>
      </c>
      <c r="BG612" s="209">
        <f>IF(N612="zákl. přenesená",J612,0)</f>
        <v>0</v>
      </c>
      <c r="BH612" s="209">
        <f>IF(N612="sníž. přenesená",J612,0)</f>
        <v>0</v>
      </c>
      <c r="BI612" s="209">
        <f>IF(N612="nulová",J612,0)</f>
        <v>0</v>
      </c>
      <c r="BJ612" s="18" t="s">
        <v>81</v>
      </c>
      <c r="BK612" s="209">
        <f>ROUND(I612*H612,2)</f>
        <v>0</v>
      </c>
      <c r="BL612" s="18" t="s">
        <v>141</v>
      </c>
      <c r="BM612" s="208" t="s">
        <v>1204</v>
      </c>
    </row>
    <row r="613" s="12" customFormat="1">
      <c r="B613" s="226"/>
      <c r="C613" s="227"/>
      <c r="D613" s="228" t="s">
        <v>203</v>
      </c>
      <c r="E613" s="229" t="s">
        <v>19</v>
      </c>
      <c r="F613" s="230" t="s">
        <v>1199</v>
      </c>
      <c r="G613" s="227"/>
      <c r="H613" s="231">
        <v>357</v>
      </c>
      <c r="I613" s="232"/>
      <c r="J613" s="227"/>
      <c r="K613" s="227"/>
      <c r="L613" s="233"/>
      <c r="M613" s="234"/>
      <c r="N613" s="235"/>
      <c r="O613" s="235"/>
      <c r="P613" s="235"/>
      <c r="Q613" s="235"/>
      <c r="R613" s="235"/>
      <c r="S613" s="235"/>
      <c r="T613" s="236"/>
      <c r="AT613" s="237" t="s">
        <v>203</v>
      </c>
      <c r="AU613" s="237" t="s">
        <v>83</v>
      </c>
      <c r="AV613" s="12" t="s">
        <v>83</v>
      </c>
      <c r="AW613" s="12" t="s">
        <v>34</v>
      </c>
      <c r="AX613" s="12" t="s">
        <v>73</v>
      </c>
      <c r="AY613" s="237" t="s">
        <v>142</v>
      </c>
    </row>
    <row r="614" s="12" customFormat="1">
      <c r="B614" s="226"/>
      <c r="C614" s="227"/>
      <c r="D614" s="228" t="s">
        <v>203</v>
      </c>
      <c r="E614" s="229" t="s">
        <v>19</v>
      </c>
      <c r="F614" s="230" t="s">
        <v>1200</v>
      </c>
      <c r="G614" s="227"/>
      <c r="H614" s="231">
        <v>565</v>
      </c>
      <c r="I614" s="232"/>
      <c r="J614" s="227"/>
      <c r="K614" s="227"/>
      <c r="L614" s="233"/>
      <c r="M614" s="234"/>
      <c r="N614" s="235"/>
      <c r="O614" s="235"/>
      <c r="P614" s="235"/>
      <c r="Q614" s="235"/>
      <c r="R614" s="235"/>
      <c r="S614" s="235"/>
      <c r="T614" s="236"/>
      <c r="AT614" s="237" t="s">
        <v>203</v>
      </c>
      <c r="AU614" s="237" t="s">
        <v>83</v>
      </c>
      <c r="AV614" s="12" t="s">
        <v>83</v>
      </c>
      <c r="AW614" s="12" t="s">
        <v>34</v>
      </c>
      <c r="AX614" s="12" t="s">
        <v>73</v>
      </c>
      <c r="AY614" s="237" t="s">
        <v>142</v>
      </c>
    </row>
    <row r="615" s="14" customFormat="1">
      <c r="B615" s="248"/>
      <c r="C615" s="249"/>
      <c r="D615" s="228" t="s">
        <v>203</v>
      </c>
      <c r="E615" s="250" t="s">
        <v>19</v>
      </c>
      <c r="F615" s="251" t="s">
        <v>208</v>
      </c>
      <c r="G615" s="249"/>
      <c r="H615" s="252">
        <v>922</v>
      </c>
      <c r="I615" s="253"/>
      <c r="J615" s="249"/>
      <c r="K615" s="249"/>
      <c r="L615" s="254"/>
      <c r="M615" s="255"/>
      <c r="N615" s="256"/>
      <c r="O615" s="256"/>
      <c r="P615" s="256"/>
      <c r="Q615" s="256"/>
      <c r="R615" s="256"/>
      <c r="S615" s="256"/>
      <c r="T615" s="257"/>
      <c r="AT615" s="258" t="s">
        <v>203</v>
      </c>
      <c r="AU615" s="258" t="s">
        <v>83</v>
      </c>
      <c r="AV615" s="14" t="s">
        <v>141</v>
      </c>
      <c r="AW615" s="14" t="s">
        <v>34</v>
      </c>
      <c r="AX615" s="14" t="s">
        <v>81</v>
      </c>
      <c r="AY615" s="258" t="s">
        <v>142</v>
      </c>
    </row>
    <row r="616" s="1" customFormat="1" ht="24" customHeight="1">
      <c r="B616" s="39"/>
      <c r="C616" s="197" t="s">
        <v>1205</v>
      </c>
      <c r="D616" s="197" t="s">
        <v>137</v>
      </c>
      <c r="E616" s="198" t="s">
        <v>1206</v>
      </c>
      <c r="F616" s="199" t="s">
        <v>1207</v>
      </c>
      <c r="G616" s="200" t="s">
        <v>201</v>
      </c>
      <c r="H616" s="201">
        <v>66</v>
      </c>
      <c r="I616" s="202"/>
      <c r="J616" s="203">
        <f>ROUND(I616*H616,2)</f>
        <v>0</v>
      </c>
      <c r="K616" s="199" t="s">
        <v>194</v>
      </c>
      <c r="L616" s="44"/>
      <c r="M616" s="204" t="s">
        <v>19</v>
      </c>
      <c r="N616" s="205" t="s">
        <v>44</v>
      </c>
      <c r="O616" s="84"/>
      <c r="P616" s="206">
        <f>O616*H616</f>
        <v>0</v>
      </c>
      <c r="Q616" s="206">
        <v>0</v>
      </c>
      <c r="R616" s="206">
        <f>Q616*H616</f>
        <v>0</v>
      </c>
      <c r="S616" s="206">
        <v>0</v>
      </c>
      <c r="T616" s="207">
        <f>S616*H616</f>
        <v>0</v>
      </c>
      <c r="AR616" s="208" t="s">
        <v>141</v>
      </c>
      <c r="AT616" s="208" t="s">
        <v>137</v>
      </c>
      <c r="AU616" s="208" t="s">
        <v>83</v>
      </c>
      <c r="AY616" s="18" t="s">
        <v>142</v>
      </c>
      <c r="BE616" s="209">
        <f>IF(N616="základní",J616,0)</f>
        <v>0</v>
      </c>
      <c r="BF616" s="209">
        <f>IF(N616="snížená",J616,0)</f>
        <v>0</v>
      </c>
      <c r="BG616" s="209">
        <f>IF(N616="zákl. přenesená",J616,0)</f>
        <v>0</v>
      </c>
      <c r="BH616" s="209">
        <f>IF(N616="sníž. přenesená",J616,0)</f>
        <v>0</v>
      </c>
      <c r="BI616" s="209">
        <f>IF(N616="nulová",J616,0)</f>
        <v>0</v>
      </c>
      <c r="BJ616" s="18" t="s">
        <v>81</v>
      </c>
      <c r="BK616" s="209">
        <f>ROUND(I616*H616,2)</f>
        <v>0</v>
      </c>
      <c r="BL616" s="18" t="s">
        <v>141</v>
      </c>
      <c r="BM616" s="208" t="s">
        <v>1208</v>
      </c>
    </row>
    <row r="617" s="12" customFormat="1">
      <c r="B617" s="226"/>
      <c r="C617" s="227"/>
      <c r="D617" s="228" t="s">
        <v>203</v>
      </c>
      <c r="E617" s="229" t="s">
        <v>19</v>
      </c>
      <c r="F617" s="230" t="s">
        <v>1209</v>
      </c>
      <c r="G617" s="227"/>
      <c r="H617" s="231">
        <v>66</v>
      </c>
      <c r="I617" s="232"/>
      <c r="J617" s="227"/>
      <c r="K617" s="227"/>
      <c r="L617" s="233"/>
      <c r="M617" s="234"/>
      <c r="N617" s="235"/>
      <c r="O617" s="235"/>
      <c r="P617" s="235"/>
      <c r="Q617" s="235"/>
      <c r="R617" s="235"/>
      <c r="S617" s="235"/>
      <c r="T617" s="236"/>
      <c r="AT617" s="237" t="s">
        <v>203</v>
      </c>
      <c r="AU617" s="237" t="s">
        <v>83</v>
      </c>
      <c r="AV617" s="12" t="s">
        <v>83</v>
      </c>
      <c r="AW617" s="12" t="s">
        <v>34</v>
      </c>
      <c r="AX617" s="12" t="s">
        <v>81</v>
      </c>
      <c r="AY617" s="237" t="s">
        <v>142</v>
      </c>
    </row>
    <row r="618" s="1" customFormat="1" ht="24" customHeight="1">
      <c r="B618" s="39"/>
      <c r="C618" s="197" t="s">
        <v>1210</v>
      </c>
      <c r="D618" s="197" t="s">
        <v>137</v>
      </c>
      <c r="E618" s="198" t="s">
        <v>1211</v>
      </c>
      <c r="F618" s="199" t="s">
        <v>1212</v>
      </c>
      <c r="G618" s="200" t="s">
        <v>201</v>
      </c>
      <c r="H618" s="201">
        <v>106.5</v>
      </c>
      <c r="I618" s="202"/>
      <c r="J618" s="203">
        <f>ROUND(I618*H618,2)</f>
        <v>0</v>
      </c>
      <c r="K618" s="199" t="s">
        <v>194</v>
      </c>
      <c r="L618" s="44"/>
      <c r="M618" s="204" t="s">
        <v>19</v>
      </c>
      <c r="N618" s="205" t="s">
        <v>44</v>
      </c>
      <c r="O618" s="84"/>
      <c r="P618" s="206">
        <f>O618*H618</f>
        <v>0</v>
      </c>
      <c r="Q618" s="206">
        <v>0.29221000000000003</v>
      </c>
      <c r="R618" s="206">
        <f>Q618*H618</f>
        <v>31.120365000000003</v>
      </c>
      <c r="S618" s="206">
        <v>0</v>
      </c>
      <c r="T618" s="207">
        <f>S618*H618</f>
        <v>0</v>
      </c>
      <c r="AR618" s="208" t="s">
        <v>141</v>
      </c>
      <c r="AT618" s="208" t="s">
        <v>137</v>
      </c>
      <c r="AU618" s="208" t="s">
        <v>83</v>
      </c>
      <c r="AY618" s="18" t="s">
        <v>142</v>
      </c>
      <c r="BE618" s="209">
        <f>IF(N618="základní",J618,0)</f>
        <v>0</v>
      </c>
      <c r="BF618" s="209">
        <f>IF(N618="snížená",J618,0)</f>
        <v>0</v>
      </c>
      <c r="BG618" s="209">
        <f>IF(N618="zákl. přenesená",J618,0)</f>
        <v>0</v>
      </c>
      <c r="BH618" s="209">
        <f>IF(N618="sníž. přenesená",J618,0)</f>
        <v>0</v>
      </c>
      <c r="BI618" s="209">
        <f>IF(N618="nulová",J618,0)</f>
        <v>0</v>
      </c>
      <c r="BJ618" s="18" t="s">
        <v>81</v>
      </c>
      <c r="BK618" s="209">
        <f>ROUND(I618*H618,2)</f>
        <v>0</v>
      </c>
      <c r="BL618" s="18" t="s">
        <v>141</v>
      </c>
      <c r="BM618" s="208" t="s">
        <v>1213</v>
      </c>
    </row>
    <row r="619" s="12" customFormat="1">
      <c r="B619" s="226"/>
      <c r="C619" s="227"/>
      <c r="D619" s="228" t="s">
        <v>203</v>
      </c>
      <c r="E619" s="229" t="s">
        <v>19</v>
      </c>
      <c r="F619" s="230" t="s">
        <v>1214</v>
      </c>
      <c r="G619" s="227"/>
      <c r="H619" s="231">
        <v>2.5</v>
      </c>
      <c r="I619" s="232"/>
      <c r="J619" s="227"/>
      <c r="K619" s="227"/>
      <c r="L619" s="233"/>
      <c r="M619" s="234"/>
      <c r="N619" s="235"/>
      <c r="O619" s="235"/>
      <c r="P619" s="235"/>
      <c r="Q619" s="235"/>
      <c r="R619" s="235"/>
      <c r="S619" s="235"/>
      <c r="T619" s="236"/>
      <c r="AT619" s="237" t="s">
        <v>203</v>
      </c>
      <c r="AU619" s="237" t="s">
        <v>83</v>
      </c>
      <c r="AV619" s="12" t="s">
        <v>83</v>
      </c>
      <c r="AW619" s="12" t="s">
        <v>34</v>
      </c>
      <c r="AX619" s="12" t="s">
        <v>73</v>
      </c>
      <c r="AY619" s="237" t="s">
        <v>142</v>
      </c>
    </row>
    <row r="620" s="12" customFormat="1">
      <c r="B620" s="226"/>
      <c r="C620" s="227"/>
      <c r="D620" s="228" t="s">
        <v>203</v>
      </c>
      <c r="E620" s="229" t="s">
        <v>19</v>
      </c>
      <c r="F620" s="230" t="s">
        <v>1215</v>
      </c>
      <c r="G620" s="227"/>
      <c r="H620" s="231">
        <v>91</v>
      </c>
      <c r="I620" s="232"/>
      <c r="J620" s="227"/>
      <c r="K620" s="227"/>
      <c r="L620" s="233"/>
      <c r="M620" s="234"/>
      <c r="N620" s="235"/>
      <c r="O620" s="235"/>
      <c r="P620" s="235"/>
      <c r="Q620" s="235"/>
      <c r="R620" s="235"/>
      <c r="S620" s="235"/>
      <c r="T620" s="236"/>
      <c r="AT620" s="237" t="s">
        <v>203</v>
      </c>
      <c r="AU620" s="237" t="s">
        <v>83</v>
      </c>
      <c r="AV620" s="12" t="s">
        <v>83</v>
      </c>
      <c r="AW620" s="12" t="s">
        <v>34</v>
      </c>
      <c r="AX620" s="12" t="s">
        <v>73</v>
      </c>
      <c r="AY620" s="237" t="s">
        <v>142</v>
      </c>
    </row>
    <row r="621" s="12" customFormat="1">
      <c r="B621" s="226"/>
      <c r="C621" s="227"/>
      <c r="D621" s="228" t="s">
        <v>203</v>
      </c>
      <c r="E621" s="229" t="s">
        <v>19</v>
      </c>
      <c r="F621" s="230" t="s">
        <v>1216</v>
      </c>
      <c r="G621" s="227"/>
      <c r="H621" s="231">
        <v>6.5</v>
      </c>
      <c r="I621" s="232"/>
      <c r="J621" s="227"/>
      <c r="K621" s="227"/>
      <c r="L621" s="233"/>
      <c r="M621" s="234"/>
      <c r="N621" s="235"/>
      <c r="O621" s="235"/>
      <c r="P621" s="235"/>
      <c r="Q621" s="235"/>
      <c r="R621" s="235"/>
      <c r="S621" s="235"/>
      <c r="T621" s="236"/>
      <c r="AT621" s="237" t="s">
        <v>203</v>
      </c>
      <c r="AU621" s="237" t="s">
        <v>83</v>
      </c>
      <c r="AV621" s="12" t="s">
        <v>83</v>
      </c>
      <c r="AW621" s="12" t="s">
        <v>34</v>
      </c>
      <c r="AX621" s="12" t="s">
        <v>73</v>
      </c>
      <c r="AY621" s="237" t="s">
        <v>142</v>
      </c>
    </row>
    <row r="622" s="12" customFormat="1">
      <c r="B622" s="226"/>
      <c r="C622" s="227"/>
      <c r="D622" s="228" t="s">
        <v>203</v>
      </c>
      <c r="E622" s="229" t="s">
        <v>19</v>
      </c>
      <c r="F622" s="230" t="s">
        <v>1217</v>
      </c>
      <c r="G622" s="227"/>
      <c r="H622" s="231">
        <v>2.5</v>
      </c>
      <c r="I622" s="232"/>
      <c r="J622" s="227"/>
      <c r="K622" s="227"/>
      <c r="L622" s="233"/>
      <c r="M622" s="234"/>
      <c r="N622" s="235"/>
      <c r="O622" s="235"/>
      <c r="P622" s="235"/>
      <c r="Q622" s="235"/>
      <c r="R622" s="235"/>
      <c r="S622" s="235"/>
      <c r="T622" s="236"/>
      <c r="AT622" s="237" t="s">
        <v>203</v>
      </c>
      <c r="AU622" s="237" t="s">
        <v>83</v>
      </c>
      <c r="AV622" s="12" t="s">
        <v>83</v>
      </c>
      <c r="AW622" s="12" t="s">
        <v>34</v>
      </c>
      <c r="AX622" s="12" t="s">
        <v>73</v>
      </c>
      <c r="AY622" s="237" t="s">
        <v>142</v>
      </c>
    </row>
    <row r="623" s="12" customFormat="1">
      <c r="B623" s="226"/>
      <c r="C623" s="227"/>
      <c r="D623" s="228" t="s">
        <v>203</v>
      </c>
      <c r="E623" s="229" t="s">
        <v>19</v>
      </c>
      <c r="F623" s="230" t="s">
        <v>1218</v>
      </c>
      <c r="G623" s="227"/>
      <c r="H623" s="231">
        <v>5.5</v>
      </c>
      <c r="I623" s="232"/>
      <c r="J623" s="227"/>
      <c r="K623" s="227"/>
      <c r="L623" s="233"/>
      <c r="M623" s="234"/>
      <c r="N623" s="235"/>
      <c r="O623" s="235"/>
      <c r="P623" s="235"/>
      <c r="Q623" s="235"/>
      <c r="R623" s="235"/>
      <c r="S623" s="235"/>
      <c r="T623" s="236"/>
      <c r="AT623" s="237" t="s">
        <v>203</v>
      </c>
      <c r="AU623" s="237" t="s">
        <v>83</v>
      </c>
      <c r="AV623" s="12" t="s">
        <v>83</v>
      </c>
      <c r="AW623" s="12" t="s">
        <v>34</v>
      </c>
      <c r="AX623" s="12" t="s">
        <v>73</v>
      </c>
      <c r="AY623" s="237" t="s">
        <v>142</v>
      </c>
    </row>
    <row r="624" s="12" customFormat="1">
      <c r="B624" s="226"/>
      <c r="C624" s="227"/>
      <c r="D624" s="228" t="s">
        <v>203</v>
      </c>
      <c r="E624" s="229" t="s">
        <v>19</v>
      </c>
      <c r="F624" s="230" t="s">
        <v>1219</v>
      </c>
      <c r="G624" s="227"/>
      <c r="H624" s="231">
        <v>1</v>
      </c>
      <c r="I624" s="232"/>
      <c r="J624" s="227"/>
      <c r="K624" s="227"/>
      <c r="L624" s="233"/>
      <c r="M624" s="234"/>
      <c r="N624" s="235"/>
      <c r="O624" s="235"/>
      <c r="P624" s="235"/>
      <c r="Q624" s="235"/>
      <c r="R624" s="235"/>
      <c r="S624" s="235"/>
      <c r="T624" s="236"/>
      <c r="AT624" s="237" t="s">
        <v>203</v>
      </c>
      <c r="AU624" s="237" t="s">
        <v>83</v>
      </c>
      <c r="AV624" s="12" t="s">
        <v>83</v>
      </c>
      <c r="AW624" s="12" t="s">
        <v>34</v>
      </c>
      <c r="AX624" s="12" t="s">
        <v>73</v>
      </c>
      <c r="AY624" s="237" t="s">
        <v>142</v>
      </c>
    </row>
    <row r="625" s="14" customFormat="1">
      <c r="B625" s="248"/>
      <c r="C625" s="249"/>
      <c r="D625" s="228" t="s">
        <v>203</v>
      </c>
      <c r="E625" s="250" t="s">
        <v>19</v>
      </c>
      <c r="F625" s="251" t="s">
        <v>208</v>
      </c>
      <c r="G625" s="249"/>
      <c r="H625" s="252">
        <v>109</v>
      </c>
      <c r="I625" s="253"/>
      <c r="J625" s="249"/>
      <c r="K625" s="249"/>
      <c r="L625" s="254"/>
      <c r="M625" s="255"/>
      <c r="N625" s="256"/>
      <c r="O625" s="256"/>
      <c r="P625" s="256"/>
      <c r="Q625" s="256"/>
      <c r="R625" s="256"/>
      <c r="S625" s="256"/>
      <c r="T625" s="257"/>
      <c r="AT625" s="258" t="s">
        <v>203</v>
      </c>
      <c r="AU625" s="258" t="s">
        <v>83</v>
      </c>
      <c r="AV625" s="14" t="s">
        <v>141</v>
      </c>
      <c r="AW625" s="14" t="s">
        <v>34</v>
      </c>
      <c r="AX625" s="14" t="s">
        <v>73</v>
      </c>
      <c r="AY625" s="258" t="s">
        <v>142</v>
      </c>
    </row>
    <row r="626" s="12" customFormat="1">
      <c r="B626" s="226"/>
      <c r="C626" s="227"/>
      <c r="D626" s="228" t="s">
        <v>203</v>
      </c>
      <c r="E626" s="229" t="s">
        <v>19</v>
      </c>
      <c r="F626" s="230" t="s">
        <v>1220</v>
      </c>
      <c r="G626" s="227"/>
      <c r="H626" s="231">
        <v>106.5</v>
      </c>
      <c r="I626" s="232"/>
      <c r="J626" s="227"/>
      <c r="K626" s="227"/>
      <c r="L626" s="233"/>
      <c r="M626" s="234"/>
      <c r="N626" s="235"/>
      <c r="O626" s="235"/>
      <c r="P626" s="235"/>
      <c r="Q626" s="235"/>
      <c r="R626" s="235"/>
      <c r="S626" s="235"/>
      <c r="T626" s="236"/>
      <c r="AT626" s="237" t="s">
        <v>203</v>
      </c>
      <c r="AU626" s="237" t="s">
        <v>83</v>
      </c>
      <c r="AV626" s="12" t="s">
        <v>83</v>
      </c>
      <c r="AW626" s="12" t="s">
        <v>34</v>
      </c>
      <c r="AX626" s="12" t="s">
        <v>81</v>
      </c>
      <c r="AY626" s="237" t="s">
        <v>142</v>
      </c>
    </row>
    <row r="627" s="1" customFormat="1" ht="24" customHeight="1">
      <c r="B627" s="39"/>
      <c r="C627" s="264" t="s">
        <v>1221</v>
      </c>
      <c r="D627" s="264" t="s">
        <v>283</v>
      </c>
      <c r="E627" s="265" t="s">
        <v>1222</v>
      </c>
      <c r="F627" s="266" t="s">
        <v>1223</v>
      </c>
      <c r="G627" s="267" t="s">
        <v>201</v>
      </c>
      <c r="H627" s="268">
        <v>6.5</v>
      </c>
      <c r="I627" s="269"/>
      <c r="J627" s="270">
        <f>ROUND(I627*H627,2)</f>
        <v>0</v>
      </c>
      <c r="K627" s="266" t="s">
        <v>19</v>
      </c>
      <c r="L627" s="271"/>
      <c r="M627" s="272" t="s">
        <v>19</v>
      </c>
      <c r="N627" s="273" t="s">
        <v>44</v>
      </c>
      <c r="O627" s="84"/>
      <c r="P627" s="206">
        <f>O627*H627</f>
        <v>0</v>
      </c>
      <c r="Q627" s="206">
        <v>0.014</v>
      </c>
      <c r="R627" s="206">
        <f>Q627*H627</f>
        <v>0.090999999999999998</v>
      </c>
      <c r="S627" s="206">
        <v>0</v>
      </c>
      <c r="T627" s="207">
        <f>S627*H627</f>
        <v>0</v>
      </c>
      <c r="AR627" s="208" t="s">
        <v>167</v>
      </c>
      <c r="AT627" s="208" t="s">
        <v>283</v>
      </c>
      <c r="AU627" s="208" t="s">
        <v>83</v>
      </c>
      <c r="AY627" s="18" t="s">
        <v>142</v>
      </c>
      <c r="BE627" s="209">
        <f>IF(N627="základní",J627,0)</f>
        <v>0</v>
      </c>
      <c r="BF627" s="209">
        <f>IF(N627="snížená",J627,0)</f>
        <v>0</v>
      </c>
      <c r="BG627" s="209">
        <f>IF(N627="zákl. přenesená",J627,0)</f>
        <v>0</v>
      </c>
      <c r="BH627" s="209">
        <f>IF(N627="sníž. přenesená",J627,0)</f>
        <v>0</v>
      </c>
      <c r="BI627" s="209">
        <f>IF(N627="nulová",J627,0)</f>
        <v>0</v>
      </c>
      <c r="BJ627" s="18" t="s">
        <v>81</v>
      </c>
      <c r="BK627" s="209">
        <f>ROUND(I627*H627,2)</f>
        <v>0</v>
      </c>
      <c r="BL627" s="18" t="s">
        <v>141</v>
      </c>
      <c r="BM627" s="208" t="s">
        <v>1224</v>
      </c>
    </row>
    <row r="628" s="12" customFormat="1">
      <c r="B628" s="226"/>
      <c r="C628" s="227"/>
      <c r="D628" s="228" t="s">
        <v>203</v>
      </c>
      <c r="E628" s="229" t="s">
        <v>19</v>
      </c>
      <c r="F628" s="230" t="s">
        <v>1218</v>
      </c>
      <c r="G628" s="227"/>
      <c r="H628" s="231">
        <v>5.5</v>
      </c>
      <c r="I628" s="232"/>
      <c r="J628" s="227"/>
      <c r="K628" s="227"/>
      <c r="L628" s="233"/>
      <c r="M628" s="234"/>
      <c r="N628" s="235"/>
      <c r="O628" s="235"/>
      <c r="P628" s="235"/>
      <c r="Q628" s="235"/>
      <c r="R628" s="235"/>
      <c r="S628" s="235"/>
      <c r="T628" s="236"/>
      <c r="AT628" s="237" t="s">
        <v>203</v>
      </c>
      <c r="AU628" s="237" t="s">
        <v>83</v>
      </c>
      <c r="AV628" s="12" t="s">
        <v>83</v>
      </c>
      <c r="AW628" s="12" t="s">
        <v>34</v>
      </c>
      <c r="AX628" s="12" t="s">
        <v>73</v>
      </c>
      <c r="AY628" s="237" t="s">
        <v>142</v>
      </c>
    </row>
    <row r="629" s="12" customFormat="1">
      <c r="B629" s="226"/>
      <c r="C629" s="227"/>
      <c r="D629" s="228" t="s">
        <v>203</v>
      </c>
      <c r="E629" s="229" t="s">
        <v>19</v>
      </c>
      <c r="F629" s="230" t="s">
        <v>1219</v>
      </c>
      <c r="G629" s="227"/>
      <c r="H629" s="231">
        <v>1</v>
      </c>
      <c r="I629" s="232"/>
      <c r="J629" s="227"/>
      <c r="K629" s="227"/>
      <c r="L629" s="233"/>
      <c r="M629" s="234"/>
      <c r="N629" s="235"/>
      <c r="O629" s="235"/>
      <c r="P629" s="235"/>
      <c r="Q629" s="235"/>
      <c r="R629" s="235"/>
      <c r="S629" s="235"/>
      <c r="T629" s="236"/>
      <c r="AT629" s="237" t="s">
        <v>203</v>
      </c>
      <c r="AU629" s="237" t="s">
        <v>83</v>
      </c>
      <c r="AV629" s="12" t="s">
        <v>83</v>
      </c>
      <c r="AW629" s="12" t="s">
        <v>34</v>
      </c>
      <c r="AX629" s="12" t="s">
        <v>73</v>
      </c>
      <c r="AY629" s="237" t="s">
        <v>142</v>
      </c>
    </row>
    <row r="630" s="14" customFormat="1">
      <c r="B630" s="248"/>
      <c r="C630" s="249"/>
      <c r="D630" s="228" t="s">
        <v>203</v>
      </c>
      <c r="E630" s="250" t="s">
        <v>19</v>
      </c>
      <c r="F630" s="251" t="s">
        <v>208</v>
      </c>
      <c r="G630" s="249"/>
      <c r="H630" s="252">
        <v>6.5</v>
      </c>
      <c r="I630" s="253"/>
      <c r="J630" s="249"/>
      <c r="K630" s="249"/>
      <c r="L630" s="254"/>
      <c r="M630" s="255"/>
      <c r="N630" s="256"/>
      <c r="O630" s="256"/>
      <c r="P630" s="256"/>
      <c r="Q630" s="256"/>
      <c r="R630" s="256"/>
      <c r="S630" s="256"/>
      <c r="T630" s="257"/>
      <c r="AT630" s="258" t="s">
        <v>203</v>
      </c>
      <c r="AU630" s="258" t="s">
        <v>83</v>
      </c>
      <c r="AV630" s="14" t="s">
        <v>141</v>
      </c>
      <c r="AW630" s="14" t="s">
        <v>34</v>
      </c>
      <c r="AX630" s="14" t="s">
        <v>81</v>
      </c>
      <c r="AY630" s="258" t="s">
        <v>142</v>
      </c>
    </row>
    <row r="631" s="1" customFormat="1" ht="24" customHeight="1">
      <c r="B631" s="39"/>
      <c r="C631" s="264" t="s">
        <v>1225</v>
      </c>
      <c r="D631" s="264" t="s">
        <v>283</v>
      </c>
      <c r="E631" s="265" t="s">
        <v>1226</v>
      </c>
      <c r="F631" s="266" t="s">
        <v>1227</v>
      </c>
      <c r="G631" s="267" t="s">
        <v>201</v>
      </c>
      <c r="H631" s="268">
        <v>100</v>
      </c>
      <c r="I631" s="269"/>
      <c r="J631" s="270">
        <f>ROUND(I631*H631,2)</f>
        <v>0</v>
      </c>
      <c r="K631" s="266" t="s">
        <v>19</v>
      </c>
      <c r="L631" s="271"/>
      <c r="M631" s="272" t="s">
        <v>19</v>
      </c>
      <c r="N631" s="273" t="s">
        <v>44</v>
      </c>
      <c r="O631" s="84"/>
      <c r="P631" s="206">
        <f>O631*H631</f>
        <v>0</v>
      </c>
      <c r="Q631" s="206">
        <v>0.0114</v>
      </c>
      <c r="R631" s="206">
        <f>Q631*H631</f>
        <v>1.1400000000000001</v>
      </c>
      <c r="S631" s="206">
        <v>0</v>
      </c>
      <c r="T631" s="207">
        <f>S631*H631</f>
        <v>0</v>
      </c>
      <c r="AR631" s="208" t="s">
        <v>167</v>
      </c>
      <c r="AT631" s="208" t="s">
        <v>283</v>
      </c>
      <c r="AU631" s="208" t="s">
        <v>83</v>
      </c>
      <c r="AY631" s="18" t="s">
        <v>142</v>
      </c>
      <c r="BE631" s="209">
        <f>IF(N631="základní",J631,0)</f>
        <v>0</v>
      </c>
      <c r="BF631" s="209">
        <f>IF(N631="snížená",J631,0)</f>
        <v>0</v>
      </c>
      <c r="BG631" s="209">
        <f>IF(N631="zákl. přenesená",J631,0)</f>
        <v>0</v>
      </c>
      <c r="BH631" s="209">
        <f>IF(N631="sníž. přenesená",J631,0)</f>
        <v>0</v>
      </c>
      <c r="BI631" s="209">
        <f>IF(N631="nulová",J631,0)</f>
        <v>0</v>
      </c>
      <c r="BJ631" s="18" t="s">
        <v>81</v>
      </c>
      <c r="BK631" s="209">
        <f>ROUND(I631*H631,2)</f>
        <v>0</v>
      </c>
      <c r="BL631" s="18" t="s">
        <v>141</v>
      </c>
      <c r="BM631" s="208" t="s">
        <v>1228</v>
      </c>
    </row>
    <row r="632" s="12" customFormat="1">
      <c r="B632" s="226"/>
      <c r="C632" s="227"/>
      <c r="D632" s="228" t="s">
        <v>203</v>
      </c>
      <c r="E632" s="229" t="s">
        <v>19</v>
      </c>
      <c r="F632" s="230" t="s">
        <v>1229</v>
      </c>
      <c r="G632" s="227"/>
      <c r="H632" s="231">
        <v>100</v>
      </c>
      <c r="I632" s="232"/>
      <c r="J632" s="227"/>
      <c r="K632" s="227"/>
      <c r="L632" s="233"/>
      <c r="M632" s="234"/>
      <c r="N632" s="235"/>
      <c r="O632" s="235"/>
      <c r="P632" s="235"/>
      <c r="Q632" s="235"/>
      <c r="R632" s="235"/>
      <c r="S632" s="235"/>
      <c r="T632" s="236"/>
      <c r="AT632" s="237" t="s">
        <v>203</v>
      </c>
      <c r="AU632" s="237" t="s">
        <v>83</v>
      </c>
      <c r="AV632" s="12" t="s">
        <v>83</v>
      </c>
      <c r="AW632" s="12" t="s">
        <v>34</v>
      </c>
      <c r="AX632" s="12" t="s">
        <v>73</v>
      </c>
      <c r="AY632" s="237" t="s">
        <v>142</v>
      </c>
    </row>
    <row r="633" s="15" customFormat="1">
      <c r="B633" s="279"/>
      <c r="C633" s="280"/>
      <c r="D633" s="228" t="s">
        <v>203</v>
      </c>
      <c r="E633" s="281" t="s">
        <v>19</v>
      </c>
      <c r="F633" s="282" t="s">
        <v>1230</v>
      </c>
      <c r="G633" s="280"/>
      <c r="H633" s="283">
        <v>100</v>
      </c>
      <c r="I633" s="284"/>
      <c r="J633" s="280"/>
      <c r="K633" s="280"/>
      <c r="L633" s="285"/>
      <c r="M633" s="286"/>
      <c r="N633" s="287"/>
      <c r="O633" s="287"/>
      <c r="P633" s="287"/>
      <c r="Q633" s="287"/>
      <c r="R633" s="287"/>
      <c r="S633" s="287"/>
      <c r="T633" s="288"/>
      <c r="AT633" s="289" t="s">
        <v>203</v>
      </c>
      <c r="AU633" s="289" t="s">
        <v>83</v>
      </c>
      <c r="AV633" s="15" t="s">
        <v>147</v>
      </c>
      <c r="AW633" s="15" t="s">
        <v>34</v>
      </c>
      <c r="AX633" s="15" t="s">
        <v>81</v>
      </c>
      <c r="AY633" s="289" t="s">
        <v>142</v>
      </c>
    </row>
    <row r="634" s="1" customFormat="1" ht="24" customHeight="1">
      <c r="B634" s="39"/>
      <c r="C634" s="264" t="s">
        <v>1231</v>
      </c>
      <c r="D634" s="264" t="s">
        <v>283</v>
      </c>
      <c r="E634" s="265" t="s">
        <v>1232</v>
      </c>
      <c r="F634" s="266" t="s">
        <v>1233</v>
      </c>
      <c r="G634" s="267" t="s">
        <v>234</v>
      </c>
      <c r="H634" s="268">
        <v>2</v>
      </c>
      <c r="I634" s="269"/>
      <c r="J634" s="270">
        <f>ROUND(I634*H634,2)</f>
        <v>0</v>
      </c>
      <c r="K634" s="266" t="s">
        <v>19</v>
      </c>
      <c r="L634" s="271"/>
      <c r="M634" s="272" t="s">
        <v>19</v>
      </c>
      <c r="N634" s="273" t="s">
        <v>44</v>
      </c>
      <c r="O634" s="84"/>
      <c r="P634" s="206">
        <f>O634*H634</f>
        <v>0</v>
      </c>
      <c r="Q634" s="206">
        <v>0.0046499999999999996</v>
      </c>
      <c r="R634" s="206">
        <f>Q634*H634</f>
        <v>0.0092999999999999992</v>
      </c>
      <c r="S634" s="206">
        <v>0</v>
      </c>
      <c r="T634" s="207">
        <f>S634*H634</f>
        <v>0</v>
      </c>
      <c r="AR634" s="208" t="s">
        <v>167</v>
      </c>
      <c r="AT634" s="208" t="s">
        <v>283</v>
      </c>
      <c r="AU634" s="208" t="s">
        <v>83</v>
      </c>
      <c r="AY634" s="18" t="s">
        <v>142</v>
      </c>
      <c r="BE634" s="209">
        <f>IF(N634="základní",J634,0)</f>
        <v>0</v>
      </c>
      <c r="BF634" s="209">
        <f>IF(N634="snížená",J634,0)</f>
        <v>0</v>
      </c>
      <c r="BG634" s="209">
        <f>IF(N634="zákl. přenesená",J634,0)</f>
        <v>0</v>
      </c>
      <c r="BH634" s="209">
        <f>IF(N634="sníž. přenesená",J634,0)</f>
        <v>0</v>
      </c>
      <c r="BI634" s="209">
        <f>IF(N634="nulová",J634,0)</f>
        <v>0</v>
      </c>
      <c r="BJ634" s="18" t="s">
        <v>81</v>
      </c>
      <c r="BK634" s="209">
        <f>ROUND(I634*H634,2)</f>
        <v>0</v>
      </c>
      <c r="BL634" s="18" t="s">
        <v>141</v>
      </c>
      <c r="BM634" s="208" t="s">
        <v>1234</v>
      </c>
    </row>
    <row r="635" s="12" customFormat="1">
      <c r="B635" s="226"/>
      <c r="C635" s="227"/>
      <c r="D635" s="228" t="s">
        <v>203</v>
      </c>
      <c r="E635" s="229" t="s">
        <v>19</v>
      </c>
      <c r="F635" s="230" t="s">
        <v>83</v>
      </c>
      <c r="G635" s="227"/>
      <c r="H635" s="231">
        <v>2</v>
      </c>
      <c r="I635" s="232"/>
      <c r="J635" s="227"/>
      <c r="K635" s="227"/>
      <c r="L635" s="233"/>
      <c r="M635" s="234"/>
      <c r="N635" s="235"/>
      <c r="O635" s="235"/>
      <c r="P635" s="235"/>
      <c r="Q635" s="235"/>
      <c r="R635" s="235"/>
      <c r="S635" s="235"/>
      <c r="T635" s="236"/>
      <c r="AT635" s="237" t="s">
        <v>203</v>
      </c>
      <c r="AU635" s="237" t="s">
        <v>83</v>
      </c>
      <c r="AV635" s="12" t="s">
        <v>83</v>
      </c>
      <c r="AW635" s="12" t="s">
        <v>34</v>
      </c>
      <c r="AX635" s="12" t="s">
        <v>81</v>
      </c>
      <c r="AY635" s="237" t="s">
        <v>142</v>
      </c>
    </row>
    <row r="636" s="1" customFormat="1" ht="24" customHeight="1">
      <c r="B636" s="39"/>
      <c r="C636" s="264" t="s">
        <v>1235</v>
      </c>
      <c r="D636" s="264" t="s">
        <v>283</v>
      </c>
      <c r="E636" s="265" t="s">
        <v>1236</v>
      </c>
      <c r="F636" s="266" t="s">
        <v>1237</v>
      </c>
      <c r="G636" s="267" t="s">
        <v>709</v>
      </c>
      <c r="H636" s="268">
        <v>18</v>
      </c>
      <c r="I636" s="269"/>
      <c r="J636" s="270">
        <f>ROUND(I636*H636,2)</f>
        <v>0</v>
      </c>
      <c r="K636" s="266" t="s">
        <v>19</v>
      </c>
      <c r="L636" s="271"/>
      <c r="M636" s="272" t="s">
        <v>19</v>
      </c>
      <c r="N636" s="273" t="s">
        <v>44</v>
      </c>
      <c r="O636" s="84"/>
      <c r="P636" s="206">
        <f>O636*H636</f>
        <v>0</v>
      </c>
      <c r="Q636" s="206">
        <v>0</v>
      </c>
      <c r="R636" s="206">
        <f>Q636*H636</f>
        <v>0</v>
      </c>
      <c r="S636" s="206">
        <v>0</v>
      </c>
      <c r="T636" s="207">
        <f>S636*H636</f>
        <v>0</v>
      </c>
      <c r="AR636" s="208" t="s">
        <v>167</v>
      </c>
      <c r="AT636" s="208" t="s">
        <v>283</v>
      </c>
      <c r="AU636" s="208" t="s">
        <v>83</v>
      </c>
      <c r="AY636" s="18" t="s">
        <v>142</v>
      </c>
      <c r="BE636" s="209">
        <f>IF(N636="základní",J636,0)</f>
        <v>0</v>
      </c>
      <c r="BF636" s="209">
        <f>IF(N636="snížená",J636,0)</f>
        <v>0</v>
      </c>
      <c r="BG636" s="209">
        <f>IF(N636="zákl. přenesená",J636,0)</f>
        <v>0</v>
      </c>
      <c r="BH636" s="209">
        <f>IF(N636="sníž. přenesená",J636,0)</f>
        <v>0</v>
      </c>
      <c r="BI636" s="209">
        <f>IF(N636="nulová",J636,0)</f>
        <v>0</v>
      </c>
      <c r="BJ636" s="18" t="s">
        <v>81</v>
      </c>
      <c r="BK636" s="209">
        <f>ROUND(I636*H636,2)</f>
        <v>0</v>
      </c>
      <c r="BL636" s="18" t="s">
        <v>141</v>
      </c>
      <c r="BM636" s="208" t="s">
        <v>1238</v>
      </c>
    </row>
    <row r="637" s="12" customFormat="1">
      <c r="B637" s="226"/>
      <c r="C637" s="227"/>
      <c r="D637" s="228" t="s">
        <v>203</v>
      </c>
      <c r="E637" s="229" t="s">
        <v>19</v>
      </c>
      <c r="F637" s="230" t="s">
        <v>1239</v>
      </c>
      <c r="G637" s="227"/>
      <c r="H637" s="231">
        <v>18</v>
      </c>
      <c r="I637" s="232"/>
      <c r="J637" s="227"/>
      <c r="K637" s="227"/>
      <c r="L637" s="233"/>
      <c r="M637" s="234"/>
      <c r="N637" s="235"/>
      <c r="O637" s="235"/>
      <c r="P637" s="235"/>
      <c r="Q637" s="235"/>
      <c r="R637" s="235"/>
      <c r="S637" s="235"/>
      <c r="T637" s="236"/>
      <c r="AT637" s="237" t="s">
        <v>203</v>
      </c>
      <c r="AU637" s="237" t="s">
        <v>83</v>
      </c>
      <c r="AV637" s="12" t="s">
        <v>83</v>
      </c>
      <c r="AW637" s="12" t="s">
        <v>34</v>
      </c>
      <c r="AX637" s="12" t="s">
        <v>81</v>
      </c>
      <c r="AY637" s="237" t="s">
        <v>142</v>
      </c>
    </row>
    <row r="638" s="1" customFormat="1" ht="24" customHeight="1">
      <c r="B638" s="39"/>
      <c r="C638" s="264" t="s">
        <v>1240</v>
      </c>
      <c r="D638" s="264" t="s">
        <v>283</v>
      </c>
      <c r="E638" s="265" t="s">
        <v>1241</v>
      </c>
      <c r="F638" s="266" t="s">
        <v>1242</v>
      </c>
      <c r="G638" s="267" t="s">
        <v>201</v>
      </c>
      <c r="H638" s="268">
        <v>5.5</v>
      </c>
      <c r="I638" s="269"/>
      <c r="J638" s="270">
        <f>ROUND(I638*H638,2)</f>
        <v>0</v>
      </c>
      <c r="K638" s="266" t="s">
        <v>19</v>
      </c>
      <c r="L638" s="271"/>
      <c r="M638" s="272" t="s">
        <v>19</v>
      </c>
      <c r="N638" s="273" t="s">
        <v>44</v>
      </c>
      <c r="O638" s="84"/>
      <c r="P638" s="206">
        <f>O638*H638</f>
        <v>0</v>
      </c>
      <c r="Q638" s="206">
        <v>0.0166</v>
      </c>
      <c r="R638" s="206">
        <f>Q638*H638</f>
        <v>0.091300000000000006</v>
      </c>
      <c r="S638" s="206">
        <v>0</v>
      </c>
      <c r="T638" s="207">
        <f>S638*H638</f>
        <v>0</v>
      </c>
      <c r="AR638" s="208" t="s">
        <v>167</v>
      </c>
      <c r="AT638" s="208" t="s">
        <v>283</v>
      </c>
      <c r="AU638" s="208" t="s">
        <v>83</v>
      </c>
      <c r="AY638" s="18" t="s">
        <v>142</v>
      </c>
      <c r="BE638" s="209">
        <f>IF(N638="základní",J638,0)</f>
        <v>0</v>
      </c>
      <c r="BF638" s="209">
        <f>IF(N638="snížená",J638,0)</f>
        <v>0</v>
      </c>
      <c r="BG638" s="209">
        <f>IF(N638="zákl. přenesená",J638,0)</f>
        <v>0</v>
      </c>
      <c r="BH638" s="209">
        <f>IF(N638="sníž. přenesená",J638,0)</f>
        <v>0</v>
      </c>
      <c r="BI638" s="209">
        <f>IF(N638="nulová",J638,0)</f>
        <v>0</v>
      </c>
      <c r="BJ638" s="18" t="s">
        <v>81</v>
      </c>
      <c r="BK638" s="209">
        <f>ROUND(I638*H638,2)</f>
        <v>0</v>
      </c>
      <c r="BL638" s="18" t="s">
        <v>141</v>
      </c>
      <c r="BM638" s="208" t="s">
        <v>1243</v>
      </c>
    </row>
    <row r="639" s="12" customFormat="1">
      <c r="B639" s="226"/>
      <c r="C639" s="227"/>
      <c r="D639" s="228" t="s">
        <v>203</v>
      </c>
      <c r="E639" s="229" t="s">
        <v>19</v>
      </c>
      <c r="F639" s="230" t="s">
        <v>1218</v>
      </c>
      <c r="G639" s="227"/>
      <c r="H639" s="231">
        <v>5.5</v>
      </c>
      <c r="I639" s="232"/>
      <c r="J639" s="227"/>
      <c r="K639" s="227"/>
      <c r="L639" s="233"/>
      <c r="M639" s="234"/>
      <c r="N639" s="235"/>
      <c r="O639" s="235"/>
      <c r="P639" s="235"/>
      <c r="Q639" s="235"/>
      <c r="R639" s="235"/>
      <c r="S639" s="235"/>
      <c r="T639" s="236"/>
      <c r="AT639" s="237" t="s">
        <v>203</v>
      </c>
      <c r="AU639" s="237" t="s">
        <v>83</v>
      </c>
      <c r="AV639" s="12" t="s">
        <v>83</v>
      </c>
      <c r="AW639" s="12" t="s">
        <v>34</v>
      </c>
      <c r="AX639" s="12" t="s">
        <v>73</v>
      </c>
      <c r="AY639" s="237" t="s">
        <v>142</v>
      </c>
    </row>
    <row r="640" s="14" customFormat="1">
      <c r="B640" s="248"/>
      <c r="C640" s="249"/>
      <c r="D640" s="228" t="s">
        <v>203</v>
      </c>
      <c r="E640" s="250" t="s">
        <v>19</v>
      </c>
      <c r="F640" s="251" t="s">
        <v>208</v>
      </c>
      <c r="G640" s="249"/>
      <c r="H640" s="252">
        <v>5.5</v>
      </c>
      <c r="I640" s="253"/>
      <c r="J640" s="249"/>
      <c r="K640" s="249"/>
      <c r="L640" s="254"/>
      <c r="M640" s="255"/>
      <c r="N640" s="256"/>
      <c r="O640" s="256"/>
      <c r="P640" s="256"/>
      <c r="Q640" s="256"/>
      <c r="R640" s="256"/>
      <c r="S640" s="256"/>
      <c r="T640" s="257"/>
      <c r="AT640" s="258" t="s">
        <v>203</v>
      </c>
      <c r="AU640" s="258" t="s">
        <v>83</v>
      </c>
      <c r="AV640" s="14" t="s">
        <v>141</v>
      </c>
      <c r="AW640" s="14" t="s">
        <v>34</v>
      </c>
      <c r="AX640" s="14" t="s">
        <v>81</v>
      </c>
      <c r="AY640" s="258" t="s">
        <v>142</v>
      </c>
    </row>
    <row r="641" s="1" customFormat="1" ht="24" customHeight="1">
      <c r="B641" s="39"/>
      <c r="C641" s="264" t="s">
        <v>1244</v>
      </c>
      <c r="D641" s="264" t="s">
        <v>283</v>
      </c>
      <c r="E641" s="265" t="s">
        <v>1245</v>
      </c>
      <c r="F641" s="266" t="s">
        <v>1246</v>
      </c>
      <c r="G641" s="267" t="s">
        <v>201</v>
      </c>
      <c r="H641" s="268">
        <v>91</v>
      </c>
      <c r="I641" s="269"/>
      <c r="J641" s="270">
        <f>ROUND(I641*H641,2)</f>
        <v>0</v>
      </c>
      <c r="K641" s="266" t="s">
        <v>19</v>
      </c>
      <c r="L641" s="271"/>
      <c r="M641" s="272" t="s">
        <v>19</v>
      </c>
      <c r="N641" s="273" t="s">
        <v>44</v>
      </c>
      <c r="O641" s="84"/>
      <c r="P641" s="206">
        <f>O641*H641</f>
        <v>0</v>
      </c>
      <c r="Q641" s="206">
        <v>0.015599999999999999</v>
      </c>
      <c r="R641" s="206">
        <f>Q641*H641</f>
        <v>1.4196</v>
      </c>
      <c r="S641" s="206">
        <v>0</v>
      </c>
      <c r="T641" s="207">
        <f>S641*H641</f>
        <v>0</v>
      </c>
      <c r="AR641" s="208" t="s">
        <v>167</v>
      </c>
      <c r="AT641" s="208" t="s">
        <v>283</v>
      </c>
      <c r="AU641" s="208" t="s">
        <v>83</v>
      </c>
      <c r="AY641" s="18" t="s">
        <v>142</v>
      </c>
      <c r="BE641" s="209">
        <f>IF(N641="základní",J641,0)</f>
        <v>0</v>
      </c>
      <c r="BF641" s="209">
        <f>IF(N641="snížená",J641,0)</f>
        <v>0</v>
      </c>
      <c r="BG641" s="209">
        <f>IF(N641="zákl. přenesená",J641,0)</f>
        <v>0</v>
      </c>
      <c r="BH641" s="209">
        <f>IF(N641="sníž. přenesená",J641,0)</f>
        <v>0</v>
      </c>
      <c r="BI641" s="209">
        <f>IF(N641="nulová",J641,0)</f>
        <v>0</v>
      </c>
      <c r="BJ641" s="18" t="s">
        <v>81</v>
      </c>
      <c r="BK641" s="209">
        <f>ROUND(I641*H641,2)</f>
        <v>0</v>
      </c>
      <c r="BL641" s="18" t="s">
        <v>141</v>
      </c>
      <c r="BM641" s="208" t="s">
        <v>1247</v>
      </c>
    </row>
    <row r="642" s="1" customFormat="1" ht="16.5" customHeight="1">
      <c r="B642" s="39"/>
      <c r="C642" s="197" t="s">
        <v>1248</v>
      </c>
      <c r="D642" s="197" t="s">
        <v>137</v>
      </c>
      <c r="E642" s="198" t="s">
        <v>1249</v>
      </c>
      <c r="F642" s="199" t="s">
        <v>1250</v>
      </c>
      <c r="G642" s="200" t="s">
        <v>519</v>
      </c>
      <c r="H642" s="201">
        <v>5.5199999999999996</v>
      </c>
      <c r="I642" s="202"/>
      <c r="J642" s="203">
        <f>ROUND(I642*H642,2)</f>
        <v>0</v>
      </c>
      <c r="K642" s="199" t="s">
        <v>194</v>
      </c>
      <c r="L642" s="44"/>
      <c r="M642" s="204" t="s">
        <v>19</v>
      </c>
      <c r="N642" s="205" t="s">
        <v>44</v>
      </c>
      <c r="O642" s="84"/>
      <c r="P642" s="206">
        <f>O642*H642</f>
        <v>0</v>
      </c>
      <c r="Q642" s="206">
        <v>0</v>
      </c>
      <c r="R642" s="206">
        <f>Q642*H642</f>
        <v>0</v>
      </c>
      <c r="S642" s="206">
        <v>2</v>
      </c>
      <c r="T642" s="207">
        <f>S642*H642</f>
        <v>11.039999999999999</v>
      </c>
      <c r="AR642" s="208" t="s">
        <v>141</v>
      </c>
      <c r="AT642" s="208" t="s">
        <v>137</v>
      </c>
      <c r="AU642" s="208" t="s">
        <v>83</v>
      </c>
      <c r="AY642" s="18" t="s">
        <v>142</v>
      </c>
      <c r="BE642" s="209">
        <f>IF(N642="základní",J642,0)</f>
        <v>0</v>
      </c>
      <c r="BF642" s="209">
        <f>IF(N642="snížená",J642,0)</f>
        <v>0</v>
      </c>
      <c r="BG642" s="209">
        <f>IF(N642="zákl. přenesená",J642,0)</f>
        <v>0</v>
      </c>
      <c r="BH642" s="209">
        <f>IF(N642="sníž. přenesená",J642,0)</f>
        <v>0</v>
      </c>
      <c r="BI642" s="209">
        <f>IF(N642="nulová",J642,0)</f>
        <v>0</v>
      </c>
      <c r="BJ642" s="18" t="s">
        <v>81</v>
      </c>
      <c r="BK642" s="209">
        <f>ROUND(I642*H642,2)</f>
        <v>0</v>
      </c>
      <c r="BL642" s="18" t="s">
        <v>141</v>
      </c>
      <c r="BM642" s="208" t="s">
        <v>1251</v>
      </c>
    </row>
    <row r="643" s="1" customFormat="1">
      <c r="B643" s="39"/>
      <c r="C643" s="40"/>
      <c r="D643" s="228" t="s">
        <v>213</v>
      </c>
      <c r="E643" s="40"/>
      <c r="F643" s="259" t="s">
        <v>1252</v>
      </c>
      <c r="G643" s="40"/>
      <c r="H643" s="40"/>
      <c r="I643" s="136"/>
      <c r="J643" s="40"/>
      <c r="K643" s="40"/>
      <c r="L643" s="44"/>
      <c r="M643" s="260"/>
      <c r="N643" s="84"/>
      <c r="O643" s="84"/>
      <c r="P643" s="84"/>
      <c r="Q643" s="84"/>
      <c r="R643" s="84"/>
      <c r="S643" s="84"/>
      <c r="T643" s="85"/>
      <c r="AT643" s="18" t="s">
        <v>213</v>
      </c>
      <c r="AU643" s="18" t="s">
        <v>83</v>
      </c>
    </row>
    <row r="644" s="12" customFormat="1">
      <c r="B644" s="226"/>
      <c r="C644" s="227"/>
      <c r="D644" s="228" t="s">
        <v>203</v>
      </c>
      <c r="E644" s="229" t="s">
        <v>19</v>
      </c>
      <c r="F644" s="230" t="s">
        <v>1253</v>
      </c>
      <c r="G644" s="227"/>
      <c r="H644" s="231">
        <v>1.2</v>
      </c>
      <c r="I644" s="232"/>
      <c r="J644" s="227"/>
      <c r="K644" s="227"/>
      <c r="L644" s="233"/>
      <c r="M644" s="234"/>
      <c r="N644" s="235"/>
      <c r="O644" s="235"/>
      <c r="P644" s="235"/>
      <c r="Q644" s="235"/>
      <c r="R644" s="235"/>
      <c r="S644" s="235"/>
      <c r="T644" s="236"/>
      <c r="AT644" s="237" t="s">
        <v>203</v>
      </c>
      <c r="AU644" s="237" t="s">
        <v>83</v>
      </c>
      <c r="AV644" s="12" t="s">
        <v>83</v>
      </c>
      <c r="AW644" s="12" t="s">
        <v>34</v>
      </c>
      <c r="AX644" s="12" t="s">
        <v>73</v>
      </c>
      <c r="AY644" s="237" t="s">
        <v>142</v>
      </c>
    </row>
    <row r="645" s="12" customFormat="1">
      <c r="B645" s="226"/>
      <c r="C645" s="227"/>
      <c r="D645" s="228" t="s">
        <v>203</v>
      </c>
      <c r="E645" s="229" t="s">
        <v>19</v>
      </c>
      <c r="F645" s="230" t="s">
        <v>1254</v>
      </c>
      <c r="G645" s="227"/>
      <c r="H645" s="231">
        <v>1.44</v>
      </c>
      <c r="I645" s="232"/>
      <c r="J645" s="227"/>
      <c r="K645" s="227"/>
      <c r="L645" s="233"/>
      <c r="M645" s="234"/>
      <c r="N645" s="235"/>
      <c r="O645" s="235"/>
      <c r="P645" s="235"/>
      <c r="Q645" s="235"/>
      <c r="R645" s="235"/>
      <c r="S645" s="235"/>
      <c r="T645" s="236"/>
      <c r="AT645" s="237" t="s">
        <v>203</v>
      </c>
      <c r="AU645" s="237" t="s">
        <v>83</v>
      </c>
      <c r="AV645" s="12" t="s">
        <v>83</v>
      </c>
      <c r="AW645" s="12" t="s">
        <v>34</v>
      </c>
      <c r="AX645" s="12" t="s">
        <v>73</v>
      </c>
      <c r="AY645" s="237" t="s">
        <v>142</v>
      </c>
    </row>
    <row r="646" s="12" customFormat="1">
      <c r="B646" s="226"/>
      <c r="C646" s="227"/>
      <c r="D646" s="228" t="s">
        <v>203</v>
      </c>
      <c r="E646" s="229" t="s">
        <v>19</v>
      </c>
      <c r="F646" s="230" t="s">
        <v>1254</v>
      </c>
      <c r="G646" s="227"/>
      <c r="H646" s="231">
        <v>1.44</v>
      </c>
      <c r="I646" s="232"/>
      <c r="J646" s="227"/>
      <c r="K646" s="227"/>
      <c r="L646" s="233"/>
      <c r="M646" s="234"/>
      <c r="N646" s="235"/>
      <c r="O646" s="235"/>
      <c r="P646" s="235"/>
      <c r="Q646" s="235"/>
      <c r="R646" s="235"/>
      <c r="S646" s="235"/>
      <c r="T646" s="236"/>
      <c r="AT646" s="237" t="s">
        <v>203</v>
      </c>
      <c r="AU646" s="237" t="s">
        <v>83</v>
      </c>
      <c r="AV646" s="12" t="s">
        <v>83</v>
      </c>
      <c r="AW646" s="12" t="s">
        <v>34</v>
      </c>
      <c r="AX646" s="12" t="s">
        <v>73</v>
      </c>
      <c r="AY646" s="237" t="s">
        <v>142</v>
      </c>
    </row>
    <row r="647" s="12" customFormat="1">
      <c r="B647" s="226"/>
      <c r="C647" s="227"/>
      <c r="D647" s="228" t="s">
        <v>203</v>
      </c>
      <c r="E647" s="229" t="s">
        <v>19</v>
      </c>
      <c r="F647" s="230" t="s">
        <v>1254</v>
      </c>
      <c r="G647" s="227"/>
      <c r="H647" s="231">
        <v>1.44</v>
      </c>
      <c r="I647" s="232"/>
      <c r="J647" s="227"/>
      <c r="K647" s="227"/>
      <c r="L647" s="233"/>
      <c r="M647" s="234"/>
      <c r="N647" s="235"/>
      <c r="O647" s="235"/>
      <c r="P647" s="235"/>
      <c r="Q647" s="235"/>
      <c r="R647" s="235"/>
      <c r="S647" s="235"/>
      <c r="T647" s="236"/>
      <c r="AT647" s="237" t="s">
        <v>203</v>
      </c>
      <c r="AU647" s="237" t="s">
        <v>83</v>
      </c>
      <c r="AV647" s="12" t="s">
        <v>83</v>
      </c>
      <c r="AW647" s="12" t="s">
        <v>34</v>
      </c>
      <c r="AX647" s="12" t="s">
        <v>73</v>
      </c>
      <c r="AY647" s="237" t="s">
        <v>142</v>
      </c>
    </row>
    <row r="648" s="14" customFormat="1">
      <c r="B648" s="248"/>
      <c r="C648" s="249"/>
      <c r="D648" s="228" t="s">
        <v>203</v>
      </c>
      <c r="E648" s="250" t="s">
        <v>19</v>
      </c>
      <c r="F648" s="251" t="s">
        <v>208</v>
      </c>
      <c r="G648" s="249"/>
      <c r="H648" s="252">
        <v>5.5199999999999996</v>
      </c>
      <c r="I648" s="253"/>
      <c r="J648" s="249"/>
      <c r="K648" s="249"/>
      <c r="L648" s="254"/>
      <c r="M648" s="255"/>
      <c r="N648" s="256"/>
      <c r="O648" s="256"/>
      <c r="P648" s="256"/>
      <c r="Q648" s="256"/>
      <c r="R648" s="256"/>
      <c r="S648" s="256"/>
      <c r="T648" s="257"/>
      <c r="AT648" s="258" t="s">
        <v>203</v>
      </c>
      <c r="AU648" s="258" t="s">
        <v>83</v>
      </c>
      <c r="AV648" s="14" t="s">
        <v>141</v>
      </c>
      <c r="AW648" s="14" t="s">
        <v>34</v>
      </c>
      <c r="AX648" s="14" t="s">
        <v>81</v>
      </c>
      <c r="AY648" s="258" t="s">
        <v>142</v>
      </c>
    </row>
    <row r="649" s="1" customFormat="1" ht="36" customHeight="1">
      <c r="B649" s="39"/>
      <c r="C649" s="197" t="s">
        <v>1255</v>
      </c>
      <c r="D649" s="197" t="s">
        <v>137</v>
      </c>
      <c r="E649" s="198" t="s">
        <v>1256</v>
      </c>
      <c r="F649" s="199" t="s">
        <v>1257</v>
      </c>
      <c r="G649" s="200" t="s">
        <v>519</v>
      </c>
      <c r="H649" s="201">
        <v>2</v>
      </c>
      <c r="I649" s="202"/>
      <c r="J649" s="203">
        <f>ROUND(I649*H649,2)</f>
        <v>0</v>
      </c>
      <c r="K649" s="199" t="s">
        <v>194</v>
      </c>
      <c r="L649" s="44"/>
      <c r="M649" s="204" t="s">
        <v>19</v>
      </c>
      <c r="N649" s="205" t="s">
        <v>44</v>
      </c>
      <c r="O649" s="84"/>
      <c r="P649" s="206">
        <f>O649*H649</f>
        <v>0</v>
      </c>
      <c r="Q649" s="206">
        <v>0</v>
      </c>
      <c r="R649" s="206">
        <f>Q649*H649</f>
        <v>0</v>
      </c>
      <c r="S649" s="206">
        <v>2.5</v>
      </c>
      <c r="T649" s="207">
        <f>S649*H649</f>
        <v>5</v>
      </c>
      <c r="AR649" s="208" t="s">
        <v>141</v>
      </c>
      <c r="AT649" s="208" t="s">
        <v>137</v>
      </c>
      <c r="AU649" s="208" t="s">
        <v>83</v>
      </c>
      <c r="AY649" s="18" t="s">
        <v>142</v>
      </c>
      <c r="BE649" s="209">
        <f>IF(N649="základní",J649,0)</f>
        <v>0</v>
      </c>
      <c r="BF649" s="209">
        <f>IF(N649="snížená",J649,0)</f>
        <v>0</v>
      </c>
      <c r="BG649" s="209">
        <f>IF(N649="zákl. přenesená",J649,0)</f>
        <v>0</v>
      </c>
      <c r="BH649" s="209">
        <f>IF(N649="sníž. přenesená",J649,0)</f>
        <v>0</v>
      </c>
      <c r="BI649" s="209">
        <f>IF(N649="nulová",J649,0)</f>
        <v>0</v>
      </c>
      <c r="BJ649" s="18" t="s">
        <v>81</v>
      </c>
      <c r="BK649" s="209">
        <f>ROUND(I649*H649,2)</f>
        <v>0</v>
      </c>
      <c r="BL649" s="18" t="s">
        <v>141</v>
      </c>
      <c r="BM649" s="208" t="s">
        <v>1258</v>
      </c>
    </row>
    <row r="650" s="1" customFormat="1">
      <c r="B650" s="39"/>
      <c r="C650" s="40"/>
      <c r="D650" s="228" t="s">
        <v>213</v>
      </c>
      <c r="E650" s="40"/>
      <c r="F650" s="259" t="s">
        <v>1259</v>
      </c>
      <c r="G650" s="40"/>
      <c r="H650" s="40"/>
      <c r="I650" s="136"/>
      <c r="J650" s="40"/>
      <c r="K650" s="40"/>
      <c r="L650" s="44"/>
      <c r="M650" s="260"/>
      <c r="N650" s="84"/>
      <c r="O650" s="84"/>
      <c r="P650" s="84"/>
      <c r="Q650" s="84"/>
      <c r="R650" s="84"/>
      <c r="S650" s="84"/>
      <c r="T650" s="85"/>
      <c r="AT650" s="18" t="s">
        <v>213</v>
      </c>
      <c r="AU650" s="18" t="s">
        <v>83</v>
      </c>
    </row>
    <row r="651" s="12" customFormat="1">
      <c r="B651" s="226"/>
      <c r="C651" s="227"/>
      <c r="D651" s="228" t="s">
        <v>203</v>
      </c>
      <c r="E651" s="229" t="s">
        <v>19</v>
      </c>
      <c r="F651" s="230" t="s">
        <v>1260</v>
      </c>
      <c r="G651" s="227"/>
      <c r="H651" s="231">
        <v>0.20000000000000001</v>
      </c>
      <c r="I651" s="232"/>
      <c r="J651" s="227"/>
      <c r="K651" s="227"/>
      <c r="L651" s="233"/>
      <c r="M651" s="234"/>
      <c r="N651" s="235"/>
      <c r="O651" s="235"/>
      <c r="P651" s="235"/>
      <c r="Q651" s="235"/>
      <c r="R651" s="235"/>
      <c r="S651" s="235"/>
      <c r="T651" s="236"/>
      <c r="AT651" s="237" t="s">
        <v>203</v>
      </c>
      <c r="AU651" s="237" t="s">
        <v>83</v>
      </c>
      <c r="AV651" s="12" t="s">
        <v>83</v>
      </c>
      <c r="AW651" s="12" t="s">
        <v>34</v>
      </c>
      <c r="AX651" s="12" t="s">
        <v>73</v>
      </c>
      <c r="AY651" s="237" t="s">
        <v>142</v>
      </c>
    </row>
    <row r="652" s="12" customFormat="1">
      <c r="B652" s="226"/>
      <c r="C652" s="227"/>
      <c r="D652" s="228" t="s">
        <v>203</v>
      </c>
      <c r="E652" s="229" t="s">
        <v>19</v>
      </c>
      <c r="F652" s="230" t="s">
        <v>1261</v>
      </c>
      <c r="G652" s="227"/>
      <c r="H652" s="231">
        <v>0.59999999999999998</v>
      </c>
      <c r="I652" s="232"/>
      <c r="J652" s="227"/>
      <c r="K652" s="227"/>
      <c r="L652" s="233"/>
      <c r="M652" s="234"/>
      <c r="N652" s="235"/>
      <c r="O652" s="235"/>
      <c r="P652" s="235"/>
      <c r="Q652" s="235"/>
      <c r="R652" s="235"/>
      <c r="S652" s="235"/>
      <c r="T652" s="236"/>
      <c r="AT652" s="237" t="s">
        <v>203</v>
      </c>
      <c r="AU652" s="237" t="s">
        <v>83</v>
      </c>
      <c r="AV652" s="12" t="s">
        <v>83</v>
      </c>
      <c r="AW652" s="12" t="s">
        <v>34</v>
      </c>
      <c r="AX652" s="12" t="s">
        <v>73</v>
      </c>
      <c r="AY652" s="237" t="s">
        <v>142</v>
      </c>
    </row>
    <row r="653" s="12" customFormat="1">
      <c r="B653" s="226"/>
      <c r="C653" s="227"/>
      <c r="D653" s="228" t="s">
        <v>203</v>
      </c>
      <c r="E653" s="229" t="s">
        <v>19</v>
      </c>
      <c r="F653" s="230" t="s">
        <v>1261</v>
      </c>
      <c r="G653" s="227"/>
      <c r="H653" s="231">
        <v>0.59999999999999998</v>
      </c>
      <c r="I653" s="232"/>
      <c r="J653" s="227"/>
      <c r="K653" s="227"/>
      <c r="L653" s="233"/>
      <c r="M653" s="234"/>
      <c r="N653" s="235"/>
      <c r="O653" s="235"/>
      <c r="P653" s="235"/>
      <c r="Q653" s="235"/>
      <c r="R653" s="235"/>
      <c r="S653" s="235"/>
      <c r="T653" s="236"/>
      <c r="AT653" s="237" t="s">
        <v>203</v>
      </c>
      <c r="AU653" s="237" t="s">
        <v>83</v>
      </c>
      <c r="AV653" s="12" t="s">
        <v>83</v>
      </c>
      <c r="AW653" s="12" t="s">
        <v>34</v>
      </c>
      <c r="AX653" s="12" t="s">
        <v>73</v>
      </c>
      <c r="AY653" s="237" t="s">
        <v>142</v>
      </c>
    </row>
    <row r="654" s="12" customFormat="1">
      <c r="B654" s="226"/>
      <c r="C654" s="227"/>
      <c r="D654" s="228" t="s">
        <v>203</v>
      </c>
      <c r="E654" s="229" t="s">
        <v>19</v>
      </c>
      <c r="F654" s="230" t="s">
        <v>1261</v>
      </c>
      <c r="G654" s="227"/>
      <c r="H654" s="231">
        <v>0.59999999999999998</v>
      </c>
      <c r="I654" s="232"/>
      <c r="J654" s="227"/>
      <c r="K654" s="227"/>
      <c r="L654" s="233"/>
      <c r="M654" s="234"/>
      <c r="N654" s="235"/>
      <c r="O654" s="235"/>
      <c r="P654" s="235"/>
      <c r="Q654" s="235"/>
      <c r="R654" s="235"/>
      <c r="S654" s="235"/>
      <c r="T654" s="236"/>
      <c r="AT654" s="237" t="s">
        <v>203</v>
      </c>
      <c r="AU654" s="237" t="s">
        <v>83</v>
      </c>
      <c r="AV654" s="12" t="s">
        <v>83</v>
      </c>
      <c r="AW654" s="12" t="s">
        <v>34</v>
      </c>
      <c r="AX654" s="12" t="s">
        <v>73</v>
      </c>
      <c r="AY654" s="237" t="s">
        <v>142</v>
      </c>
    </row>
    <row r="655" s="14" customFormat="1">
      <c r="B655" s="248"/>
      <c r="C655" s="249"/>
      <c r="D655" s="228" t="s">
        <v>203</v>
      </c>
      <c r="E655" s="250" t="s">
        <v>19</v>
      </c>
      <c r="F655" s="251" t="s">
        <v>208</v>
      </c>
      <c r="G655" s="249"/>
      <c r="H655" s="252">
        <v>2</v>
      </c>
      <c r="I655" s="253"/>
      <c r="J655" s="249"/>
      <c r="K655" s="249"/>
      <c r="L655" s="254"/>
      <c r="M655" s="255"/>
      <c r="N655" s="256"/>
      <c r="O655" s="256"/>
      <c r="P655" s="256"/>
      <c r="Q655" s="256"/>
      <c r="R655" s="256"/>
      <c r="S655" s="256"/>
      <c r="T655" s="257"/>
      <c r="AT655" s="258" t="s">
        <v>203</v>
      </c>
      <c r="AU655" s="258" t="s">
        <v>83</v>
      </c>
      <c r="AV655" s="14" t="s">
        <v>141</v>
      </c>
      <c r="AW655" s="14" t="s">
        <v>34</v>
      </c>
      <c r="AX655" s="14" t="s">
        <v>81</v>
      </c>
      <c r="AY655" s="258" t="s">
        <v>142</v>
      </c>
    </row>
    <row r="656" s="1" customFormat="1" ht="24" customHeight="1">
      <c r="B656" s="39"/>
      <c r="C656" s="197" t="s">
        <v>1262</v>
      </c>
      <c r="D656" s="197" t="s">
        <v>137</v>
      </c>
      <c r="E656" s="198" t="s">
        <v>1263</v>
      </c>
      <c r="F656" s="199" t="s">
        <v>1264</v>
      </c>
      <c r="G656" s="200" t="s">
        <v>519</v>
      </c>
      <c r="H656" s="201">
        <v>6.9480000000000004</v>
      </c>
      <c r="I656" s="202"/>
      <c r="J656" s="203">
        <f>ROUND(I656*H656,2)</f>
        <v>0</v>
      </c>
      <c r="K656" s="199" t="s">
        <v>194</v>
      </c>
      <c r="L656" s="44"/>
      <c r="M656" s="204" t="s">
        <v>19</v>
      </c>
      <c r="N656" s="205" t="s">
        <v>44</v>
      </c>
      <c r="O656" s="84"/>
      <c r="P656" s="206">
        <f>O656*H656</f>
        <v>0</v>
      </c>
      <c r="Q656" s="206">
        <v>0</v>
      </c>
      <c r="R656" s="206">
        <f>Q656*H656</f>
        <v>0</v>
      </c>
      <c r="S656" s="206">
        <v>2.2000000000000002</v>
      </c>
      <c r="T656" s="207">
        <f>S656*H656</f>
        <v>15.285600000000002</v>
      </c>
      <c r="AR656" s="208" t="s">
        <v>141</v>
      </c>
      <c r="AT656" s="208" t="s">
        <v>137</v>
      </c>
      <c r="AU656" s="208" t="s">
        <v>83</v>
      </c>
      <c r="AY656" s="18" t="s">
        <v>142</v>
      </c>
      <c r="BE656" s="209">
        <f>IF(N656="základní",J656,0)</f>
        <v>0</v>
      </c>
      <c r="BF656" s="209">
        <f>IF(N656="snížená",J656,0)</f>
        <v>0</v>
      </c>
      <c r="BG656" s="209">
        <f>IF(N656="zákl. přenesená",J656,0)</f>
        <v>0</v>
      </c>
      <c r="BH656" s="209">
        <f>IF(N656="sníž. přenesená",J656,0)</f>
        <v>0</v>
      </c>
      <c r="BI656" s="209">
        <f>IF(N656="nulová",J656,0)</f>
        <v>0</v>
      </c>
      <c r="BJ656" s="18" t="s">
        <v>81</v>
      </c>
      <c r="BK656" s="209">
        <f>ROUND(I656*H656,2)</f>
        <v>0</v>
      </c>
      <c r="BL656" s="18" t="s">
        <v>141</v>
      </c>
      <c r="BM656" s="208" t="s">
        <v>1265</v>
      </c>
    </row>
    <row r="657" s="1" customFormat="1">
      <c r="B657" s="39"/>
      <c r="C657" s="40"/>
      <c r="D657" s="228" t="s">
        <v>213</v>
      </c>
      <c r="E657" s="40"/>
      <c r="F657" s="259" t="s">
        <v>1266</v>
      </c>
      <c r="G657" s="40"/>
      <c r="H657" s="40"/>
      <c r="I657" s="136"/>
      <c r="J657" s="40"/>
      <c r="K657" s="40"/>
      <c r="L657" s="44"/>
      <c r="M657" s="260"/>
      <c r="N657" s="84"/>
      <c r="O657" s="84"/>
      <c r="P657" s="84"/>
      <c r="Q657" s="84"/>
      <c r="R657" s="84"/>
      <c r="S657" s="84"/>
      <c r="T657" s="85"/>
      <c r="AT657" s="18" t="s">
        <v>213</v>
      </c>
      <c r="AU657" s="18" t="s">
        <v>83</v>
      </c>
    </row>
    <row r="658" s="12" customFormat="1">
      <c r="B658" s="226"/>
      <c r="C658" s="227"/>
      <c r="D658" s="228" t="s">
        <v>203</v>
      </c>
      <c r="E658" s="229" t="s">
        <v>19</v>
      </c>
      <c r="F658" s="230" t="s">
        <v>1267</v>
      </c>
      <c r="G658" s="227"/>
      <c r="H658" s="231">
        <v>0.90000000000000002</v>
      </c>
      <c r="I658" s="232"/>
      <c r="J658" s="227"/>
      <c r="K658" s="227"/>
      <c r="L658" s="233"/>
      <c r="M658" s="234"/>
      <c r="N658" s="235"/>
      <c r="O658" s="235"/>
      <c r="P658" s="235"/>
      <c r="Q658" s="235"/>
      <c r="R658" s="235"/>
      <c r="S658" s="235"/>
      <c r="T658" s="236"/>
      <c r="AT658" s="237" t="s">
        <v>203</v>
      </c>
      <c r="AU658" s="237" t="s">
        <v>83</v>
      </c>
      <c r="AV658" s="12" t="s">
        <v>83</v>
      </c>
      <c r="AW658" s="12" t="s">
        <v>34</v>
      </c>
      <c r="AX658" s="12" t="s">
        <v>73</v>
      </c>
      <c r="AY658" s="237" t="s">
        <v>142</v>
      </c>
    </row>
    <row r="659" s="12" customFormat="1">
      <c r="B659" s="226"/>
      <c r="C659" s="227"/>
      <c r="D659" s="228" t="s">
        <v>203</v>
      </c>
      <c r="E659" s="229" t="s">
        <v>19</v>
      </c>
      <c r="F659" s="230" t="s">
        <v>1268</v>
      </c>
      <c r="G659" s="227"/>
      <c r="H659" s="231">
        <v>1.008</v>
      </c>
      <c r="I659" s="232"/>
      <c r="J659" s="227"/>
      <c r="K659" s="227"/>
      <c r="L659" s="233"/>
      <c r="M659" s="234"/>
      <c r="N659" s="235"/>
      <c r="O659" s="235"/>
      <c r="P659" s="235"/>
      <c r="Q659" s="235"/>
      <c r="R659" s="235"/>
      <c r="S659" s="235"/>
      <c r="T659" s="236"/>
      <c r="AT659" s="237" t="s">
        <v>203</v>
      </c>
      <c r="AU659" s="237" t="s">
        <v>83</v>
      </c>
      <c r="AV659" s="12" t="s">
        <v>83</v>
      </c>
      <c r="AW659" s="12" t="s">
        <v>34</v>
      </c>
      <c r="AX659" s="12" t="s">
        <v>73</v>
      </c>
      <c r="AY659" s="237" t="s">
        <v>142</v>
      </c>
    </row>
    <row r="660" s="12" customFormat="1">
      <c r="B660" s="226"/>
      <c r="C660" s="227"/>
      <c r="D660" s="228" t="s">
        <v>203</v>
      </c>
      <c r="E660" s="229" t="s">
        <v>19</v>
      </c>
      <c r="F660" s="230" t="s">
        <v>1269</v>
      </c>
      <c r="G660" s="227"/>
      <c r="H660" s="231">
        <v>5.04</v>
      </c>
      <c r="I660" s="232"/>
      <c r="J660" s="227"/>
      <c r="K660" s="227"/>
      <c r="L660" s="233"/>
      <c r="M660" s="234"/>
      <c r="N660" s="235"/>
      <c r="O660" s="235"/>
      <c r="P660" s="235"/>
      <c r="Q660" s="235"/>
      <c r="R660" s="235"/>
      <c r="S660" s="235"/>
      <c r="T660" s="236"/>
      <c r="AT660" s="237" t="s">
        <v>203</v>
      </c>
      <c r="AU660" s="237" t="s">
        <v>83</v>
      </c>
      <c r="AV660" s="12" t="s">
        <v>83</v>
      </c>
      <c r="AW660" s="12" t="s">
        <v>34</v>
      </c>
      <c r="AX660" s="12" t="s">
        <v>73</v>
      </c>
      <c r="AY660" s="237" t="s">
        <v>142</v>
      </c>
    </row>
    <row r="661" s="14" customFormat="1">
      <c r="B661" s="248"/>
      <c r="C661" s="249"/>
      <c r="D661" s="228" t="s">
        <v>203</v>
      </c>
      <c r="E661" s="250" t="s">
        <v>19</v>
      </c>
      <c r="F661" s="251" t="s">
        <v>208</v>
      </c>
      <c r="G661" s="249"/>
      <c r="H661" s="252">
        <v>6.9480000000000004</v>
      </c>
      <c r="I661" s="253"/>
      <c r="J661" s="249"/>
      <c r="K661" s="249"/>
      <c r="L661" s="254"/>
      <c r="M661" s="255"/>
      <c r="N661" s="256"/>
      <c r="O661" s="256"/>
      <c r="P661" s="256"/>
      <c r="Q661" s="256"/>
      <c r="R661" s="256"/>
      <c r="S661" s="256"/>
      <c r="T661" s="257"/>
      <c r="AT661" s="258" t="s">
        <v>203</v>
      </c>
      <c r="AU661" s="258" t="s">
        <v>83</v>
      </c>
      <c r="AV661" s="14" t="s">
        <v>141</v>
      </c>
      <c r="AW661" s="14" t="s">
        <v>34</v>
      </c>
      <c r="AX661" s="14" t="s">
        <v>81</v>
      </c>
      <c r="AY661" s="258" t="s">
        <v>142</v>
      </c>
    </row>
    <row r="662" s="1" customFormat="1" ht="48" customHeight="1">
      <c r="B662" s="39"/>
      <c r="C662" s="197" t="s">
        <v>1270</v>
      </c>
      <c r="D662" s="197" t="s">
        <v>137</v>
      </c>
      <c r="E662" s="198" t="s">
        <v>1271</v>
      </c>
      <c r="F662" s="199" t="s">
        <v>1272</v>
      </c>
      <c r="G662" s="200" t="s">
        <v>234</v>
      </c>
      <c r="H662" s="201">
        <v>2</v>
      </c>
      <c r="I662" s="202"/>
      <c r="J662" s="203">
        <f>ROUND(I662*H662,2)</f>
        <v>0</v>
      </c>
      <c r="K662" s="199" t="s">
        <v>194</v>
      </c>
      <c r="L662" s="44"/>
      <c r="M662" s="204" t="s">
        <v>19</v>
      </c>
      <c r="N662" s="205" t="s">
        <v>44</v>
      </c>
      <c r="O662" s="84"/>
      <c r="P662" s="206">
        <f>O662*H662</f>
        <v>0</v>
      </c>
      <c r="Q662" s="206">
        <v>0</v>
      </c>
      <c r="R662" s="206">
        <f>Q662*H662</f>
        <v>0</v>
      </c>
      <c r="S662" s="206">
        <v>0.082000000000000003</v>
      </c>
      <c r="T662" s="207">
        <f>S662*H662</f>
        <v>0.16400000000000001</v>
      </c>
      <c r="AR662" s="208" t="s">
        <v>141</v>
      </c>
      <c r="AT662" s="208" t="s">
        <v>137</v>
      </c>
      <c r="AU662" s="208" t="s">
        <v>83</v>
      </c>
      <c r="AY662" s="18" t="s">
        <v>142</v>
      </c>
      <c r="BE662" s="209">
        <f>IF(N662="základní",J662,0)</f>
        <v>0</v>
      </c>
      <c r="BF662" s="209">
        <f>IF(N662="snížená",J662,0)</f>
        <v>0</v>
      </c>
      <c r="BG662" s="209">
        <f>IF(N662="zákl. přenesená",J662,0)</f>
        <v>0</v>
      </c>
      <c r="BH662" s="209">
        <f>IF(N662="sníž. přenesená",J662,0)</f>
        <v>0</v>
      </c>
      <c r="BI662" s="209">
        <f>IF(N662="nulová",J662,0)</f>
        <v>0</v>
      </c>
      <c r="BJ662" s="18" t="s">
        <v>81</v>
      </c>
      <c r="BK662" s="209">
        <f>ROUND(I662*H662,2)</f>
        <v>0</v>
      </c>
      <c r="BL662" s="18" t="s">
        <v>141</v>
      </c>
      <c r="BM662" s="208" t="s">
        <v>1273</v>
      </c>
    </row>
    <row r="663" s="1" customFormat="1" ht="48" customHeight="1">
      <c r="B663" s="39"/>
      <c r="C663" s="197" t="s">
        <v>1274</v>
      </c>
      <c r="D663" s="197" t="s">
        <v>137</v>
      </c>
      <c r="E663" s="198" t="s">
        <v>1275</v>
      </c>
      <c r="F663" s="199" t="s">
        <v>1276</v>
      </c>
      <c r="G663" s="200" t="s">
        <v>234</v>
      </c>
      <c r="H663" s="201">
        <v>2</v>
      </c>
      <c r="I663" s="202"/>
      <c r="J663" s="203">
        <f>ROUND(I663*H663,2)</f>
        <v>0</v>
      </c>
      <c r="K663" s="199" t="s">
        <v>194</v>
      </c>
      <c r="L663" s="44"/>
      <c r="M663" s="204" t="s">
        <v>19</v>
      </c>
      <c r="N663" s="205" t="s">
        <v>44</v>
      </c>
      <c r="O663" s="84"/>
      <c r="P663" s="206">
        <f>O663*H663</f>
        <v>0</v>
      </c>
      <c r="Q663" s="206">
        <v>0</v>
      </c>
      <c r="R663" s="206">
        <f>Q663*H663</f>
        <v>0</v>
      </c>
      <c r="S663" s="206">
        <v>0.0040000000000000001</v>
      </c>
      <c r="T663" s="207">
        <f>S663*H663</f>
        <v>0.0080000000000000002</v>
      </c>
      <c r="AR663" s="208" t="s">
        <v>141</v>
      </c>
      <c r="AT663" s="208" t="s">
        <v>137</v>
      </c>
      <c r="AU663" s="208" t="s">
        <v>83</v>
      </c>
      <c r="AY663" s="18" t="s">
        <v>142</v>
      </c>
      <c r="BE663" s="209">
        <f>IF(N663="základní",J663,0)</f>
        <v>0</v>
      </c>
      <c r="BF663" s="209">
        <f>IF(N663="snížená",J663,0)</f>
        <v>0</v>
      </c>
      <c r="BG663" s="209">
        <f>IF(N663="zákl. přenesená",J663,0)</f>
        <v>0</v>
      </c>
      <c r="BH663" s="209">
        <f>IF(N663="sníž. přenesená",J663,0)</f>
        <v>0</v>
      </c>
      <c r="BI663" s="209">
        <f>IF(N663="nulová",J663,0)</f>
        <v>0</v>
      </c>
      <c r="BJ663" s="18" t="s">
        <v>81</v>
      </c>
      <c r="BK663" s="209">
        <f>ROUND(I663*H663,2)</f>
        <v>0</v>
      </c>
      <c r="BL663" s="18" t="s">
        <v>141</v>
      </c>
      <c r="BM663" s="208" t="s">
        <v>1277</v>
      </c>
    </row>
    <row r="664" s="1" customFormat="1" ht="72" customHeight="1">
      <c r="B664" s="39"/>
      <c r="C664" s="197" t="s">
        <v>1278</v>
      </c>
      <c r="D664" s="197" t="s">
        <v>137</v>
      </c>
      <c r="E664" s="198" t="s">
        <v>1279</v>
      </c>
      <c r="F664" s="199" t="s">
        <v>1280</v>
      </c>
      <c r="G664" s="200" t="s">
        <v>417</v>
      </c>
      <c r="H664" s="201">
        <v>54.740000000000002</v>
      </c>
      <c r="I664" s="202"/>
      <c r="J664" s="203">
        <f>ROUND(I664*H664,2)</f>
        <v>0</v>
      </c>
      <c r="K664" s="199" t="s">
        <v>194</v>
      </c>
      <c r="L664" s="44"/>
      <c r="M664" s="204" t="s">
        <v>19</v>
      </c>
      <c r="N664" s="205" t="s">
        <v>44</v>
      </c>
      <c r="O664" s="84"/>
      <c r="P664" s="206">
        <f>O664*H664</f>
        <v>0</v>
      </c>
      <c r="Q664" s="206">
        <v>0</v>
      </c>
      <c r="R664" s="206">
        <f>Q664*H664</f>
        <v>0</v>
      </c>
      <c r="S664" s="206">
        <v>0</v>
      </c>
      <c r="T664" s="207">
        <f>S664*H664</f>
        <v>0</v>
      </c>
      <c r="AR664" s="208" t="s">
        <v>141</v>
      </c>
      <c r="AT664" s="208" t="s">
        <v>137</v>
      </c>
      <c r="AU664" s="208" t="s">
        <v>83</v>
      </c>
      <c r="AY664" s="18" t="s">
        <v>142</v>
      </c>
      <c r="BE664" s="209">
        <f>IF(N664="základní",J664,0)</f>
        <v>0</v>
      </c>
      <c r="BF664" s="209">
        <f>IF(N664="snížená",J664,0)</f>
        <v>0</v>
      </c>
      <c r="BG664" s="209">
        <f>IF(N664="zákl. přenesená",J664,0)</f>
        <v>0</v>
      </c>
      <c r="BH664" s="209">
        <f>IF(N664="sníž. přenesená",J664,0)</f>
        <v>0</v>
      </c>
      <c r="BI664" s="209">
        <f>IF(N664="nulová",J664,0)</f>
        <v>0</v>
      </c>
      <c r="BJ664" s="18" t="s">
        <v>81</v>
      </c>
      <c r="BK664" s="209">
        <f>ROUND(I664*H664,2)</f>
        <v>0</v>
      </c>
      <c r="BL664" s="18" t="s">
        <v>141</v>
      </c>
      <c r="BM664" s="208" t="s">
        <v>1281</v>
      </c>
    </row>
    <row r="665" s="11" customFormat="1" ht="22.8" customHeight="1">
      <c r="B665" s="210"/>
      <c r="C665" s="211"/>
      <c r="D665" s="212" t="s">
        <v>72</v>
      </c>
      <c r="E665" s="224" t="s">
        <v>1282</v>
      </c>
      <c r="F665" s="224" t="s">
        <v>1283</v>
      </c>
      <c r="G665" s="211"/>
      <c r="H665" s="211"/>
      <c r="I665" s="214"/>
      <c r="J665" s="225">
        <f>BK665</f>
        <v>0</v>
      </c>
      <c r="K665" s="211"/>
      <c r="L665" s="216"/>
      <c r="M665" s="217"/>
      <c r="N665" s="218"/>
      <c r="O665" s="218"/>
      <c r="P665" s="219">
        <f>SUM(P666:P752)</f>
        <v>0</v>
      </c>
      <c r="Q665" s="218"/>
      <c r="R665" s="219">
        <f>SUM(R666:R752)</f>
        <v>0</v>
      </c>
      <c r="S665" s="218"/>
      <c r="T665" s="220">
        <f>SUM(T666:T752)</f>
        <v>0</v>
      </c>
      <c r="AR665" s="221" t="s">
        <v>81</v>
      </c>
      <c r="AT665" s="222" t="s">
        <v>72</v>
      </c>
      <c r="AU665" s="222" t="s">
        <v>81</v>
      </c>
      <c r="AY665" s="221" t="s">
        <v>142</v>
      </c>
      <c r="BK665" s="223">
        <f>SUM(BK666:BK752)</f>
        <v>0</v>
      </c>
    </row>
    <row r="666" s="1" customFormat="1" ht="36" customHeight="1">
      <c r="B666" s="39"/>
      <c r="C666" s="197" t="s">
        <v>1284</v>
      </c>
      <c r="D666" s="197" t="s">
        <v>137</v>
      </c>
      <c r="E666" s="198" t="s">
        <v>1285</v>
      </c>
      <c r="F666" s="199" t="s">
        <v>1286</v>
      </c>
      <c r="G666" s="200" t="s">
        <v>280</v>
      </c>
      <c r="H666" s="201">
        <v>835.77499999999998</v>
      </c>
      <c r="I666" s="202"/>
      <c r="J666" s="203">
        <f>ROUND(I666*H666,2)</f>
        <v>0</v>
      </c>
      <c r="K666" s="199" t="s">
        <v>194</v>
      </c>
      <c r="L666" s="44"/>
      <c r="M666" s="204" t="s">
        <v>19</v>
      </c>
      <c r="N666" s="205" t="s">
        <v>44</v>
      </c>
      <c r="O666" s="84"/>
      <c r="P666" s="206">
        <f>O666*H666</f>
        <v>0</v>
      </c>
      <c r="Q666" s="206">
        <v>0</v>
      </c>
      <c r="R666" s="206">
        <f>Q666*H666</f>
        <v>0</v>
      </c>
      <c r="S666" s="206">
        <v>0</v>
      </c>
      <c r="T666" s="207">
        <f>S666*H666</f>
        <v>0</v>
      </c>
      <c r="AR666" s="208" t="s">
        <v>141</v>
      </c>
      <c r="AT666" s="208" t="s">
        <v>137</v>
      </c>
      <c r="AU666" s="208" t="s">
        <v>83</v>
      </c>
      <c r="AY666" s="18" t="s">
        <v>142</v>
      </c>
      <c r="BE666" s="209">
        <f>IF(N666="základní",J666,0)</f>
        <v>0</v>
      </c>
      <c r="BF666" s="209">
        <f>IF(N666="snížená",J666,0)</f>
        <v>0</v>
      </c>
      <c r="BG666" s="209">
        <f>IF(N666="zákl. přenesená",J666,0)</f>
        <v>0</v>
      </c>
      <c r="BH666" s="209">
        <f>IF(N666="sníž. přenesená",J666,0)</f>
        <v>0</v>
      </c>
      <c r="BI666" s="209">
        <f>IF(N666="nulová",J666,0)</f>
        <v>0</v>
      </c>
      <c r="BJ666" s="18" t="s">
        <v>81</v>
      </c>
      <c r="BK666" s="209">
        <f>ROUND(I666*H666,2)</f>
        <v>0</v>
      </c>
      <c r="BL666" s="18" t="s">
        <v>141</v>
      </c>
      <c r="BM666" s="208" t="s">
        <v>1287</v>
      </c>
    </row>
    <row r="667" s="12" customFormat="1">
      <c r="B667" s="226"/>
      <c r="C667" s="227"/>
      <c r="D667" s="228" t="s">
        <v>203</v>
      </c>
      <c r="E667" s="229" t="s">
        <v>19</v>
      </c>
      <c r="F667" s="230" t="s">
        <v>1288</v>
      </c>
      <c r="G667" s="227"/>
      <c r="H667" s="231">
        <v>835.77499999999998</v>
      </c>
      <c r="I667" s="232"/>
      <c r="J667" s="227"/>
      <c r="K667" s="227"/>
      <c r="L667" s="233"/>
      <c r="M667" s="234"/>
      <c r="N667" s="235"/>
      <c r="O667" s="235"/>
      <c r="P667" s="235"/>
      <c r="Q667" s="235"/>
      <c r="R667" s="235"/>
      <c r="S667" s="235"/>
      <c r="T667" s="236"/>
      <c r="AT667" s="237" t="s">
        <v>203</v>
      </c>
      <c r="AU667" s="237" t="s">
        <v>83</v>
      </c>
      <c r="AV667" s="12" t="s">
        <v>83</v>
      </c>
      <c r="AW667" s="12" t="s">
        <v>34</v>
      </c>
      <c r="AX667" s="12" t="s">
        <v>73</v>
      </c>
      <c r="AY667" s="237" t="s">
        <v>142</v>
      </c>
    </row>
    <row r="668" s="13" customFormat="1">
      <c r="B668" s="238"/>
      <c r="C668" s="239"/>
      <c r="D668" s="228" t="s">
        <v>203</v>
      </c>
      <c r="E668" s="240" t="s">
        <v>19</v>
      </c>
      <c r="F668" s="241" t="s">
        <v>1289</v>
      </c>
      <c r="G668" s="239"/>
      <c r="H668" s="240" t="s">
        <v>19</v>
      </c>
      <c r="I668" s="242"/>
      <c r="J668" s="239"/>
      <c r="K668" s="239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203</v>
      </c>
      <c r="AU668" s="247" t="s">
        <v>83</v>
      </c>
      <c r="AV668" s="13" t="s">
        <v>81</v>
      </c>
      <c r="AW668" s="13" t="s">
        <v>34</v>
      </c>
      <c r="AX668" s="13" t="s">
        <v>73</v>
      </c>
      <c r="AY668" s="247" t="s">
        <v>142</v>
      </c>
    </row>
    <row r="669" s="13" customFormat="1">
      <c r="B669" s="238"/>
      <c r="C669" s="239"/>
      <c r="D669" s="228" t="s">
        <v>203</v>
      </c>
      <c r="E669" s="240" t="s">
        <v>19</v>
      </c>
      <c r="F669" s="241" t="s">
        <v>1290</v>
      </c>
      <c r="G669" s="239"/>
      <c r="H669" s="240" t="s">
        <v>19</v>
      </c>
      <c r="I669" s="242"/>
      <c r="J669" s="239"/>
      <c r="K669" s="239"/>
      <c r="L669" s="243"/>
      <c r="M669" s="244"/>
      <c r="N669" s="245"/>
      <c r="O669" s="245"/>
      <c r="P669" s="245"/>
      <c r="Q669" s="245"/>
      <c r="R669" s="245"/>
      <c r="S669" s="245"/>
      <c r="T669" s="246"/>
      <c r="AT669" s="247" t="s">
        <v>203</v>
      </c>
      <c r="AU669" s="247" t="s">
        <v>83</v>
      </c>
      <c r="AV669" s="13" t="s">
        <v>81</v>
      </c>
      <c r="AW669" s="13" t="s">
        <v>34</v>
      </c>
      <c r="AX669" s="13" t="s">
        <v>73</v>
      </c>
      <c r="AY669" s="247" t="s">
        <v>142</v>
      </c>
    </row>
    <row r="670" s="14" customFormat="1">
      <c r="B670" s="248"/>
      <c r="C670" s="249"/>
      <c r="D670" s="228" t="s">
        <v>203</v>
      </c>
      <c r="E670" s="250" t="s">
        <v>19</v>
      </c>
      <c r="F670" s="251" t="s">
        <v>208</v>
      </c>
      <c r="G670" s="249"/>
      <c r="H670" s="252">
        <v>835.77499999999998</v>
      </c>
      <c r="I670" s="253"/>
      <c r="J670" s="249"/>
      <c r="K670" s="249"/>
      <c r="L670" s="254"/>
      <c r="M670" s="255"/>
      <c r="N670" s="256"/>
      <c r="O670" s="256"/>
      <c r="P670" s="256"/>
      <c r="Q670" s="256"/>
      <c r="R670" s="256"/>
      <c r="S670" s="256"/>
      <c r="T670" s="257"/>
      <c r="AT670" s="258" t="s">
        <v>203</v>
      </c>
      <c r="AU670" s="258" t="s">
        <v>83</v>
      </c>
      <c r="AV670" s="14" t="s">
        <v>141</v>
      </c>
      <c r="AW670" s="14" t="s">
        <v>34</v>
      </c>
      <c r="AX670" s="14" t="s">
        <v>81</v>
      </c>
      <c r="AY670" s="258" t="s">
        <v>142</v>
      </c>
    </row>
    <row r="671" s="1" customFormat="1" ht="36" customHeight="1">
      <c r="B671" s="39"/>
      <c r="C671" s="197" t="s">
        <v>1291</v>
      </c>
      <c r="D671" s="197" t="s">
        <v>137</v>
      </c>
      <c r="E671" s="198" t="s">
        <v>1292</v>
      </c>
      <c r="F671" s="199" t="s">
        <v>1293</v>
      </c>
      <c r="G671" s="200" t="s">
        <v>280</v>
      </c>
      <c r="H671" s="201">
        <v>2607.2919999999999</v>
      </c>
      <c r="I671" s="202"/>
      <c r="J671" s="203">
        <f>ROUND(I671*H671,2)</f>
        <v>0</v>
      </c>
      <c r="K671" s="199" t="s">
        <v>194</v>
      </c>
      <c r="L671" s="44"/>
      <c r="M671" s="204" t="s">
        <v>19</v>
      </c>
      <c r="N671" s="205" t="s">
        <v>44</v>
      </c>
      <c r="O671" s="84"/>
      <c r="P671" s="206">
        <f>O671*H671</f>
        <v>0</v>
      </c>
      <c r="Q671" s="206">
        <v>0</v>
      </c>
      <c r="R671" s="206">
        <f>Q671*H671</f>
        <v>0</v>
      </c>
      <c r="S671" s="206">
        <v>0</v>
      </c>
      <c r="T671" s="207">
        <f>S671*H671</f>
        <v>0</v>
      </c>
      <c r="AR671" s="208" t="s">
        <v>141</v>
      </c>
      <c r="AT671" s="208" t="s">
        <v>137</v>
      </c>
      <c r="AU671" s="208" t="s">
        <v>83</v>
      </c>
      <c r="AY671" s="18" t="s">
        <v>142</v>
      </c>
      <c r="BE671" s="209">
        <f>IF(N671="základní",J671,0)</f>
        <v>0</v>
      </c>
      <c r="BF671" s="209">
        <f>IF(N671="snížená",J671,0)</f>
        <v>0</v>
      </c>
      <c r="BG671" s="209">
        <f>IF(N671="zákl. přenesená",J671,0)</f>
        <v>0</v>
      </c>
      <c r="BH671" s="209">
        <f>IF(N671="sníž. přenesená",J671,0)</f>
        <v>0</v>
      </c>
      <c r="BI671" s="209">
        <f>IF(N671="nulová",J671,0)</f>
        <v>0</v>
      </c>
      <c r="BJ671" s="18" t="s">
        <v>81</v>
      </c>
      <c r="BK671" s="209">
        <f>ROUND(I671*H671,2)</f>
        <v>0</v>
      </c>
      <c r="BL671" s="18" t="s">
        <v>141</v>
      </c>
      <c r="BM671" s="208" t="s">
        <v>1294</v>
      </c>
    </row>
    <row r="672" s="12" customFormat="1">
      <c r="B672" s="226"/>
      <c r="C672" s="227"/>
      <c r="D672" s="228" t="s">
        <v>203</v>
      </c>
      <c r="E672" s="229" t="s">
        <v>19</v>
      </c>
      <c r="F672" s="230" t="s">
        <v>1288</v>
      </c>
      <c r="G672" s="227"/>
      <c r="H672" s="231">
        <v>835.77499999999998</v>
      </c>
      <c r="I672" s="232"/>
      <c r="J672" s="227"/>
      <c r="K672" s="227"/>
      <c r="L672" s="233"/>
      <c r="M672" s="234"/>
      <c r="N672" s="235"/>
      <c r="O672" s="235"/>
      <c r="P672" s="235"/>
      <c r="Q672" s="235"/>
      <c r="R672" s="235"/>
      <c r="S672" s="235"/>
      <c r="T672" s="236"/>
      <c r="AT672" s="237" t="s">
        <v>203</v>
      </c>
      <c r="AU672" s="237" t="s">
        <v>83</v>
      </c>
      <c r="AV672" s="12" t="s">
        <v>83</v>
      </c>
      <c r="AW672" s="12" t="s">
        <v>34</v>
      </c>
      <c r="AX672" s="12" t="s">
        <v>73</v>
      </c>
      <c r="AY672" s="237" t="s">
        <v>142</v>
      </c>
    </row>
    <row r="673" s="12" customFormat="1">
      <c r="B673" s="226"/>
      <c r="C673" s="227"/>
      <c r="D673" s="228" t="s">
        <v>203</v>
      </c>
      <c r="E673" s="229" t="s">
        <v>19</v>
      </c>
      <c r="F673" s="230" t="s">
        <v>1295</v>
      </c>
      <c r="G673" s="227"/>
      <c r="H673" s="231">
        <v>46.079999999999998</v>
      </c>
      <c r="I673" s="232"/>
      <c r="J673" s="227"/>
      <c r="K673" s="227"/>
      <c r="L673" s="233"/>
      <c r="M673" s="234"/>
      <c r="N673" s="235"/>
      <c r="O673" s="235"/>
      <c r="P673" s="235"/>
      <c r="Q673" s="235"/>
      <c r="R673" s="235"/>
      <c r="S673" s="235"/>
      <c r="T673" s="236"/>
      <c r="AT673" s="237" t="s">
        <v>203</v>
      </c>
      <c r="AU673" s="237" t="s">
        <v>83</v>
      </c>
      <c r="AV673" s="12" t="s">
        <v>83</v>
      </c>
      <c r="AW673" s="12" t="s">
        <v>34</v>
      </c>
      <c r="AX673" s="12" t="s">
        <v>73</v>
      </c>
      <c r="AY673" s="237" t="s">
        <v>142</v>
      </c>
    </row>
    <row r="674" s="12" customFormat="1">
      <c r="B674" s="226"/>
      <c r="C674" s="227"/>
      <c r="D674" s="228" t="s">
        <v>203</v>
      </c>
      <c r="E674" s="229" t="s">
        <v>19</v>
      </c>
      <c r="F674" s="230" t="s">
        <v>1296</v>
      </c>
      <c r="G674" s="227"/>
      <c r="H674" s="231">
        <v>644.87800000000004</v>
      </c>
      <c r="I674" s="232"/>
      <c r="J674" s="227"/>
      <c r="K674" s="227"/>
      <c r="L674" s="233"/>
      <c r="M674" s="234"/>
      <c r="N674" s="235"/>
      <c r="O674" s="235"/>
      <c r="P674" s="235"/>
      <c r="Q674" s="235"/>
      <c r="R674" s="235"/>
      <c r="S674" s="235"/>
      <c r="T674" s="236"/>
      <c r="AT674" s="237" t="s">
        <v>203</v>
      </c>
      <c r="AU674" s="237" t="s">
        <v>83</v>
      </c>
      <c r="AV674" s="12" t="s">
        <v>83</v>
      </c>
      <c r="AW674" s="12" t="s">
        <v>34</v>
      </c>
      <c r="AX674" s="12" t="s">
        <v>73</v>
      </c>
      <c r="AY674" s="237" t="s">
        <v>142</v>
      </c>
    </row>
    <row r="675" s="12" customFormat="1">
      <c r="B675" s="226"/>
      <c r="C675" s="227"/>
      <c r="D675" s="228" t="s">
        <v>203</v>
      </c>
      <c r="E675" s="229" t="s">
        <v>19</v>
      </c>
      <c r="F675" s="230" t="s">
        <v>1297</v>
      </c>
      <c r="G675" s="227"/>
      <c r="H675" s="231">
        <v>575.42999999999995</v>
      </c>
      <c r="I675" s="232"/>
      <c r="J675" s="227"/>
      <c r="K675" s="227"/>
      <c r="L675" s="233"/>
      <c r="M675" s="234"/>
      <c r="N675" s="235"/>
      <c r="O675" s="235"/>
      <c r="P675" s="235"/>
      <c r="Q675" s="235"/>
      <c r="R675" s="235"/>
      <c r="S675" s="235"/>
      <c r="T675" s="236"/>
      <c r="AT675" s="237" t="s">
        <v>203</v>
      </c>
      <c r="AU675" s="237" t="s">
        <v>83</v>
      </c>
      <c r="AV675" s="12" t="s">
        <v>83</v>
      </c>
      <c r="AW675" s="12" t="s">
        <v>34</v>
      </c>
      <c r="AX675" s="12" t="s">
        <v>73</v>
      </c>
      <c r="AY675" s="237" t="s">
        <v>142</v>
      </c>
    </row>
    <row r="676" s="12" customFormat="1">
      <c r="B676" s="226"/>
      <c r="C676" s="227"/>
      <c r="D676" s="228" t="s">
        <v>203</v>
      </c>
      <c r="E676" s="229" t="s">
        <v>19</v>
      </c>
      <c r="F676" s="230" t="s">
        <v>1298</v>
      </c>
      <c r="G676" s="227"/>
      <c r="H676" s="231">
        <v>44.311999999999998</v>
      </c>
      <c r="I676" s="232"/>
      <c r="J676" s="227"/>
      <c r="K676" s="227"/>
      <c r="L676" s="233"/>
      <c r="M676" s="234"/>
      <c r="N676" s="235"/>
      <c r="O676" s="235"/>
      <c r="P676" s="235"/>
      <c r="Q676" s="235"/>
      <c r="R676" s="235"/>
      <c r="S676" s="235"/>
      <c r="T676" s="236"/>
      <c r="AT676" s="237" t="s">
        <v>203</v>
      </c>
      <c r="AU676" s="237" t="s">
        <v>83</v>
      </c>
      <c r="AV676" s="12" t="s">
        <v>83</v>
      </c>
      <c r="AW676" s="12" t="s">
        <v>34</v>
      </c>
      <c r="AX676" s="12" t="s">
        <v>73</v>
      </c>
      <c r="AY676" s="237" t="s">
        <v>142</v>
      </c>
    </row>
    <row r="677" s="12" customFormat="1">
      <c r="B677" s="226"/>
      <c r="C677" s="227"/>
      <c r="D677" s="228" t="s">
        <v>203</v>
      </c>
      <c r="E677" s="229" t="s">
        <v>19</v>
      </c>
      <c r="F677" s="230" t="s">
        <v>1299</v>
      </c>
      <c r="G677" s="227"/>
      <c r="H677" s="231">
        <v>424.89100000000002</v>
      </c>
      <c r="I677" s="232"/>
      <c r="J677" s="227"/>
      <c r="K677" s="227"/>
      <c r="L677" s="233"/>
      <c r="M677" s="234"/>
      <c r="N677" s="235"/>
      <c r="O677" s="235"/>
      <c r="P677" s="235"/>
      <c r="Q677" s="235"/>
      <c r="R677" s="235"/>
      <c r="S677" s="235"/>
      <c r="T677" s="236"/>
      <c r="AT677" s="237" t="s">
        <v>203</v>
      </c>
      <c r="AU677" s="237" t="s">
        <v>83</v>
      </c>
      <c r="AV677" s="12" t="s">
        <v>83</v>
      </c>
      <c r="AW677" s="12" t="s">
        <v>34</v>
      </c>
      <c r="AX677" s="12" t="s">
        <v>73</v>
      </c>
      <c r="AY677" s="237" t="s">
        <v>142</v>
      </c>
    </row>
    <row r="678" s="12" customFormat="1">
      <c r="B678" s="226"/>
      <c r="C678" s="227"/>
      <c r="D678" s="228" t="s">
        <v>203</v>
      </c>
      <c r="E678" s="229" t="s">
        <v>19</v>
      </c>
      <c r="F678" s="230" t="s">
        <v>1300</v>
      </c>
      <c r="G678" s="227"/>
      <c r="H678" s="231">
        <v>9.5999999999999996</v>
      </c>
      <c r="I678" s="232"/>
      <c r="J678" s="227"/>
      <c r="K678" s="227"/>
      <c r="L678" s="233"/>
      <c r="M678" s="234"/>
      <c r="N678" s="235"/>
      <c r="O678" s="235"/>
      <c r="P678" s="235"/>
      <c r="Q678" s="235"/>
      <c r="R678" s="235"/>
      <c r="S678" s="235"/>
      <c r="T678" s="236"/>
      <c r="AT678" s="237" t="s">
        <v>203</v>
      </c>
      <c r="AU678" s="237" t="s">
        <v>83</v>
      </c>
      <c r="AV678" s="12" t="s">
        <v>83</v>
      </c>
      <c r="AW678" s="12" t="s">
        <v>34</v>
      </c>
      <c r="AX678" s="12" t="s">
        <v>73</v>
      </c>
      <c r="AY678" s="237" t="s">
        <v>142</v>
      </c>
    </row>
    <row r="679" s="12" customFormat="1">
      <c r="B679" s="226"/>
      <c r="C679" s="227"/>
      <c r="D679" s="228" t="s">
        <v>203</v>
      </c>
      <c r="E679" s="229" t="s">
        <v>19</v>
      </c>
      <c r="F679" s="230" t="s">
        <v>1301</v>
      </c>
      <c r="G679" s="227"/>
      <c r="H679" s="231">
        <v>11.039999999999999</v>
      </c>
      <c r="I679" s="232"/>
      <c r="J679" s="227"/>
      <c r="K679" s="227"/>
      <c r="L679" s="233"/>
      <c r="M679" s="234"/>
      <c r="N679" s="235"/>
      <c r="O679" s="235"/>
      <c r="P679" s="235"/>
      <c r="Q679" s="235"/>
      <c r="R679" s="235"/>
      <c r="S679" s="235"/>
      <c r="T679" s="236"/>
      <c r="AT679" s="237" t="s">
        <v>203</v>
      </c>
      <c r="AU679" s="237" t="s">
        <v>83</v>
      </c>
      <c r="AV679" s="12" t="s">
        <v>83</v>
      </c>
      <c r="AW679" s="12" t="s">
        <v>34</v>
      </c>
      <c r="AX679" s="12" t="s">
        <v>73</v>
      </c>
      <c r="AY679" s="237" t="s">
        <v>142</v>
      </c>
    </row>
    <row r="680" s="12" customFormat="1">
      <c r="B680" s="226"/>
      <c r="C680" s="227"/>
      <c r="D680" s="228" t="s">
        <v>203</v>
      </c>
      <c r="E680" s="229" t="s">
        <v>19</v>
      </c>
      <c r="F680" s="230" t="s">
        <v>1302</v>
      </c>
      <c r="G680" s="227"/>
      <c r="H680" s="231">
        <v>15.286</v>
      </c>
      <c r="I680" s="232"/>
      <c r="J680" s="227"/>
      <c r="K680" s="227"/>
      <c r="L680" s="233"/>
      <c r="M680" s="234"/>
      <c r="N680" s="235"/>
      <c r="O680" s="235"/>
      <c r="P680" s="235"/>
      <c r="Q680" s="235"/>
      <c r="R680" s="235"/>
      <c r="S680" s="235"/>
      <c r="T680" s="236"/>
      <c r="AT680" s="237" t="s">
        <v>203</v>
      </c>
      <c r="AU680" s="237" t="s">
        <v>83</v>
      </c>
      <c r="AV680" s="12" t="s">
        <v>83</v>
      </c>
      <c r="AW680" s="12" t="s">
        <v>34</v>
      </c>
      <c r="AX680" s="12" t="s">
        <v>73</v>
      </c>
      <c r="AY680" s="237" t="s">
        <v>142</v>
      </c>
    </row>
    <row r="681" s="14" customFormat="1">
      <c r="B681" s="248"/>
      <c r="C681" s="249"/>
      <c r="D681" s="228" t="s">
        <v>203</v>
      </c>
      <c r="E681" s="250" t="s">
        <v>19</v>
      </c>
      <c r="F681" s="251" t="s">
        <v>208</v>
      </c>
      <c r="G681" s="249"/>
      <c r="H681" s="252">
        <v>2607.2919999999999</v>
      </c>
      <c r="I681" s="253"/>
      <c r="J681" s="249"/>
      <c r="K681" s="249"/>
      <c r="L681" s="254"/>
      <c r="M681" s="255"/>
      <c r="N681" s="256"/>
      <c r="O681" s="256"/>
      <c r="P681" s="256"/>
      <c r="Q681" s="256"/>
      <c r="R681" s="256"/>
      <c r="S681" s="256"/>
      <c r="T681" s="257"/>
      <c r="AT681" s="258" t="s">
        <v>203</v>
      </c>
      <c r="AU681" s="258" t="s">
        <v>83</v>
      </c>
      <c r="AV681" s="14" t="s">
        <v>141</v>
      </c>
      <c r="AW681" s="14" t="s">
        <v>34</v>
      </c>
      <c r="AX681" s="14" t="s">
        <v>81</v>
      </c>
      <c r="AY681" s="258" t="s">
        <v>142</v>
      </c>
    </row>
    <row r="682" s="1" customFormat="1" ht="36" customHeight="1">
      <c r="B682" s="39"/>
      <c r="C682" s="197" t="s">
        <v>1303</v>
      </c>
      <c r="D682" s="197" t="s">
        <v>137</v>
      </c>
      <c r="E682" s="198" t="s">
        <v>1304</v>
      </c>
      <c r="F682" s="199" t="s">
        <v>1305</v>
      </c>
      <c r="G682" s="200" t="s">
        <v>280</v>
      </c>
      <c r="H682" s="201">
        <v>82140.107999999993</v>
      </c>
      <c r="I682" s="202"/>
      <c r="J682" s="203">
        <f>ROUND(I682*H682,2)</f>
        <v>0</v>
      </c>
      <c r="K682" s="199" t="s">
        <v>194</v>
      </c>
      <c r="L682" s="44"/>
      <c r="M682" s="204" t="s">
        <v>19</v>
      </c>
      <c r="N682" s="205" t="s">
        <v>44</v>
      </c>
      <c r="O682" s="84"/>
      <c r="P682" s="206">
        <f>O682*H682</f>
        <v>0</v>
      </c>
      <c r="Q682" s="206">
        <v>0</v>
      </c>
      <c r="R682" s="206">
        <f>Q682*H682</f>
        <v>0</v>
      </c>
      <c r="S682" s="206">
        <v>0</v>
      </c>
      <c r="T682" s="207">
        <f>S682*H682</f>
        <v>0</v>
      </c>
      <c r="AR682" s="208" t="s">
        <v>141</v>
      </c>
      <c r="AT682" s="208" t="s">
        <v>137</v>
      </c>
      <c r="AU682" s="208" t="s">
        <v>83</v>
      </c>
      <c r="AY682" s="18" t="s">
        <v>142</v>
      </c>
      <c r="BE682" s="209">
        <f>IF(N682="základní",J682,0)</f>
        <v>0</v>
      </c>
      <c r="BF682" s="209">
        <f>IF(N682="snížená",J682,0)</f>
        <v>0</v>
      </c>
      <c r="BG682" s="209">
        <f>IF(N682="zákl. přenesená",J682,0)</f>
        <v>0</v>
      </c>
      <c r="BH682" s="209">
        <f>IF(N682="sníž. přenesená",J682,0)</f>
        <v>0</v>
      </c>
      <c r="BI682" s="209">
        <f>IF(N682="nulová",J682,0)</f>
        <v>0</v>
      </c>
      <c r="BJ682" s="18" t="s">
        <v>81</v>
      </c>
      <c r="BK682" s="209">
        <f>ROUND(I682*H682,2)</f>
        <v>0</v>
      </c>
      <c r="BL682" s="18" t="s">
        <v>141</v>
      </c>
      <c r="BM682" s="208" t="s">
        <v>1306</v>
      </c>
    </row>
    <row r="683" s="12" customFormat="1">
      <c r="B683" s="226"/>
      <c r="C683" s="227"/>
      <c r="D683" s="228" t="s">
        <v>203</v>
      </c>
      <c r="E683" s="229" t="s">
        <v>19</v>
      </c>
      <c r="F683" s="230" t="s">
        <v>1307</v>
      </c>
      <c r="G683" s="227"/>
      <c r="H683" s="231">
        <v>49310.724999999999</v>
      </c>
      <c r="I683" s="232"/>
      <c r="J683" s="227"/>
      <c r="K683" s="227"/>
      <c r="L683" s="233"/>
      <c r="M683" s="234"/>
      <c r="N683" s="235"/>
      <c r="O683" s="235"/>
      <c r="P683" s="235"/>
      <c r="Q683" s="235"/>
      <c r="R683" s="235"/>
      <c r="S683" s="235"/>
      <c r="T683" s="236"/>
      <c r="AT683" s="237" t="s">
        <v>203</v>
      </c>
      <c r="AU683" s="237" t="s">
        <v>83</v>
      </c>
      <c r="AV683" s="12" t="s">
        <v>83</v>
      </c>
      <c r="AW683" s="12" t="s">
        <v>34</v>
      </c>
      <c r="AX683" s="12" t="s">
        <v>73</v>
      </c>
      <c r="AY683" s="237" t="s">
        <v>142</v>
      </c>
    </row>
    <row r="684" s="12" customFormat="1">
      <c r="B684" s="226"/>
      <c r="C684" s="227"/>
      <c r="D684" s="228" t="s">
        <v>203</v>
      </c>
      <c r="E684" s="229" t="s">
        <v>19</v>
      </c>
      <c r="F684" s="230" t="s">
        <v>1308</v>
      </c>
      <c r="G684" s="227"/>
      <c r="H684" s="231">
        <v>46.079999999999998</v>
      </c>
      <c r="I684" s="232"/>
      <c r="J684" s="227"/>
      <c r="K684" s="227"/>
      <c r="L684" s="233"/>
      <c r="M684" s="234"/>
      <c r="N684" s="235"/>
      <c r="O684" s="235"/>
      <c r="P684" s="235"/>
      <c r="Q684" s="235"/>
      <c r="R684" s="235"/>
      <c r="S684" s="235"/>
      <c r="T684" s="236"/>
      <c r="AT684" s="237" t="s">
        <v>203</v>
      </c>
      <c r="AU684" s="237" t="s">
        <v>83</v>
      </c>
      <c r="AV684" s="12" t="s">
        <v>83</v>
      </c>
      <c r="AW684" s="12" t="s">
        <v>34</v>
      </c>
      <c r="AX684" s="12" t="s">
        <v>73</v>
      </c>
      <c r="AY684" s="237" t="s">
        <v>142</v>
      </c>
    </row>
    <row r="685" s="12" customFormat="1">
      <c r="B685" s="226"/>
      <c r="C685" s="227"/>
      <c r="D685" s="228" t="s">
        <v>203</v>
      </c>
      <c r="E685" s="229" t="s">
        <v>19</v>
      </c>
      <c r="F685" s="230" t="s">
        <v>1309</v>
      </c>
      <c r="G685" s="227"/>
      <c r="H685" s="231">
        <v>10933.17</v>
      </c>
      <c r="I685" s="232"/>
      <c r="J685" s="227"/>
      <c r="K685" s="227"/>
      <c r="L685" s="233"/>
      <c r="M685" s="234"/>
      <c r="N685" s="235"/>
      <c r="O685" s="235"/>
      <c r="P685" s="235"/>
      <c r="Q685" s="235"/>
      <c r="R685" s="235"/>
      <c r="S685" s="235"/>
      <c r="T685" s="236"/>
      <c r="AT685" s="237" t="s">
        <v>203</v>
      </c>
      <c r="AU685" s="237" t="s">
        <v>83</v>
      </c>
      <c r="AV685" s="12" t="s">
        <v>83</v>
      </c>
      <c r="AW685" s="12" t="s">
        <v>34</v>
      </c>
      <c r="AX685" s="12" t="s">
        <v>73</v>
      </c>
      <c r="AY685" s="237" t="s">
        <v>142</v>
      </c>
    </row>
    <row r="686" s="12" customFormat="1">
      <c r="B686" s="226"/>
      <c r="C686" s="227"/>
      <c r="D686" s="228" t="s">
        <v>203</v>
      </c>
      <c r="E686" s="229" t="s">
        <v>19</v>
      </c>
      <c r="F686" s="230" t="s">
        <v>1310</v>
      </c>
      <c r="G686" s="227"/>
      <c r="H686" s="231">
        <v>12252.682000000001</v>
      </c>
      <c r="I686" s="232"/>
      <c r="J686" s="227"/>
      <c r="K686" s="227"/>
      <c r="L686" s="233"/>
      <c r="M686" s="234"/>
      <c r="N686" s="235"/>
      <c r="O686" s="235"/>
      <c r="P686" s="235"/>
      <c r="Q686" s="235"/>
      <c r="R686" s="235"/>
      <c r="S686" s="235"/>
      <c r="T686" s="236"/>
      <c r="AT686" s="237" t="s">
        <v>203</v>
      </c>
      <c r="AU686" s="237" t="s">
        <v>83</v>
      </c>
      <c r="AV686" s="12" t="s">
        <v>83</v>
      </c>
      <c r="AW686" s="12" t="s">
        <v>34</v>
      </c>
      <c r="AX686" s="12" t="s">
        <v>73</v>
      </c>
      <c r="AY686" s="237" t="s">
        <v>142</v>
      </c>
    </row>
    <row r="687" s="12" customFormat="1">
      <c r="B687" s="226"/>
      <c r="C687" s="227"/>
      <c r="D687" s="228" t="s">
        <v>203</v>
      </c>
      <c r="E687" s="229" t="s">
        <v>19</v>
      </c>
      <c r="F687" s="230" t="s">
        <v>1311</v>
      </c>
      <c r="G687" s="227"/>
      <c r="H687" s="231">
        <v>841.928</v>
      </c>
      <c r="I687" s="232"/>
      <c r="J687" s="227"/>
      <c r="K687" s="227"/>
      <c r="L687" s="233"/>
      <c r="M687" s="234"/>
      <c r="N687" s="235"/>
      <c r="O687" s="235"/>
      <c r="P687" s="235"/>
      <c r="Q687" s="235"/>
      <c r="R687" s="235"/>
      <c r="S687" s="235"/>
      <c r="T687" s="236"/>
      <c r="AT687" s="237" t="s">
        <v>203</v>
      </c>
      <c r="AU687" s="237" t="s">
        <v>83</v>
      </c>
      <c r="AV687" s="12" t="s">
        <v>83</v>
      </c>
      <c r="AW687" s="12" t="s">
        <v>34</v>
      </c>
      <c r="AX687" s="12" t="s">
        <v>73</v>
      </c>
      <c r="AY687" s="237" t="s">
        <v>142</v>
      </c>
    </row>
    <row r="688" s="12" customFormat="1">
      <c r="B688" s="226"/>
      <c r="C688" s="227"/>
      <c r="D688" s="228" t="s">
        <v>203</v>
      </c>
      <c r="E688" s="229" t="s">
        <v>19</v>
      </c>
      <c r="F688" s="230" t="s">
        <v>1312</v>
      </c>
      <c r="G688" s="227"/>
      <c r="H688" s="231">
        <v>8072.9290000000001</v>
      </c>
      <c r="I688" s="232"/>
      <c r="J688" s="227"/>
      <c r="K688" s="227"/>
      <c r="L688" s="233"/>
      <c r="M688" s="234"/>
      <c r="N688" s="235"/>
      <c r="O688" s="235"/>
      <c r="P688" s="235"/>
      <c r="Q688" s="235"/>
      <c r="R688" s="235"/>
      <c r="S688" s="235"/>
      <c r="T688" s="236"/>
      <c r="AT688" s="237" t="s">
        <v>203</v>
      </c>
      <c r="AU688" s="237" t="s">
        <v>83</v>
      </c>
      <c r="AV688" s="12" t="s">
        <v>83</v>
      </c>
      <c r="AW688" s="12" t="s">
        <v>34</v>
      </c>
      <c r="AX688" s="12" t="s">
        <v>73</v>
      </c>
      <c r="AY688" s="237" t="s">
        <v>142</v>
      </c>
    </row>
    <row r="689" s="12" customFormat="1">
      <c r="B689" s="226"/>
      <c r="C689" s="227"/>
      <c r="D689" s="228" t="s">
        <v>203</v>
      </c>
      <c r="E689" s="229" t="s">
        <v>19</v>
      </c>
      <c r="F689" s="230" t="s">
        <v>1313</v>
      </c>
      <c r="G689" s="227"/>
      <c r="H689" s="231">
        <v>182.40000000000001</v>
      </c>
      <c r="I689" s="232"/>
      <c r="J689" s="227"/>
      <c r="K689" s="227"/>
      <c r="L689" s="233"/>
      <c r="M689" s="234"/>
      <c r="N689" s="235"/>
      <c r="O689" s="235"/>
      <c r="P689" s="235"/>
      <c r="Q689" s="235"/>
      <c r="R689" s="235"/>
      <c r="S689" s="235"/>
      <c r="T689" s="236"/>
      <c r="AT689" s="237" t="s">
        <v>203</v>
      </c>
      <c r="AU689" s="237" t="s">
        <v>83</v>
      </c>
      <c r="AV689" s="12" t="s">
        <v>83</v>
      </c>
      <c r="AW689" s="12" t="s">
        <v>34</v>
      </c>
      <c r="AX689" s="12" t="s">
        <v>73</v>
      </c>
      <c r="AY689" s="237" t="s">
        <v>142</v>
      </c>
    </row>
    <row r="690" s="12" customFormat="1">
      <c r="B690" s="226"/>
      <c r="C690" s="227"/>
      <c r="D690" s="228" t="s">
        <v>203</v>
      </c>
      <c r="E690" s="229" t="s">
        <v>19</v>
      </c>
      <c r="F690" s="230" t="s">
        <v>1314</v>
      </c>
      <c r="G690" s="227"/>
      <c r="H690" s="231">
        <v>209.75999999999999</v>
      </c>
      <c r="I690" s="232"/>
      <c r="J690" s="227"/>
      <c r="K690" s="227"/>
      <c r="L690" s="233"/>
      <c r="M690" s="234"/>
      <c r="N690" s="235"/>
      <c r="O690" s="235"/>
      <c r="P690" s="235"/>
      <c r="Q690" s="235"/>
      <c r="R690" s="235"/>
      <c r="S690" s="235"/>
      <c r="T690" s="236"/>
      <c r="AT690" s="237" t="s">
        <v>203</v>
      </c>
      <c r="AU690" s="237" t="s">
        <v>83</v>
      </c>
      <c r="AV690" s="12" t="s">
        <v>83</v>
      </c>
      <c r="AW690" s="12" t="s">
        <v>34</v>
      </c>
      <c r="AX690" s="12" t="s">
        <v>73</v>
      </c>
      <c r="AY690" s="237" t="s">
        <v>142</v>
      </c>
    </row>
    <row r="691" s="12" customFormat="1">
      <c r="B691" s="226"/>
      <c r="C691" s="227"/>
      <c r="D691" s="228" t="s">
        <v>203</v>
      </c>
      <c r="E691" s="229" t="s">
        <v>19</v>
      </c>
      <c r="F691" s="230" t="s">
        <v>1315</v>
      </c>
      <c r="G691" s="227"/>
      <c r="H691" s="231">
        <v>290.43400000000003</v>
      </c>
      <c r="I691" s="232"/>
      <c r="J691" s="227"/>
      <c r="K691" s="227"/>
      <c r="L691" s="233"/>
      <c r="M691" s="234"/>
      <c r="N691" s="235"/>
      <c r="O691" s="235"/>
      <c r="P691" s="235"/>
      <c r="Q691" s="235"/>
      <c r="R691" s="235"/>
      <c r="S691" s="235"/>
      <c r="T691" s="236"/>
      <c r="AT691" s="237" t="s">
        <v>203</v>
      </c>
      <c r="AU691" s="237" t="s">
        <v>83</v>
      </c>
      <c r="AV691" s="12" t="s">
        <v>83</v>
      </c>
      <c r="AW691" s="12" t="s">
        <v>34</v>
      </c>
      <c r="AX691" s="12" t="s">
        <v>73</v>
      </c>
      <c r="AY691" s="237" t="s">
        <v>142</v>
      </c>
    </row>
    <row r="692" s="14" customFormat="1">
      <c r="B692" s="248"/>
      <c r="C692" s="249"/>
      <c r="D692" s="228" t="s">
        <v>203</v>
      </c>
      <c r="E692" s="250" t="s">
        <v>19</v>
      </c>
      <c r="F692" s="251" t="s">
        <v>208</v>
      </c>
      <c r="G692" s="249"/>
      <c r="H692" s="252">
        <v>82140.107999999993</v>
      </c>
      <c r="I692" s="253"/>
      <c r="J692" s="249"/>
      <c r="K692" s="249"/>
      <c r="L692" s="254"/>
      <c r="M692" s="255"/>
      <c r="N692" s="256"/>
      <c r="O692" s="256"/>
      <c r="P692" s="256"/>
      <c r="Q692" s="256"/>
      <c r="R692" s="256"/>
      <c r="S692" s="256"/>
      <c r="T692" s="257"/>
      <c r="AT692" s="258" t="s">
        <v>203</v>
      </c>
      <c r="AU692" s="258" t="s">
        <v>83</v>
      </c>
      <c r="AV692" s="14" t="s">
        <v>141</v>
      </c>
      <c r="AW692" s="14" t="s">
        <v>34</v>
      </c>
      <c r="AX692" s="14" t="s">
        <v>81</v>
      </c>
      <c r="AY692" s="258" t="s">
        <v>142</v>
      </c>
    </row>
    <row r="693" s="1" customFormat="1" ht="36" customHeight="1">
      <c r="B693" s="39"/>
      <c r="C693" s="197" t="s">
        <v>1316</v>
      </c>
      <c r="D693" s="197" t="s">
        <v>137</v>
      </c>
      <c r="E693" s="198" t="s">
        <v>1317</v>
      </c>
      <c r="F693" s="199" t="s">
        <v>1318</v>
      </c>
      <c r="G693" s="200" t="s">
        <v>280</v>
      </c>
      <c r="H693" s="201">
        <v>151.178</v>
      </c>
      <c r="I693" s="202"/>
      <c r="J693" s="203">
        <f>ROUND(I693*H693,2)</f>
        <v>0</v>
      </c>
      <c r="K693" s="199" t="s">
        <v>194</v>
      </c>
      <c r="L693" s="44"/>
      <c r="M693" s="204" t="s">
        <v>19</v>
      </c>
      <c r="N693" s="205" t="s">
        <v>44</v>
      </c>
      <c r="O693" s="84"/>
      <c r="P693" s="206">
        <f>O693*H693</f>
        <v>0</v>
      </c>
      <c r="Q693" s="206">
        <v>0</v>
      </c>
      <c r="R693" s="206">
        <f>Q693*H693</f>
        <v>0</v>
      </c>
      <c r="S693" s="206">
        <v>0</v>
      </c>
      <c r="T693" s="207">
        <f>S693*H693</f>
        <v>0</v>
      </c>
      <c r="AR693" s="208" t="s">
        <v>141</v>
      </c>
      <c r="AT693" s="208" t="s">
        <v>137</v>
      </c>
      <c r="AU693" s="208" t="s">
        <v>83</v>
      </c>
      <c r="AY693" s="18" t="s">
        <v>142</v>
      </c>
      <c r="BE693" s="209">
        <f>IF(N693="základní",J693,0)</f>
        <v>0</v>
      </c>
      <c r="BF693" s="209">
        <f>IF(N693="snížená",J693,0)</f>
        <v>0</v>
      </c>
      <c r="BG693" s="209">
        <f>IF(N693="zákl. přenesená",J693,0)</f>
        <v>0</v>
      </c>
      <c r="BH693" s="209">
        <f>IF(N693="sníž. přenesená",J693,0)</f>
        <v>0</v>
      </c>
      <c r="BI693" s="209">
        <f>IF(N693="nulová",J693,0)</f>
        <v>0</v>
      </c>
      <c r="BJ693" s="18" t="s">
        <v>81</v>
      </c>
      <c r="BK693" s="209">
        <f>ROUND(I693*H693,2)</f>
        <v>0</v>
      </c>
      <c r="BL693" s="18" t="s">
        <v>141</v>
      </c>
      <c r="BM693" s="208" t="s">
        <v>1319</v>
      </c>
    </row>
    <row r="694" s="12" customFormat="1">
      <c r="B694" s="226"/>
      <c r="C694" s="227"/>
      <c r="D694" s="228" t="s">
        <v>203</v>
      </c>
      <c r="E694" s="229" t="s">
        <v>19</v>
      </c>
      <c r="F694" s="230" t="s">
        <v>1320</v>
      </c>
      <c r="G694" s="227"/>
      <c r="H694" s="231">
        <v>16.800000000000001</v>
      </c>
      <c r="I694" s="232"/>
      <c r="J694" s="227"/>
      <c r="K694" s="227"/>
      <c r="L694" s="233"/>
      <c r="M694" s="234"/>
      <c r="N694" s="235"/>
      <c r="O694" s="235"/>
      <c r="P694" s="235"/>
      <c r="Q694" s="235"/>
      <c r="R694" s="235"/>
      <c r="S694" s="235"/>
      <c r="T694" s="236"/>
      <c r="AT694" s="237" t="s">
        <v>203</v>
      </c>
      <c r="AU694" s="237" t="s">
        <v>83</v>
      </c>
      <c r="AV694" s="12" t="s">
        <v>83</v>
      </c>
      <c r="AW694" s="12" t="s">
        <v>34</v>
      </c>
      <c r="AX694" s="12" t="s">
        <v>73</v>
      </c>
      <c r="AY694" s="237" t="s">
        <v>142</v>
      </c>
    </row>
    <row r="695" s="12" customFormat="1">
      <c r="B695" s="226"/>
      <c r="C695" s="227"/>
      <c r="D695" s="228" t="s">
        <v>203</v>
      </c>
      <c r="E695" s="229" t="s">
        <v>19</v>
      </c>
      <c r="F695" s="230" t="s">
        <v>1321</v>
      </c>
      <c r="G695" s="227"/>
      <c r="H695" s="231">
        <v>26.399999999999999</v>
      </c>
      <c r="I695" s="232"/>
      <c r="J695" s="227"/>
      <c r="K695" s="227"/>
      <c r="L695" s="233"/>
      <c r="M695" s="234"/>
      <c r="N695" s="235"/>
      <c r="O695" s="235"/>
      <c r="P695" s="235"/>
      <c r="Q695" s="235"/>
      <c r="R695" s="235"/>
      <c r="S695" s="235"/>
      <c r="T695" s="236"/>
      <c r="AT695" s="237" t="s">
        <v>203</v>
      </c>
      <c r="AU695" s="237" t="s">
        <v>83</v>
      </c>
      <c r="AV695" s="12" t="s">
        <v>83</v>
      </c>
      <c r="AW695" s="12" t="s">
        <v>34</v>
      </c>
      <c r="AX695" s="12" t="s">
        <v>73</v>
      </c>
      <c r="AY695" s="237" t="s">
        <v>142</v>
      </c>
    </row>
    <row r="696" s="12" customFormat="1">
      <c r="B696" s="226"/>
      <c r="C696" s="227"/>
      <c r="D696" s="228" t="s">
        <v>203</v>
      </c>
      <c r="E696" s="229" t="s">
        <v>19</v>
      </c>
      <c r="F696" s="230" t="s">
        <v>1322</v>
      </c>
      <c r="G696" s="227"/>
      <c r="H696" s="231">
        <v>76.992999999999995</v>
      </c>
      <c r="I696" s="232"/>
      <c r="J696" s="227"/>
      <c r="K696" s="227"/>
      <c r="L696" s="233"/>
      <c r="M696" s="234"/>
      <c r="N696" s="235"/>
      <c r="O696" s="235"/>
      <c r="P696" s="235"/>
      <c r="Q696" s="235"/>
      <c r="R696" s="235"/>
      <c r="S696" s="235"/>
      <c r="T696" s="236"/>
      <c r="AT696" s="237" t="s">
        <v>203</v>
      </c>
      <c r="AU696" s="237" t="s">
        <v>83</v>
      </c>
      <c r="AV696" s="12" t="s">
        <v>83</v>
      </c>
      <c r="AW696" s="12" t="s">
        <v>34</v>
      </c>
      <c r="AX696" s="12" t="s">
        <v>73</v>
      </c>
      <c r="AY696" s="237" t="s">
        <v>142</v>
      </c>
    </row>
    <row r="697" s="12" customFormat="1">
      <c r="B697" s="226"/>
      <c r="C697" s="227"/>
      <c r="D697" s="228" t="s">
        <v>203</v>
      </c>
      <c r="E697" s="229" t="s">
        <v>19</v>
      </c>
      <c r="F697" s="230" t="s">
        <v>1323</v>
      </c>
      <c r="G697" s="227"/>
      <c r="H697" s="231">
        <v>25.984999999999999</v>
      </c>
      <c r="I697" s="232"/>
      <c r="J697" s="227"/>
      <c r="K697" s="227"/>
      <c r="L697" s="233"/>
      <c r="M697" s="234"/>
      <c r="N697" s="235"/>
      <c r="O697" s="235"/>
      <c r="P697" s="235"/>
      <c r="Q697" s="235"/>
      <c r="R697" s="235"/>
      <c r="S697" s="235"/>
      <c r="T697" s="236"/>
      <c r="AT697" s="237" t="s">
        <v>203</v>
      </c>
      <c r="AU697" s="237" t="s">
        <v>83</v>
      </c>
      <c r="AV697" s="12" t="s">
        <v>83</v>
      </c>
      <c r="AW697" s="12" t="s">
        <v>34</v>
      </c>
      <c r="AX697" s="12" t="s">
        <v>73</v>
      </c>
      <c r="AY697" s="237" t="s">
        <v>142</v>
      </c>
    </row>
    <row r="698" s="12" customFormat="1">
      <c r="B698" s="226"/>
      <c r="C698" s="227"/>
      <c r="D698" s="228" t="s">
        <v>203</v>
      </c>
      <c r="E698" s="229" t="s">
        <v>19</v>
      </c>
      <c r="F698" s="230" t="s">
        <v>1324</v>
      </c>
      <c r="G698" s="227"/>
      <c r="H698" s="231">
        <v>5</v>
      </c>
      <c r="I698" s="232"/>
      <c r="J698" s="227"/>
      <c r="K698" s="227"/>
      <c r="L698" s="233"/>
      <c r="M698" s="234"/>
      <c r="N698" s="235"/>
      <c r="O698" s="235"/>
      <c r="P698" s="235"/>
      <c r="Q698" s="235"/>
      <c r="R698" s="235"/>
      <c r="S698" s="235"/>
      <c r="T698" s="236"/>
      <c r="AT698" s="237" t="s">
        <v>203</v>
      </c>
      <c r="AU698" s="237" t="s">
        <v>83</v>
      </c>
      <c r="AV698" s="12" t="s">
        <v>83</v>
      </c>
      <c r="AW698" s="12" t="s">
        <v>34</v>
      </c>
      <c r="AX698" s="12" t="s">
        <v>73</v>
      </c>
      <c r="AY698" s="237" t="s">
        <v>142</v>
      </c>
    </row>
    <row r="699" s="14" customFormat="1">
      <c r="B699" s="248"/>
      <c r="C699" s="249"/>
      <c r="D699" s="228" t="s">
        <v>203</v>
      </c>
      <c r="E699" s="250" t="s">
        <v>19</v>
      </c>
      <c r="F699" s="251" t="s">
        <v>208</v>
      </c>
      <c r="G699" s="249"/>
      <c r="H699" s="252">
        <v>151.178</v>
      </c>
      <c r="I699" s="253"/>
      <c r="J699" s="249"/>
      <c r="K699" s="249"/>
      <c r="L699" s="254"/>
      <c r="M699" s="255"/>
      <c r="N699" s="256"/>
      <c r="O699" s="256"/>
      <c r="P699" s="256"/>
      <c r="Q699" s="256"/>
      <c r="R699" s="256"/>
      <c r="S699" s="256"/>
      <c r="T699" s="257"/>
      <c r="AT699" s="258" t="s">
        <v>203</v>
      </c>
      <c r="AU699" s="258" t="s">
        <v>83</v>
      </c>
      <c r="AV699" s="14" t="s">
        <v>141</v>
      </c>
      <c r="AW699" s="14" t="s">
        <v>34</v>
      </c>
      <c r="AX699" s="14" t="s">
        <v>81</v>
      </c>
      <c r="AY699" s="258" t="s">
        <v>142</v>
      </c>
    </row>
    <row r="700" s="1" customFormat="1" ht="36" customHeight="1">
      <c r="B700" s="39"/>
      <c r="C700" s="197" t="s">
        <v>1325</v>
      </c>
      <c r="D700" s="197" t="s">
        <v>137</v>
      </c>
      <c r="E700" s="198" t="s">
        <v>1326</v>
      </c>
      <c r="F700" s="199" t="s">
        <v>1305</v>
      </c>
      <c r="G700" s="200" t="s">
        <v>280</v>
      </c>
      <c r="H700" s="201">
        <v>2094.7820000000002</v>
      </c>
      <c r="I700" s="202"/>
      <c r="J700" s="203">
        <f>ROUND(I700*H700,2)</f>
        <v>0</v>
      </c>
      <c r="K700" s="199" t="s">
        <v>194</v>
      </c>
      <c r="L700" s="44"/>
      <c r="M700" s="204" t="s">
        <v>19</v>
      </c>
      <c r="N700" s="205" t="s">
        <v>44</v>
      </c>
      <c r="O700" s="84"/>
      <c r="P700" s="206">
        <f>O700*H700</f>
        <v>0</v>
      </c>
      <c r="Q700" s="206">
        <v>0</v>
      </c>
      <c r="R700" s="206">
        <f>Q700*H700</f>
        <v>0</v>
      </c>
      <c r="S700" s="206">
        <v>0</v>
      </c>
      <c r="T700" s="207">
        <f>S700*H700</f>
        <v>0</v>
      </c>
      <c r="AR700" s="208" t="s">
        <v>141</v>
      </c>
      <c r="AT700" s="208" t="s">
        <v>137</v>
      </c>
      <c r="AU700" s="208" t="s">
        <v>83</v>
      </c>
      <c r="AY700" s="18" t="s">
        <v>142</v>
      </c>
      <c r="BE700" s="209">
        <f>IF(N700="základní",J700,0)</f>
        <v>0</v>
      </c>
      <c r="BF700" s="209">
        <f>IF(N700="snížená",J700,0)</f>
        <v>0</v>
      </c>
      <c r="BG700" s="209">
        <f>IF(N700="zákl. přenesená",J700,0)</f>
        <v>0</v>
      </c>
      <c r="BH700" s="209">
        <f>IF(N700="sníž. přenesená",J700,0)</f>
        <v>0</v>
      </c>
      <c r="BI700" s="209">
        <f>IF(N700="nulová",J700,0)</f>
        <v>0</v>
      </c>
      <c r="BJ700" s="18" t="s">
        <v>81</v>
      </c>
      <c r="BK700" s="209">
        <f>ROUND(I700*H700,2)</f>
        <v>0</v>
      </c>
      <c r="BL700" s="18" t="s">
        <v>141</v>
      </c>
      <c r="BM700" s="208" t="s">
        <v>1327</v>
      </c>
    </row>
    <row r="701" s="12" customFormat="1">
      <c r="B701" s="226"/>
      <c r="C701" s="227"/>
      <c r="D701" s="228" t="s">
        <v>203</v>
      </c>
      <c r="E701" s="229" t="s">
        <v>19</v>
      </c>
      <c r="F701" s="230" t="s">
        <v>1328</v>
      </c>
      <c r="G701" s="227"/>
      <c r="H701" s="231">
        <v>16.800000000000001</v>
      </c>
      <c r="I701" s="232"/>
      <c r="J701" s="227"/>
      <c r="K701" s="227"/>
      <c r="L701" s="233"/>
      <c r="M701" s="234"/>
      <c r="N701" s="235"/>
      <c r="O701" s="235"/>
      <c r="P701" s="235"/>
      <c r="Q701" s="235"/>
      <c r="R701" s="235"/>
      <c r="S701" s="235"/>
      <c r="T701" s="236"/>
      <c r="AT701" s="237" t="s">
        <v>203</v>
      </c>
      <c r="AU701" s="237" t="s">
        <v>83</v>
      </c>
      <c r="AV701" s="12" t="s">
        <v>83</v>
      </c>
      <c r="AW701" s="12" t="s">
        <v>34</v>
      </c>
      <c r="AX701" s="12" t="s">
        <v>73</v>
      </c>
      <c r="AY701" s="237" t="s">
        <v>142</v>
      </c>
    </row>
    <row r="702" s="12" customFormat="1">
      <c r="B702" s="226"/>
      <c r="C702" s="227"/>
      <c r="D702" s="228" t="s">
        <v>203</v>
      </c>
      <c r="E702" s="229" t="s">
        <v>19</v>
      </c>
      <c r="F702" s="230" t="s">
        <v>1329</v>
      </c>
      <c r="G702" s="227"/>
      <c r="H702" s="231">
        <v>26.399999999999999</v>
      </c>
      <c r="I702" s="232"/>
      <c r="J702" s="227"/>
      <c r="K702" s="227"/>
      <c r="L702" s="233"/>
      <c r="M702" s="234"/>
      <c r="N702" s="235"/>
      <c r="O702" s="235"/>
      <c r="P702" s="235"/>
      <c r="Q702" s="235"/>
      <c r="R702" s="235"/>
      <c r="S702" s="235"/>
      <c r="T702" s="236"/>
      <c r="AT702" s="237" t="s">
        <v>203</v>
      </c>
      <c r="AU702" s="237" t="s">
        <v>83</v>
      </c>
      <c r="AV702" s="12" t="s">
        <v>83</v>
      </c>
      <c r="AW702" s="12" t="s">
        <v>34</v>
      </c>
      <c r="AX702" s="12" t="s">
        <v>73</v>
      </c>
      <c r="AY702" s="237" t="s">
        <v>142</v>
      </c>
    </row>
    <row r="703" s="12" customFormat="1">
      <c r="B703" s="226"/>
      <c r="C703" s="227"/>
      <c r="D703" s="228" t="s">
        <v>203</v>
      </c>
      <c r="E703" s="229" t="s">
        <v>19</v>
      </c>
      <c r="F703" s="230" t="s">
        <v>1330</v>
      </c>
      <c r="G703" s="227"/>
      <c r="H703" s="231">
        <v>1462.867</v>
      </c>
      <c r="I703" s="232"/>
      <c r="J703" s="227"/>
      <c r="K703" s="227"/>
      <c r="L703" s="233"/>
      <c r="M703" s="234"/>
      <c r="N703" s="235"/>
      <c r="O703" s="235"/>
      <c r="P703" s="235"/>
      <c r="Q703" s="235"/>
      <c r="R703" s="235"/>
      <c r="S703" s="235"/>
      <c r="T703" s="236"/>
      <c r="AT703" s="237" t="s">
        <v>203</v>
      </c>
      <c r="AU703" s="237" t="s">
        <v>83</v>
      </c>
      <c r="AV703" s="12" t="s">
        <v>83</v>
      </c>
      <c r="AW703" s="12" t="s">
        <v>34</v>
      </c>
      <c r="AX703" s="12" t="s">
        <v>73</v>
      </c>
      <c r="AY703" s="237" t="s">
        <v>142</v>
      </c>
    </row>
    <row r="704" s="12" customFormat="1">
      <c r="B704" s="226"/>
      <c r="C704" s="227"/>
      <c r="D704" s="228" t="s">
        <v>203</v>
      </c>
      <c r="E704" s="229" t="s">
        <v>19</v>
      </c>
      <c r="F704" s="230" t="s">
        <v>1331</v>
      </c>
      <c r="G704" s="227"/>
      <c r="H704" s="231">
        <v>493.71499999999998</v>
      </c>
      <c r="I704" s="232"/>
      <c r="J704" s="227"/>
      <c r="K704" s="227"/>
      <c r="L704" s="233"/>
      <c r="M704" s="234"/>
      <c r="N704" s="235"/>
      <c r="O704" s="235"/>
      <c r="P704" s="235"/>
      <c r="Q704" s="235"/>
      <c r="R704" s="235"/>
      <c r="S704" s="235"/>
      <c r="T704" s="236"/>
      <c r="AT704" s="237" t="s">
        <v>203</v>
      </c>
      <c r="AU704" s="237" t="s">
        <v>83</v>
      </c>
      <c r="AV704" s="12" t="s">
        <v>83</v>
      </c>
      <c r="AW704" s="12" t="s">
        <v>34</v>
      </c>
      <c r="AX704" s="12" t="s">
        <v>73</v>
      </c>
      <c r="AY704" s="237" t="s">
        <v>142</v>
      </c>
    </row>
    <row r="705" s="12" customFormat="1">
      <c r="B705" s="226"/>
      <c r="C705" s="227"/>
      <c r="D705" s="228" t="s">
        <v>203</v>
      </c>
      <c r="E705" s="229" t="s">
        <v>19</v>
      </c>
      <c r="F705" s="230" t="s">
        <v>1332</v>
      </c>
      <c r="G705" s="227"/>
      <c r="H705" s="231">
        <v>95</v>
      </c>
      <c r="I705" s="232"/>
      <c r="J705" s="227"/>
      <c r="K705" s="227"/>
      <c r="L705" s="233"/>
      <c r="M705" s="234"/>
      <c r="N705" s="235"/>
      <c r="O705" s="235"/>
      <c r="P705" s="235"/>
      <c r="Q705" s="235"/>
      <c r="R705" s="235"/>
      <c r="S705" s="235"/>
      <c r="T705" s="236"/>
      <c r="AT705" s="237" t="s">
        <v>203</v>
      </c>
      <c r="AU705" s="237" t="s">
        <v>83</v>
      </c>
      <c r="AV705" s="12" t="s">
        <v>83</v>
      </c>
      <c r="AW705" s="12" t="s">
        <v>34</v>
      </c>
      <c r="AX705" s="12" t="s">
        <v>73</v>
      </c>
      <c r="AY705" s="237" t="s">
        <v>142</v>
      </c>
    </row>
    <row r="706" s="14" customFormat="1">
      <c r="B706" s="248"/>
      <c r="C706" s="249"/>
      <c r="D706" s="228" t="s">
        <v>203</v>
      </c>
      <c r="E706" s="250" t="s">
        <v>19</v>
      </c>
      <c r="F706" s="251" t="s">
        <v>208</v>
      </c>
      <c r="G706" s="249"/>
      <c r="H706" s="252">
        <v>2094.7820000000002</v>
      </c>
      <c r="I706" s="253"/>
      <c r="J706" s="249"/>
      <c r="K706" s="249"/>
      <c r="L706" s="254"/>
      <c r="M706" s="255"/>
      <c r="N706" s="256"/>
      <c r="O706" s="256"/>
      <c r="P706" s="256"/>
      <c r="Q706" s="256"/>
      <c r="R706" s="256"/>
      <c r="S706" s="256"/>
      <c r="T706" s="257"/>
      <c r="AT706" s="258" t="s">
        <v>203</v>
      </c>
      <c r="AU706" s="258" t="s">
        <v>83</v>
      </c>
      <c r="AV706" s="14" t="s">
        <v>141</v>
      </c>
      <c r="AW706" s="14" t="s">
        <v>34</v>
      </c>
      <c r="AX706" s="14" t="s">
        <v>81</v>
      </c>
      <c r="AY706" s="258" t="s">
        <v>142</v>
      </c>
    </row>
    <row r="707" s="13" customFormat="1">
      <c r="B707" s="238"/>
      <c r="C707" s="239"/>
      <c r="D707" s="228" t="s">
        <v>203</v>
      </c>
      <c r="E707" s="240" t="s">
        <v>19</v>
      </c>
      <c r="F707" s="241" t="s">
        <v>1333</v>
      </c>
      <c r="G707" s="239"/>
      <c r="H707" s="240" t="s">
        <v>19</v>
      </c>
      <c r="I707" s="242"/>
      <c r="J707" s="239"/>
      <c r="K707" s="239"/>
      <c r="L707" s="243"/>
      <c r="M707" s="244"/>
      <c r="N707" s="245"/>
      <c r="O707" s="245"/>
      <c r="P707" s="245"/>
      <c r="Q707" s="245"/>
      <c r="R707" s="245"/>
      <c r="S707" s="245"/>
      <c r="T707" s="246"/>
      <c r="AT707" s="247" t="s">
        <v>203</v>
      </c>
      <c r="AU707" s="247" t="s">
        <v>83</v>
      </c>
      <c r="AV707" s="13" t="s">
        <v>81</v>
      </c>
      <c r="AW707" s="13" t="s">
        <v>34</v>
      </c>
      <c r="AX707" s="13" t="s">
        <v>73</v>
      </c>
      <c r="AY707" s="247" t="s">
        <v>142</v>
      </c>
    </row>
    <row r="708" s="13" customFormat="1">
      <c r="B708" s="238"/>
      <c r="C708" s="239"/>
      <c r="D708" s="228" t="s">
        <v>203</v>
      </c>
      <c r="E708" s="240" t="s">
        <v>19</v>
      </c>
      <c r="F708" s="241" t="s">
        <v>1334</v>
      </c>
      <c r="G708" s="239"/>
      <c r="H708" s="240" t="s">
        <v>19</v>
      </c>
      <c r="I708" s="242"/>
      <c r="J708" s="239"/>
      <c r="K708" s="239"/>
      <c r="L708" s="243"/>
      <c r="M708" s="244"/>
      <c r="N708" s="245"/>
      <c r="O708" s="245"/>
      <c r="P708" s="245"/>
      <c r="Q708" s="245"/>
      <c r="R708" s="245"/>
      <c r="S708" s="245"/>
      <c r="T708" s="246"/>
      <c r="AT708" s="247" t="s">
        <v>203</v>
      </c>
      <c r="AU708" s="247" t="s">
        <v>83</v>
      </c>
      <c r="AV708" s="13" t="s">
        <v>81</v>
      </c>
      <c r="AW708" s="13" t="s">
        <v>34</v>
      </c>
      <c r="AX708" s="13" t="s">
        <v>73</v>
      </c>
      <c r="AY708" s="247" t="s">
        <v>142</v>
      </c>
    </row>
    <row r="709" s="1" customFormat="1" ht="36" customHeight="1">
      <c r="B709" s="39"/>
      <c r="C709" s="197" t="s">
        <v>1335</v>
      </c>
      <c r="D709" s="197" t="s">
        <v>137</v>
      </c>
      <c r="E709" s="198" t="s">
        <v>1336</v>
      </c>
      <c r="F709" s="199" t="s">
        <v>1337</v>
      </c>
      <c r="G709" s="200" t="s">
        <v>280</v>
      </c>
      <c r="H709" s="201">
        <v>203.88300000000001</v>
      </c>
      <c r="I709" s="202"/>
      <c r="J709" s="203">
        <f>ROUND(I709*H709,2)</f>
        <v>0</v>
      </c>
      <c r="K709" s="199" t="s">
        <v>194</v>
      </c>
      <c r="L709" s="44"/>
      <c r="M709" s="204" t="s">
        <v>19</v>
      </c>
      <c r="N709" s="205" t="s">
        <v>44</v>
      </c>
      <c r="O709" s="84"/>
      <c r="P709" s="206">
        <f>O709*H709</f>
        <v>0</v>
      </c>
      <c r="Q709" s="206">
        <v>0</v>
      </c>
      <c r="R709" s="206">
        <f>Q709*H709</f>
        <v>0</v>
      </c>
      <c r="S709" s="206">
        <v>0</v>
      </c>
      <c r="T709" s="207">
        <f>S709*H709</f>
        <v>0</v>
      </c>
      <c r="AR709" s="208" t="s">
        <v>141</v>
      </c>
      <c r="AT709" s="208" t="s">
        <v>137</v>
      </c>
      <c r="AU709" s="208" t="s">
        <v>83</v>
      </c>
      <c r="AY709" s="18" t="s">
        <v>142</v>
      </c>
      <c r="BE709" s="209">
        <f>IF(N709="základní",J709,0)</f>
        <v>0</v>
      </c>
      <c r="BF709" s="209">
        <f>IF(N709="snížená",J709,0)</f>
        <v>0</v>
      </c>
      <c r="BG709" s="209">
        <f>IF(N709="zákl. přenesená",J709,0)</f>
        <v>0</v>
      </c>
      <c r="BH709" s="209">
        <f>IF(N709="sníž. přenesená",J709,0)</f>
        <v>0</v>
      </c>
      <c r="BI709" s="209">
        <f>IF(N709="nulová",J709,0)</f>
        <v>0</v>
      </c>
      <c r="BJ709" s="18" t="s">
        <v>81</v>
      </c>
      <c r="BK709" s="209">
        <f>ROUND(I709*H709,2)</f>
        <v>0</v>
      </c>
      <c r="BL709" s="18" t="s">
        <v>141</v>
      </c>
      <c r="BM709" s="208" t="s">
        <v>1338</v>
      </c>
    </row>
    <row r="710" s="12" customFormat="1">
      <c r="B710" s="226"/>
      <c r="C710" s="227"/>
      <c r="D710" s="228" t="s">
        <v>203</v>
      </c>
      <c r="E710" s="229" t="s">
        <v>19</v>
      </c>
      <c r="F710" s="230" t="s">
        <v>1339</v>
      </c>
      <c r="G710" s="227"/>
      <c r="H710" s="231">
        <v>11.727</v>
      </c>
      <c r="I710" s="232"/>
      <c r="J710" s="227"/>
      <c r="K710" s="227"/>
      <c r="L710" s="233"/>
      <c r="M710" s="234"/>
      <c r="N710" s="235"/>
      <c r="O710" s="235"/>
      <c r="P710" s="235"/>
      <c r="Q710" s="235"/>
      <c r="R710" s="235"/>
      <c r="S710" s="235"/>
      <c r="T710" s="236"/>
      <c r="AT710" s="237" t="s">
        <v>203</v>
      </c>
      <c r="AU710" s="237" t="s">
        <v>83</v>
      </c>
      <c r="AV710" s="12" t="s">
        <v>83</v>
      </c>
      <c r="AW710" s="12" t="s">
        <v>34</v>
      </c>
      <c r="AX710" s="12" t="s">
        <v>73</v>
      </c>
      <c r="AY710" s="237" t="s">
        <v>142</v>
      </c>
    </row>
    <row r="711" s="12" customFormat="1">
      <c r="B711" s="226"/>
      <c r="C711" s="227"/>
      <c r="D711" s="228" t="s">
        <v>203</v>
      </c>
      <c r="E711" s="229" t="s">
        <v>19</v>
      </c>
      <c r="F711" s="230" t="s">
        <v>1340</v>
      </c>
      <c r="G711" s="227"/>
      <c r="H711" s="231">
        <v>62.057000000000002</v>
      </c>
      <c r="I711" s="232"/>
      <c r="J711" s="227"/>
      <c r="K711" s="227"/>
      <c r="L711" s="233"/>
      <c r="M711" s="234"/>
      <c r="N711" s="235"/>
      <c r="O711" s="235"/>
      <c r="P711" s="235"/>
      <c r="Q711" s="235"/>
      <c r="R711" s="235"/>
      <c r="S711" s="235"/>
      <c r="T711" s="236"/>
      <c r="AT711" s="237" t="s">
        <v>203</v>
      </c>
      <c r="AU711" s="237" t="s">
        <v>83</v>
      </c>
      <c r="AV711" s="12" t="s">
        <v>83</v>
      </c>
      <c r="AW711" s="12" t="s">
        <v>34</v>
      </c>
      <c r="AX711" s="12" t="s">
        <v>73</v>
      </c>
      <c r="AY711" s="237" t="s">
        <v>142</v>
      </c>
    </row>
    <row r="712" s="12" customFormat="1">
      <c r="B712" s="226"/>
      <c r="C712" s="227"/>
      <c r="D712" s="228" t="s">
        <v>203</v>
      </c>
      <c r="E712" s="229" t="s">
        <v>19</v>
      </c>
      <c r="F712" s="230" t="s">
        <v>1341</v>
      </c>
      <c r="G712" s="227"/>
      <c r="H712" s="231">
        <v>98.460999999999999</v>
      </c>
      <c r="I712" s="232"/>
      <c r="J712" s="227"/>
      <c r="K712" s="227"/>
      <c r="L712" s="233"/>
      <c r="M712" s="234"/>
      <c r="N712" s="235"/>
      <c r="O712" s="235"/>
      <c r="P712" s="235"/>
      <c r="Q712" s="235"/>
      <c r="R712" s="235"/>
      <c r="S712" s="235"/>
      <c r="T712" s="236"/>
      <c r="AT712" s="237" t="s">
        <v>203</v>
      </c>
      <c r="AU712" s="237" t="s">
        <v>83</v>
      </c>
      <c r="AV712" s="12" t="s">
        <v>83</v>
      </c>
      <c r="AW712" s="12" t="s">
        <v>34</v>
      </c>
      <c r="AX712" s="12" t="s">
        <v>73</v>
      </c>
      <c r="AY712" s="237" t="s">
        <v>142</v>
      </c>
    </row>
    <row r="713" s="12" customFormat="1">
      <c r="B713" s="226"/>
      <c r="C713" s="227"/>
      <c r="D713" s="228" t="s">
        <v>203</v>
      </c>
      <c r="E713" s="229" t="s">
        <v>19</v>
      </c>
      <c r="F713" s="230" t="s">
        <v>1342</v>
      </c>
      <c r="G713" s="227"/>
      <c r="H713" s="231">
        <v>6.2949999999999999</v>
      </c>
      <c r="I713" s="232"/>
      <c r="J713" s="227"/>
      <c r="K713" s="227"/>
      <c r="L713" s="233"/>
      <c r="M713" s="234"/>
      <c r="N713" s="235"/>
      <c r="O713" s="235"/>
      <c r="P713" s="235"/>
      <c r="Q713" s="235"/>
      <c r="R713" s="235"/>
      <c r="S713" s="235"/>
      <c r="T713" s="236"/>
      <c r="AT713" s="237" t="s">
        <v>203</v>
      </c>
      <c r="AU713" s="237" t="s">
        <v>83</v>
      </c>
      <c r="AV713" s="12" t="s">
        <v>83</v>
      </c>
      <c r="AW713" s="12" t="s">
        <v>34</v>
      </c>
      <c r="AX713" s="12" t="s">
        <v>73</v>
      </c>
      <c r="AY713" s="237" t="s">
        <v>142</v>
      </c>
    </row>
    <row r="714" s="12" customFormat="1">
      <c r="B714" s="226"/>
      <c r="C714" s="227"/>
      <c r="D714" s="228" t="s">
        <v>203</v>
      </c>
      <c r="E714" s="229" t="s">
        <v>19</v>
      </c>
      <c r="F714" s="230" t="s">
        <v>1343</v>
      </c>
      <c r="G714" s="227"/>
      <c r="H714" s="231">
        <v>11.939</v>
      </c>
      <c r="I714" s="232"/>
      <c r="J714" s="227"/>
      <c r="K714" s="227"/>
      <c r="L714" s="233"/>
      <c r="M714" s="234"/>
      <c r="N714" s="235"/>
      <c r="O714" s="235"/>
      <c r="P714" s="235"/>
      <c r="Q714" s="235"/>
      <c r="R714" s="235"/>
      <c r="S714" s="235"/>
      <c r="T714" s="236"/>
      <c r="AT714" s="237" t="s">
        <v>203</v>
      </c>
      <c r="AU714" s="237" t="s">
        <v>83</v>
      </c>
      <c r="AV714" s="12" t="s">
        <v>83</v>
      </c>
      <c r="AW714" s="12" t="s">
        <v>34</v>
      </c>
      <c r="AX714" s="12" t="s">
        <v>73</v>
      </c>
      <c r="AY714" s="237" t="s">
        <v>142</v>
      </c>
    </row>
    <row r="715" s="12" customFormat="1">
      <c r="B715" s="226"/>
      <c r="C715" s="227"/>
      <c r="D715" s="228" t="s">
        <v>203</v>
      </c>
      <c r="E715" s="229" t="s">
        <v>19</v>
      </c>
      <c r="F715" s="230" t="s">
        <v>1344</v>
      </c>
      <c r="G715" s="227"/>
      <c r="H715" s="231">
        <v>12.964</v>
      </c>
      <c r="I715" s="232"/>
      <c r="J715" s="227"/>
      <c r="K715" s="227"/>
      <c r="L715" s="233"/>
      <c r="M715" s="234"/>
      <c r="N715" s="235"/>
      <c r="O715" s="235"/>
      <c r="P715" s="235"/>
      <c r="Q715" s="235"/>
      <c r="R715" s="235"/>
      <c r="S715" s="235"/>
      <c r="T715" s="236"/>
      <c r="AT715" s="237" t="s">
        <v>203</v>
      </c>
      <c r="AU715" s="237" t="s">
        <v>83</v>
      </c>
      <c r="AV715" s="12" t="s">
        <v>83</v>
      </c>
      <c r="AW715" s="12" t="s">
        <v>34</v>
      </c>
      <c r="AX715" s="12" t="s">
        <v>73</v>
      </c>
      <c r="AY715" s="237" t="s">
        <v>142</v>
      </c>
    </row>
    <row r="716" s="12" customFormat="1">
      <c r="B716" s="226"/>
      <c r="C716" s="227"/>
      <c r="D716" s="228" t="s">
        <v>203</v>
      </c>
      <c r="E716" s="229" t="s">
        <v>19</v>
      </c>
      <c r="F716" s="230" t="s">
        <v>1345</v>
      </c>
      <c r="G716" s="227"/>
      <c r="H716" s="231">
        <v>0.44</v>
      </c>
      <c r="I716" s="232"/>
      <c r="J716" s="227"/>
      <c r="K716" s="227"/>
      <c r="L716" s="233"/>
      <c r="M716" s="234"/>
      <c r="N716" s="235"/>
      <c r="O716" s="235"/>
      <c r="P716" s="235"/>
      <c r="Q716" s="235"/>
      <c r="R716" s="235"/>
      <c r="S716" s="235"/>
      <c r="T716" s="236"/>
      <c r="AT716" s="237" t="s">
        <v>203</v>
      </c>
      <c r="AU716" s="237" t="s">
        <v>83</v>
      </c>
      <c r="AV716" s="12" t="s">
        <v>83</v>
      </c>
      <c r="AW716" s="12" t="s">
        <v>34</v>
      </c>
      <c r="AX716" s="12" t="s">
        <v>73</v>
      </c>
      <c r="AY716" s="237" t="s">
        <v>142</v>
      </c>
    </row>
    <row r="717" s="14" customFormat="1">
      <c r="B717" s="248"/>
      <c r="C717" s="249"/>
      <c r="D717" s="228" t="s">
        <v>203</v>
      </c>
      <c r="E717" s="250" t="s">
        <v>19</v>
      </c>
      <c r="F717" s="251" t="s">
        <v>208</v>
      </c>
      <c r="G717" s="249"/>
      <c r="H717" s="252">
        <v>203.88299999999998</v>
      </c>
      <c r="I717" s="253"/>
      <c r="J717" s="249"/>
      <c r="K717" s="249"/>
      <c r="L717" s="254"/>
      <c r="M717" s="255"/>
      <c r="N717" s="256"/>
      <c r="O717" s="256"/>
      <c r="P717" s="256"/>
      <c r="Q717" s="256"/>
      <c r="R717" s="256"/>
      <c r="S717" s="256"/>
      <c r="T717" s="257"/>
      <c r="AT717" s="258" t="s">
        <v>203</v>
      </c>
      <c r="AU717" s="258" t="s">
        <v>83</v>
      </c>
      <c r="AV717" s="14" t="s">
        <v>141</v>
      </c>
      <c r="AW717" s="14" t="s">
        <v>34</v>
      </c>
      <c r="AX717" s="14" t="s">
        <v>81</v>
      </c>
      <c r="AY717" s="258" t="s">
        <v>142</v>
      </c>
    </row>
    <row r="718" s="1" customFormat="1" ht="48" customHeight="1">
      <c r="B718" s="39"/>
      <c r="C718" s="197" t="s">
        <v>1346</v>
      </c>
      <c r="D718" s="197" t="s">
        <v>137</v>
      </c>
      <c r="E718" s="198" t="s">
        <v>1347</v>
      </c>
      <c r="F718" s="199" t="s">
        <v>1348</v>
      </c>
      <c r="G718" s="200" t="s">
        <v>280</v>
      </c>
      <c r="H718" s="201">
        <v>3466.011</v>
      </c>
      <c r="I718" s="202"/>
      <c r="J718" s="203">
        <f>ROUND(I718*H718,2)</f>
        <v>0</v>
      </c>
      <c r="K718" s="199" t="s">
        <v>194</v>
      </c>
      <c r="L718" s="44"/>
      <c r="M718" s="204" t="s">
        <v>19</v>
      </c>
      <c r="N718" s="205" t="s">
        <v>44</v>
      </c>
      <c r="O718" s="84"/>
      <c r="P718" s="206">
        <f>O718*H718</f>
        <v>0</v>
      </c>
      <c r="Q718" s="206">
        <v>0</v>
      </c>
      <c r="R718" s="206">
        <f>Q718*H718</f>
        <v>0</v>
      </c>
      <c r="S718" s="206">
        <v>0</v>
      </c>
      <c r="T718" s="207">
        <f>S718*H718</f>
        <v>0</v>
      </c>
      <c r="AR718" s="208" t="s">
        <v>141</v>
      </c>
      <c r="AT718" s="208" t="s">
        <v>137</v>
      </c>
      <c r="AU718" s="208" t="s">
        <v>83</v>
      </c>
      <c r="AY718" s="18" t="s">
        <v>142</v>
      </c>
      <c r="BE718" s="209">
        <f>IF(N718="základní",J718,0)</f>
        <v>0</v>
      </c>
      <c r="BF718" s="209">
        <f>IF(N718="snížená",J718,0)</f>
        <v>0</v>
      </c>
      <c r="BG718" s="209">
        <f>IF(N718="zákl. přenesená",J718,0)</f>
        <v>0</v>
      </c>
      <c r="BH718" s="209">
        <f>IF(N718="sníž. přenesená",J718,0)</f>
        <v>0</v>
      </c>
      <c r="BI718" s="209">
        <f>IF(N718="nulová",J718,0)</f>
        <v>0</v>
      </c>
      <c r="BJ718" s="18" t="s">
        <v>81</v>
      </c>
      <c r="BK718" s="209">
        <f>ROUND(I718*H718,2)</f>
        <v>0</v>
      </c>
      <c r="BL718" s="18" t="s">
        <v>141</v>
      </c>
      <c r="BM718" s="208" t="s">
        <v>1349</v>
      </c>
    </row>
    <row r="719" s="12" customFormat="1">
      <c r="B719" s="226"/>
      <c r="C719" s="227"/>
      <c r="D719" s="228" t="s">
        <v>203</v>
      </c>
      <c r="E719" s="229" t="s">
        <v>19</v>
      </c>
      <c r="F719" s="230" t="s">
        <v>1350</v>
      </c>
      <c r="G719" s="227"/>
      <c r="H719" s="231">
        <v>199.35900000000001</v>
      </c>
      <c r="I719" s="232"/>
      <c r="J719" s="227"/>
      <c r="K719" s="227"/>
      <c r="L719" s="233"/>
      <c r="M719" s="234"/>
      <c r="N719" s="235"/>
      <c r="O719" s="235"/>
      <c r="P719" s="235"/>
      <c r="Q719" s="235"/>
      <c r="R719" s="235"/>
      <c r="S719" s="235"/>
      <c r="T719" s="236"/>
      <c r="AT719" s="237" t="s">
        <v>203</v>
      </c>
      <c r="AU719" s="237" t="s">
        <v>83</v>
      </c>
      <c r="AV719" s="12" t="s">
        <v>83</v>
      </c>
      <c r="AW719" s="12" t="s">
        <v>34</v>
      </c>
      <c r="AX719" s="12" t="s">
        <v>73</v>
      </c>
      <c r="AY719" s="237" t="s">
        <v>142</v>
      </c>
    </row>
    <row r="720" s="12" customFormat="1">
      <c r="B720" s="226"/>
      <c r="C720" s="227"/>
      <c r="D720" s="228" t="s">
        <v>203</v>
      </c>
      <c r="E720" s="229" t="s">
        <v>19</v>
      </c>
      <c r="F720" s="230" t="s">
        <v>1351</v>
      </c>
      <c r="G720" s="227"/>
      <c r="H720" s="231">
        <v>1054.9690000000001</v>
      </c>
      <c r="I720" s="232"/>
      <c r="J720" s="227"/>
      <c r="K720" s="227"/>
      <c r="L720" s="233"/>
      <c r="M720" s="234"/>
      <c r="N720" s="235"/>
      <c r="O720" s="235"/>
      <c r="P720" s="235"/>
      <c r="Q720" s="235"/>
      <c r="R720" s="235"/>
      <c r="S720" s="235"/>
      <c r="T720" s="236"/>
      <c r="AT720" s="237" t="s">
        <v>203</v>
      </c>
      <c r="AU720" s="237" t="s">
        <v>83</v>
      </c>
      <c r="AV720" s="12" t="s">
        <v>83</v>
      </c>
      <c r="AW720" s="12" t="s">
        <v>34</v>
      </c>
      <c r="AX720" s="12" t="s">
        <v>73</v>
      </c>
      <c r="AY720" s="237" t="s">
        <v>142</v>
      </c>
    </row>
    <row r="721" s="12" customFormat="1">
      <c r="B721" s="226"/>
      <c r="C721" s="227"/>
      <c r="D721" s="228" t="s">
        <v>203</v>
      </c>
      <c r="E721" s="229" t="s">
        <v>19</v>
      </c>
      <c r="F721" s="230" t="s">
        <v>1352</v>
      </c>
      <c r="G721" s="227"/>
      <c r="H721" s="231">
        <v>1673.837</v>
      </c>
      <c r="I721" s="232"/>
      <c r="J721" s="227"/>
      <c r="K721" s="227"/>
      <c r="L721" s="233"/>
      <c r="M721" s="234"/>
      <c r="N721" s="235"/>
      <c r="O721" s="235"/>
      <c r="P721" s="235"/>
      <c r="Q721" s="235"/>
      <c r="R721" s="235"/>
      <c r="S721" s="235"/>
      <c r="T721" s="236"/>
      <c r="AT721" s="237" t="s">
        <v>203</v>
      </c>
      <c r="AU721" s="237" t="s">
        <v>83</v>
      </c>
      <c r="AV721" s="12" t="s">
        <v>83</v>
      </c>
      <c r="AW721" s="12" t="s">
        <v>34</v>
      </c>
      <c r="AX721" s="12" t="s">
        <v>73</v>
      </c>
      <c r="AY721" s="237" t="s">
        <v>142</v>
      </c>
    </row>
    <row r="722" s="12" customFormat="1">
      <c r="B722" s="226"/>
      <c r="C722" s="227"/>
      <c r="D722" s="228" t="s">
        <v>203</v>
      </c>
      <c r="E722" s="229" t="s">
        <v>19</v>
      </c>
      <c r="F722" s="230" t="s">
        <v>1353</v>
      </c>
      <c r="G722" s="227"/>
      <c r="H722" s="231">
        <v>107.015</v>
      </c>
      <c r="I722" s="232"/>
      <c r="J722" s="227"/>
      <c r="K722" s="227"/>
      <c r="L722" s="233"/>
      <c r="M722" s="234"/>
      <c r="N722" s="235"/>
      <c r="O722" s="235"/>
      <c r="P722" s="235"/>
      <c r="Q722" s="235"/>
      <c r="R722" s="235"/>
      <c r="S722" s="235"/>
      <c r="T722" s="236"/>
      <c r="AT722" s="237" t="s">
        <v>203</v>
      </c>
      <c r="AU722" s="237" t="s">
        <v>83</v>
      </c>
      <c r="AV722" s="12" t="s">
        <v>83</v>
      </c>
      <c r="AW722" s="12" t="s">
        <v>34</v>
      </c>
      <c r="AX722" s="12" t="s">
        <v>73</v>
      </c>
      <c r="AY722" s="237" t="s">
        <v>142</v>
      </c>
    </row>
    <row r="723" s="12" customFormat="1">
      <c r="B723" s="226"/>
      <c r="C723" s="227"/>
      <c r="D723" s="228" t="s">
        <v>203</v>
      </c>
      <c r="E723" s="229" t="s">
        <v>19</v>
      </c>
      <c r="F723" s="230" t="s">
        <v>1354</v>
      </c>
      <c r="G723" s="227"/>
      <c r="H723" s="231">
        <v>202.96299999999999</v>
      </c>
      <c r="I723" s="232"/>
      <c r="J723" s="227"/>
      <c r="K723" s="227"/>
      <c r="L723" s="233"/>
      <c r="M723" s="234"/>
      <c r="N723" s="235"/>
      <c r="O723" s="235"/>
      <c r="P723" s="235"/>
      <c r="Q723" s="235"/>
      <c r="R723" s="235"/>
      <c r="S723" s="235"/>
      <c r="T723" s="236"/>
      <c r="AT723" s="237" t="s">
        <v>203</v>
      </c>
      <c r="AU723" s="237" t="s">
        <v>83</v>
      </c>
      <c r="AV723" s="12" t="s">
        <v>83</v>
      </c>
      <c r="AW723" s="12" t="s">
        <v>34</v>
      </c>
      <c r="AX723" s="12" t="s">
        <v>73</v>
      </c>
      <c r="AY723" s="237" t="s">
        <v>142</v>
      </c>
    </row>
    <row r="724" s="12" customFormat="1">
      <c r="B724" s="226"/>
      <c r="C724" s="227"/>
      <c r="D724" s="228" t="s">
        <v>203</v>
      </c>
      <c r="E724" s="229" t="s">
        <v>19</v>
      </c>
      <c r="F724" s="230" t="s">
        <v>1355</v>
      </c>
      <c r="G724" s="227"/>
      <c r="H724" s="231">
        <v>220.38800000000001</v>
      </c>
      <c r="I724" s="232"/>
      <c r="J724" s="227"/>
      <c r="K724" s="227"/>
      <c r="L724" s="233"/>
      <c r="M724" s="234"/>
      <c r="N724" s="235"/>
      <c r="O724" s="235"/>
      <c r="P724" s="235"/>
      <c r="Q724" s="235"/>
      <c r="R724" s="235"/>
      <c r="S724" s="235"/>
      <c r="T724" s="236"/>
      <c r="AT724" s="237" t="s">
        <v>203</v>
      </c>
      <c r="AU724" s="237" t="s">
        <v>83</v>
      </c>
      <c r="AV724" s="12" t="s">
        <v>83</v>
      </c>
      <c r="AW724" s="12" t="s">
        <v>34</v>
      </c>
      <c r="AX724" s="12" t="s">
        <v>73</v>
      </c>
      <c r="AY724" s="237" t="s">
        <v>142</v>
      </c>
    </row>
    <row r="725" s="12" customFormat="1">
      <c r="B725" s="226"/>
      <c r="C725" s="227"/>
      <c r="D725" s="228" t="s">
        <v>203</v>
      </c>
      <c r="E725" s="229" t="s">
        <v>19</v>
      </c>
      <c r="F725" s="230" t="s">
        <v>1356</v>
      </c>
      <c r="G725" s="227"/>
      <c r="H725" s="231">
        <v>7.4800000000000004</v>
      </c>
      <c r="I725" s="232"/>
      <c r="J725" s="227"/>
      <c r="K725" s="227"/>
      <c r="L725" s="233"/>
      <c r="M725" s="234"/>
      <c r="N725" s="235"/>
      <c r="O725" s="235"/>
      <c r="P725" s="235"/>
      <c r="Q725" s="235"/>
      <c r="R725" s="235"/>
      <c r="S725" s="235"/>
      <c r="T725" s="236"/>
      <c r="AT725" s="237" t="s">
        <v>203</v>
      </c>
      <c r="AU725" s="237" t="s">
        <v>83</v>
      </c>
      <c r="AV725" s="12" t="s">
        <v>83</v>
      </c>
      <c r="AW725" s="12" t="s">
        <v>34</v>
      </c>
      <c r="AX725" s="12" t="s">
        <v>73</v>
      </c>
      <c r="AY725" s="237" t="s">
        <v>142</v>
      </c>
    </row>
    <row r="726" s="13" customFormat="1">
      <c r="B726" s="238"/>
      <c r="C726" s="239"/>
      <c r="D726" s="228" t="s">
        <v>203</v>
      </c>
      <c r="E726" s="240" t="s">
        <v>19</v>
      </c>
      <c r="F726" s="241" t="s">
        <v>1357</v>
      </c>
      <c r="G726" s="239"/>
      <c r="H726" s="240" t="s">
        <v>19</v>
      </c>
      <c r="I726" s="242"/>
      <c r="J726" s="239"/>
      <c r="K726" s="239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203</v>
      </c>
      <c r="AU726" s="247" t="s">
        <v>83</v>
      </c>
      <c r="AV726" s="13" t="s">
        <v>81</v>
      </c>
      <c r="AW726" s="13" t="s">
        <v>34</v>
      </c>
      <c r="AX726" s="13" t="s">
        <v>73</v>
      </c>
      <c r="AY726" s="247" t="s">
        <v>142</v>
      </c>
    </row>
    <row r="727" s="14" customFormat="1">
      <c r="B727" s="248"/>
      <c r="C727" s="249"/>
      <c r="D727" s="228" t="s">
        <v>203</v>
      </c>
      <c r="E727" s="250" t="s">
        <v>19</v>
      </c>
      <c r="F727" s="251" t="s">
        <v>208</v>
      </c>
      <c r="G727" s="249"/>
      <c r="H727" s="252">
        <v>3466.011</v>
      </c>
      <c r="I727" s="253"/>
      <c r="J727" s="249"/>
      <c r="K727" s="249"/>
      <c r="L727" s="254"/>
      <c r="M727" s="255"/>
      <c r="N727" s="256"/>
      <c r="O727" s="256"/>
      <c r="P727" s="256"/>
      <c r="Q727" s="256"/>
      <c r="R727" s="256"/>
      <c r="S727" s="256"/>
      <c r="T727" s="257"/>
      <c r="AT727" s="258" t="s">
        <v>203</v>
      </c>
      <c r="AU727" s="258" t="s">
        <v>83</v>
      </c>
      <c r="AV727" s="14" t="s">
        <v>141</v>
      </c>
      <c r="AW727" s="14" t="s">
        <v>34</v>
      </c>
      <c r="AX727" s="14" t="s">
        <v>81</v>
      </c>
      <c r="AY727" s="258" t="s">
        <v>142</v>
      </c>
    </row>
    <row r="728" s="1" customFormat="1" ht="36" customHeight="1">
      <c r="B728" s="39"/>
      <c r="C728" s="197" t="s">
        <v>1358</v>
      </c>
      <c r="D728" s="197" t="s">
        <v>137</v>
      </c>
      <c r="E728" s="198" t="s">
        <v>1359</v>
      </c>
      <c r="F728" s="199" t="s">
        <v>1360</v>
      </c>
      <c r="G728" s="200" t="s">
        <v>280</v>
      </c>
      <c r="H728" s="201">
        <v>608.25099999999998</v>
      </c>
      <c r="I728" s="202"/>
      <c r="J728" s="203">
        <f>ROUND(I728*H728,2)</f>
        <v>0</v>
      </c>
      <c r="K728" s="199" t="s">
        <v>194</v>
      </c>
      <c r="L728" s="44"/>
      <c r="M728" s="204" t="s">
        <v>19</v>
      </c>
      <c r="N728" s="205" t="s">
        <v>44</v>
      </c>
      <c r="O728" s="84"/>
      <c r="P728" s="206">
        <f>O728*H728</f>
        <v>0</v>
      </c>
      <c r="Q728" s="206">
        <v>0</v>
      </c>
      <c r="R728" s="206">
        <f>Q728*H728</f>
        <v>0</v>
      </c>
      <c r="S728" s="206">
        <v>0</v>
      </c>
      <c r="T728" s="207">
        <f>S728*H728</f>
        <v>0</v>
      </c>
      <c r="AR728" s="208" t="s">
        <v>141</v>
      </c>
      <c r="AT728" s="208" t="s">
        <v>137</v>
      </c>
      <c r="AU728" s="208" t="s">
        <v>83</v>
      </c>
      <c r="AY728" s="18" t="s">
        <v>142</v>
      </c>
      <c r="BE728" s="209">
        <f>IF(N728="základní",J728,0)</f>
        <v>0</v>
      </c>
      <c r="BF728" s="209">
        <f>IF(N728="snížená",J728,0)</f>
        <v>0</v>
      </c>
      <c r="BG728" s="209">
        <f>IF(N728="zákl. přenesená",J728,0)</f>
        <v>0</v>
      </c>
      <c r="BH728" s="209">
        <f>IF(N728="sníž. přenesená",J728,0)</f>
        <v>0</v>
      </c>
      <c r="BI728" s="209">
        <f>IF(N728="nulová",J728,0)</f>
        <v>0</v>
      </c>
      <c r="BJ728" s="18" t="s">
        <v>81</v>
      </c>
      <c r="BK728" s="209">
        <f>ROUND(I728*H728,2)</f>
        <v>0</v>
      </c>
      <c r="BL728" s="18" t="s">
        <v>141</v>
      </c>
      <c r="BM728" s="208" t="s">
        <v>1361</v>
      </c>
    </row>
    <row r="729" s="12" customFormat="1">
      <c r="B729" s="226"/>
      <c r="C729" s="227"/>
      <c r="D729" s="228" t="s">
        <v>203</v>
      </c>
      <c r="E729" s="229" t="s">
        <v>19</v>
      </c>
      <c r="F729" s="230" t="s">
        <v>1362</v>
      </c>
      <c r="G729" s="227"/>
      <c r="H729" s="231">
        <v>11.727</v>
      </c>
      <c r="I729" s="232"/>
      <c r="J729" s="227"/>
      <c r="K729" s="227"/>
      <c r="L729" s="233"/>
      <c r="M729" s="234"/>
      <c r="N729" s="235"/>
      <c r="O729" s="235"/>
      <c r="P729" s="235"/>
      <c r="Q729" s="235"/>
      <c r="R729" s="235"/>
      <c r="S729" s="235"/>
      <c r="T729" s="236"/>
      <c r="AT729" s="237" t="s">
        <v>203</v>
      </c>
      <c r="AU729" s="237" t="s">
        <v>83</v>
      </c>
      <c r="AV729" s="12" t="s">
        <v>83</v>
      </c>
      <c r="AW729" s="12" t="s">
        <v>34</v>
      </c>
      <c r="AX729" s="12" t="s">
        <v>73</v>
      </c>
      <c r="AY729" s="237" t="s">
        <v>142</v>
      </c>
    </row>
    <row r="730" s="12" customFormat="1">
      <c r="B730" s="226"/>
      <c r="C730" s="227"/>
      <c r="D730" s="228" t="s">
        <v>203</v>
      </c>
      <c r="E730" s="229" t="s">
        <v>19</v>
      </c>
      <c r="F730" s="230" t="s">
        <v>1345</v>
      </c>
      <c r="G730" s="227"/>
      <c r="H730" s="231">
        <v>0.44</v>
      </c>
      <c r="I730" s="232"/>
      <c r="J730" s="227"/>
      <c r="K730" s="227"/>
      <c r="L730" s="233"/>
      <c r="M730" s="234"/>
      <c r="N730" s="235"/>
      <c r="O730" s="235"/>
      <c r="P730" s="235"/>
      <c r="Q730" s="235"/>
      <c r="R730" s="235"/>
      <c r="S730" s="235"/>
      <c r="T730" s="236"/>
      <c r="AT730" s="237" t="s">
        <v>203</v>
      </c>
      <c r="AU730" s="237" t="s">
        <v>83</v>
      </c>
      <c r="AV730" s="12" t="s">
        <v>83</v>
      </c>
      <c r="AW730" s="12" t="s">
        <v>34</v>
      </c>
      <c r="AX730" s="12" t="s">
        <v>73</v>
      </c>
      <c r="AY730" s="237" t="s">
        <v>142</v>
      </c>
    </row>
    <row r="731" s="12" customFormat="1">
      <c r="B731" s="226"/>
      <c r="C731" s="227"/>
      <c r="D731" s="228" t="s">
        <v>203</v>
      </c>
      <c r="E731" s="229" t="s">
        <v>19</v>
      </c>
      <c r="F731" s="230" t="s">
        <v>1363</v>
      </c>
      <c r="G731" s="227"/>
      <c r="H731" s="231">
        <v>189.416</v>
      </c>
      <c r="I731" s="232"/>
      <c r="J731" s="227"/>
      <c r="K731" s="227"/>
      <c r="L731" s="233"/>
      <c r="M731" s="234"/>
      <c r="N731" s="235"/>
      <c r="O731" s="235"/>
      <c r="P731" s="235"/>
      <c r="Q731" s="235"/>
      <c r="R731" s="235"/>
      <c r="S731" s="235"/>
      <c r="T731" s="236"/>
      <c r="AT731" s="237" t="s">
        <v>203</v>
      </c>
      <c r="AU731" s="237" t="s">
        <v>83</v>
      </c>
      <c r="AV731" s="12" t="s">
        <v>83</v>
      </c>
      <c r="AW731" s="12" t="s">
        <v>34</v>
      </c>
      <c r="AX731" s="12" t="s">
        <v>73</v>
      </c>
      <c r="AY731" s="237" t="s">
        <v>142</v>
      </c>
    </row>
    <row r="732" s="12" customFormat="1">
      <c r="B732" s="226"/>
      <c r="C732" s="227"/>
      <c r="D732" s="228" t="s">
        <v>203</v>
      </c>
      <c r="E732" s="229" t="s">
        <v>19</v>
      </c>
      <c r="F732" s="230" t="s">
        <v>1364</v>
      </c>
      <c r="G732" s="227"/>
      <c r="H732" s="231">
        <v>-98.460999999999999</v>
      </c>
      <c r="I732" s="232"/>
      <c r="J732" s="227"/>
      <c r="K732" s="227"/>
      <c r="L732" s="233"/>
      <c r="M732" s="234"/>
      <c r="N732" s="235"/>
      <c r="O732" s="235"/>
      <c r="P732" s="235"/>
      <c r="Q732" s="235"/>
      <c r="R732" s="235"/>
      <c r="S732" s="235"/>
      <c r="T732" s="236"/>
      <c r="AT732" s="237" t="s">
        <v>203</v>
      </c>
      <c r="AU732" s="237" t="s">
        <v>83</v>
      </c>
      <c r="AV732" s="12" t="s">
        <v>83</v>
      </c>
      <c r="AW732" s="12" t="s">
        <v>34</v>
      </c>
      <c r="AX732" s="12" t="s">
        <v>73</v>
      </c>
      <c r="AY732" s="237" t="s">
        <v>142</v>
      </c>
    </row>
    <row r="733" s="13" customFormat="1">
      <c r="B733" s="238"/>
      <c r="C733" s="239"/>
      <c r="D733" s="228" t="s">
        <v>203</v>
      </c>
      <c r="E733" s="240" t="s">
        <v>19</v>
      </c>
      <c r="F733" s="241" t="s">
        <v>1365</v>
      </c>
      <c r="G733" s="239"/>
      <c r="H733" s="240" t="s">
        <v>19</v>
      </c>
      <c r="I733" s="242"/>
      <c r="J733" s="239"/>
      <c r="K733" s="239"/>
      <c r="L733" s="243"/>
      <c r="M733" s="244"/>
      <c r="N733" s="245"/>
      <c r="O733" s="245"/>
      <c r="P733" s="245"/>
      <c r="Q733" s="245"/>
      <c r="R733" s="245"/>
      <c r="S733" s="245"/>
      <c r="T733" s="246"/>
      <c r="AT733" s="247" t="s">
        <v>203</v>
      </c>
      <c r="AU733" s="247" t="s">
        <v>83</v>
      </c>
      <c r="AV733" s="13" t="s">
        <v>81</v>
      </c>
      <c r="AW733" s="13" t="s">
        <v>34</v>
      </c>
      <c r="AX733" s="13" t="s">
        <v>73</v>
      </c>
      <c r="AY733" s="247" t="s">
        <v>142</v>
      </c>
    </row>
    <row r="734" s="12" customFormat="1">
      <c r="B734" s="226"/>
      <c r="C734" s="227"/>
      <c r="D734" s="228" t="s">
        <v>203</v>
      </c>
      <c r="E734" s="229" t="s">
        <v>19</v>
      </c>
      <c r="F734" s="230" t="s">
        <v>1298</v>
      </c>
      <c r="G734" s="227"/>
      <c r="H734" s="231">
        <v>44.311999999999998</v>
      </c>
      <c r="I734" s="232"/>
      <c r="J734" s="227"/>
      <c r="K734" s="227"/>
      <c r="L734" s="233"/>
      <c r="M734" s="234"/>
      <c r="N734" s="235"/>
      <c r="O734" s="235"/>
      <c r="P734" s="235"/>
      <c r="Q734" s="235"/>
      <c r="R734" s="235"/>
      <c r="S734" s="235"/>
      <c r="T734" s="236"/>
      <c r="AT734" s="237" t="s">
        <v>203</v>
      </c>
      <c r="AU734" s="237" t="s">
        <v>83</v>
      </c>
      <c r="AV734" s="12" t="s">
        <v>83</v>
      </c>
      <c r="AW734" s="12" t="s">
        <v>34</v>
      </c>
      <c r="AX734" s="12" t="s">
        <v>73</v>
      </c>
      <c r="AY734" s="237" t="s">
        <v>142</v>
      </c>
    </row>
    <row r="735" s="12" customFormat="1">
      <c r="B735" s="226"/>
      <c r="C735" s="227"/>
      <c r="D735" s="228" t="s">
        <v>203</v>
      </c>
      <c r="E735" s="229" t="s">
        <v>19</v>
      </c>
      <c r="F735" s="230" t="s">
        <v>1299</v>
      </c>
      <c r="G735" s="227"/>
      <c r="H735" s="231">
        <v>424.89100000000002</v>
      </c>
      <c r="I735" s="232"/>
      <c r="J735" s="227"/>
      <c r="K735" s="227"/>
      <c r="L735" s="233"/>
      <c r="M735" s="234"/>
      <c r="N735" s="235"/>
      <c r="O735" s="235"/>
      <c r="P735" s="235"/>
      <c r="Q735" s="235"/>
      <c r="R735" s="235"/>
      <c r="S735" s="235"/>
      <c r="T735" s="236"/>
      <c r="AT735" s="237" t="s">
        <v>203</v>
      </c>
      <c r="AU735" s="237" t="s">
        <v>83</v>
      </c>
      <c r="AV735" s="12" t="s">
        <v>83</v>
      </c>
      <c r="AW735" s="12" t="s">
        <v>34</v>
      </c>
      <c r="AX735" s="12" t="s">
        <v>73</v>
      </c>
      <c r="AY735" s="237" t="s">
        <v>142</v>
      </c>
    </row>
    <row r="736" s="12" customFormat="1">
      <c r="B736" s="226"/>
      <c r="C736" s="227"/>
      <c r="D736" s="228" t="s">
        <v>203</v>
      </c>
      <c r="E736" s="229" t="s">
        <v>19</v>
      </c>
      <c r="F736" s="230" t="s">
        <v>1300</v>
      </c>
      <c r="G736" s="227"/>
      <c r="H736" s="231">
        <v>9.5999999999999996</v>
      </c>
      <c r="I736" s="232"/>
      <c r="J736" s="227"/>
      <c r="K736" s="227"/>
      <c r="L736" s="233"/>
      <c r="M736" s="234"/>
      <c r="N736" s="235"/>
      <c r="O736" s="235"/>
      <c r="P736" s="235"/>
      <c r="Q736" s="235"/>
      <c r="R736" s="235"/>
      <c r="S736" s="235"/>
      <c r="T736" s="236"/>
      <c r="AT736" s="237" t="s">
        <v>203</v>
      </c>
      <c r="AU736" s="237" t="s">
        <v>83</v>
      </c>
      <c r="AV736" s="12" t="s">
        <v>83</v>
      </c>
      <c r="AW736" s="12" t="s">
        <v>34</v>
      </c>
      <c r="AX736" s="12" t="s">
        <v>73</v>
      </c>
      <c r="AY736" s="237" t="s">
        <v>142</v>
      </c>
    </row>
    <row r="737" s="12" customFormat="1">
      <c r="B737" s="226"/>
      <c r="C737" s="227"/>
      <c r="D737" s="228" t="s">
        <v>203</v>
      </c>
      <c r="E737" s="229" t="s">
        <v>19</v>
      </c>
      <c r="F737" s="230" t="s">
        <v>1301</v>
      </c>
      <c r="G737" s="227"/>
      <c r="H737" s="231">
        <v>11.039999999999999</v>
      </c>
      <c r="I737" s="232"/>
      <c r="J737" s="227"/>
      <c r="K737" s="227"/>
      <c r="L737" s="233"/>
      <c r="M737" s="234"/>
      <c r="N737" s="235"/>
      <c r="O737" s="235"/>
      <c r="P737" s="235"/>
      <c r="Q737" s="235"/>
      <c r="R737" s="235"/>
      <c r="S737" s="235"/>
      <c r="T737" s="236"/>
      <c r="AT737" s="237" t="s">
        <v>203</v>
      </c>
      <c r="AU737" s="237" t="s">
        <v>83</v>
      </c>
      <c r="AV737" s="12" t="s">
        <v>83</v>
      </c>
      <c r="AW737" s="12" t="s">
        <v>34</v>
      </c>
      <c r="AX737" s="12" t="s">
        <v>73</v>
      </c>
      <c r="AY737" s="237" t="s">
        <v>142</v>
      </c>
    </row>
    <row r="738" s="12" customFormat="1">
      <c r="B738" s="226"/>
      <c r="C738" s="227"/>
      <c r="D738" s="228" t="s">
        <v>203</v>
      </c>
      <c r="E738" s="229" t="s">
        <v>19</v>
      </c>
      <c r="F738" s="230" t="s">
        <v>1302</v>
      </c>
      <c r="G738" s="227"/>
      <c r="H738" s="231">
        <v>15.286</v>
      </c>
      <c r="I738" s="232"/>
      <c r="J738" s="227"/>
      <c r="K738" s="227"/>
      <c r="L738" s="233"/>
      <c r="M738" s="234"/>
      <c r="N738" s="235"/>
      <c r="O738" s="235"/>
      <c r="P738" s="235"/>
      <c r="Q738" s="235"/>
      <c r="R738" s="235"/>
      <c r="S738" s="235"/>
      <c r="T738" s="236"/>
      <c r="AT738" s="237" t="s">
        <v>203</v>
      </c>
      <c r="AU738" s="237" t="s">
        <v>83</v>
      </c>
      <c r="AV738" s="12" t="s">
        <v>83</v>
      </c>
      <c r="AW738" s="12" t="s">
        <v>34</v>
      </c>
      <c r="AX738" s="12" t="s">
        <v>73</v>
      </c>
      <c r="AY738" s="237" t="s">
        <v>142</v>
      </c>
    </row>
    <row r="739" s="14" customFormat="1">
      <c r="B739" s="248"/>
      <c r="C739" s="249"/>
      <c r="D739" s="228" t="s">
        <v>203</v>
      </c>
      <c r="E739" s="250" t="s">
        <v>19</v>
      </c>
      <c r="F739" s="251" t="s">
        <v>208</v>
      </c>
      <c r="G739" s="249"/>
      <c r="H739" s="252">
        <v>608.25099999999998</v>
      </c>
      <c r="I739" s="253"/>
      <c r="J739" s="249"/>
      <c r="K739" s="249"/>
      <c r="L739" s="254"/>
      <c r="M739" s="255"/>
      <c r="N739" s="256"/>
      <c r="O739" s="256"/>
      <c r="P739" s="256"/>
      <c r="Q739" s="256"/>
      <c r="R739" s="256"/>
      <c r="S739" s="256"/>
      <c r="T739" s="257"/>
      <c r="AT739" s="258" t="s">
        <v>203</v>
      </c>
      <c r="AU739" s="258" t="s">
        <v>83</v>
      </c>
      <c r="AV739" s="14" t="s">
        <v>141</v>
      </c>
      <c r="AW739" s="14" t="s">
        <v>34</v>
      </c>
      <c r="AX739" s="14" t="s">
        <v>81</v>
      </c>
      <c r="AY739" s="258" t="s">
        <v>142</v>
      </c>
    </row>
    <row r="740" s="1" customFormat="1" ht="36" customHeight="1">
      <c r="B740" s="39"/>
      <c r="C740" s="197" t="s">
        <v>1366</v>
      </c>
      <c r="D740" s="197" t="s">
        <v>137</v>
      </c>
      <c r="E740" s="198" t="s">
        <v>1367</v>
      </c>
      <c r="F740" s="199" t="s">
        <v>652</v>
      </c>
      <c r="G740" s="200" t="s">
        <v>280</v>
      </c>
      <c r="H740" s="201">
        <v>2554.8449999999998</v>
      </c>
      <c r="I740" s="202"/>
      <c r="J740" s="203">
        <f>ROUND(I740*H740,2)</f>
        <v>0</v>
      </c>
      <c r="K740" s="199" t="s">
        <v>194</v>
      </c>
      <c r="L740" s="44"/>
      <c r="M740" s="204" t="s">
        <v>19</v>
      </c>
      <c r="N740" s="205" t="s">
        <v>44</v>
      </c>
      <c r="O740" s="84"/>
      <c r="P740" s="206">
        <f>O740*H740</f>
        <v>0</v>
      </c>
      <c r="Q740" s="206">
        <v>0</v>
      </c>
      <c r="R740" s="206">
        <f>Q740*H740</f>
        <v>0</v>
      </c>
      <c r="S740" s="206">
        <v>0</v>
      </c>
      <c r="T740" s="207">
        <f>S740*H740</f>
        <v>0</v>
      </c>
      <c r="AR740" s="208" t="s">
        <v>141</v>
      </c>
      <c r="AT740" s="208" t="s">
        <v>137</v>
      </c>
      <c r="AU740" s="208" t="s">
        <v>83</v>
      </c>
      <c r="AY740" s="18" t="s">
        <v>142</v>
      </c>
      <c r="BE740" s="209">
        <f>IF(N740="základní",J740,0)</f>
        <v>0</v>
      </c>
      <c r="BF740" s="209">
        <f>IF(N740="snížená",J740,0)</f>
        <v>0</v>
      </c>
      <c r="BG740" s="209">
        <f>IF(N740="zákl. přenesená",J740,0)</f>
        <v>0</v>
      </c>
      <c r="BH740" s="209">
        <f>IF(N740="sníž. přenesená",J740,0)</f>
        <v>0</v>
      </c>
      <c r="BI740" s="209">
        <f>IF(N740="nulová",J740,0)</f>
        <v>0</v>
      </c>
      <c r="BJ740" s="18" t="s">
        <v>81</v>
      </c>
      <c r="BK740" s="209">
        <f>ROUND(I740*H740,2)</f>
        <v>0</v>
      </c>
      <c r="BL740" s="18" t="s">
        <v>141</v>
      </c>
      <c r="BM740" s="208" t="s">
        <v>1368</v>
      </c>
    </row>
    <row r="741" s="12" customFormat="1">
      <c r="B741" s="226"/>
      <c r="C741" s="227"/>
      <c r="D741" s="228" t="s">
        <v>203</v>
      </c>
      <c r="E741" s="229" t="s">
        <v>19</v>
      </c>
      <c r="F741" s="230" t="s">
        <v>1340</v>
      </c>
      <c r="G741" s="227"/>
      <c r="H741" s="231">
        <v>62.057000000000002</v>
      </c>
      <c r="I741" s="232"/>
      <c r="J741" s="227"/>
      <c r="K741" s="227"/>
      <c r="L741" s="233"/>
      <c r="M741" s="234"/>
      <c r="N741" s="235"/>
      <c r="O741" s="235"/>
      <c r="P741" s="235"/>
      <c r="Q741" s="235"/>
      <c r="R741" s="235"/>
      <c r="S741" s="235"/>
      <c r="T741" s="236"/>
      <c r="AT741" s="237" t="s">
        <v>203</v>
      </c>
      <c r="AU741" s="237" t="s">
        <v>83</v>
      </c>
      <c r="AV741" s="12" t="s">
        <v>83</v>
      </c>
      <c r="AW741" s="12" t="s">
        <v>34</v>
      </c>
      <c r="AX741" s="12" t="s">
        <v>73</v>
      </c>
      <c r="AY741" s="237" t="s">
        <v>142</v>
      </c>
    </row>
    <row r="742" s="12" customFormat="1">
      <c r="B742" s="226"/>
      <c r="C742" s="227"/>
      <c r="D742" s="228" t="s">
        <v>203</v>
      </c>
      <c r="E742" s="229" t="s">
        <v>19</v>
      </c>
      <c r="F742" s="230" t="s">
        <v>1369</v>
      </c>
      <c r="G742" s="227"/>
      <c r="H742" s="231">
        <v>96.161000000000001</v>
      </c>
      <c r="I742" s="232"/>
      <c r="J742" s="227"/>
      <c r="K742" s="227"/>
      <c r="L742" s="233"/>
      <c r="M742" s="234"/>
      <c r="N742" s="235"/>
      <c r="O742" s="235"/>
      <c r="P742" s="235"/>
      <c r="Q742" s="235"/>
      <c r="R742" s="235"/>
      <c r="S742" s="235"/>
      <c r="T742" s="236"/>
      <c r="AT742" s="237" t="s">
        <v>203</v>
      </c>
      <c r="AU742" s="237" t="s">
        <v>83</v>
      </c>
      <c r="AV742" s="12" t="s">
        <v>83</v>
      </c>
      <c r="AW742" s="12" t="s">
        <v>34</v>
      </c>
      <c r="AX742" s="12" t="s">
        <v>73</v>
      </c>
      <c r="AY742" s="237" t="s">
        <v>142</v>
      </c>
    </row>
    <row r="743" s="12" customFormat="1">
      <c r="B743" s="226"/>
      <c r="C743" s="227"/>
      <c r="D743" s="228" t="s">
        <v>203</v>
      </c>
      <c r="E743" s="229" t="s">
        <v>19</v>
      </c>
      <c r="F743" s="230" t="s">
        <v>1342</v>
      </c>
      <c r="G743" s="227"/>
      <c r="H743" s="231">
        <v>6.2949999999999999</v>
      </c>
      <c r="I743" s="232"/>
      <c r="J743" s="227"/>
      <c r="K743" s="227"/>
      <c r="L743" s="233"/>
      <c r="M743" s="234"/>
      <c r="N743" s="235"/>
      <c r="O743" s="235"/>
      <c r="P743" s="235"/>
      <c r="Q743" s="235"/>
      <c r="R743" s="235"/>
      <c r="S743" s="235"/>
      <c r="T743" s="236"/>
      <c r="AT743" s="237" t="s">
        <v>203</v>
      </c>
      <c r="AU743" s="237" t="s">
        <v>83</v>
      </c>
      <c r="AV743" s="12" t="s">
        <v>83</v>
      </c>
      <c r="AW743" s="12" t="s">
        <v>34</v>
      </c>
      <c r="AX743" s="12" t="s">
        <v>73</v>
      </c>
      <c r="AY743" s="237" t="s">
        <v>142</v>
      </c>
    </row>
    <row r="744" s="12" customFormat="1">
      <c r="B744" s="226"/>
      <c r="C744" s="227"/>
      <c r="D744" s="228" t="s">
        <v>203</v>
      </c>
      <c r="E744" s="229" t="s">
        <v>19</v>
      </c>
      <c r="F744" s="230" t="s">
        <v>1343</v>
      </c>
      <c r="G744" s="227"/>
      <c r="H744" s="231">
        <v>11.939</v>
      </c>
      <c r="I744" s="232"/>
      <c r="J744" s="227"/>
      <c r="K744" s="227"/>
      <c r="L744" s="233"/>
      <c r="M744" s="234"/>
      <c r="N744" s="235"/>
      <c r="O744" s="235"/>
      <c r="P744" s="235"/>
      <c r="Q744" s="235"/>
      <c r="R744" s="235"/>
      <c r="S744" s="235"/>
      <c r="T744" s="236"/>
      <c r="AT744" s="237" t="s">
        <v>203</v>
      </c>
      <c r="AU744" s="237" t="s">
        <v>83</v>
      </c>
      <c r="AV744" s="12" t="s">
        <v>83</v>
      </c>
      <c r="AW744" s="12" t="s">
        <v>34</v>
      </c>
      <c r="AX744" s="12" t="s">
        <v>73</v>
      </c>
      <c r="AY744" s="237" t="s">
        <v>142</v>
      </c>
    </row>
    <row r="745" s="12" customFormat="1">
      <c r="B745" s="226"/>
      <c r="C745" s="227"/>
      <c r="D745" s="228" t="s">
        <v>203</v>
      </c>
      <c r="E745" s="229" t="s">
        <v>19</v>
      </c>
      <c r="F745" s="230" t="s">
        <v>1344</v>
      </c>
      <c r="G745" s="227"/>
      <c r="H745" s="231">
        <v>12.964</v>
      </c>
      <c r="I745" s="232"/>
      <c r="J745" s="227"/>
      <c r="K745" s="227"/>
      <c r="L745" s="233"/>
      <c r="M745" s="234"/>
      <c r="N745" s="235"/>
      <c r="O745" s="235"/>
      <c r="P745" s="235"/>
      <c r="Q745" s="235"/>
      <c r="R745" s="235"/>
      <c r="S745" s="235"/>
      <c r="T745" s="236"/>
      <c r="AT745" s="237" t="s">
        <v>203</v>
      </c>
      <c r="AU745" s="237" t="s">
        <v>83</v>
      </c>
      <c r="AV745" s="12" t="s">
        <v>83</v>
      </c>
      <c r="AW745" s="12" t="s">
        <v>34</v>
      </c>
      <c r="AX745" s="12" t="s">
        <v>73</v>
      </c>
      <c r="AY745" s="237" t="s">
        <v>142</v>
      </c>
    </row>
    <row r="746" s="12" customFormat="1">
      <c r="B746" s="226"/>
      <c r="C746" s="227"/>
      <c r="D746" s="228" t="s">
        <v>203</v>
      </c>
      <c r="E746" s="229" t="s">
        <v>19</v>
      </c>
      <c r="F746" s="230" t="s">
        <v>1297</v>
      </c>
      <c r="G746" s="227"/>
      <c r="H746" s="231">
        <v>575.42999999999995</v>
      </c>
      <c r="I746" s="232"/>
      <c r="J746" s="227"/>
      <c r="K746" s="227"/>
      <c r="L746" s="233"/>
      <c r="M746" s="234"/>
      <c r="N746" s="235"/>
      <c r="O746" s="235"/>
      <c r="P746" s="235"/>
      <c r="Q746" s="235"/>
      <c r="R746" s="235"/>
      <c r="S746" s="235"/>
      <c r="T746" s="236"/>
      <c r="AT746" s="237" t="s">
        <v>203</v>
      </c>
      <c r="AU746" s="237" t="s">
        <v>83</v>
      </c>
      <c r="AV746" s="12" t="s">
        <v>83</v>
      </c>
      <c r="AW746" s="12" t="s">
        <v>34</v>
      </c>
      <c r="AX746" s="12" t="s">
        <v>73</v>
      </c>
      <c r="AY746" s="237" t="s">
        <v>142</v>
      </c>
    </row>
    <row r="747" s="12" customFormat="1">
      <c r="B747" s="226"/>
      <c r="C747" s="227"/>
      <c r="D747" s="228" t="s">
        <v>203</v>
      </c>
      <c r="E747" s="229" t="s">
        <v>19</v>
      </c>
      <c r="F747" s="230" t="s">
        <v>1324</v>
      </c>
      <c r="G747" s="227"/>
      <c r="H747" s="231">
        <v>5</v>
      </c>
      <c r="I747" s="232"/>
      <c r="J747" s="227"/>
      <c r="K747" s="227"/>
      <c r="L747" s="233"/>
      <c r="M747" s="234"/>
      <c r="N747" s="235"/>
      <c r="O747" s="235"/>
      <c r="P747" s="235"/>
      <c r="Q747" s="235"/>
      <c r="R747" s="235"/>
      <c r="S747" s="235"/>
      <c r="T747" s="236"/>
      <c r="AT747" s="237" t="s">
        <v>203</v>
      </c>
      <c r="AU747" s="237" t="s">
        <v>83</v>
      </c>
      <c r="AV747" s="12" t="s">
        <v>83</v>
      </c>
      <c r="AW747" s="12" t="s">
        <v>34</v>
      </c>
      <c r="AX747" s="12" t="s">
        <v>73</v>
      </c>
      <c r="AY747" s="237" t="s">
        <v>142</v>
      </c>
    </row>
    <row r="748" s="12" customFormat="1">
      <c r="B748" s="226"/>
      <c r="C748" s="227"/>
      <c r="D748" s="228" t="s">
        <v>203</v>
      </c>
      <c r="E748" s="229" t="s">
        <v>19</v>
      </c>
      <c r="F748" s="230" t="s">
        <v>612</v>
      </c>
      <c r="G748" s="227"/>
      <c r="H748" s="231">
        <v>733.27999999999997</v>
      </c>
      <c r="I748" s="232"/>
      <c r="J748" s="227"/>
      <c r="K748" s="227"/>
      <c r="L748" s="233"/>
      <c r="M748" s="234"/>
      <c r="N748" s="235"/>
      <c r="O748" s="235"/>
      <c r="P748" s="235"/>
      <c r="Q748" s="235"/>
      <c r="R748" s="235"/>
      <c r="S748" s="235"/>
      <c r="T748" s="236"/>
      <c r="AT748" s="237" t="s">
        <v>203</v>
      </c>
      <c r="AU748" s="237" t="s">
        <v>83</v>
      </c>
      <c r="AV748" s="12" t="s">
        <v>83</v>
      </c>
      <c r="AW748" s="12" t="s">
        <v>34</v>
      </c>
      <c r="AX748" s="12" t="s">
        <v>73</v>
      </c>
      <c r="AY748" s="237" t="s">
        <v>142</v>
      </c>
    </row>
    <row r="749" s="12" customFormat="1">
      <c r="B749" s="226"/>
      <c r="C749" s="227"/>
      <c r="D749" s="228" t="s">
        <v>203</v>
      </c>
      <c r="E749" s="229" t="s">
        <v>19</v>
      </c>
      <c r="F749" s="230" t="s">
        <v>613</v>
      </c>
      <c r="G749" s="227"/>
      <c r="H749" s="231">
        <v>1215.3</v>
      </c>
      <c r="I749" s="232"/>
      <c r="J749" s="227"/>
      <c r="K749" s="227"/>
      <c r="L749" s="233"/>
      <c r="M749" s="234"/>
      <c r="N749" s="235"/>
      <c r="O749" s="235"/>
      <c r="P749" s="235"/>
      <c r="Q749" s="235"/>
      <c r="R749" s="235"/>
      <c r="S749" s="235"/>
      <c r="T749" s="236"/>
      <c r="AT749" s="237" t="s">
        <v>203</v>
      </c>
      <c r="AU749" s="237" t="s">
        <v>83</v>
      </c>
      <c r="AV749" s="12" t="s">
        <v>83</v>
      </c>
      <c r="AW749" s="12" t="s">
        <v>34</v>
      </c>
      <c r="AX749" s="12" t="s">
        <v>73</v>
      </c>
      <c r="AY749" s="237" t="s">
        <v>142</v>
      </c>
    </row>
    <row r="750" s="12" customFormat="1">
      <c r="B750" s="226"/>
      <c r="C750" s="227"/>
      <c r="D750" s="228" t="s">
        <v>203</v>
      </c>
      <c r="E750" s="229" t="s">
        <v>19</v>
      </c>
      <c r="F750" s="230" t="s">
        <v>614</v>
      </c>
      <c r="G750" s="227"/>
      <c r="H750" s="231">
        <v>153.21899999999999</v>
      </c>
      <c r="I750" s="232"/>
      <c r="J750" s="227"/>
      <c r="K750" s="227"/>
      <c r="L750" s="233"/>
      <c r="M750" s="234"/>
      <c r="N750" s="235"/>
      <c r="O750" s="235"/>
      <c r="P750" s="235"/>
      <c r="Q750" s="235"/>
      <c r="R750" s="235"/>
      <c r="S750" s="235"/>
      <c r="T750" s="236"/>
      <c r="AT750" s="237" t="s">
        <v>203</v>
      </c>
      <c r="AU750" s="237" t="s">
        <v>83</v>
      </c>
      <c r="AV750" s="12" t="s">
        <v>83</v>
      </c>
      <c r="AW750" s="12" t="s">
        <v>34</v>
      </c>
      <c r="AX750" s="12" t="s">
        <v>73</v>
      </c>
      <c r="AY750" s="237" t="s">
        <v>142</v>
      </c>
    </row>
    <row r="751" s="12" customFormat="1">
      <c r="B751" s="226"/>
      <c r="C751" s="227"/>
      <c r="D751" s="228" t="s">
        <v>203</v>
      </c>
      <c r="E751" s="229" t="s">
        <v>19</v>
      </c>
      <c r="F751" s="230" t="s">
        <v>615</v>
      </c>
      <c r="G751" s="227"/>
      <c r="H751" s="231">
        <v>-316.80000000000001</v>
      </c>
      <c r="I751" s="232"/>
      <c r="J751" s="227"/>
      <c r="K751" s="227"/>
      <c r="L751" s="233"/>
      <c r="M751" s="234"/>
      <c r="N751" s="235"/>
      <c r="O751" s="235"/>
      <c r="P751" s="235"/>
      <c r="Q751" s="235"/>
      <c r="R751" s="235"/>
      <c r="S751" s="235"/>
      <c r="T751" s="236"/>
      <c r="AT751" s="237" t="s">
        <v>203</v>
      </c>
      <c r="AU751" s="237" t="s">
        <v>83</v>
      </c>
      <c r="AV751" s="12" t="s">
        <v>83</v>
      </c>
      <c r="AW751" s="12" t="s">
        <v>34</v>
      </c>
      <c r="AX751" s="12" t="s">
        <v>73</v>
      </c>
      <c r="AY751" s="237" t="s">
        <v>142</v>
      </c>
    </row>
    <row r="752" s="14" customFormat="1">
      <c r="B752" s="248"/>
      <c r="C752" s="249"/>
      <c r="D752" s="228" t="s">
        <v>203</v>
      </c>
      <c r="E752" s="250" t="s">
        <v>19</v>
      </c>
      <c r="F752" s="251" t="s">
        <v>208</v>
      </c>
      <c r="G752" s="249"/>
      <c r="H752" s="252">
        <v>2554.8449999999998</v>
      </c>
      <c r="I752" s="253"/>
      <c r="J752" s="249"/>
      <c r="K752" s="249"/>
      <c r="L752" s="254"/>
      <c r="M752" s="255"/>
      <c r="N752" s="256"/>
      <c r="O752" s="256"/>
      <c r="P752" s="256"/>
      <c r="Q752" s="256"/>
      <c r="R752" s="256"/>
      <c r="S752" s="256"/>
      <c r="T752" s="257"/>
      <c r="AT752" s="258" t="s">
        <v>203</v>
      </c>
      <c r="AU752" s="258" t="s">
        <v>83</v>
      </c>
      <c r="AV752" s="14" t="s">
        <v>141</v>
      </c>
      <c r="AW752" s="14" t="s">
        <v>34</v>
      </c>
      <c r="AX752" s="14" t="s">
        <v>81</v>
      </c>
      <c r="AY752" s="258" t="s">
        <v>142</v>
      </c>
    </row>
    <row r="753" s="11" customFormat="1" ht="22.8" customHeight="1">
      <c r="B753" s="210"/>
      <c r="C753" s="211"/>
      <c r="D753" s="212" t="s">
        <v>72</v>
      </c>
      <c r="E753" s="224" t="s">
        <v>1370</v>
      </c>
      <c r="F753" s="224" t="s">
        <v>1371</v>
      </c>
      <c r="G753" s="211"/>
      <c r="H753" s="211"/>
      <c r="I753" s="214"/>
      <c r="J753" s="225">
        <f>BK753</f>
        <v>0</v>
      </c>
      <c r="K753" s="211"/>
      <c r="L753" s="216"/>
      <c r="M753" s="217"/>
      <c r="N753" s="218"/>
      <c r="O753" s="218"/>
      <c r="P753" s="219">
        <f>SUM(P754:P755)</f>
        <v>0</v>
      </c>
      <c r="Q753" s="218"/>
      <c r="R753" s="219">
        <f>SUM(R754:R755)</f>
        <v>0</v>
      </c>
      <c r="S753" s="218"/>
      <c r="T753" s="220">
        <f>SUM(T754:T755)</f>
        <v>0</v>
      </c>
      <c r="AR753" s="221" t="s">
        <v>81</v>
      </c>
      <c r="AT753" s="222" t="s">
        <v>72</v>
      </c>
      <c r="AU753" s="222" t="s">
        <v>81</v>
      </c>
      <c r="AY753" s="221" t="s">
        <v>142</v>
      </c>
      <c r="BK753" s="223">
        <f>SUM(BK754:BK755)</f>
        <v>0</v>
      </c>
    </row>
    <row r="754" s="1" customFormat="1" ht="36" customHeight="1">
      <c r="B754" s="39"/>
      <c r="C754" s="197" t="s">
        <v>1372</v>
      </c>
      <c r="D754" s="197" t="s">
        <v>137</v>
      </c>
      <c r="E754" s="198" t="s">
        <v>1373</v>
      </c>
      <c r="F754" s="199" t="s">
        <v>1374</v>
      </c>
      <c r="G754" s="200" t="s">
        <v>280</v>
      </c>
      <c r="H754" s="201">
        <v>4996.6040000000003</v>
      </c>
      <c r="I754" s="202"/>
      <c r="J754" s="203">
        <f>ROUND(I754*H754,2)</f>
        <v>0</v>
      </c>
      <c r="K754" s="199" t="s">
        <v>194</v>
      </c>
      <c r="L754" s="44"/>
      <c r="M754" s="204" t="s">
        <v>19</v>
      </c>
      <c r="N754" s="205" t="s">
        <v>44</v>
      </c>
      <c r="O754" s="84"/>
      <c r="P754" s="206">
        <f>O754*H754</f>
        <v>0</v>
      </c>
      <c r="Q754" s="206">
        <v>0</v>
      </c>
      <c r="R754" s="206">
        <f>Q754*H754</f>
        <v>0</v>
      </c>
      <c r="S754" s="206">
        <v>0</v>
      </c>
      <c r="T754" s="207">
        <f>S754*H754</f>
        <v>0</v>
      </c>
      <c r="AR754" s="208" t="s">
        <v>141</v>
      </c>
      <c r="AT754" s="208" t="s">
        <v>137</v>
      </c>
      <c r="AU754" s="208" t="s">
        <v>83</v>
      </c>
      <c r="AY754" s="18" t="s">
        <v>142</v>
      </c>
      <c r="BE754" s="209">
        <f>IF(N754="základní",J754,0)</f>
        <v>0</v>
      </c>
      <c r="BF754" s="209">
        <f>IF(N754="snížená",J754,0)</f>
        <v>0</v>
      </c>
      <c r="BG754" s="209">
        <f>IF(N754="zákl. přenesená",J754,0)</f>
        <v>0</v>
      </c>
      <c r="BH754" s="209">
        <f>IF(N754="sníž. přenesená",J754,0)</f>
        <v>0</v>
      </c>
      <c r="BI754" s="209">
        <f>IF(N754="nulová",J754,0)</f>
        <v>0</v>
      </c>
      <c r="BJ754" s="18" t="s">
        <v>81</v>
      </c>
      <c r="BK754" s="209">
        <f>ROUND(I754*H754,2)</f>
        <v>0</v>
      </c>
      <c r="BL754" s="18" t="s">
        <v>141</v>
      </c>
      <c r="BM754" s="208" t="s">
        <v>1375</v>
      </c>
    </row>
    <row r="755" s="1" customFormat="1" ht="36" customHeight="1">
      <c r="B755" s="39"/>
      <c r="C755" s="197" t="s">
        <v>1376</v>
      </c>
      <c r="D755" s="197" t="s">
        <v>137</v>
      </c>
      <c r="E755" s="198" t="s">
        <v>1377</v>
      </c>
      <c r="F755" s="199" t="s">
        <v>1378</v>
      </c>
      <c r="G755" s="200" t="s">
        <v>280</v>
      </c>
      <c r="H755" s="201">
        <v>4996.6040000000003</v>
      </c>
      <c r="I755" s="202"/>
      <c r="J755" s="203">
        <f>ROUND(I755*H755,2)</f>
        <v>0</v>
      </c>
      <c r="K755" s="199" t="s">
        <v>194</v>
      </c>
      <c r="L755" s="44"/>
      <c r="M755" s="204" t="s">
        <v>19</v>
      </c>
      <c r="N755" s="205" t="s">
        <v>44</v>
      </c>
      <c r="O755" s="84"/>
      <c r="P755" s="206">
        <f>O755*H755</f>
        <v>0</v>
      </c>
      <c r="Q755" s="206">
        <v>0</v>
      </c>
      <c r="R755" s="206">
        <f>Q755*H755</f>
        <v>0</v>
      </c>
      <c r="S755" s="206">
        <v>0</v>
      </c>
      <c r="T755" s="207">
        <f>S755*H755</f>
        <v>0</v>
      </c>
      <c r="AR755" s="208" t="s">
        <v>141</v>
      </c>
      <c r="AT755" s="208" t="s">
        <v>137</v>
      </c>
      <c r="AU755" s="208" t="s">
        <v>83</v>
      </c>
      <c r="AY755" s="18" t="s">
        <v>142</v>
      </c>
      <c r="BE755" s="209">
        <f>IF(N755="základní",J755,0)</f>
        <v>0</v>
      </c>
      <c r="BF755" s="209">
        <f>IF(N755="snížená",J755,0)</f>
        <v>0</v>
      </c>
      <c r="BG755" s="209">
        <f>IF(N755="zákl. přenesená",J755,0)</f>
        <v>0</v>
      </c>
      <c r="BH755" s="209">
        <f>IF(N755="sníž. přenesená",J755,0)</f>
        <v>0</v>
      </c>
      <c r="BI755" s="209">
        <f>IF(N755="nulová",J755,0)</f>
        <v>0</v>
      </c>
      <c r="BJ755" s="18" t="s">
        <v>81</v>
      </c>
      <c r="BK755" s="209">
        <f>ROUND(I755*H755,2)</f>
        <v>0</v>
      </c>
      <c r="BL755" s="18" t="s">
        <v>141</v>
      </c>
      <c r="BM755" s="208" t="s">
        <v>1379</v>
      </c>
    </row>
    <row r="756" s="11" customFormat="1" ht="25.92" customHeight="1">
      <c r="B756" s="210"/>
      <c r="C756" s="211"/>
      <c r="D756" s="212" t="s">
        <v>72</v>
      </c>
      <c r="E756" s="213" t="s">
        <v>228</v>
      </c>
      <c r="F756" s="213" t="s">
        <v>229</v>
      </c>
      <c r="G756" s="211"/>
      <c r="H756" s="211"/>
      <c r="I756" s="214"/>
      <c r="J756" s="215">
        <f>BK756</f>
        <v>0</v>
      </c>
      <c r="K756" s="211"/>
      <c r="L756" s="216"/>
      <c r="M756" s="217"/>
      <c r="N756" s="218"/>
      <c r="O756" s="218"/>
      <c r="P756" s="219">
        <f>P757</f>
        <v>0</v>
      </c>
      <c r="Q756" s="218"/>
      <c r="R756" s="219">
        <f>R757</f>
        <v>0.69422000000000006</v>
      </c>
      <c r="S756" s="218"/>
      <c r="T756" s="220">
        <f>T757</f>
        <v>0</v>
      </c>
      <c r="AR756" s="221" t="s">
        <v>83</v>
      </c>
      <c r="AT756" s="222" t="s">
        <v>72</v>
      </c>
      <c r="AU756" s="222" t="s">
        <v>73</v>
      </c>
      <c r="AY756" s="221" t="s">
        <v>142</v>
      </c>
      <c r="BK756" s="223">
        <f>BK757</f>
        <v>0</v>
      </c>
    </row>
    <row r="757" s="11" customFormat="1" ht="22.8" customHeight="1">
      <c r="B757" s="210"/>
      <c r="C757" s="211"/>
      <c r="D757" s="212" t="s">
        <v>72</v>
      </c>
      <c r="E757" s="224" t="s">
        <v>1380</v>
      </c>
      <c r="F757" s="224" t="s">
        <v>1381</v>
      </c>
      <c r="G757" s="211"/>
      <c r="H757" s="211"/>
      <c r="I757" s="214"/>
      <c r="J757" s="225">
        <f>BK757</f>
        <v>0</v>
      </c>
      <c r="K757" s="211"/>
      <c r="L757" s="216"/>
      <c r="M757" s="217"/>
      <c r="N757" s="218"/>
      <c r="O757" s="218"/>
      <c r="P757" s="219">
        <f>SUM(P758:P768)</f>
        <v>0</v>
      </c>
      <c r="Q757" s="218"/>
      <c r="R757" s="219">
        <f>SUM(R758:R768)</f>
        <v>0.69422000000000006</v>
      </c>
      <c r="S757" s="218"/>
      <c r="T757" s="220">
        <f>SUM(T758:T768)</f>
        <v>0</v>
      </c>
      <c r="AR757" s="221" t="s">
        <v>83</v>
      </c>
      <c r="AT757" s="222" t="s">
        <v>72</v>
      </c>
      <c r="AU757" s="222" t="s">
        <v>81</v>
      </c>
      <c r="AY757" s="221" t="s">
        <v>142</v>
      </c>
      <c r="BK757" s="223">
        <f>SUM(BK758:BK768)</f>
        <v>0</v>
      </c>
    </row>
    <row r="758" s="1" customFormat="1" ht="48" customHeight="1">
      <c r="B758" s="39"/>
      <c r="C758" s="197" t="s">
        <v>1382</v>
      </c>
      <c r="D758" s="197" t="s">
        <v>137</v>
      </c>
      <c r="E758" s="198" t="s">
        <v>1383</v>
      </c>
      <c r="F758" s="199" t="s">
        <v>1384</v>
      </c>
      <c r="G758" s="200" t="s">
        <v>417</v>
      </c>
      <c r="H758" s="201">
        <v>211</v>
      </c>
      <c r="I758" s="202"/>
      <c r="J758" s="203">
        <f>ROUND(I758*H758,2)</f>
        <v>0</v>
      </c>
      <c r="K758" s="199" t="s">
        <v>194</v>
      </c>
      <c r="L758" s="44"/>
      <c r="M758" s="204" t="s">
        <v>19</v>
      </c>
      <c r="N758" s="205" t="s">
        <v>44</v>
      </c>
      <c r="O758" s="84"/>
      <c r="P758" s="206">
        <f>O758*H758</f>
        <v>0</v>
      </c>
      <c r="Q758" s="206">
        <v>0.00182</v>
      </c>
      <c r="R758" s="206">
        <f>Q758*H758</f>
        <v>0.38402000000000003</v>
      </c>
      <c r="S758" s="206">
        <v>0</v>
      </c>
      <c r="T758" s="207">
        <f>S758*H758</f>
        <v>0</v>
      </c>
      <c r="AR758" s="208" t="s">
        <v>209</v>
      </c>
      <c r="AT758" s="208" t="s">
        <v>137</v>
      </c>
      <c r="AU758" s="208" t="s">
        <v>83</v>
      </c>
      <c r="AY758" s="18" t="s">
        <v>142</v>
      </c>
      <c r="BE758" s="209">
        <f>IF(N758="základní",J758,0)</f>
        <v>0</v>
      </c>
      <c r="BF758" s="209">
        <f>IF(N758="snížená",J758,0)</f>
        <v>0</v>
      </c>
      <c r="BG758" s="209">
        <f>IF(N758="zákl. přenesená",J758,0)</f>
        <v>0</v>
      </c>
      <c r="BH758" s="209">
        <f>IF(N758="sníž. přenesená",J758,0)</f>
        <v>0</v>
      </c>
      <c r="BI758" s="209">
        <f>IF(N758="nulová",J758,0)</f>
        <v>0</v>
      </c>
      <c r="BJ758" s="18" t="s">
        <v>81</v>
      </c>
      <c r="BK758" s="209">
        <f>ROUND(I758*H758,2)</f>
        <v>0</v>
      </c>
      <c r="BL758" s="18" t="s">
        <v>209</v>
      </c>
      <c r="BM758" s="208" t="s">
        <v>1385</v>
      </c>
    </row>
    <row r="759" s="1" customFormat="1">
      <c r="B759" s="39"/>
      <c r="C759" s="40"/>
      <c r="D759" s="228" t="s">
        <v>213</v>
      </c>
      <c r="E759" s="40"/>
      <c r="F759" s="259" t="s">
        <v>1386</v>
      </c>
      <c r="G759" s="40"/>
      <c r="H759" s="40"/>
      <c r="I759" s="136"/>
      <c r="J759" s="40"/>
      <c r="K759" s="40"/>
      <c r="L759" s="44"/>
      <c r="M759" s="260"/>
      <c r="N759" s="84"/>
      <c r="O759" s="84"/>
      <c r="P759" s="84"/>
      <c r="Q759" s="84"/>
      <c r="R759" s="84"/>
      <c r="S759" s="84"/>
      <c r="T759" s="85"/>
      <c r="AT759" s="18" t="s">
        <v>213</v>
      </c>
      <c r="AU759" s="18" t="s">
        <v>83</v>
      </c>
    </row>
    <row r="760" s="12" customFormat="1">
      <c r="B760" s="226"/>
      <c r="C760" s="227"/>
      <c r="D760" s="228" t="s">
        <v>203</v>
      </c>
      <c r="E760" s="229" t="s">
        <v>19</v>
      </c>
      <c r="F760" s="230" t="s">
        <v>1387</v>
      </c>
      <c r="G760" s="227"/>
      <c r="H760" s="231">
        <v>53</v>
      </c>
      <c r="I760" s="232"/>
      <c r="J760" s="227"/>
      <c r="K760" s="227"/>
      <c r="L760" s="233"/>
      <c r="M760" s="234"/>
      <c r="N760" s="235"/>
      <c r="O760" s="235"/>
      <c r="P760" s="235"/>
      <c r="Q760" s="235"/>
      <c r="R760" s="235"/>
      <c r="S760" s="235"/>
      <c r="T760" s="236"/>
      <c r="AT760" s="237" t="s">
        <v>203</v>
      </c>
      <c r="AU760" s="237" t="s">
        <v>83</v>
      </c>
      <c r="AV760" s="12" t="s">
        <v>83</v>
      </c>
      <c r="AW760" s="12" t="s">
        <v>34</v>
      </c>
      <c r="AX760" s="12" t="s">
        <v>73</v>
      </c>
      <c r="AY760" s="237" t="s">
        <v>142</v>
      </c>
    </row>
    <row r="761" s="12" customFormat="1">
      <c r="B761" s="226"/>
      <c r="C761" s="227"/>
      <c r="D761" s="228" t="s">
        <v>203</v>
      </c>
      <c r="E761" s="229" t="s">
        <v>19</v>
      </c>
      <c r="F761" s="230" t="s">
        <v>1388</v>
      </c>
      <c r="G761" s="227"/>
      <c r="H761" s="231">
        <v>138</v>
      </c>
      <c r="I761" s="232"/>
      <c r="J761" s="227"/>
      <c r="K761" s="227"/>
      <c r="L761" s="233"/>
      <c r="M761" s="234"/>
      <c r="N761" s="235"/>
      <c r="O761" s="235"/>
      <c r="P761" s="235"/>
      <c r="Q761" s="235"/>
      <c r="R761" s="235"/>
      <c r="S761" s="235"/>
      <c r="T761" s="236"/>
      <c r="AT761" s="237" t="s">
        <v>203</v>
      </c>
      <c r="AU761" s="237" t="s">
        <v>83</v>
      </c>
      <c r="AV761" s="12" t="s">
        <v>83</v>
      </c>
      <c r="AW761" s="12" t="s">
        <v>34</v>
      </c>
      <c r="AX761" s="12" t="s">
        <v>73</v>
      </c>
      <c r="AY761" s="237" t="s">
        <v>142</v>
      </c>
    </row>
    <row r="762" s="12" customFormat="1">
      <c r="B762" s="226"/>
      <c r="C762" s="227"/>
      <c r="D762" s="228" t="s">
        <v>203</v>
      </c>
      <c r="E762" s="229" t="s">
        <v>19</v>
      </c>
      <c r="F762" s="230" t="s">
        <v>1389</v>
      </c>
      <c r="G762" s="227"/>
      <c r="H762" s="231">
        <v>20</v>
      </c>
      <c r="I762" s="232"/>
      <c r="J762" s="227"/>
      <c r="K762" s="227"/>
      <c r="L762" s="233"/>
      <c r="M762" s="234"/>
      <c r="N762" s="235"/>
      <c r="O762" s="235"/>
      <c r="P762" s="235"/>
      <c r="Q762" s="235"/>
      <c r="R762" s="235"/>
      <c r="S762" s="235"/>
      <c r="T762" s="236"/>
      <c r="AT762" s="237" t="s">
        <v>203</v>
      </c>
      <c r="AU762" s="237" t="s">
        <v>83</v>
      </c>
      <c r="AV762" s="12" t="s">
        <v>83</v>
      </c>
      <c r="AW762" s="12" t="s">
        <v>34</v>
      </c>
      <c r="AX762" s="12" t="s">
        <v>73</v>
      </c>
      <c r="AY762" s="237" t="s">
        <v>142</v>
      </c>
    </row>
    <row r="763" s="14" customFormat="1">
      <c r="B763" s="248"/>
      <c r="C763" s="249"/>
      <c r="D763" s="228" t="s">
        <v>203</v>
      </c>
      <c r="E763" s="250" t="s">
        <v>19</v>
      </c>
      <c r="F763" s="251" t="s">
        <v>208</v>
      </c>
      <c r="G763" s="249"/>
      <c r="H763" s="252">
        <v>211</v>
      </c>
      <c r="I763" s="253"/>
      <c r="J763" s="249"/>
      <c r="K763" s="249"/>
      <c r="L763" s="254"/>
      <c r="M763" s="255"/>
      <c r="N763" s="256"/>
      <c r="O763" s="256"/>
      <c r="P763" s="256"/>
      <c r="Q763" s="256"/>
      <c r="R763" s="256"/>
      <c r="S763" s="256"/>
      <c r="T763" s="257"/>
      <c r="AT763" s="258" t="s">
        <v>203</v>
      </c>
      <c r="AU763" s="258" t="s">
        <v>83</v>
      </c>
      <c r="AV763" s="14" t="s">
        <v>141</v>
      </c>
      <c r="AW763" s="14" t="s">
        <v>34</v>
      </c>
      <c r="AX763" s="14" t="s">
        <v>81</v>
      </c>
      <c r="AY763" s="258" t="s">
        <v>142</v>
      </c>
    </row>
    <row r="764" s="1" customFormat="1" ht="36" customHeight="1">
      <c r="B764" s="39"/>
      <c r="C764" s="197" t="s">
        <v>1390</v>
      </c>
      <c r="D764" s="197" t="s">
        <v>137</v>
      </c>
      <c r="E764" s="198" t="s">
        <v>1391</v>
      </c>
      <c r="F764" s="199" t="s">
        <v>1392</v>
      </c>
      <c r="G764" s="200" t="s">
        <v>417</v>
      </c>
      <c r="H764" s="201">
        <v>165</v>
      </c>
      <c r="I764" s="202"/>
      <c r="J764" s="203">
        <f>ROUND(I764*H764,2)</f>
        <v>0</v>
      </c>
      <c r="K764" s="199" t="s">
        <v>194</v>
      </c>
      <c r="L764" s="44"/>
      <c r="M764" s="204" t="s">
        <v>19</v>
      </c>
      <c r="N764" s="205" t="s">
        <v>44</v>
      </c>
      <c r="O764" s="84"/>
      <c r="P764" s="206">
        <f>O764*H764</f>
        <v>0</v>
      </c>
      <c r="Q764" s="206">
        <v>0.0018799999999999999</v>
      </c>
      <c r="R764" s="206">
        <f>Q764*H764</f>
        <v>0.31019999999999998</v>
      </c>
      <c r="S764" s="206">
        <v>0</v>
      </c>
      <c r="T764" s="207">
        <f>S764*H764</f>
        <v>0</v>
      </c>
      <c r="AR764" s="208" t="s">
        <v>209</v>
      </c>
      <c r="AT764" s="208" t="s">
        <v>137</v>
      </c>
      <c r="AU764" s="208" t="s">
        <v>83</v>
      </c>
      <c r="AY764" s="18" t="s">
        <v>142</v>
      </c>
      <c r="BE764" s="209">
        <f>IF(N764="základní",J764,0)</f>
        <v>0</v>
      </c>
      <c r="BF764" s="209">
        <f>IF(N764="snížená",J764,0)</f>
        <v>0</v>
      </c>
      <c r="BG764" s="209">
        <f>IF(N764="zákl. přenesená",J764,0)</f>
        <v>0</v>
      </c>
      <c r="BH764" s="209">
        <f>IF(N764="sníž. přenesená",J764,0)</f>
        <v>0</v>
      </c>
      <c r="BI764" s="209">
        <f>IF(N764="nulová",J764,0)</f>
        <v>0</v>
      </c>
      <c r="BJ764" s="18" t="s">
        <v>81</v>
      </c>
      <c r="BK764" s="209">
        <f>ROUND(I764*H764,2)</f>
        <v>0</v>
      </c>
      <c r="BL764" s="18" t="s">
        <v>209</v>
      </c>
      <c r="BM764" s="208" t="s">
        <v>1393</v>
      </c>
    </row>
    <row r="765" s="12" customFormat="1">
      <c r="B765" s="226"/>
      <c r="C765" s="227"/>
      <c r="D765" s="228" t="s">
        <v>203</v>
      </c>
      <c r="E765" s="229" t="s">
        <v>19</v>
      </c>
      <c r="F765" s="230" t="s">
        <v>1394</v>
      </c>
      <c r="G765" s="227"/>
      <c r="H765" s="231">
        <v>53</v>
      </c>
      <c r="I765" s="232"/>
      <c r="J765" s="227"/>
      <c r="K765" s="227"/>
      <c r="L765" s="233"/>
      <c r="M765" s="234"/>
      <c r="N765" s="235"/>
      <c r="O765" s="235"/>
      <c r="P765" s="235"/>
      <c r="Q765" s="235"/>
      <c r="R765" s="235"/>
      <c r="S765" s="235"/>
      <c r="T765" s="236"/>
      <c r="AT765" s="237" t="s">
        <v>203</v>
      </c>
      <c r="AU765" s="237" t="s">
        <v>83</v>
      </c>
      <c r="AV765" s="12" t="s">
        <v>83</v>
      </c>
      <c r="AW765" s="12" t="s">
        <v>34</v>
      </c>
      <c r="AX765" s="12" t="s">
        <v>73</v>
      </c>
      <c r="AY765" s="237" t="s">
        <v>142</v>
      </c>
    </row>
    <row r="766" s="12" customFormat="1">
      <c r="B766" s="226"/>
      <c r="C766" s="227"/>
      <c r="D766" s="228" t="s">
        <v>203</v>
      </c>
      <c r="E766" s="229" t="s">
        <v>19</v>
      </c>
      <c r="F766" s="230" t="s">
        <v>1395</v>
      </c>
      <c r="G766" s="227"/>
      <c r="H766" s="231">
        <v>92</v>
      </c>
      <c r="I766" s="232"/>
      <c r="J766" s="227"/>
      <c r="K766" s="227"/>
      <c r="L766" s="233"/>
      <c r="M766" s="234"/>
      <c r="N766" s="235"/>
      <c r="O766" s="235"/>
      <c r="P766" s="235"/>
      <c r="Q766" s="235"/>
      <c r="R766" s="235"/>
      <c r="S766" s="235"/>
      <c r="T766" s="236"/>
      <c r="AT766" s="237" t="s">
        <v>203</v>
      </c>
      <c r="AU766" s="237" t="s">
        <v>83</v>
      </c>
      <c r="AV766" s="12" t="s">
        <v>83</v>
      </c>
      <c r="AW766" s="12" t="s">
        <v>34</v>
      </c>
      <c r="AX766" s="12" t="s">
        <v>73</v>
      </c>
      <c r="AY766" s="237" t="s">
        <v>142</v>
      </c>
    </row>
    <row r="767" s="12" customFormat="1">
      <c r="B767" s="226"/>
      <c r="C767" s="227"/>
      <c r="D767" s="228" t="s">
        <v>203</v>
      </c>
      <c r="E767" s="229" t="s">
        <v>19</v>
      </c>
      <c r="F767" s="230" t="s">
        <v>1389</v>
      </c>
      <c r="G767" s="227"/>
      <c r="H767" s="231">
        <v>20</v>
      </c>
      <c r="I767" s="232"/>
      <c r="J767" s="227"/>
      <c r="K767" s="227"/>
      <c r="L767" s="233"/>
      <c r="M767" s="234"/>
      <c r="N767" s="235"/>
      <c r="O767" s="235"/>
      <c r="P767" s="235"/>
      <c r="Q767" s="235"/>
      <c r="R767" s="235"/>
      <c r="S767" s="235"/>
      <c r="T767" s="236"/>
      <c r="AT767" s="237" t="s">
        <v>203</v>
      </c>
      <c r="AU767" s="237" t="s">
        <v>83</v>
      </c>
      <c r="AV767" s="12" t="s">
        <v>83</v>
      </c>
      <c r="AW767" s="12" t="s">
        <v>34</v>
      </c>
      <c r="AX767" s="12" t="s">
        <v>73</v>
      </c>
      <c r="AY767" s="237" t="s">
        <v>142</v>
      </c>
    </row>
    <row r="768" s="14" customFormat="1">
      <c r="B768" s="248"/>
      <c r="C768" s="249"/>
      <c r="D768" s="228" t="s">
        <v>203</v>
      </c>
      <c r="E768" s="250" t="s">
        <v>19</v>
      </c>
      <c r="F768" s="251" t="s">
        <v>208</v>
      </c>
      <c r="G768" s="249"/>
      <c r="H768" s="252">
        <v>165</v>
      </c>
      <c r="I768" s="253"/>
      <c r="J768" s="249"/>
      <c r="K768" s="249"/>
      <c r="L768" s="254"/>
      <c r="M768" s="261"/>
      <c r="N768" s="262"/>
      <c r="O768" s="262"/>
      <c r="P768" s="262"/>
      <c r="Q768" s="262"/>
      <c r="R768" s="262"/>
      <c r="S768" s="262"/>
      <c r="T768" s="263"/>
      <c r="AT768" s="258" t="s">
        <v>203</v>
      </c>
      <c r="AU768" s="258" t="s">
        <v>83</v>
      </c>
      <c r="AV768" s="14" t="s">
        <v>141</v>
      </c>
      <c r="AW768" s="14" t="s">
        <v>34</v>
      </c>
      <c r="AX768" s="14" t="s">
        <v>81</v>
      </c>
      <c r="AY768" s="258" t="s">
        <v>142</v>
      </c>
    </row>
    <row r="769" s="1" customFormat="1" ht="6.96" customHeight="1">
      <c r="B769" s="59"/>
      <c r="C769" s="60"/>
      <c r="D769" s="60"/>
      <c r="E769" s="60"/>
      <c r="F769" s="60"/>
      <c r="G769" s="60"/>
      <c r="H769" s="60"/>
      <c r="I769" s="162"/>
      <c r="J769" s="60"/>
      <c r="K769" s="60"/>
      <c r="L769" s="44"/>
    </row>
  </sheetData>
  <sheetProtection sheet="1" autoFilter="0" formatColumns="0" formatRows="0" objects="1" scenarios="1" spinCount="100000" saltValue="IGwDQwkqUmu2j+l/8SMODQ4SjVlU0J+WWBVO1j1OLE1GmbFZvmLFn7WuLLpM5oZzLm/OHuBNQvaSd4rGG1Ab7A==" hashValue="92ERHitXX5syBxpeSWUalLM8Jdf6CPWutbBelwzAudmZ3KiNUPVMz/Bovm5GMps6wjU6e8sl3ZAzVF1yUR8sDQ==" algorithmName="SHA-512" password="CC35"/>
  <autoFilter ref="C90:K76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92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1396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ROUND(J86,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ROUND((SUM(BE86:BE378)),  2)</f>
        <v>0</v>
      </c>
      <c r="I33" s="151">
        <v>0.20999999999999999</v>
      </c>
      <c r="J33" s="150">
        <f>ROUND(((SUM(BE86:BE378))*I33),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ROUND((SUM(BF86:BF378)),  2)</f>
        <v>0</v>
      </c>
      <c r="I34" s="151">
        <v>0.14999999999999999</v>
      </c>
      <c r="J34" s="150">
        <f>ROUND(((SUM(BF86:BF378))*I34),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ROUND((SUM(BG86:BG378)),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ROUND((SUM(BH86:BH378)),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ROUND((SUM(BI86:BI378)),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110.1 - DIO - 1.etapa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J86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J87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J88</f>
        <v>0</v>
      </c>
      <c r="K61" s="180"/>
      <c r="L61" s="185"/>
    </row>
    <row r="62" s="9" customFormat="1" ht="19.92" customHeight="1">
      <c r="B62" s="179"/>
      <c r="C62" s="180"/>
      <c r="D62" s="181" t="s">
        <v>406</v>
      </c>
      <c r="E62" s="182"/>
      <c r="F62" s="182"/>
      <c r="G62" s="182"/>
      <c r="H62" s="182"/>
      <c r="I62" s="183"/>
      <c r="J62" s="184">
        <f>J122</f>
        <v>0</v>
      </c>
      <c r="K62" s="180"/>
      <c r="L62" s="185"/>
    </row>
    <row r="63" s="9" customFormat="1" ht="19.92" customHeight="1">
      <c r="B63" s="179"/>
      <c r="C63" s="180"/>
      <c r="D63" s="181" t="s">
        <v>408</v>
      </c>
      <c r="E63" s="182"/>
      <c r="F63" s="182"/>
      <c r="G63" s="182"/>
      <c r="H63" s="182"/>
      <c r="I63" s="183"/>
      <c r="J63" s="184">
        <f>J132</f>
        <v>0</v>
      </c>
      <c r="K63" s="180"/>
      <c r="L63" s="185"/>
    </row>
    <row r="64" s="9" customFormat="1" ht="19.92" customHeight="1">
      <c r="B64" s="179"/>
      <c r="C64" s="180"/>
      <c r="D64" s="181" t="s">
        <v>410</v>
      </c>
      <c r="E64" s="182"/>
      <c r="F64" s="182"/>
      <c r="G64" s="182"/>
      <c r="H64" s="182"/>
      <c r="I64" s="183"/>
      <c r="J64" s="184">
        <f>J165</f>
        <v>0</v>
      </c>
      <c r="K64" s="180"/>
      <c r="L64" s="185"/>
    </row>
    <row r="65" s="9" customFormat="1" ht="19.92" customHeight="1">
      <c r="B65" s="179"/>
      <c r="C65" s="180"/>
      <c r="D65" s="181" t="s">
        <v>411</v>
      </c>
      <c r="E65" s="182"/>
      <c r="F65" s="182"/>
      <c r="G65" s="182"/>
      <c r="H65" s="182"/>
      <c r="I65" s="183"/>
      <c r="J65" s="184">
        <f>J336</f>
        <v>0</v>
      </c>
      <c r="K65" s="180"/>
      <c r="L65" s="185"/>
    </row>
    <row r="66" s="9" customFormat="1" ht="19.92" customHeight="1">
      <c r="B66" s="179"/>
      <c r="C66" s="180"/>
      <c r="D66" s="181" t="s">
        <v>412</v>
      </c>
      <c r="E66" s="182"/>
      <c r="F66" s="182"/>
      <c r="G66" s="182"/>
      <c r="H66" s="182"/>
      <c r="I66" s="183"/>
      <c r="J66" s="184">
        <f>J377</f>
        <v>0</v>
      </c>
      <c r="K66" s="180"/>
      <c r="L66" s="185"/>
    </row>
    <row r="67" s="1" customFormat="1" ht="21.84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="1" customFormat="1" ht="6.96" customHeight="1">
      <c r="B68" s="59"/>
      <c r="C68" s="60"/>
      <c r="D68" s="60"/>
      <c r="E68" s="60"/>
      <c r="F68" s="60"/>
      <c r="G68" s="60"/>
      <c r="H68" s="60"/>
      <c r="I68" s="162"/>
      <c r="J68" s="60"/>
      <c r="K68" s="60"/>
      <c r="L68" s="44"/>
    </row>
    <row r="72" s="1" customFormat="1" ht="6.96" customHeight="1">
      <c r="B72" s="61"/>
      <c r="C72" s="62"/>
      <c r="D72" s="62"/>
      <c r="E72" s="62"/>
      <c r="F72" s="62"/>
      <c r="G72" s="62"/>
      <c r="H72" s="62"/>
      <c r="I72" s="165"/>
      <c r="J72" s="62"/>
      <c r="K72" s="62"/>
      <c r="L72" s="44"/>
    </row>
    <row r="73" s="1" customFormat="1" ht="24.96" customHeight="1">
      <c r="B73" s="39"/>
      <c r="C73" s="24" t="s">
        <v>124</v>
      </c>
      <c r="D73" s="40"/>
      <c r="E73" s="40"/>
      <c r="F73" s="40"/>
      <c r="G73" s="40"/>
      <c r="H73" s="40"/>
      <c r="I73" s="136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16.5" customHeight="1">
      <c r="B76" s="39"/>
      <c r="C76" s="40"/>
      <c r="D76" s="40"/>
      <c r="E76" s="166" t="str">
        <f>E7</f>
        <v>Rekonstrukce Peškovy ulice - 1. etapa, DI1</v>
      </c>
      <c r="F76" s="33"/>
      <c r="G76" s="33"/>
      <c r="H76" s="33"/>
      <c r="I76" s="136"/>
      <c r="J76" s="40"/>
      <c r="K76" s="40"/>
      <c r="L76" s="44"/>
    </row>
    <row r="77" s="1" customFormat="1" ht="12" customHeight="1">
      <c r="B77" s="39"/>
      <c r="C77" s="33" t="s">
        <v>115</v>
      </c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6.5" customHeight="1">
      <c r="B78" s="39"/>
      <c r="C78" s="40"/>
      <c r="D78" s="40"/>
      <c r="E78" s="69" t="str">
        <f>E9</f>
        <v>110.1 - DIO - 1.etapa</v>
      </c>
      <c r="F78" s="40"/>
      <c r="G78" s="40"/>
      <c r="H78" s="40"/>
      <c r="I78" s="136"/>
      <c r="J78" s="40"/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2" customHeight="1">
      <c r="B80" s="39"/>
      <c r="C80" s="33" t="s">
        <v>21</v>
      </c>
      <c r="D80" s="40"/>
      <c r="E80" s="40"/>
      <c r="F80" s="28" t="str">
        <f>F12</f>
        <v xml:space="preserve"> </v>
      </c>
      <c r="G80" s="40"/>
      <c r="H80" s="40"/>
      <c r="I80" s="139" t="s">
        <v>23</v>
      </c>
      <c r="J80" s="72" t="str">
        <f>IF(J12="","",J12)</f>
        <v>17. 3. 2020</v>
      </c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" customFormat="1" ht="15.15" customHeight="1">
      <c r="B82" s="39"/>
      <c r="C82" s="33" t="s">
        <v>25</v>
      </c>
      <c r="D82" s="40"/>
      <c r="E82" s="40"/>
      <c r="F82" s="28" t="str">
        <f>E15</f>
        <v xml:space="preserve"> </v>
      </c>
      <c r="G82" s="40"/>
      <c r="H82" s="40"/>
      <c r="I82" s="139" t="s">
        <v>32</v>
      </c>
      <c r="J82" s="37" t="str">
        <f>E21</f>
        <v xml:space="preserve"> </v>
      </c>
      <c r="K82" s="40"/>
      <c r="L82" s="44"/>
    </row>
    <row r="83" s="1" customFormat="1" ht="15.15" customHeight="1">
      <c r="B83" s="39"/>
      <c r="C83" s="33" t="s">
        <v>30</v>
      </c>
      <c r="D83" s="40"/>
      <c r="E83" s="40"/>
      <c r="F83" s="28" t="str">
        <f>IF(E18="","",E18)</f>
        <v>Vyplň údaj</v>
      </c>
      <c r="G83" s="40"/>
      <c r="H83" s="40"/>
      <c r="I83" s="139" t="s">
        <v>35</v>
      </c>
      <c r="J83" s="37" t="str">
        <f>E24</f>
        <v xml:space="preserve"> </v>
      </c>
      <c r="K83" s="40"/>
      <c r="L83" s="44"/>
    </row>
    <row r="84" s="1" customFormat="1" ht="10.32" customHeight="1"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44"/>
    </row>
    <row r="85" s="10" customFormat="1" ht="29.28" customHeight="1">
      <c r="B85" s="186"/>
      <c r="C85" s="187" t="s">
        <v>125</v>
      </c>
      <c r="D85" s="188" t="s">
        <v>58</v>
      </c>
      <c r="E85" s="188" t="s">
        <v>54</v>
      </c>
      <c r="F85" s="188" t="s">
        <v>55</v>
      </c>
      <c r="G85" s="188" t="s">
        <v>126</v>
      </c>
      <c r="H85" s="188" t="s">
        <v>127</v>
      </c>
      <c r="I85" s="189" t="s">
        <v>128</v>
      </c>
      <c r="J85" s="190" t="s">
        <v>120</v>
      </c>
      <c r="K85" s="191" t="s">
        <v>129</v>
      </c>
      <c r="L85" s="192"/>
      <c r="M85" s="92" t="s">
        <v>19</v>
      </c>
      <c r="N85" s="93" t="s">
        <v>43</v>
      </c>
      <c r="O85" s="93" t="s">
        <v>130</v>
      </c>
      <c r="P85" s="93" t="s">
        <v>131</v>
      </c>
      <c r="Q85" s="93" t="s">
        <v>132</v>
      </c>
      <c r="R85" s="93" t="s">
        <v>133</v>
      </c>
      <c r="S85" s="93" t="s">
        <v>134</v>
      </c>
      <c r="T85" s="94" t="s">
        <v>135</v>
      </c>
    </row>
    <row r="86" s="1" customFormat="1" ht="22.8" customHeight="1">
      <c r="B86" s="39"/>
      <c r="C86" s="99" t="s">
        <v>136</v>
      </c>
      <c r="D86" s="40"/>
      <c r="E86" s="40"/>
      <c r="F86" s="40"/>
      <c r="G86" s="40"/>
      <c r="H86" s="40"/>
      <c r="I86" s="136"/>
      <c r="J86" s="193">
        <f>BK86</f>
        <v>0</v>
      </c>
      <c r="K86" s="40"/>
      <c r="L86" s="44"/>
      <c r="M86" s="95"/>
      <c r="N86" s="96"/>
      <c r="O86" s="96"/>
      <c r="P86" s="194">
        <f>P87</f>
        <v>0</v>
      </c>
      <c r="Q86" s="96"/>
      <c r="R86" s="194">
        <f>R87</f>
        <v>44.622006000000006</v>
      </c>
      <c r="S86" s="96"/>
      <c r="T86" s="195">
        <f>T87</f>
        <v>290.66376000000002</v>
      </c>
      <c r="AT86" s="18" t="s">
        <v>72</v>
      </c>
      <c r="AU86" s="18" t="s">
        <v>121</v>
      </c>
      <c r="BK86" s="196">
        <f>BK87</f>
        <v>0</v>
      </c>
    </row>
    <row r="87" s="11" customFormat="1" ht="25.92" customHeight="1">
      <c r="B87" s="210"/>
      <c r="C87" s="211"/>
      <c r="D87" s="212" t="s">
        <v>72</v>
      </c>
      <c r="E87" s="213" t="s">
        <v>196</v>
      </c>
      <c r="F87" s="213" t="s">
        <v>197</v>
      </c>
      <c r="G87" s="211"/>
      <c r="H87" s="211"/>
      <c r="I87" s="214"/>
      <c r="J87" s="215">
        <f>BK87</f>
        <v>0</v>
      </c>
      <c r="K87" s="211"/>
      <c r="L87" s="216"/>
      <c r="M87" s="217"/>
      <c r="N87" s="218"/>
      <c r="O87" s="218"/>
      <c r="P87" s="219">
        <f>P88+P122+P132+P165+P336+P377</f>
        <v>0</v>
      </c>
      <c r="Q87" s="218"/>
      <c r="R87" s="219">
        <f>R88+R122+R132+R165+R336+R377</f>
        <v>44.622006000000006</v>
      </c>
      <c r="S87" s="218"/>
      <c r="T87" s="220">
        <f>T88+T122+T132+T165+T336+T377</f>
        <v>290.66376000000002</v>
      </c>
      <c r="AR87" s="221" t="s">
        <v>81</v>
      </c>
      <c r="AT87" s="222" t="s">
        <v>72</v>
      </c>
      <c r="AU87" s="222" t="s">
        <v>73</v>
      </c>
      <c r="AY87" s="221" t="s">
        <v>142</v>
      </c>
      <c r="BK87" s="223">
        <f>BK88+BK122+BK132+BK165+BK336+BK377</f>
        <v>0</v>
      </c>
    </row>
    <row r="88" s="11" customFormat="1" ht="22.8" customHeight="1">
      <c r="B88" s="210"/>
      <c r="C88" s="211"/>
      <c r="D88" s="212" t="s">
        <v>72</v>
      </c>
      <c r="E88" s="224" t="s">
        <v>81</v>
      </c>
      <c r="F88" s="224" t="s">
        <v>414</v>
      </c>
      <c r="G88" s="211"/>
      <c r="H88" s="211"/>
      <c r="I88" s="214"/>
      <c r="J88" s="225">
        <f>BK88</f>
        <v>0</v>
      </c>
      <c r="K88" s="211"/>
      <c r="L88" s="216"/>
      <c r="M88" s="217"/>
      <c r="N88" s="218"/>
      <c r="O88" s="218"/>
      <c r="P88" s="219">
        <f>SUM(P89:P121)</f>
        <v>0</v>
      </c>
      <c r="Q88" s="218"/>
      <c r="R88" s="219">
        <f>SUM(R89:R121)</f>
        <v>0</v>
      </c>
      <c r="S88" s="218"/>
      <c r="T88" s="220">
        <f>SUM(T89:T121)</f>
        <v>290.66376000000002</v>
      </c>
      <c r="AR88" s="221" t="s">
        <v>81</v>
      </c>
      <c r="AT88" s="222" t="s">
        <v>72</v>
      </c>
      <c r="AU88" s="222" t="s">
        <v>81</v>
      </c>
      <c r="AY88" s="221" t="s">
        <v>142</v>
      </c>
      <c r="BK88" s="223">
        <f>SUM(BK89:BK121)</f>
        <v>0</v>
      </c>
    </row>
    <row r="89" s="1" customFormat="1" ht="72" customHeight="1">
      <c r="B89" s="39"/>
      <c r="C89" s="197" t="s">
        <v>81</v>
      </c>
      <c r="D89" s="197" t="s">
        <v>137</v>
      </c>
      <c r="E89" s="198" t="s">
        <v>1397</v>
      </c>
      <c r="F89" s="199" t="s">
        <v>1398</v>
      </c>
      <c r="G89" s="200" t="s">
        <v>417</v>
      </c>
      <c r="H89" s="201">
        <v>24</v>
      </c>
      <c r="I89" s="202"/>
      <c r="J89" s="203">
        <f>ROUND(I89*H89,2)</f>
        <v>0</v>
      </c>
      <c r="K89" s="199" t="s">
        <v>194</v>
      </c>
      <c r="L89" s="44"/>
      <c r="M89" s="204" t="s">
        <v>19</v>
      </c>
      <c r="N89" s="205" t="s">
        <v>44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0.42499999999999999</v>
      </c>
      <c r="T89" s="207">
        <f>S89*H89</f>
        <v>10.199999999999999</v>
      </c>
      <c r="AR89" s="208" t="s">
        <v>141</v>
      </c>
      <c r="AT89" s="208" t="s">
        <v>137</v>
      </c>
      <c r="AU89" s="208" t="s">
        <v>83</v>
      </c>
      <c r="AY89" s="18" t="s">
        <v>142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8" t="s">
        <v>81</v>
      </c>
      <c r="BK89" s="209">
        <f>ROUND(I89*H89,2)</f>
        <v>0</v>
      </c>
      <c r="BL89" s="18" t="s">
        <v>141</v>
      </c>
      <c r="BM89" s="208" t="s">
        <v>1399</v>
      </c>
    </row>
    <row r="90" s="1" customFormat="1">
      <c r="B90" s="39"/>
      <c r="C90" s="40"/>
      <c r="D90" s="228" t="s">
        <v>213</v>
      </c>
      <c r="E90" s="40"/>
      <c r="F90" s="259" t="s">
        <v>1400</v>
      </c>
      <c r="G90" s="40"/>
      <c r="H90" s="40"/>
      <c r="I90" s="136"/>
      <c r="J90" s="40"/>
      <c r="K90" s="40"/>
      <c r="L90" s="44"/>
      <c r="M90" s="260"/>
      <c r="N90" s="84"/>
      <c r="O90" s="84"/>
      <c r="P90" s="84"/>
      <c r="Q90" s="84"/>
      <c r="R90" s="84"/>
      <c r="S90" s="84"/>
      <c r="T90" s="85"/>
      <c r="AT90" s="18" t="s">
        <v>213</v>
      </c>
      <c r="AU90" s="18" t="s">
        <v>83</v>
      </c>
    </row>
    <row r="91" s="1" customFormat="1" ht="84" customHeight="1">
      <c r="B91" s="39"/>
      <c r="C91" s="197" t="s">
        <v>83</v>
      </c>
      <c r="D91" s="197" t="s">
        <v>137</v>
      </c>
      <c r="E91" s="198" t="s">
        <v>1401</v>
      </c>
      <c r="F91" s="199" t="s">
        <v>1402</v>
      </c>
      <c r="G91" s="200" t="s">
        <v>417</v>
      </c>
      <c r="H91" s="201">
        <v>72</v>
      </c>
      <c r="I91" s="202"/>
      <c r="J91" s="203">
        <f>ROUND(I91*H91,2)</f>
        <v>0</v>
      </c>
      <c r="K91" s="199" t="s">
        <v>194</v>
      </c>
      <c r="L91" s="44"/>
      <c r="M91" s="204" t="s">
        <v>19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0.42499999999999999</v>
      </c>
      <c r="T91" s="207">
        <f>S91*H91</f>
        <v>30.599999999999998</v>
      </c>
      <c r="AR91" s="208" t="s">
        <v>141</v>
      </c>
      <c r="AT91" s="208" t="s">
        <v>137</v>
      </c>
      <c r="AU91" s="208" t="s">
        <v>83</v>
      </c>
      <c r="AY91" s="18" t="s">
        <v>142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8" t="s">
        <v>81</v>
      </c>
      <c r="BK91" s="209">
        <f>ROUND(I91*H91,2)</f>
        <v>0</v>
      </c>
      <c r="BL91" s="18" t="s">
        <v>141</v>
      </c>
      <c r="BM91" s="208" t="s">
        <v>1403</v>
      </c>
    </row>
    <row r="92" s="1" customFormat="1">
      <c r="B92" s="39"/>
      <c r="C92" s="40"/>
      <c r="D92" s="228" t="s">
        <v>213</v>
      </c>
      <c r="E92" s="40"/>
      <c r="F92" s="259" t="s">
        <v>1404</v>
      </c>
      <c r="G92" s="40"/>
      <c r="H92" s="40"/>
      <c r="I92" s="136"/>
      <c r="J92" s="40"/>
      <c r="K92" s="40"/>
      <c r="L92" s="44"/>
      <c r="M92" s="260"/>
      <c r="N92" s="84"/>
      <c r="O92" s="84"/>
      <c r="P92" s="84"/>
      <c r="Q92" s="84"/>
      <c r="R92" s="84"/>
      <c r="S92" s="84"/>
      <c r="T92" s="85"/>
      <c r="AT92" s="18" t="s">
        <v>213</v>
      </c>
      <c r="AU92" s="18" t="s">
        <v>83</v>
      </c>
    </row>
    <row r="93" s="1" customFormat="1" ht="60" customHeight="1">
      <c r="B93" s="39"/>
      <c r="C93" s="197" t="s">
        <v>147</v>
      </c>
      <c r="D93" s="197" t="s">
        <v>137</v>
      </c>
      <c r="E93" s="198" t="s">
        <v>1405</v>
      </c>
      <c r="F93" s="199" t="s">
        <v>1406</v>
      </c>
      <c r="G93" s="200" t="s">
        <v>417</v>
      </c>
      <c r="H93" s="201">
        <v>79.200000000000003</v>
      </c>
      <c r="I93" s="202"/>
      <c r="J93" s="203">
        <f>ROUND(I93*H93,2)</f>
        <v>0</v>
      </c>
      <c r="K93" s="199" t="s">
        <v>194</v>
      </c>
      <c r="L93" s="44"/>
      <c r="M93" s="204" t="s">
        <v>19</v>
      </c>
      <c r="N93" s="205" t="s">
        <v>44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0.44</v>
      </c>
      <c r="T93" s="207">
        <f>S93*H93</f>
        <v>34.847999999999999</v>
      </c>
      <c r="AR93" s="208" t="s">
        <v>141</v>
      </c>
      <c r="AT93" s="208" t="s">
        <v>137</v>
      </c>
      <c r="AU93" s="208" t="s">
        <v>83</v>
      </c>
      <c r="AY93" s="18" t="s">
        <v>142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8" t="s">
        <v>81</v>
      </c>
      <c r="BK93" s="209">
        <f>ROUND(I93*H93,2)</f>
        <v>0</v>
      </c>
      <c r="BL93" s="18" t="s">
        <v>141</v>
      </c>
      <c r="BM93" s="208" t="s">
        <v>1407</v>
      </c>
    </row>
    <row r="94" s="12" customFormat="1">
      <c r="B94" s="226"/>
      <c r="C94" s="227"/>
      <c r="D94" s="228" t="s">
        <v>203</v>
      </c>
      <c r="E94" s="229" t="s">
        <v>19</v>
      </c>
      <c r="F94" s="230" t="s">
        <v>1408</v>
      </c>
      <c r="G94" s="227"/>
      <c r="H94" s="231">
        <v>79.200000000000003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203</v>
      </c>
      <c r="AU94" s="237" t="s">
        <v>83</v>
      </c>
      <c r="AV94" s="12" t="s">
        <v>83</v>
      </c>
      <c r="AW94" s="12" t="s">
        <v>34</v>
      </c>
      <c r="AX94" s="12" t="s">
        <v>81</v>
      </c>
      <c r="AY94" s="237" t="s">
        <v>142</v>
      </c>
    </row>
    <row r="95" s="1" customFormat="1" ht="60" customHeight="1">
      <c r="B95" s="39"/>
      <c r="C95" s="197" t="s">
        <v>141</v>
      </c>
      <c r="D95" s="197" t="s">
        <v>137</v>
      </c>
      <c r="E95" s="198" t="s">
        <v>1409</v>
      </c>
      <c r="F95" s="199" t="s">
        <v>1410</v>
      </c>
      <c r="G95" s="200" t="s">
        <v>417</v>
      </c>
      <c r="H95" s="201">
        <v>172.5</v>
      </c>
      <c r="I95" s="202"/>
      <c r="J95" s="203">
        <f>ROUND(I95*H95,2)</f>
        <v>0</v>
      </c>
      <c r="K95" s="199" t="s">
        <v>194</v>
      </c>
      <c r="L95" s="44"/>
      <c r="M95" s="204" t="s">
        <v>19</v>
      </c>
      <c r="N95" s="205" t="s">
        <v>44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0.70899999999999996</v>
      </c>
      <c r="T95" s="207">
        <f>S95*H95</f>
        <v>122.3025</v>
      </c>
      <c r="AR95" s="208" t="s">
        <v>141</v>
      </c>
      <c r="AT95" s="208" t="s">
        <v>137</v>
      </c>
      <c r="AU95" s="208" t="s">
        <v>83</v>
      </c>
      <c r="AY95" s="18" t="s">
        <v>142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8" t="s">
        <v>81</v>
      </c>
      <c r="BK95" s="209">
        <f>ROUND(I95*H95,2)</f>
        <v>0</v>
      </c>
      <c r="BL95" s="18" t="s">
        <v>141</v>
      </c>
      <c r="BM95" s="208" t="s">
        <v>1411</v>
      </c>
    </row>
    <row r="96" s="1" customFormat="1">
      <c r="B96" s="39"/>
      <c r="C96" s="40"/>
      <c r="D96" s="228" t="s">
        <v>213</v>
      </c>
      <c r="E96" s="40"/>
      <c r="F96" s="259" t="s">
        <v>1412</v>
      </c>
      <c r="G96" s="40"/>
      <c r="H96" s="40"/>
      <c r="I96" s="136"/>
      <c r="J96" s="40"/>
      <c r="K96" s="40"/>
      <c r="L96" s="44"/>
      <c r="M96" s="260"/>
      <c r="N96" s="84"/>
      <c r="O96" s="84"/>
      <c r="P96" s="84"/>
      <c r="Q96" s="84"/>
      <c r="R96" s="84"/>
      <c r="S96" s="84"/>
      <c r="T96" s="85"/>
      <c r="AT96" s="18" t="s">
        <v>213</v>
      </c>
      <c r="AU96" s="18" t="s">
        <v>83</v>
      </c>
    </row>
    <row r="97" s="1" customFormat="1" ht="60" customHeight="1">
      <c r="B97" s="39"/>
      <c r="C97" s="197" t="s">
        <v>154</v>
      </c>
      <c r="D97" s="197" t="s">
        <v>137</v>
      </c>
      <c r="E97" s="198" t="s">
        <v>1413</v>
      </c>
      <c r="F97" s="199" t="s">
        <v>1414</v>
      </c>
      <c r="G97" s="200" t="s">
        <v>417</v>
      </c>
      <c r="H97" s="201">
        <v>291.75</v>
      </c>
      <c r="I97" s="202"/>
      <c r="J97" s="203">
        <f>ROUND(I97*H97,2)</f>
        <v>0</v>
      </c>
      <c r="K97" s="199" t="s">
        <v>194</v>
      </c>
      <c r="L97" s="44"/>
      <c r="M97" s="204" t="s">
        <v>19</v>
      </c>
      <c r="N97" s="205" t="s">
        <v>44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0.28999999999999998</v>
      </c>
      <c r="T97" s="207">
        <f>S97*H97</f>
        <v>84.607499999999987</v>
      </c>
      <c r="AR97" s="208" t="s">
        <v>141</v>
      </c>
      <c r="AT97" s="208" t="s">
        <v>137</v>
      </c>
      <c r="AU97" s="208" t="s">
        <v>83</v>
      </c>
      <c r="AY97" s="18" t="s">
        <v>142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8" t="s">
        <v>81</v>
      </c>
      <c r="BK97" s="209">
        <f>ROUND(I97*H97,2)</f>
        <v>0</v>
      </c>
      <c r="BL97" s="18" t="s">
        <v>141</v>
      </c>
      <c r="BM97" s="208" t="s">
        <v>1415</v>
      </c>
    </row>
    <row r="98" s="12" customFormat="1">
      <c r="B98" s="226"/>
      <c r="C98" s="227"/>
      <c r="D98" s="228" t="s">
        <v>203</v>
      </c>
      <c r="E98" s="229" t="s">
        <v>19</v>
      </c>
      <c r="F98" s="230" t="s">
        <v>1416</v>
      </c>
      <c r="G98" s="227"/>
      <c r="H98" s="231">
        <v>291.75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203</v>
      </c>
      <c r="AU98" s="237" t="s">
        <v>83</v>
      </c>
      <c r="AV98" s="12" t="s">
        <v>83</v>
      </c>
      <c r="AW98" s="12" t="s">
        <v>34</v>
      </c>
      <c r="AX98" s="12" t="s">
        <v>81</v>
      </c>
      <c r="AY98" s="237" t="s">
        <v>142</v>
      </c>
    </row>
    <row r="99" s="1" customFormat="1" ht="60" customHeight="1">
      <c r="B99" s="39"/>
      <c r="C99" s="197" t="s">
        <v>159</v>
      </c>
      <c r="D99" s="197" t="s">
        <v>137</v>
      </c>
      <c r="E99" s="198" t="s">
        <v>472</v>
      </c>
      <c r="F99" s="199" t="s">
        <v>473</v>
      </c>
      <c r="G99" s="200" t="s">
        <v>417</v>
      </c>
      <c r="H99" s="201">
        <v>26.399999999999999</v>
      </c>
      <c r="I99" s="202"/>
      <c r="J99" s="203">
        <f>ROUND(I99*H99,2)</f>
        <v>0</v>
      </c>
      <c r="K99" s="199" t="s">
        <v>194</v>
      </c>
      <c r="L99" s="44"/>
      <c r="M99" s="204" t="s">
        <v>19</v>
      </c>
      <c r="N99" s="205" t="s">
        <v>44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0.28999999999999998</v>
      </c>
      <c r="T99" s="207">
        <f>S99*H99</f>
        <v>7.6559999999999988</v>
      </c>
      <c r="AR99" s="208" t="s">
        <v>141</v>
      </c>
      <c r="AT99" s="208" t="s">
        <v>137</v>
      </c>
      <c r="AU99" s="208" t="s">
        <v>83</v>
      </c>
      <c r="AY99" s="18" t="s">
        <v>142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8" t="s">
        <v>81</v>
      </c>
      <c r="BK99" s="209">
        <f>ROUND(I99*H99,2)</f>
        <v>0</v>
      </c>
      <c r="BL99" s="18" t="s">
        <v>141</v>
      </c>
      <c r="BM99" s="208" t="s">
        <v>1417</v>
      </c>
    </row>
    <row r="100" s="12" customFormat="1">
      <c r="B100" s="226"/>
      <c r="C100" s="227"/>
      <c r="D100" s="228" t="s">
        <v>203</v>
      </c>
      <c r="E100" s="229" t="s">
        <v>19</v>
      </c>
      <c r="F100" s="230" t="s">
        <v>1418</v>
      </c>
      <c r="G100" s="227"/>
      <c r="H100" s="231">
        <v>26.399999999999999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203</v>
      </c>
      <c r="AU100" s="237" t="s">
        <v>83</v>
      </c>
      <c r="AV100" s="12" t="s">
        <v>83</v>
      </c>
      <c r="AW100" s="12" t="s">
        <v>34</v>
      </c>
      <c r="AX100" s="12" t="s">
        <v>81</v>
      </c>
      <c r="AY100" s="237" t="s">
        <v>142</v>
      </c>
    </row>
    <row r="101" s="1" customFormat="1" ht="36" customHeight="1">
      <c r="B101" s="39"/>
      <c r="C101" s="197" t="s">
        <v>163</v>
      </c>
      <c r="D101" s="197" t="s">
        <v>137</v>
      </c>
      <c r="E101" s="198" t="s">
        <v>1419</v>
      </c>
      <c r="F101" s="199" t="s">
        <v>1420</v>
      </c>
      <c r="G101" s="200" t="s">
        <v>417</v>
      </c>
      <c r="H101" s="201">
        <v>562.20000000000005</v>
      </c>
      <c r="I101" s="202"/>
      <c r="J101" s="203">
        <f>ROUND(I101*H101,2)</f>
        <v>0</v>
      </c>
      <c r="K101" s="199" t="s">
        <v>194</v>
      </c>
      <c r="L101" s="44"/>
      <c r="M101" s="204" t="s">
        <v>19</v>
      </c>
      <c r="N101" s="205" t="s">
        <v>44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0.00080000000000000004</v>
      </c>
      <c r="T101" s="207">
        <f>S101*H101</f>
        <v>0.44976000000000005</v>
      </c>
      <c r="AR101" s="208" t="s">
        <v>141</v>
      </c>
      <c r="AT101" s="208" t="s">
        <v>137</v>
      </c>
      <c r="AU101" s="208" t="s">
        <v>83</v>
      </c>
      <c r="AY101" s="18" t="s">
        <v>142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8" t="s">
        <v>81</v>
      </c>
      <c r="BK101" s="209">
        <f>ROUND(I101*H101,2)</f>
        <v>0</v>
      </c>
      <c r="BL101" s="18" t="s">
        <v>141</v>
      </c>
      <c r="BM101" s="208" t="s">
        <v>1421</v>
      </c>
    </row>
    <row r="102" s="12" customFormat="1">
      <c r="B102" s="226"/>
      <c r="C102" s="227"/>
      <c r="D102" s="228" t="s">
        <v>203</v>
      </c>
      <c r="E102" s="229" t="s">
        <v>19</v>
      </c>
      <c r="F102" s="230" t="s">
        <v>1422</v>
      </c>
      <c r="G102" s="227"/>
      <c r="H102" s="231">
        <v>91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203</v>
      </c>
      <c r="AU102" s="237" t="s">
        <v>83</v>
      </c>
      <c r="AV102" s="12" t="s">
        <v>83</v>
      </c>
      <c r="AW102" s="12" t="s">
        <v>34</v>
      </c>
      <c r="AX102" s="12" t="s">
        <v>73</v>
      </c>
      <c r="AY102" s="237" t="s">
        <v>142</v>
      </c>
    </row>
    <row r="103" s="12" customFormat="1">
      <c r="B103" s="226"/>
      <c r="C103" s="227"/>
      <c r="D103" s="228" t="s">
        <v>203</v>
      </c>
      <c r="E103" s="229" t="s">
        <v>19</v>
      </c>
      <c r="F103" s="230" t="s">
        <v>1423</v>
      </c>
      <c r="G103" s="227"/>
      <c r="H103" s="231">
        <v>31.199999999999999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203</v>
      </c>
      <c r="AU103" s="237" t="s">
        <v>83</v>
      </c>
      <c r="AV103" s="12" t="s">
        <v>83</v>
      </c>
      <c r="AW103" s="12" t="s">
        <v>34</v>
      </c>
      <c r="AX103" s="12" t="s">
        <v>73</v>
      </c>
      <c r="AY103" s="237" t="s">
        <v>142</v>
      </c>
    </row>
    <row r="104" s="12" customFormat="1">
      <c r="B104" s="226"/>
      <c r="C104" s="227"/>
      <c r="D104" s="228" t="s">
        <v>203</v>
      </c>
      <c r="E104" s="229" t="s">
        <v>19</v>
      </c>
      <c r="F104" s="230" t="s">
        <v>1424</v>
      </c>
      <c r="G104" s="227"/>
      <c r="H104" s="231">
        <v>440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203</v>
      </c>
      <c r="AU104" s="237" t="s">
        <v>83</v>
      </c>
      <c r="AV104" s="12" t="s">
        <v>83</v>
      </c>
      <c r="AW104" s="12" t="s">
        <v>34</v>
      </c>
      <c r="AX104" s="12" t="s">
        <v>73</v>
      </c>
      <c r="AY104" s="237" t="s">
        <v>142</v>
      </c>
    </row>
    <row r="105" s="14" customFormat="1">
      <c r="B105" s="248"/>
      <c r="C105" s="249"/>
      <c r="D105" s="228" t="s">
        <v>203</v>
      </c>
      <c r="E105" s="250" t="s">
        <v>19</v>
      </c>
      <c r="F105" s="251" t="s">
        <v>208</v>
      </c>
      <c r="G105" s="249"/>
      <c r="H105" s="252">
        <v>562.20000000000005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203</v>
      </c>
      <c r="AU105" s="258" t="s">
        <v>83</v>
      </c>
      <c r="AV105" s="14" t="s">
        <v>141</v>
      </c>
      <c r="AW105" s="14" t="s">
        <v>34</v>
      </c>
      <c r="AX105" s="14" t="s">
        <v>81</v>
      </c>
      <c r="AY105" s="258" t="s">
        <v>142</v>
      </c>
    </row>
    <row r="106" s="1" customFormat="1" ht="24" customHeight="1">
      <c r="B106" s="39"/>
      <c r="C106" s="197" t="s">
        <v>167</v>
      </c>
      <c r="D106" s="197" t="s">
        <v>137</v>
      </c>
      <c r="E106" s="198" t="s">
        <v>512</v>
      </c>
      <c r="F106" s="199" t="s">
        <v>513</v>
      </c>
      <c r="G106" s="200" t="s">
        <v>417</v>
      </c>
      <c r="H106" s="201">
        <v>153.75</v>
      </c>
      <c r="I106" s="202"/>
      <c r="J106" s="203">
        <f>ROUND(I106*H106,2)</f>
        <v>0</v>
      </c>
      <c r="K106" s="199" t="s">
        <v>194</v>
      </c>
      <c r="L106" s="44"/>
      <c r="M106" s="204" t="s">
        <v>19</v>
      </c>
      <c r="N106" s="205" t="s">
        <v>44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08" t="s">
        <v>141</v>
      </c>
      <c r="AT106" s="208" t="s">
        <v>137</v>
      </c>
      <c r="AU106" s="208" t="s">
        <v>83</v>
      </c>
      <c r="AY106" s="18" t="s">
        <v>142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8" t="s">
        <v>81</v>
      </c>
      <c r="BK106" s="209">
        <f>ROUND(I106*H106,2)</f>
        <v>0</v>
      </c>
      <c r="BL106" s="18" t="s">
        <v>141</v>
      </c>
      <c r="BM106" s="208" t="s">
        <v>1425</v>
      </c>
    </row>
    <row r="107" s="1" customFormat="1">
      <c r="B107" s="39"/>
      <c r="C107" s="40"/>
      <c r="D107" s="228" t="s">
        <v>213</v>
      </c>
      <c r="E107" s="40"/>
      <c r="F107" s="259" t="s">
        <v>1426</v>
      </c>
      <c r="G107" s="40"/>
      <c r="H107" s="40"/>
      <c r="I107" s="136"/>
      <c r="J107" s="40"/>
      <c r="K107" s="40"/>
      <c r="L107" s="44"/>
      <c r="M107" s="260"/>
      <c r="N107" s="84"/>
      <c r="O107" s="84"/>
      <c r="P107" s="84"/>
      <c r="Q107" s="84"/>
      <c r="R107" s="84"/>
      <c r="S107" s="84"/>
      <c r="T107" s="85"/>
      <c r="AT107" s="18" t="s">
        <v>213</v>
      </c>
      <c r="AU107" s="18" t="s">
        <v>83</v>
      </c>
    </row>
    <row r="108" s="12" customFormat="1">
      <c r="B108" s="226"/>
      <c r="C108" s="227"/>
      <c r="D108" s="228" t="s">
        <v>203</v>
      </c>
      <c r="E108" s="229" t="s">
        <v>19</v>
      </c>
      <c r="F108" s="230" t="s">
        <v>1427</v>
      </c>
      <c r="G108" s="227"/>
      <c r="H108" s="231">
        <v>79.5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203</v>
      </c>
      <c r="AU108" s="237" t="s">
        <v>83</v>
      </c>
      <c r="AV108" s="12" t="s">
        <v>83</v>
      </c>
      <c r="AW108" s="12" t="s">
        <v>34</v>
      </c>
      <c r="AX108" s="12" t="s">
        <v>73</v>
      </c>
      <c r="AY108" s="237" t="s">
        <v>142</v>
      </c>
    </row>
    <row r="109" s="12" customFormat="1">
      <c r="B109" s="226"/>
      <c r="C109" s="227"/>
      <c r="D109" s="228" t="s">
        <v>203</v>
      </c>
      <c r="E109" s="229" t="s">
        <v>19</v>
      </c>
      <c r="F109" s="230" t="s">
        <v>1428</v>
      </c>
      <c r="G109" s="227"/>
      <c r="H109" s="231">
        <v>33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203</v>
      </c>
      <c r="AU109" s="237" t="s">
        <v>83</v>
      </c>
      <c r="AV109" s="12" t="s">
        <v>83</v>
      </c>
      <c r="AW109" s="12" t="s">
        <v>34</v>
      </c>
      <c r="AX109" s="12" t="s">
        <v>73</v>
      </c>
      <c r="AY109" s="237" t="s">
        <v>142</v>
      </c>
    </row>
    <row r="110" s="12" customFormat="1">
      <c r="B110" s="226"/>
      <c r="C110" s="227"/>
      <c r="D110" s="228" t="s">
        <v>203</v>
      </c>
      <c r="E110" s="229" t="s">
        <v>19</v>
      </c>
      <c r="F110" s="230" t="s">
        <v>1429</v>
      </c>
      <c r="G110" s="227"/>
      <c r="H110" s="231">
        <v>41.25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203</v>
      </c>
      <c r="AU110" s="237" t="s">
        <v>83</v>
      </c>
      <c r="AV110" s="12" t="s">
        <v>83</v>
      </c>
      <c r="AW110" s="12" t="s">
        <v>34</v>
      </c>
      <c r="AX110" s="12" t="s">
        <v>73</v>
      </c>
      <c r="AY110" s="237" t="s">
        <v>142</v>
      </c>
    </row>
    <row r="111" s="14" customFormat="1">
      <c r="B111" s="248"/>
      <c r="C111" s="249"/>
      <c r="D111" s="228" t="s">
        <v>203</v>
      </c>
      <c r="E111" s="250" t="s">
        <v>19</v>
      </c>
      <c r="F111" s="251" t="s">
        <v>208</v>
      </c>
      <c r="G111" s="249"/>
      <c r="H111" s="252">
        <v>153.75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203</v>
      </c>
      <c r="AU111" s="258" t="s">
        <v>83</v>
      </c>
      <c r="AV111" s="14" t="s">
        <v>141</v>
      </c>
      <c r="AW111" s="14" t="s">
        <v>34</v>
      </c>
      <c r="AX111" s="14" t="s">
        <v>81</v>
      </c>
      <c r="AY111" s="258" t="s">
        <v>142</v>
      </c>
    </row>
    <row r="112" s="1" customFormat="1" ht="24" customHeight="1">
      <c r="B112" s="39"/>
      <c r="C112" s="197" t="s">
        <v>171</v>
      </c>
      <c r="D112" s="197" t="s">
        <v>137</v>
      </c>
      <c r="E112" s="198" t="s">
        <v>1430</v>
      </c>
      <c r="F112" s="199" t="s">
        <v>1431</v>
      </c>
      <c r="G112" s="200" t="s">
        <v>417</v>
      </c>
      <c r="H112" s="201">
        <v>138</v>
      </c>
      <c r="I112" s="202"/>
      <c r="J112" s="203">
        <f>ROUND(I112*H112,2)</f>
        <v>0</v>
      </c>
      <c r="K112" s="199" t="s">
        <v>194</v>
      </c>
      <c r="L112" s="44"/>
      <c r="M112" s="204" t="s">
        <v>19</v>
      </c>
      <c r="N112" s="205" t="s">
        <v>44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08" t="s">
        <v>141</v>
      </c>
      <c r="AT112" s="208" t="s">
        <v>137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141</v>
      </c>
      <c r="BM112" s="208" t="s">
        <v>1432</v>
      </c>
    </row>
    <row r="113" s="1" customFormat="1">
      <c r="B113" s="39"/>
      <c r="C113" s="40"/>
      <c r="D113" s="228" t="s">
        <v>213</v>
      </c>
      <c r="E113" s="40"/>
      <c r="F113" s="259" t="s">
        <v>1426</v>
      </c>
      <c r="G113" s="40"/>
      <c r="H113" s="40"/>
      <c r="I113" s="136"/>
      <c r="J113" s="40"/>
      <c r="K113" s="40"/>
      <c r="L113" s="44"/>
      <c r="M113" s="260"/>
      <c r="N113" s="84"/>
      <c r="O113" s="84"/>
      <c r="P113" s="84"/>
      <c r="Q113" s="84"/>
      <c r="R113" s="84"/>
      <c r="S113" s="84"/>
      <c r="T113" s="85"/>
      <c r="AT113" s="18" t="s">
        <v>213</v>
      </c>
      <c r="AU113" s="18" t="s">
        <v>83</v>
      </c>
    </row>
    <row r="114" s="12" customFormat="1">
      <c r="B114" s="226"/>
      <c r="C114" s="227"/>
      <c r="D114" s="228" t="s">
        <v>203</v>
      </c>
      <c r="E114" s="229" t="s">
        <v>19</v>
      </c>
      <c r="F114" s="230" t="s">
        <v>1433</v>
      </c>
      <c r="G114" s="227"/>
      <c r="H114" s="231">
        <v>138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203</v>
      </c>
      <c r="AU114" s="237" t="s">
        <v>83</v>
      </c>
      <c r="AV114" s="12" t="s">
        <v>83</v>
      </c>
      <c r="AW114" s="12" t="s">
        <v>34</v>
      </c>
      <c r="AX114" s="12" t="s">
        <v>81</v>
      </c>
      <c r="AY114" s="237" t="s">
        <v>142</v>
      </c>
    </row>
    <row r="115" s="1" customFormat="1" ht="60" customHeight="1">
      <c r="B115" s="39"/>
      <c r="C115" s="197" t="s">
        <v>175</v>
      </c>
      <c r="D115" s="197" t="s">
        <v>137</v>
      </c>
      <c r="E115" s="198" t="s">
        <v>595</v>
      </c>
      <c r="F115" s="199" t="s">
        <v>596</v>
      </c>
      <c r="G115" s="200" t="s">
        <v>519</v>
      </c>
      <c r="H115" s="201">
        <v>19.449999999999999</v>
      </c>
      <c r="I115" s="202"/>
      <c r="J115" s="203">
        <f>ROUND(I115*H115,2)</f>
        <v>0</v>
      </c>
      <c r="K115" s="199" t="s">
        <v>194</v>
      </c>
      <c r="L115" s="44"/>
      <c r="M115" s="204" t="s">
        <v>19</v>
      </c>
      <c r="N115" s="205" t="s">
        <v>44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08" t="s">
        <v>141</v>
      </c>
      <c r="AT115" s="208" t="s">
        <v>137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141</v>
      </c>
      <c r="BM115" s="208" t="s">
        <v>1434</v>
      </c>
    </row>
    <row r="116" s="1" customFormat="1">
      <c r="B116" s="39"/>
      <c r="C116" s="40"/>
      <c r="D116" s="228" t="s">
        <v>213</v>
      </c>
      <c r="E116" s="40"/>
      <c r="F116" s="259" t="s">
        <v>1435</v>
      </c>
      <c r="G116" s="40"/>
      <c r="H116" s="40"/>
      <c r="I116" s="136"/>
      <c r="J116" s="40"/>
      <c r="K116" s="40"/>
      <c r="L116" s="44"/>
      <c r="M116" s="260"/>
      <c r="N116" s="84"/>
      <c r="O116" s="84"/>
      <c r="P116" s="84"/>
      <c r="Q116" s="84"/>
      <c r="R116" s="84"/>
      <c r="S116" s="84"/>
      <c r="T116" s="85"/>
      <c r="AT116" s="18" t="s">
        <v>213</v>
      </c>
      <c r="AU116" s="18" t="s">
        <v>83</v>
      </c>
    </row>
    <row r="117" s="12" customFormat="1">
      <c r="B117" s="226"/>
      <c r="C117" s="227"/>
      <c r="D117" s="228" t="s">
        <v>203</v>
      </c>
      <c r="E117" s="229" t="s">
        <v>19</v>
      </c>
      <c r="F117" s="230" t="s">
        <v>1436</v>
      </c>
      <c r="G117" s="227"/>
      <c r="H117" s="231">
        <v>9.1999999999999993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203</v>
      </c>
      <c r="AU117" s="237" t="s">
        <v>83</v>
      </c>
      <c r="AV117" s="12" t="s">
        <v>83</v>
      </c>
      <c r="AW117" s="12" t="s">
        <v>34</v>
      </c>
      <c r="AX117" s="12" t="s">
        <v>73</v>
      </c>
      <c r="AY117" s="237" t="s">
        <v>142</v>
      </c>
    </row>
    <row r="118" s="12" customFormat="1">
      <c r="B118" s="226"/>
      <c r="C118" s="227"/>
      <c r="D118" s="228" t="s">
        <v>203</v>
      </c>
      <c r="E118" s="229" t="s">
        <v>19</v>
      </c>
      <c r="F118" s="230" t="s">
        <v>1437</v>
      </c>
      <c r="G118" s="227"/>
      <c r="H118" s="231">
        <v>5.2999999999999998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203</v>
      </c>
      <c r="AU118" s="237" t="s">
        <v>83</v>
      </c>
      <c r="AV118" s="12" t="s">
        <v>83</v>
      </c>
      <c r="AW118" s="12" t="s">
        <v>34</v>
      </c>
      <c r="AX118" s="12" t="s">
        <v>73</v>
      </c>
      <c r="AY118" s="237" t="s">
        <v>142</v>
      </c>
    </row>
    <row r="119" s="12" customFormat="1">
      <c r="B119" s="226"/>
      <c r="C119" s="227"/>
      <c r="D119" s="228" t="s">
        <v>203</v>
      </c>
      <c r="E119" s="229" t="s">
        <v>19</v>
      </c>
      <c r="F119" s="230" t="s">
        <v>1438</v>
      </c>
      <c r="G119" s="227"/>
      <c r="H119" s="231">
        <v>2.2000000000000002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203</v>
      </c>
      <c r="AU119" s="237" t="s">
        <v>83</v>
      </c>
      <c r="AV119" s="12" t="s">
        <v>83</v>
      </c>
      <c r="AW119" s="12" t="s">
        <v>34</v>
      </c>
      <c r="AX119" s="12" t="s">
        <v>73</v>
      </c>
      <c r="AY119" s="237" t="s">
        <v>142</v>
      </c>
    </row>
    <row r="120" s="12" customFormat="1">
      <c r="B120" s="226"/>
      <c r="C120" s="227"/>
      <c r="D120" s="228" t="s">
        <v>203</v>
      </c>
      <c r="E120" s="229" t="s">
        <v>19</v>
      </c>
      <c r="F120" s="230" t="s">
        <v>1439</v>
      </c>
      <c r="G120" s="227"/>
      <c r="H120" s="231">
        <v>2.75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203</v>
      </c>
      <c r="AU120" s="237" t="s">
        <v>83</v>
      </c>
      <c r="AV120" s="12" t="s">
        <v>83</v>
      </c>
      <c r="AW120" s="12" t="s">
        <v>34</v>
      </c>
      <c r="AX120" s="12" t="s">
        <v>73</v>
      </c>
      <c r="AY120" s="237" t="s">
        <v>142</v>
      </c>
    </row>
    <row r="121" s="14" customFormat="1">
      <c r="B121" s="248"/>
      <c r="C121" s="249"/>
      <c r="D121" s="228" t="s">
        <v>203</v>
      </c>
      <c r="E121" s="250" t="s">
        <v>19</v>
      </c>
      <c r="F121" s="251" t="s">
        <v>208</v>
      </c>
      <c r="G121" s="249"/>
      <c r="H121" s="252">
        <v>19.449999999999999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203</v>
      </c>
      <c r="AU121" s="258" t="s">
        <v>83</v>
      </c>
      <c r="AV121" s="14" t="s">
        <v>141</v>
      </c>
      <c r="AW121" s="14" t="s">
        <v>34</v>
      </c>
      <c r="AX121" s="14" t="s">
        <v>81</v>
      </c>
      <c r="AY121" s="258" t="s">
        <v>142</v>
      </c>
    </row>
    <row r="122" s="11" customFormat="1" ht="22.8" customHeight="1">
      <c r="B122" s="210"/>
      <c r="C122" s="211"/>
      <c r="D122" s="212" t="s">
        <v>72</v>
      </c>
      <c r="E122" s="224" t="s">
        <v>83</v>
      </c>
      <c r="F122" s="224" t="s">
        <v>712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SUM(P123:P131)</f>
        <v>0</v>
      </c>
      <c r="Q122" s="218"/>
      <c r="R122" s="219">
        <f>SUM(R123:R131)</f>
        <v>0.18552600000000002</v>
      </c>
      <c r="S122" s="218"/>
      <c r="T122" s="220">
        <f>SUM(T123:T131)</f>
        <v>0</v>
      </c>
      <c r="AR122" s="221" t="s">
        <v>81</v>
      </c>
      <c r="AT122" s="222" t="s">
        <v>72</v>
      </c>
      <c r="AU122" s="222" t="s">
        <v>81</v>
      </c>
      <c r="AY122" s="221" t="s">
        <v>142</v>
      </c>
      <c r="BK122" s="223">
        <f>SUM(BK123:BK131)</f>
        <v>0</v>
      </c>
    </row>
    <row r="123" s="1" customFormat="1" ht="36" customHeight="1">
      <c r="B123" s="39"/>
      <c r="C123" s="197" t="s">
        <v>179</v>
      </c>
      <c r="D123" s="197" t="s">
        <v>137</v>
      </c>
      <c r="E123" s="198" t="s">
        <v>1440</v>
      </c>
      <c r="F123" s="199" t="s">
        <v>1441</v>
      </c>
      <c r="G123" s="200" t="s">
        <v>417</v>
      </c>
      <c r="H123" s="201">
        <v>562.20000000000005</v>
      </c>
      <c r="I123" s="202"/>
      <c r="J123" s="203">
        <f>ROUND(I123*H123,2)</f>
        <v>0</v>
      </c>
      <c r="K123" s="199" t="s">
        <v>194</v>
      </c>
      <c r="L123" s="44"/>
      <c r="M123" s="204" t="s">
        <v>19</v>
      </c>
      <c r="N123" s="205" t="s">
        <v>44</v>
      </c>
      <c r="O123" s="84"/>
      <c r="P123" s="206">
        <f>O123*H123</f>
        <v>0</v>
      </c>
      <c r="Q123" s="206">
        <v>0.00010000000000000001</v>
      </c>
      <c r="R123" s="206">
        <f>Q123*H123</f>
        <v>0.056220000000000006</v>
      </c>
      <c r="S123" s="206">
        <v>0</v>
      </c>
      <c r="T123" s="207">
        <f>S123*H123</f>
        <v>0</v>
      </c>
      <c r="AR123" s="208" t="s">
        <v>141</v>
      </c>
      <c r="AT123" s="208" t="s">
        <v>137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141</v>
      </c>
      <c r="BM123" s="208" t="s">
        <v>1442</v>
      </c>
    </row>
    <row r="124" s="1" customFormat="1">
      <c r="B124" s="39"/>
      <c r="C124" s="40"/>
      <c r="D124" s="228" t="s">
        <v>213</v>
      </c>
      <c r="E124" s="40"/>
      <c r="F124" s="259" t="s">
        <v>1443</v>
      </c>
      <c r="G124" s="40"/>
      <c r="H124" s="40"/>
      <c r="I124" s="136"/>
      <c r="J124" s="40"/>
      <c r="K124" s="40"/>
      <c r="L124" s="44"/>
      <c r="M124" s="260"/>
      <c r="N124" s="84"/>
      <c r="O124" s="84"/>
      <c r="P124" s="84"/>
      <c r="Q124" s="84"/>
      <c r="R124" s="84"/>
      <c r="S124" s="84"/>
      <c r="T124" s="85"/>
      <c r="AT124" s="18" t="s">
        <v>213</v>
      </c>
      <c r="AU124" s="18" t="s">
        <v>83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1444</v>
      </c>
      <c r="G125" s="227"/>
      <c r="H125" s="231">
        <v>91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73</v>
      </c>
      <c r="AY125" s="237" t="s">
        <v>142</v>
      </c>
    </row>
    <row r="126" s="12" customFormat="1">
      <c r="B126" s="226"/>
      <c r="C126" s="227"/>
      <c r="D126" s="228" t="s">
        <v>203</v>
      </c>
      <c r="E126" s="229" t="s">
        <v>19</v>
      </c>
      <c r="F126" s="230" t="s">
        <v>1445</v>
      </c>
      <c r="G126" s="227"/>
      <c r="H126" s="231">
        <v>440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203</v>
      </c>
      <c r="AU126" s="237" t="s">
        <v>83</v>
      </c>
      <c r="AV126" s="12" t="s">
        <v>83</v>
      </c>
      <c r="AW126" s="12" t="s">
        <v>34</v>
      </c>
      <c r="AX126" s="12" t="s">
        <v>73</v>
      </c>
      <c r="AY126" s="237" t="s">
        <v>142</v>
      </c>
    </row>
    <row r="127" s="12" customFormat="1">
      <c r="B127" s="226"/>
      <c r="C127" s="227"/>
      <c r="D127" s="228" t="s">
        <v>203</v>
      </c>
      <c r="E127" s="229" t="s">
        <v>19</v>
      </c>
      <c r="F127" s="230" t="s">
        <v>1446</v>
      </c>
      <c r="G127" s="227"/>
      <c r="H127" s="231">
        <v>31.199999999999999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203</v>
      </c>
      <c r="AU127" s="237" t="s">
        <v>83</v>
      </c>
      <c r="AV127" s="12" t="s">
        <v>83</v>
      </c>
      <c r="AW127" s="12" t="s">
        <v>34</v>
      </c>
      <c r="AX127" s="12" t="s">
        <v>73</v>
      </c>
      <c r="AY127" s="237" t="s">
        <v>142</v>
      </c>
    </row>
    <row r="128" s="15" customFormat="1">
      <c r="B128" s="279"/>
      <c r="C128" s="280"/>
      <c r="D128" s="228" t="s">
        <v>203</v>
      </c>
      <c r="E128" s="281" t="s">
        <v>19</v>
      </c>
      <c r="F128" s="282" t="s">
        <v>1447</v>
      </c>
      <c r="G128" s="280"/>
      <c r="H128" s="283">
        <v>562.20000000000005</v>
      </c>
      <c r="I128" s="284"/>
      <c r="J128" s="280"/>
      <c r="K128" s="280"/>
      <c r="L128" s="285"/>
      <c r="M128" s="286"/>
      <c r="N128" s="287"/>
      <c r="O128" s="287"/>
      <c r="P128" s="287"/>
      <c r="Q128" s="287"/>
      <c r="R128" s="287"/>
      <c r="S128" s="287"/>
      <c r="T128" s="288"/>
      <c r="AT128" s="289" t="s">
        <v>203</v>
      </c>
      <c r="AU128" s="289" t="s">
        <v>83</v>
      </c>
      <c r="AV128" s="15" t="s">
        <v>147</v>
      </c>
      <c r="AW128" s="15" t="s">
        <v>34</v>
      </c>
      <c r="AX128" s="15" t="s">
        <v>73</v>
      </c>
      <c r="AY128" s="289" t="s">
        <v>142</v>
      </c>
    </row>
    <row r="129" s="14" customFormat="1">
      <c r="B129" s="248"/>
      <c r="C129" s="249"/>
      <c r="D129" s="228" t="s">
        <v>203</v>
      </c>
      <c r="E129" s="250" t="s">
        <v>19</v>
      </c>
      <c r="F129" s="251" t="s">
        <v>208</v>
      </c>
      <c r="G129" s="249"/>
      <c r="H129" s="252">
        <v>562.20000000000005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203</v>
      </c>
      <c r="AU129" s="258" t="s">
        <v>83</v>
      </c>
      <c r="AV129" s="14" t="s">
        <v>141</v>
      </c>
      <c r="AW129" s="14" t="s">
        <v>34</v>
      </c>
      <c r="AX129" s="14" t="s">
        <v>81</v>
      </c>
      <c r="AY129" s="258" t="s">
        <v>142</v>
      </c>
    </row>
    <row r="130" s="1" customFormat="1" ht="24" customHeight="1">
      <c r="B130" s="39"/>
      <c r="C130" s="264" t="s">
        <v>183</v>
      </c>
      <c r="D130" s="264" t="s">
        <v>283</v>
      </c>
      <c r="E130" s="265" t="s">
        <v>1448</v>
      </c>
      <c r="F130" s="266" t="s">
        <v>1449</v>
      </c>
      <c r="G130" s="267" t="s">
        <v>417</v>
      </c>
      <c r="H130" s="268">
        <v>646.52999999999997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4"/>
      <c r="P130" s="206">
        <f>O130*H130</f>
        <v>0</v>
      </c>
      <c r="Q130" s="206">
        <v>0.00020000000000000001</v>
      </c>
      <c r="R130" s="206">
        <f>Q130*H130</f>
        <v>0.129306</v>
      </c>
      <c r="S130" s="206">
        <v>0</v>
      </c>
      <c r="T130" s="207">
        <f>S130*H130</f>
        <v>0</v>
      </c>
      <c r="AR130" s="208" t="s">
        <v>167</v>
      </c>
      <c r="AT130" s="208" t="s">
        <v>283</v>
      </c>
      <c r="AU130" s="208" t="s">
        <v>83</v>
      </c>
      <c r="AY130" s="18" t="s">
        <v>142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8" t="s">
        <v>81</v>
      </c>
      <c r="BK130" s="209">
        <f>ROUND(I130*H130,2)</f>
        <v>0</v>
      </c>
      <c r="BL130" s="18" t="s">
        <v>141</v>
      </c>
      <c r="BM130" s="208" t="s">
        <v>1450</v>
      </c>
    </row>
    <row r="131" s="12" customFormat="1">
      <c r="B131" s="226"/>
      <c r="C131" s="227"/>
      <c r="D131" s="228" t="s">
        <v>203</v>
      </c>
      <c r="E131" s="229" t="s">
        <v>19</v>
      </c>
      <c r="F131" s="230" t="s">
        <v>1451</v>
      </c>
      <c r="G131" s="227"/>
      <c r="H131" s="231">
        <v>646.52999999999997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203</v>
      </c>
      <c r="AU131" s="237" t="s">
        <v>83</v>
      </c>
      <c r="AV131" s="12" t="s">
        <v>83</v>
      </c>
      <c r="AW131" s="12" t="s">
        <v>34</v>
      </c>
      <c r="AX131" s="12" t="s">
        <v>81</v>
      </c>
      <c r="AY131" s="237" t="s">
        <v>142</v>
      </c>
    </row>
    <row r="132" s="11" customFormat="1" ht="22.8" customHeight="1">
      <c r="B132" s="210"/>
      <c r="C132" s="211"/>
      <c r="D132" s="212" t="s">
        <v>72</v>
      </c>
      <c r="E132" s="224" t="s">
        <v>154</v>
      </c>
      <c r="F132" s="224" t="s">
        <v>754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SUM(P133:P164)</f>
        <v>0</v>
      </c>
      <c r="Q132" s="218"/>
      <c r="R132" s="219">
        <f>SUM(R133:R164)</f>
        <v>44.436480000000003</v>
      </c>
      <c r="S132" s="218"/>
      <c r="T132" s="220">
        <f>SUM(T133:T164)</f>
        <v>0</v>
      </c>
      <c r="AR132" s="221" t="s">
        <v>81</v>
      </c>
      <c r="AT132" s="222" t="s">
        <v>72</v>
      </c>
      <c r="AU132" s="222" t="s">
        <v>81</v>
      </c>
      <c r="AY132" s="221" t="s">
        <v>142</v>
      </c>
      <c r="BK132" s="223">
        <f>SUM(BK133:BK164)</f>
        <v>0</v>
      </c>
    </row>
    <row r="133" s="1" customFormat="1" ht="24" customHeight="1">
      <c r="B133" s="39"/>
      <c r="C133" s="197" t="s">
        <v>187</v>
      </c>
      <c r="D133" s="197" t="s">
        <v>137</v>
      </c>
      <c r="E133" s="198" t="s">
        <v>756</v>
      </c>
      <c r="F133" s="199" t="s">
        <v>757</v>
      </c>
      <c r="G133" s="200" t="s">
        <v>417</v>
      </c>
      <c r="H133" s="201">
        <v>318.14999999999998</v>
      </c>
      <c r="I133" s="202"/>
      <c r="J133" s="203">
        <f>ROUND(I133*H133,2)</f>
        <v>0</v>
      </c>
      <c r="K133" s="199" t="s">
        <v>194</v>
      </c>
      <c r="L133" s="44"/>
      <c r="M133" s="204" t="s">
        <v>19</v>
      </c>
      <c r="N133" s="205" t="s">
        <v>44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208" t="s">
        <v>141</v>
      </c>
      <c r="AT133" s="208" t="s">
        <v>137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141</v>
      </c>
      <c r="BM133" s="208" t="s">
        <v>1452</v>
      </c>
    </row>
    <row r="134" s="12" customFormat="1">
      <c r="B134" s="226"/>
      <c r="C134" s="227"/>
      <c r="D134" s="228" t="s">
        <v>203</v>
      </c>
      <c r="E134" s="229" t="s">
        <v>19</v>
      </c>
      <c r="F134" s="230" t="s">
        <v>1453</v>
      </c>
      <c r="G134" s="227"/>
      <c r="H134" s="231">
        <v>138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203</v>
      </c>
      <c r="AU134" s="237" t="s">
        <v>83</v>
      </c>
      <c r="AV134" s="12" t="s">
        <v>83</v>
      </c>
      <c r="AW134" s="12" t="s">
        <v>34</v>
      </c>
      <c r="AX134" s="12" t="s">
        <v>73</v>
      </c>
      <c r="AY134" s="237" t="s">
        <v>142</v>
      </c>
    </row>
    <row r="135" s="12" customFormat="1">
      <c r="B135" s="226"/>
      <c r="C135" s="227"/>
      <c r="D135" s="228" t="s">
        <v>203</v>
      </c>
      <c r="E135" s="229" t="s">
        <v>19</v>
      </c>
      <c r="F135" s="230" t="s">
        <v>1454</v>
      </c>
      <c r="G135" s="227"/>
      <c r="H135" s="231">
        <v>79.5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203</v>
      </c>
      <c r="AU135" s="237" t="s">
        <v>83</v>
      </c>
      <c r="AV135" s="12" t="s">
        <v>83</v>
      </c>
      <c r="AW135" s="12" t="s">
        <v>34</v>
      </c>
      <c r="AX135" s="12" t="s">
        <v>73</v>
      </c>
      <c r="AY135" s="237" t="s">
        <v>142</v>
      </c>
    </row>
    <row r="136" s="12" customFormat="1">
      <c r="B136" s="226"/>
      <c r="C136" s="227"/>
      <c r="D136" s="228" t="s">
        <v>203</v>
      </c>
      <c r="E136" s="229" t="s">
        <v>19</v>
      </c>
      <c r="F136" s="230" t="s">
        <v>1455</v>
      </c>
      <c r="G136" s="227"/>
      <c r="H136" s="231">
        <v>33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203</v>
      </c>
      <c r="AU136" s="237" t="s">
        <v>83</v>
      </c>
      <c r="AV136" s="12" t="s">
        <v>83</v>
      </c>
      <c r="AW136" s="12" t="s">
        <v>34</v>
      </c>
      <c r="AX136" s="12" t="s">
        <v>73</v>
      </c>
      <c r="AY136" s="237" t="s">
        <v>142</v>
      </c>
    </row>
    <row r="137" s="12" customFormat="1">
      <c r="B137" s="226"/>
      <c r="C137" s="227"/>
      <c r="D137" s="228" t="s">
        <v>203</v>
      </c>
      <c r="E137" s="229" t="s">
        <v>19</v>
      </c>
      <c r="F137" s="230" t="s">
        <v>1456</v>
      </c>
      <c r="G137" s="227"/>
      <c r="H137" s="231">
        <v>41.25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203</v>
      </c>
      <c r="AU137" s="237" t="s">
        <v>83</v>
      </c>
      <c r="AV137" s="12" t="s">
        <v>83</v>
      </c>
      <c r="AW137" s="12" t="s">
        <v>34</v>
      </c>
      <c r="AX137" s="12" t="s">
        <v>73</v>
      </c>
      <c r="AY137" s="237" t="s">
        <v>142</v>
      </c>
    </row>
    <row r="138" s="15" customFormat="1">
      <c r="B138" s="279"/>
      <c r="C138" s="280"/>
      <c r="D138" s="228" t="s">
        <v>203</v>
      </c>
      <c r="E138" s="281" t="s">
        <v>19</v>
      </c>
      <c r="F138" s="282" t="s">
        <v>1230</v>
      </c>
      <c r="G138" s="280"/>
      <c r="H138" s="283">
        <v>291.75</v>
      </c>
      <c r="I138" s="284"/>
      <c r="J138" s="280"/>
      <c r="K138" s="280"/>
      <c r="L138" s="285"/>
      <c r="M138" s="286"/>
      <c r="N138" s="287"/>
      <c r="O138" s="287"/>
      <c r="P138" s="287"/>
      <c r="Q138" s="287"/>
      <c r="R138" s="287"/>
      <c r="S138" s="287"/>
      <c r="T138" s="288"/>
      <c r="AT138" s="289" t="s">
        <v>203</v>
      </c>
      <c r="AU138" s="289" t="s">
        <v>83</v>
      </c>
      <c r="AV138" s="15" t="s">
        <v>147</v>
      </c>
      <c r="AW138" s="15" t="s">
        <v>34</v>
      </c>
      <c r="AX138" s="15" t="s">
        <v>73</v>
      </c>
      <c r="AY138" s="289" t="s">
        <v>142</v>
      </c>
    </row>
    <row r="139" s="12" customFormat="1">
      <c r="B139" s="226"/>
      <c r="C139" s="227"/>
      <c r="D139" s="228" t="s">
        <v>203</v>
      </c>
      <c r="E139" s="229" t="s">
        <v>19</v>
      </c>
      <c r="F139" s="230" t="s">
        <v>1457</v>
      </c>
      <c r="G139" s="227"/>
      <c r="H139" s="231">
        <v>26.399999999999999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203</v>
      </c>
      <c r="AU139" s="237" t="s">
        <v>83</v>
      </c>
      <c r="AV139" s="12" t="s">
        <v>83</v>
      </c>
      <c r="AW139" s="12" t="s">
        <v>34</v>
      </c>
      <c r="AX139" s="12" t="s">
        <v>73</v>
      </c>
      <c r="AY139" s="237" t="s">
        <v>142</v>
      </c>
    </row>
    <row r="140" s="15" customFormat="1">
      <c r="B140" s="279"/>
      <c r="C140" s="280"/>
      <c r="D140" s="228" t="s">
        <v>203</v>
      </c>
      <c r="E140" s="281" t="s">
        <v>19</v>
      </c>
      <c r="F140" s="282" t="s">
        <v>1230</v>
      </c>
      <c r="G140" s="280"/>
      <c r="H140" s="283">
        <v>26.399999999999999</v>
      </c>
      <c r="I140" s="284"/>
      <c r="J140" s="280"/>
      <c r="K140" s="280"/>
      <c r="L140" s="285"/>
      <c r="M140" s="286"/>
      <c r="N140" s="287"/>
      <c r="O140" s="287"/>
      <c r="P140" s="287"/>
      <c r="Q140" s="287"/>
      <c r="R140" s="287"/>
      <c r="S140" s="287"/>
      <c r="T140" s="288"/>
      <c r="AT140" s="289" t="s">
        <v>203</v>
      </c>
      <c r="AU140" s="289" t="s">
        <v>83</v>
      </c>
      <c r="AV140" s="15" t="s">
        <v>147</v>
      </c>
      <c r="AW140" s="15" t="s">
        <v>34</v>
      </c>
      <c r="AX140" s="15" t="s">
        <v>73</v>
      </c>
      <c r="AY140" s="289" t="s">
        <v>142</v>
      </c>
    </row>
    <row r="141" s="14" customFormat="1">
      <c r="B141" s="248"/>
      <c r="C141" s="249"/>
      <c r="D141" s="228" t="s">
        <v>203</v>
      </c>
      <c r="E141" s="250" t="s">
        <v>19</v>
      </c>
      <c r="F141" s="251" t="s">
        <v>208</v>
      </c>
      <c r="G141" s="249"/>
      <c r="H141" s="252">
        <v>318.14999999999998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203</v>
      </c>
      <c r="AU141" s="258" t="s">
        <v>83</v>
      </c>
      <c r="AV141" s="14" t="s">
        <v>141</v>
      </c>
      <c r="AW141" s="14" t="s">
        <v>34</v>
      </c>
      <c r="AX141" s="14" t="s">
        <v>81</v>
      </c>
      <c r="AY141" s="258" t="s">
        <v>142</v>
      </c>
    </row>
    <row r="142" s="1" customFormat="1" ht="24" customHeight="1">
      <c r="B142" s="39"/>
      <c r="C142" s="197" t="s">
        <v>191</v>
      </c>
      <c r="D142" s="197" t="s">
        <v>137</v>
      </c>
      <c r="E142" s="198" t="s">
        <v>772</v>
      </c>
      <c r="F142" s="199" t="s">
        <v>773</v>
      </c>
      <c r="G142" s="200" t="s">
        <v>417</v>
      </c>
      <c r="H142" s="201">
        <v>79.200000000000003</v>
      </c>
      <c r="I142" s="202"/>
      <c r="J142" s="203">
        <f>ROUND(I142*H142,2)</f>
        <v>0</v>
      </c>
      <c r="K142" s="199" t="s">
        <v>194</v>
      </c>
      <c r="L142" s="44"/>
      <c r="M142" s="204" t="s">
        <v>19</v>
      </c>
      <c r="N142" s="205" t="s">
        <v>44</v>
      </c>
      <c r="O142" s="84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AR142" s="208" t="s">
        <v>141</v>
      </c>
      <c r="AT142" s="208" t="s">
        <v>137</v>
      </c>
      <c r="AU142" s="208" t="s">
        <v>83</v>
      </c>
      <c r="AY142" s="18" t="s">
        <v>142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8" t="s">
        <v>81</v>
      </c>
      <c r="BK142" s="209">
        <f>ROUND(I142*H142,2)</f>
        <v>0</v>
      </c>
      <c r="BL142" s="18" t="s">
        <v>141</v>
      </c>
      <c r="BM142" s="208" t="s">
        <v>1458</v>
      </c>
    </row>
    <row r="143" s="12" customFormat="1">
      <c r="B143" s="226"/>
      <c r="C143" s="227"/>
      <c r="D143" s="228" t="s">
        <v>203</v>
      </c>
      <c r="E143" s="229" t="s">
        <v>19</v>
      </c>
      <c r="F143" s="230" t="s">
        <v>1459</v>
      </c>
      <c r="G143" s="227"/>
      <c r="H143" s="231">
        <v>79.200000000000003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203</v>
      </c>
      <c r="AU143" s="237" t="s">
        <v>83</v>
      </c>
      <c r="AV143" s="12" t="s">
        <v>83</v>
      </c>
      <c r="AW143" s="12" t="s">
        <v>34</v>
      </c>
      <c r="AX143" s="12" t="s">
        <v>81</v>
      </c>
      <c r="AY143" s="237" t="s">
        <v>142</v>
      </c>
    </row>
    <row r="144" s="1" customFormat="1" ht="24" customHeight="1">
      <c r="B144" s="39"/>
      <c r="C144" s="197" t="s">
        <v>8</v>
      </c>
      <c r="D144" s="197" t="s">
        <v>137</v>
      </c>
      <c r="E144" s="198" t="s">
        <v>1460</v>
      </c>
      <c r="F144" s="199" t="s">
        <v>1461</v>
      </c>
      <c r="G144" s="200" t="s">
        <v>417</v>
      </c>
      <c r="H144" s="201">
        <v>345</v>
      </c>
      <c r="I144" s="202"/>
      <c r="J144" s="203">
        <f>ROUND(I144*H144,2)</f>
        <v>0</v>
      </c>
      <c r="K144" s="199" t="s">
        <v>194</v>
      </c>
      <c r="L144" s="44"/>
      <c r="M144" s="204" t="s">
        <v>19</v>
      </c>
      <c r="N144" s="205" t="s">
        <v>44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08" t="s">
        <v>141</v>
      </c>
      <c r="AT144" s="208" t="s">
        <v>137</v>
      </c>
      <c r="AU144" s="208" t="s">
        <v>83</v>
      </c>
      <c r="AY144" s="18" t="s">
        <v>142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8" t="s">
        <v>81</v>
      </c>
      <c r="BK144" s="209">
        <f>ROUND(I144*H144,2)</f>
        <v>0</v>
      </c>
      <c r="BL144" s="18" t="s">
        <v>141</v>
      </c>
      <c r="BM144" s="208" t="s">
        <v>1462</v>
      </c>
    </row>
    <row r="145" s="1" customFormat="1">
      <c r="B145" s="39"/>
      <c r="C145" s="40"/>
      <c r="D145" s="228" t="s">
        <v>213</v>
      </c>
      <c r="E145" s="40"/>
      <c r="F145" s="259" t="s">
        <v>1463</v>
      </c>
      <c r="G145" s="40"/>
      <c r="H145" s="40"/>
      <c r="I145" s="136"/>
      <c r="J145" s="40"/>
      <c r="K145" s="40"/>
      <c r="L145" s="44"/>
      <c r="M145" s="260"/>
      <c r="N145" s="84"/>
      <c r="O145" s="84"/>
      <c r="P145" s="84"/>
      <c r="Q145" s="84"/>
      <c r="R145" s="84"/>
      <c r="S145" s="84"/>
      <c r="T145" s="85"/>
      <c r="AT145" s="18" t="s">
        <v>213</v>
      </c>
      <c r="AU145" s="18" t="s">
        <v>83</v>
      </c>
    </row>
    <row r="146" s="12" customFormat="1">
      <c r="B146" s="226"/>
      <c r="C146" s="227"/>
      <c r="D146" s="228" t="s">
        <v>203</v>
      </c>
      <c r="E146" s="229" t="s">
        <v>19</v>
      </c>
      <c r="F146" s="230" t="s">
        <v>1464</v>
      </c>
      <c r="G146" s="227"/>
      <c r="H146" s="231">
        <v>112.5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203</v>
      </c>
      <c r="AU146" s="237" t="s">
        <v>83</v>
      </c>
      <c r="AV146" s="12" t="s">
        <v>83</v>
      </c>
      <c r="AW146" s="12" t="s">
        <v>34</v>
      </c>
      <c r="AX146" s="12" t="s">
        <v>73</v>
      </c>
      <c r="AY146" s="237" t="s">
        <v>142</v>
      </c>
    </row>
    <row r="147" s="12" customFormat="1">
      <c r="B147" s="226"/>
      <c r="C147" s="227"/>
      <c r="D147" s="228" t="s">
        <v>203</v>
      </c>
      <c r="E147" s="229" t="s">
        <v>19</v>
      </c>
      <c r="F147" s="230" t="s">
        <v>1465</v>
      </c>
      <c r="G147" s="227"/>
      <c r="H147" s="231">
        <v>112.5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203</v>
      </c>
      <c r="AU147" s="237" t="s">
        <v>83</v>
      </c>
      <c r="AV147" s="12" t="s">
        <v>83</v>
      </c>
      <c r="AW147" s="12" t="s">
        <v>34</v>
      </c>
      <c r="AX147" s="12" t="s">
        <v>73</v>
      </c>
      <c r="AY147" s="237" t="s">
        <v>142</v>
      </c>
    </row>
    <row r="148" s="12" customFormat="1">
      <c r="B148" s="226"/>
      <c r="C148" s="227"/>
      <c r="D148" s="228" t="s">
        <v>203</v>
      </c>
      <c r="E148" s="229" t="s">
        <v>19</v>
      </c>
      <c r="F148" s="230" t="s">
        <v>1466</v>
      </c>
      <c r="G148" s="227"/>
      <c r="H148" s="231">
        <v>60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203</v>
      </c>
      <c r="AU148" s="237" t="s">
        <v>83</v>
      </c>
      <c r="AV148" s="12" t="s">
        <v>83</v>
      </c>
      <c r="AW148" s="12" t="s">
        <v>34</v>
      </c>
      <c r="AX148" s="12" t="s">
        <v>73</v>
      </c>
      <c r="AY148" s="237" t="s">
        <v>142</v>
      </c>
    </row>
    <row r="149" s="12" customFormat="1">
      <c r="B149" s="226"/>
      <c r="C149" s="227"/>
      <c r="D149" s="228" t="s">
        <v>203</v>
      </c>
      <c r="E149" s="229" t="s">
        <v>19</v>
      </c>
      <c r="F149" s="230" t="s">
        <v>1467</v>
      </c>
      <c r="G149" s="227"/>
      <c r="H149" s="231">
        <v>60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203</v>
      </c>
      <c r="AU149" s="237" t="s">
        <v>83</v>
      </c>
      <c r="AV149" s="12" t="s">
        <v>83</v>
      </c>
      <c r="AW149" s="12" t="s">
        <v>34</v>
      </c>
      <c r="AX149" s="12" t="s">
        <v>73</v>
      </c>
      <c r="AY149" s="237" t="s">
        <v>142</v>
      </c>
    </row>
    <row r="150" s="14" customFormat="1">
      <c r="B150" s="248"/>
      <c r="C150" s="249"/>
      <c r="D150" s="228" t="s">
        <v>203</v>
      </c>
      <c r="E150" s="250" t="s">
        <v>19</v>
      </c>
      <c r="F150" s="251" t="s">
        <v>208</v>
      </c>
      <c r="G150" s="249"/>
      <c r="H150" s="252">
        <v>345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203</v>
      </c>
      <c r="AU150" s="258" t="s">
        <v>83</v>
      </c>
      <c r="AV150" s="14" t="s">
        <v>141</v>
      </c>
      <c r="AW150" s="14" t="s">
        <v>34</v>
      </c>
      <c r="AX150" s="14" t="s">
        <v>81</v>
      </c>
      <c r="AY150" s="258" t="s">
        <v>142</v>
      </c>
    </row>
    <row r="151" s="1" customFormat="1" ht="16.5" customHeight="1">
      <c r="B151" s="39"/>
      <c r="C151" s="264" t="s">
        <v>209</v>
      </c>
      <c r="D151" s="264" t="s">
        <v>283</v>
      </c>
      <c r="E151" s="265" t="s">
        <v>1468</v>
      </c>
      <c r="F151" s="266" t="s">
        <v>1469</v>
      </c>
      <c r="G151" s="267" t="s">
        <v>234</v>
      </c>
      <c r="H151" s="268">
        <v>12</v>
      </c>
      <c r="I151" s="269"/>
      <c r="J151" s="270">
        <f>ROUND(I151*H151,2)</f>
        <v>0</v>
      </c>
      <c r="K151" s="266" t="s">
        <v>194</v>
      </c>
      <c r="L151" s="271"/>
      <c r="M151" s="272" t="s">
        <v>19</v>
      </c>
      <c r="N151" s="273" t="s">
        <v>44</v>
      </c>
      <c r="O151" s="84"/>
      <c r="P151" s="206">
        <f>O151*H151</f>
        <v>0</v>
      </c>
      <c r="Q151" s="206">
        <v>2.1150000000000002</v>
      </c>
      <c r="R151" s="206">
        <f>Q151*H151</f>
        <v>25.380000000000003</v>
      </c>
      <c r="S151" s="206">
        <v>0</v>
      </c>
      <c r="T151" s="207">
        <f>S151*H151</f>
        <v>0</v>
      </c>
      <c r="AR151" s="208" t="s">
        <v>167</v>
      </c>
      <c r="AT151" s="208" t="s">
        <v>283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1470</v>
      </c>
    </row>
    <row r="152" s="1" customFormat="1">
      <c r="B152" s="39"/>
      <c r="C152" s="40"/>
      <c r="D152" s="228" t="s">
        <v>213</v>
      </c>
      <c r="E152" s="40"/>
      <c r="F152" s="259" t="s">
        <v>1471</v>
      </c>
      <c r="G152" s="40"/>
      <c r="H152" s="40"/>
      <c r="I152" s="136"/>
      <c r="J152" s="40"/>
      <c r="K152" s="40"/>
      <c r="L152" s="44"/>
      <c r="M152" s="260"/>
      <c r="N152" s="84"/>
      <c r="O152" s="84"/>
      <c r="P152" s="84"/>
      <c r="Q152" s="84"/>
      <c r="R152" s="84"/>
      <c r="S152" s="84"/>
      <c r="T152" s="85"/>
      <c r="AT152" s="18" t="s">
        <v>213</v>
      </c>
      <c r="AU152" s="18" t="s">
        <v>83</v>
      </c>
    </row>
    <row r="153" s="1" customFormat="1" ht="48" customHeight="1">
      <c r="B153" s="39"/>
      <c r="C153" s="197" t="s">
        <v>282</v>
      </c>
      <c r="D153" s="197" t="s">
        <v>137</v>
      </c>
      <c r="E153" s="198" t="s">
        <v>1472</v>
      </c>
      <c r="F153" s="199" t="s">
        <v>1473</v>
      </c>
      <c r="G153" s="200" t="s">
        <v>417</v>
      </c>
      <c r="H153" s="201">
        <v>24</v>
      </c>
      <c r="I153" s="202"/>
      <c r="J153" s="203">
        <f>ROUND(I153*H153,2)</f>
        <v>0</v>
      </c>
      <c r="K153" s="199" t="s">
        <v>194</v>
      </c>
      <c r="L153" s="44"/>
      <c r="M153" s="204" t="s">
        <v>19</v>
      </c>
      <c r="N153" s="205" t="s">
        <v>44</v>
      </c>
      <c r="O153" s="84"/>
      <c r="P153" s="206">
        <f>O153*H153</f>
        <v>0</v>
      </c>
      <c r="Q153" s="206">
        <v>0.083500000000000005</v>
      </c>
      <c r="R153" s="206">
        <f>Q153*H153</f>
        <v>2.004</v>
      </c>
      <c r="S153" s="206">
        <v>0</v>
      </c>
      <c r="T153" s="207">
        <f>S153*H153</f>
        <v>0</v>
      </c>
      <c r="AR153" s="208" t="s">
        <v>141</v>
      </c>
      <c r="AT153" s="208" t="s">
        <v>137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141</v>
      </c>
      <c r="BM153" s="208" t="s">
        <v>1474</v>
      </c>
    </row>
    <row r="154" s="1" customFormat="1">
      <c r="B154" s="39"/>
      <c r="C154" s="40"/>
      <c r="D154" s="228" t="s">
        <v>213</v>
      </c>
      <c r="E154" s="40"/>
      <c r="F154" s="259" t="s">
        <v>1475</v>
      </c>
      <c r="G154" s="40"/>
      <c r="H154" s="40"/>
      <c r="I154" s="136"/>
      <c r="J154" s="40"/>
      <c r="K154" s="40"/>
      <c r="L154" s="44"/>
      <c r="M154" s="260"/>
      <c r="N154" s="84"/>
      <c r="O154" s="84"/>
      <c r="P154" s="84"/>
      <c r="Q154" s="84"/>
      <c r="R154" s="84"/>
      <c r="S154" s="84"/>
      <c r="T154" s="85"/>
      <c r="AT154" s="18" t="s">
        <v>213</v>
      </c>
      <c r="AU154" s="18" t="s">
        <v>83</v>
      </c>
    </row>
    <row r="155" s="1" customFormat="1" ht="16.5" customHeight="1">
      <c r="B155" s="39"/>
      <c r="C155" s="264" t="s">
        <v>291</v>
      </c>
      <c r="D155" s="264" t="s">
        <v>283</v>
      </c>
      <c r="E155" s="265" t="s">
        <v>1476</v>
      </c>
      <c r="F155" s="266" t="s">
        <v>1477</v>
      </c>
      <c r="G155" s="267" t="s">
        <v>234</v>
      </c>
      <c r="H155" s="268">
        <v>4</v>
      </c>
      <c r="I155" s="269"/>
      <c r="J155" s="270">
        <f>ROUND(I155*H155,2)</f>
        <v>0</v>
      </c>
      <c r="K155" s="266" t="s">
        <v>194</v>
      </c>
      <c r="L155" s="271"/>
      <c r="M155" s="272" t="s">
        <v>19</v>
      </c>
      <c r="N155" s="273" t="s">
        <v>44</v>
      </c>
      <c r="O155" s="84"/>
      <c r="P155" s="206">
        <f>O155*H155</f>
        <v>0</v>
      </c>
      <c r="Q155" s="206">
        <v>2.7000000000000002</v>
      </c>
      <c r="R155" s="206">
        <f>Q155*H155</f>
        <v>10.800000000000001</v>
      </c>
      <c r="S155" s="206">
        <v>0</v>
      </c>
      <c r="T155" s="207">
        <f>S155*H155</f>
        <v>0</v>
      </c>
      <c r="AR155" s="208" t="s">
        <v>167</v>
      </c>
      <c r="AT155" s="208" t="s">
        <v>283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141</v>
      </c>
      <c r="BM155" s="208" t="s">
        <v>1478</v>
      </c>
    </row>
    <row r="156" s="1" customFormat="1">
      <c r="B156" s="39"/>
      <c r="C156" s="40"/>
      <c r="D156" s="228" t="s">
        <v>213</v>
      </c>
      <c r="E156" s="40"/>
      <c r="F156" s="259" t="s">
        <v>1475</v>
      </c>
      <c r="G156" s="40"/>
      <c r="H156" s="40"/>
      <c r="I156" s="136"/>
      <c r="J156" s="40"/>
      <c r="K156" s="40"/>
      <c r="L156" s="44"/>
      <c r="M156" s="260"/>
      <c r="N156" s="84"/>
      <c r="O156" s="84"/>
      <c r="P156" s="84"/>
      <c r="Q156" s="84"/>
      <c r="R156" s="84"/>
      <c r="S156" s="84"/>
      <c r="T156" s="85"/>
      <c r="AT156" s="18" t="s">
        <v>213</v>
      </c>
      <c r="AU156" s="18" t="s">
        <v>83</v>
      </c>
    </row>
    <row r="157" s="1" customFormat="1" ht="48" customHeight="1">
      <c r="B157" s="39"/>
      <c r="C157" s="197" t="s">
        <v>294</v>
      </c>
      <c r="D157" s="197" t="s">
        <v>137</v>
      </c>
      <c r="E157" s="198" t="s">
        <v>1479</v>
      </c>
      <c r="F157" s="199" t="s">
        <v>1480</v>
      </c>
      <c r="G157" s="200" t="s">
        <v>417</v>
      </c>
      <c r="H157" s="201">
        <v>72</v>
      </c>
      <c r="I157" s="202"/>
      <c r="J157" s="203">
        <f>ROUND(I157*H157,2)</f>
        <v>0</v>
      </c>
      <c r="K157" s="199" t="s">
        <v>194</v>
      </c>
      <c r="L157" s="44"/>
      <c r="M157" s="204" t="s">
        <v>19</v>
      </c>
      <c r="N157" s="205" t="s">
        <v>44</v>
      </c>
      <c r="O157" s="84"/>
      <c r="P157" s="206">
        <f>O157*H157</f>
        <v>0</v>
      </c>
      <c r="Q157" s="206">
        <v>0.083500000000000005</v>
      </c>
      <c r="R157" s="206">
        <f>Q157*H157</f>
        <v>6.0120000000000005</v>
      </c>
      <c r="S157" s="206">
        <v>0</v>
      </c>
      <c r="T157" s="207">
        <f>S157*H157</f>
        <v>0</v>
      </c>
      <c r="AR157" s="208" t="s">
        <v>141</v>
      </c>
      <c r="AT157" s="208" t="s">
        <v>137</v>
      </c>
      <c r="AU157" s="208" t="s">
        <v>83</v>
      </c>
      <c r="AY157" s="18" t="s">
        <v>142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8" t="s">
        <v>81</v>
      </c>
      <c r="BK157" s="209">
        <f>ROUND(I157*H157,2)</f>
        <v>0</v>
      </c>
      <c r="BL157" s="18" t="s">
        <v>141</v>
      </c>
      <c r="BM157" s="208" t="s">
        <v>1481</v>
      </c>
    </row>
    <row r="158" s="1" customFormat="1">
      <c r="B158" s="39"/>
      <c r="C158" s="40"/>
      <c r="D158" s="228" t="s">
        <v>213</v>
      </c>
      <c r="E158" s="40"/>
      <c r="F158" s="259" t="s">
        <v>1471</v>
      </c>
      <c r="G158" s="40"/>
      <c r="H158" s="40"/>
      <c r="I158" s="136"/>
      <c r="J158" s="40"/>
      <c r="K158" s="40"/>
      <c r="L158" s="44"/>
      <c r="M158" s="260"/>
      <c r="N158" s="84"/>
      <c r="O158" s="84"/>
      <c r="P158" s="84"/>
      <c r="Q158" s="84"/>
      <c r="R158" s="84"/>
      <c r="S158" s="84"/>
      <c r="T158" s="85"/>
      <c r="AT158" s="18" t="s">
        <v>213</v>
      </c>
      <c r="AU158" s="18" t="s">
        <v>83</v>
      </c>
    </row>
    <row r="159" s="13" customFormat="1">
      <c r="B159" s="238"/>
      <c r="C159" s="239"/>
      <c r="D159" s="228" t="s">
        <v>203</v>
      </c>
      <c r="E159" s="240" t="s">
        <v>19</v>
      </c>
      <c r="F159" s="241" t="s">
        <v>1482</v>
      </c>
      <c r="G159" s="239"/>
      <c r="H159" s="240" t="s">
        <v>19</v>
      </c>
      <c r="I159" s="242"/>
      <c r="J159" s="239"/>
      <c r="K159" s="239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203</v>
      </c>
      <c r="AU159" s="247" t="s">
        <v>83</v>
      </c>
      <c r="AV159" s="13" t="s">
        <v>81</v>
      </c>
      <c r="AW159" s="13" t="s">
        <v>34</v>
      </c>
      <c r="AX159" s="13" t="s">
        <v>73</v>
      </c>
      <c r="AY159" s="247" t="s">
        <v>142</v>
      </c>
    </row>
    <row r="160" s="12" customFormat="1">
      <c r="B160" s="226"/>
      <c r="C160" s="227"/>
      <c r="D160" s="228" t="s">
        <v>203</v>
      </c>
      <c r="E160" s="229" t="s">
        <v>19</v>
      </c>
      <c r="F160" s="230" t="s">
        <v>1483</v>
      </c>
      <c r="G160" s="227"/>
      <c r="H160" s="231">
        <v>72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203</v>
      </c>
      <c r="AU160" s="237" t="s">
        <v>83</v>
      </c>
      <c r="AV160" s="12" t="s">
        <v>83</v>
      </c>
      <c r="AW160" s="12" t="s">
        <v>34</v>
      </c>
      <c r="AX160" s="12" t="s">
        <v>81</v>
      </c>
      <c r="AY160" s="237" t="s">
        <v>142</v>
      </c>
    </row>
    <row r="161" s="1" customFormat="1" ht="24" customHeight="1">
      <c r="B161" s="39"/>
      <c r="C161" s="197" t="s">
        <v>297</v>
      </c>
      <c r="D161" s="197" t="s">
        <v>137</v>
      </c>
      <c r="E161" s="198" t="s">
        <v>1484</v>
      </c>
      <c r="F161" s="199" t="s">
        <v>1485</v>
      </c>
      <c r="G161" s="200" t="s">
        <v>201</v>
      </c>
      <c r="H161" s="201">
        <v>48</v>
      </c>
      <c r="I161" s="202"/>
      <c r="J161" s="203">
        <f>ROUND(I161*H161,2)</f>
        <v>0</v>
      </c>
      <c r="K161" s="199" t="s">
        <v>194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0.0050099999999999997</v>
      </c>
      <c r="R161" s="206">
        <f>Q161*H161</f>
        <v>0.24047999999999997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1486</v>
      </c>
    </row>
    <row r="162" s="12" customFormat="1">
      <c r="B162" s="226"/>
      <c r="C162" s="227"/>
      <c r="D162" s="228" t="s">
        <v>203</v>
      </c>
      <c r="E162" s="229" t="s">
        <v>19</v>
      </c>
      <c r="F162" s="230" t="s">
        <v>1487</v>
      </c>
      <c r="G162" s="227"/>
      <c r="H162" s="231">
        <v>6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203</v>
      </c>
      <c r="AU162" s="237" t="s">
        <v>83</v>
      </c>
      <c r="AV162" s="12" t="s">
        <v>83</v>
      </c>
      <c r="AW162" s="12" t="s">
        <v>34</v>
      </c>
      <c r="AX162" s="12" t="s">
        <v>73</v>
      </c>
      <c r="AY162" s="237" t="s">
        <v>142</v>
      </c>
    </row>
    <row r="163" s="12" customFormat="1">
      <c r="B163" s="226"/>
      <c r="C163" s="227"/>
      <c r="D163" s="228" t="s">
        <v>203</v>
      </c>
      <c r="E163" s="229" t="s">
        <v>19</v>
      </c>
      <c r="F163" s="230" t="s">
        <v>1488</v>
      </c>
      <c r="G163" s="227"/>
      <c r="H163" s="231">
        <v>42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203</v>
      </c>
      <c r="AU163" s="237" t="s">
        <v>83</v>
      </c>
      <c r="AV163" s="12" t="s">
        <v>83</v>
      </c>
      <c r="AW163" s="12" t="s">
        <v>34</v>
      </c>
      <c r="AX163" s="12" t="s">
        <v>73</v>
      </c>
      <c r="AY163" s="237" t="s">
        <v>142</v>
      </c>
    </row>
    <row r="164" s="14" customFormat="1">
      <c r="B164" s="248"/>
      <c r="C164" s="249"/>
      <c r="D164" s="228" t="s">
        <v>203</v>
      </c>
      <c r="E164" s="250" t="s">
        <v>19</v>
      </c>
      <c r="F164" s="251" t="s">
        <v>208</v>
      </c>
      <c r="G164" s="249"/>
      <c r="H164" s="252">
        <v>48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203</v>
      </c>
      <c r="AU164" s="258" t="s">
        <v>83</v>
      </c>
      <c r="AV164" s="14" t="s">
        <v>141</v>
      </c>
      <c r="AW164" s="14" t="s">
        <v>34</v>
      </c>
      <c r="AX164" s="14" t="s">
        <v>81</v>
      </c>
      <c r="AY164" s="258" t="s">
        <v>142</v>
      </c>
    </row>
    <row r="165" s="11" customFormat="1" ht="22.8" customHeight="1">
      <c r="B165" s="210"/>
      <c r="C165" s="211"/>
      <c r="D165" s="212" t="s">
        <v>72</v>
      </c>
      <c r="E165" s="224" t="s">
        <v>171</v>
      </c>
      <c r="F165" s="224" t="s">
        <v>1041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SUM(P166:P335)</f>
        <v>0</v>
      </c>
      <c r="Q165" s="218"/>
      <c r="R165" s="219">
        <f>SUM(R166:R335)</f>
        <v>0</v>
      </c>
      <c r="S165" s="218"/>
      <c r="T165" s="220">
        <f>SUM(T166:T335)</f>
        <v>0</v>
      </c>
      <c r="AR165" s="221" t="s">
        <v>81</v>
      </c>
      <c r="AT165" s="222" t="s">
        <v>72</v>
      </c>
      <c r="AU165" s="222" t="s">
        <v>81</v>
      </c>
      <c r="AY165" s="221" t="s">
        <v>142</v>
      </c>
      <c r="BK165" s="223">
        <f>SUM(BK166:BK335)</f>
        <v>0</v>
      </c>
    </row>
    <row r="166" s="1" customFormat="1" ht="36" customHeight="1">
      <c r="B166" s="39"/>
      <c r="C166" s="197" t="s">
        <v>7</v>
      </c>
      <c r="D166" s="197" t="s">
        <v>137</v>
      </c>
      <c r="E166" s="198" t="s">
        <v>1489</v>
      </c>
      <c r="F166" s="199" t="s">
        <v>1490</v>
      </c>
      <c r="G166" s="200" t="s">
        <v>234</v>
      </c>
      <c r="H166" s="201">
        <v>92</v>
      </c>
      <c r="I166" s="202"/>
      <c r="J166" s="203">
        <f>ROUND(I166*H166,2)</f>
        <v>0</v>
      </c>
      <c r="K166" s="199" t="s">
        <v>194</v>
      </c>
      <c r="L166" s="44"/>
      <c r="M166" s="204" t="s">
        <v>19</v>
      </c>
      <c r="N166" s="205" t="s">
        <v>44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208" t="s">
        <v>141</v>
      </c>
      <c r="AT166" s="208" t="s">
        <v>137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141</v>
      </c>
      <c r="BM166" s="208" t="s">
        <v>1491</v>
      </c>
    </row>
    <row r="167" s="1" customFormat="1">
      <c r="B167" s="39"/>
      <c r="C167" s="40"/>
      <c r="D167" s="228" t="s">
        <v>213</v>
      </c>
      <c r="E167" s="40"/>
      <c r="F167" s="259" t="s">
        <v>1492</v>
      </c>
      <c r="G167" s="40"/>
      <c r="H167" s="40"/>
      <c r="I167" s="136"/>
      <c r="J167" s="40"/>
      <c r="K167" s="40"/>
      <c r="L167" s="44"/>
      <c r="M167" s="260"/>
      <c r="N167" s="84"/>
      <c r="O167" s="84"/>
      <c r="P167" s="84"/>
      <c r="Q167" s="84"/>
      <c r="R167" s="84"/>
      <c r="S167" s="84"/>
      <c r="T167" s="85"/>
      <c r="AT167" s="18" t="s">
        <v>213</v>
      </c>
      <c r="AU167" s="18" t="s">
        <v>83</v>
      </c>
    </row>
    <row r="168" s="12" customFormat="1">
      <c r="B168" s="226"/>
      <c r="C168" s="227"/>
      <c r="D168" s="228" t="s">
        <v>203</v>
      </c>
      <c r="E168" s="229" t="s">
        <v>19</v>
      </c>
      <c r="F168" s="230" t="s">
        <v>1493</v>
      </c>
      <c r="G168" s="227"/>
      <c r="H168" s="231">
        <v>16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203</v>
      </c>
      <c r="AU168" s="237" t="s">
        <v>83</v>
      </c>
      <c r="AV168" s="12" t="s">
        <v>83</v>
      </c>
      <c r="AW168" s="12" t="s">
        <v>34</v>
      </c>
      <c r="AX168" s="12" t="s">
        <v>73</v>
      </c>
      <c r="AY168" s="237" t="s">
        <v>142</v>
      </c>
    </row>
    <row r="169" s="12" customFormat="1">
      <c r="B169" s="226"/>
      <c r="C169" s="227"/>
      <c r="D169" s="228" t="s">
        <v>203</v>
      </c>
      <c r="E169" s="229" t="s">
        <v>19</v>
      </c>
      <c r="F169" s="230" t="s">
        <v>1494</v>
      </c>
      <c r="G169" s="227"/>
      <c r="H169" s="231">
        <v>40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203</v>
      </c>
      <c r="AU169" s="237" t="s">
        <v>83</v>
      </c>
      <c r="AV169" s="12" t="s">
        <v>83</v>
      </c>
      <c r="AW169" s="12" t="s">
        <v>34</v>
      </c>
      <c r="AX169" s="12" t="s">
        <v>73</v>
      </c>
      <c r="AY169" s="237" t="s">
        <v>142</v>
      </c>
    </row>
    <row r="170" s="12" customFormat="1">
      <c r="B170" s="226"/>
      <c r="C170" s="227"/>
      <c r="D170" s="228" t="s">
        <v>203</v>
      </c>
      <c r="E170" s="229" t="s">
        <v>19</v>
      </c>
      <c r="F170" s="230" t="s">
        <v>1495</v>
      </c>
      <c r="G170" s="227"/>
      <c r="H170" s="231">
        <v>12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203</v>
      </c>
      <c r="AU170" s="237" t="s">
        <v>83</v>
      </c>
      <c r="AV170" s="12" t="s">
        <v>83</v>
      </c>
      <c r="AW170" s="12" t="s">
        <v>34</v>
      </c>
      <c r="AX170" s="12" t="s">
        <v>73</v>
      </c>
      <c r="AY170" s="237" t="s">
        <v>142</v>
      </c>
    </row>
    <row r="171" s="12" customFormat="1">
      <c r="B171" s="226"/>
      <c r="C171" s="227"/>
      <c r="D171" s="228" t="s">
        <v>203</v>
      </c>
      <c r="E171" s="229" t="s">
        <v>19</v>
      </c>
      <c r="F171" s="230" t="s">
        <v>1496</v>
      </c>
      <c r="G171" s="227"/>
      <c r="H171" s="231">
        <v>10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203</v>
      </c>
      <c r="AU171" s="237" t="s">
        <v>83</v>
      </c>
      <c r="AV171" s="12" t="s">
        <v>83</v>
      </c>
      <c r="AW171" s="12" t="s">
        <v>34</v>
      </c>
      <c r="AX171" s="12" t="s">
        <v>73</v>
      </c>
      <c r="AY171" s="237" t="s">
        <v>142</v>
      </c>
    </row>
    <row r="172" s="12" customFormat="1">
      <c r="B172" s="226"/>
      <c r="C172" s="227"/>
      <c r="D172" s="228" t="s">
        <v>203</v>
      </c>
      <c r="E172" s="229" t="s">
        <v>19</v>
      </c>
      <c r="F172" s="230" t="s">
        <v>1497</v>
      </c>
      <c r="G172" s="227"/>
      <c r="H172" s="231">
        <v>4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203</v>
      </c>
      <c r="AU172" s="237" t="s">
        <v>83</v>
      </c>
      <c r="AV172" s="12" t="s">
        <v>83</v>
      </c>
      <c r="AW172" s="12" t="s">
        <v>34</v>
      </c>
      <c r="AX172" s="12" t="s">
        <v>73</v>
      </c>
      <c r="AY172" s="237" t="s">
        <v>142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1498</v>
      </c>
      <c r="G173" s="227"/>
      <c r="H173" s="231">
        <v>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73</v>
      </c>
      <c r="AY173" s="237" t="s">
        <v>142</v>
      </c>
    </row>
    <row r="174" s="12" customFormat="1">
      <c r="B174" s="226"/>
      <c r="C174" s="227"/>
      <c r="D174" s="228" t="s">
        <v>203</v>
      </c>
      <c r="E174" s="229" t="s">
        <v>19</v>
      </c>
      <c r="F174" s="230" t="s">
        <v>1499</v>
      </c>
      <c r="G174" s="227"/>
      <c r="H174" s="231">
        <v>8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203</v>
      </c>
      <c r="AU174" s="237" t="s">
        <v>83</v>
      </c>
      <c r="AV174" s="12" t="s">
        <v>83</v>
      </c>
      <c r="AW174" s="12" t="s">
        <v>34</v>
      </c>
      <c r="AX174" s="12" t="s">
        <v>73</v>
      </c>
      <c r="AY174" s="237" t="s">
        <v>142</v>
      </c>
    </row>
    <row r="175" s="15" customFormat="1">
      <c r="B175" s="279"/>
      <c r="C175" s="280"/>
      <c r="D175" s="228" t="s">
        <v>203</v>
      </c>
      <c r="E175" s="281" t="s">
        <v>19</v>
      </c>
      <c r="F175" s="282" t="s">
        <v>1500</v>
      </c>
      <c r="G175" s="280"/>
      <c r="H175" s="283">
        <v>92</v>
      </c>
      <c r="I175" s="284"/>
      <c r="J175" s="280"/>
      <c r="K175" s="280"/>
      <c r="L175" s="285"/>
      <c r="M175" s="286"/>
      <c r="N175" s="287"/>
      <c r="O175" s="287"/>
      <c r="P175" s="287"/>
      <c r="Q175" s="287"/>
      <c r="R175" s="287"/>
      <c r="S175" s="287"/>
      <c r="T175" s="288"/>
      <c r="AT175" s="289" t="s">
        <v>203</v>
      </c>
      <c r="AU175" s="289" t="s">
        <v>83</v>
      </c>
      <c r="AV175" s="15" t="s">
        <v>147</v>
      </c>
      <c r="AW175" s="15" t="s">
        <v>34</v>
      </c>
      <c r="AX175" s="15" t="s">
        <v>73</v>
      </c>
      <c r="AY175" s="289" t="s">
        <v>142</v>
      </c>
    </row>
    <row r="176" s="14" customFormat="1">
      <c r="B176" s="248"/>
      <c r="C176" s="249"/>
      <c r="D176" s="228" t="s">
        <v>203</v>
      </c>
      <c r="E176" s="250" t="s">
        <v>19</v>
      </c>
      <c r="F176" s="251" t="s">
        <v>208</v>
      </c>
      <c r="G176" s="249"/>
      <c r="H176" s="252">
        <v>92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203</v>
      </c>
      <c r="AU176" s="258" t="s">
        <v>83</v>
      </c>
      <c r="AV176" s="14" t="s">
        <v>141</v>
      </c>
      <c r="AW176" s="14" t="s">
        <v>34</v>
      </c>
      <c r="AX176" s="14" t="s">
        <v>81</v>
      </c>
      <c r="AY176" s="258" t="s">
        <v>142</v>
      </c>
    </row>
    <row r="177" s="1" customFormat="1" ht="36" customHeight="1">
      <c r="B177" s="39"/>
      <c r="C177" s="197" t="s">
        <v>302</v>
      </c>
      <c r="D177" s="197" t="s">
        <v>137</v>
      </c>
      <c r="E177" s="198" t="s">
        <v>1501</v>
      </c>
      <c r="F177" s="199" t="s">
        <v>1502</v>
      </c>
      <c r="G177" s="200" t="s">
        <v>234</v>
      </c>
      <c r="H177" s="201">
        <v>92</v>
      </c>
      <c r="I177" s="202"/>
      <c r="J177" s="203">
        <f>ROUND(I177*H177,2)</f>
        <v>0</v>
      </c>
      <c r="K177" s="199" t="s">
        <v>194</v>
      </c>
      <c r="L177" s="44"/>
      <c r="M177" s="204" t="s">
        <v>19</v>
      </c>
      <c r="N177" s="205" t="s">
        <v>44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08" t="s">
        <v>141</v>
      </c>
      <c r="AT177" s="208" t="s">
        <v>137</v>
      </c>
      <c r="AU177" s="208" t="s">
        <v>83</v>
      </c>
      <c r="AY177" s="18" t="s">
        <v>142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8" t="s">
        <v>81</v>
      </c>
      <c r="BK177" s="209">
        <f>ROUND(I177*H177,2)</f>
        <v>0</v>
      </c>
      <c r="BL177" s="18" t="s">
        <v>141</v>
      </c>
      <c r="BM177" s="208" t="s">
        <v>1503</v>
      </c>
    </row>
    <row r="178" s="1" customFormat="1">
      <c r="B178" s="39"/>
      <c r="C178" s="40"/>
      <c r="D178" s="228" t="s">
        <v>213</v>
      </c>
      <c r="E178" s="40"/>
      <c r="F178" s="259" t="s">
        <v>1492</v>
      </c>
      <c r="G178" s="40"/>
      <c r="H178" s="40"/>
      <c r="I178" s="136"/>
      <c r="J178" s="40"/>
      <c r="K178" s="40"/>
      <c r="L178" s="44"/>
      <c r="M178" s="260"/>
      <c r="N178" s="84"/>
      <c r="O178" s="84"/>
      <c r="P178" s="84"/>
      <c r="Q178" s="84"/>
      <c r="R178" s="84"/>
      <c r="S178" s="84"/>
      <c r="T178" s="85"/>
      <c r="AT178" s="18" t="s">
        <v>213</v>
      </c>
      <c r="AU178" s="18" t="s">
        <v>83</v>
      </c>
    </row>
    <row r="179" s="12" customFormat="1">
      <c r="B179" s="226"/>
      <c r="C179" s="227"/>
      <c r="D179" s="228" t="s">
        <v>203</v>
      </c>
      <c r="E179" s="229" t="s">
        <v>19</v>
      </c>
      <c r="F179" s="230" t="s">
        <v>1493</v>
      </c>
      <c r="G179" s="227"/>
      <c r="H179" s="231">
        <v>16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203</v>
      </c>
      <c r="AU179" s="237" t="s">
        <v>83</v>
      </c>
      <c r="AV179" s="12" t="s">
        <v>83</v>
      </c>
      <c r="AW179" s="12" t="s">
        <v>34</v>
      </c>
      <c r="AX179" s="12" t="s">
        <v>73</v>
      </c>
      <c r="AY179" s="237" t="s">
        <v>142</v>
      </c>
    </row>
    <row r="180" s="12" customFormat="1">
      <c r="B180" s="226"/>
      <c r="C180" s="227"/>
      <c r="D180" s="228" t="s">
        <v>203</v>
      </c>
      <c r="E180" s="229" t="s">
        <v>19</v>
      </c>
      <c r="F180" s="230" t="s">
        <v>1494</v>
      </c>
      <c r="G180" s="227"/>
      <c r="H180" s="231">
        <v>40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203</v>
      </c>
      <c r="AU180" s="237" t="s">
        <v>83</v>
      </c>
      <c r="AV180" s="12" t="s">
        <v>83</v>
      </c>
      <c r="AW180" s="12" t="s">
        <v>34</v>
      </c>
      <c r="AX180" s="12" t="s">
        <v>73</v>
      </c>
      <c r="AY180" s="237" t="s">
        <v>142</v>
      </c>
    </row>
    <row r="181" s="12" customFormat="1">
      <c r="B181" s="226"/>
      <c r="C181" s="227"/>
      <c r="D181" s="228" t="s">
        <v>203</v>
      </c>
      <c r="E181" s="229" t="s">
        <v>19</v>
      </c>
      <c r="F181" s="230" t="s">
        <v>1495</v>
      </c>
      <c r="G181" s="227"/>
      <c r="H181" s="231">
        <v>12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203</v>
      </c>
      <c r="AU181" s="237" t="s">
        <v>83</v>
      </c>
      <c r="AV181" s="12" t="s">
        <v>83</v>
      </c>
      <c r="AW181" s="12" t="s">
        <v>34</v>
      </c>
      <c r="AX181" s="12" t="s">
        <v>73</v>
      </c>
      <c r="AY181" s="237" t="s">
        <v>142</v>
      </c>
    </row>
    <row r="182" s="12" customFormat="1">
      <c r="B182" s="226"/>
      <c r="C182" s="227"/>
      <c r="D182" s="228" t="s">
        <v>203</v>
      </c>
      <c r="E182" s="229" t="s">
        <v>19</v>
      </c>
      <c r="F182" s="230" t="s">
        <v>1496</v>
      </c>
      <c r="G182" s="227"/>
      <c r="H182" s="231">
        <v>10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203</v>
      </c>
      <c r="AU182" s="237" t="s">
        <v>83</v>
      </c>
      <c r="AV182" s="12" t="s">
        <v>83</v>
      </c>
      <c r="AW182" s="12" t="s">
        <v>34</v>
      </c>
      <c r="AX182" s="12" t="s">
        <v>73</v>
      </c>
      <c r="AY182" s="237" t="s">
        <v>142</v>
      </c>
    </row>
    <row r="183" s="12" customFormat="1">
      <c r="B183" s="226"/>
      <c r="C183" s="227"/>
      <c r="D183" s="228" t="s">
        <v>203</v>
      </c>
      <c r="E183" s="229" t="s">
        <v>19</v>
      </c>
      <c r="F183" s="230" t="s">
        <v>1497</v>
      </c>
      <c r="G183" s="227"/>
      <c r="H183" s="231">
        <v>4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203</v>
      </c>
      <c r="AU183" s="237" t="s">
        <v>83</v>
      </c>
      <c r="AV183" s="12" t="s">
        <v>83</v>
      </c>
      <c r="AW183" s="12" t="s">
        <v>34</v>
      </c>
      <c r="AX183" s="12" t="s">
        <v>73</v>
      </c>
      <c r="AY183" s="237" t="s">
        <v>142</v>
      </c>
    </row>
    <row r="184" s="12" customFormat="1">
      <c r="B184" s="226"/>
      <c r="C184" s="227"/>
      <c r="D184" s="228" t="s">
        <v>203</v>
      </c>
      <c r="E184" s="229" t="s">
        <v>19</v>
      </c>
      <c r="F184" s="230" t="s">
        <v>1498</v>
      </c>
      <c r="G184" s="227"/>
      <c r="H184" s="231">
        <v>2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203</v>
      </c>
      <c r="AU184" s="237" t="s">
        <v>83</v>
      </c>
      <c r="AV184" s="12" t="s">
        <v>83</v>
      </c>
      <c r="AW184" s="12" t="s">
        <v>34</v>
      </c>
      <c r="AX184" s="12" t="s">
        <v>73</v>
      </c>
      <c r="AY184" s="237" t="s">
        <v>142</v>
      </c>
    </row>
    <row r="185" s="12" customFormat="1">
      <c r="B185" s="226"/>
      <c r="C185" s="227"/>
      <c r="D185" s="228" t="s">
        <v>203</v>
      </c>
      <c r="E185" s="229" t="s">
        <v>19</v>
      </c>
      <c r="F185" s="230" t="s">
        <v>1499</v>
      </c>
      <c r="G185" s="227"/>
      <c r="H185" s="231">
        <v>8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203</v>
      </c>
      <c r="AU185" s="237" t="s">
        <v>83</v>
      </c>
      <c r="AV185" s="12" t="s">
        <v>83</v>
      </c>
      <c r="AW185" s="12" t="s">
        <v>34</v>
      </c>
      <c r="AX185" s="12" t="s">
        <v>73</v>
      </c>
      <c r="AY185" s="237" t="s">
        <v>142</v>
      </c>
    </row>
    <row r="186" s="15" customFormat="1">
      <c r="B186" s="279"/>
      <c r="C186" s="280"/>
      <c r="D186" s="228" t="s">
        <v>203</v>
      </c>
      <c r="E186" s="281" t="s">
        <v>19</v>
      </c>
      <c r="F186" s="282" t="s">
        <v>1504</v>
      </c>
      <c r="G186" s="280"/>
      <c r="H186" s="283">
        <v>92</v>
      </c>
      <c r="I186" s="284"/>
      <c r="J186" s="280"/>
      <c r="K186" s="280"/>
      <c r="L186" s="285"/>
      <c r="M186" s="286"/>
      <c r="N186" s="287"/>
      <c r="O186" s="287"/>
      <c r="P186" s="287"/>
      <c r="Q186" s="287"/>
      <c r="R186" s="287"/>
      <c r="S186" s="287"/>
      <c r="T186" s="288"/>
      <c r="AT186" s="289" t="s">
        <v>203</v>
      </c>
      <c r="AU186" s="289" t="s">
        <v>83</v>
      </c>
      <c r="AV186" s="15" t="s">
        <v>147</v>
      </c>
      <c r="AW186" s="15" t="s">
        <v>34</v>
      </c>
      <c r="AX186" s="15" t="s">
        <v>73</v>
      </c>
      <c r="AY186" s="289" t="s">
        <v>142</v>
      </c>
    </row>
    <row r="187" s="14" customFormat="1">
      <c r="B187" s="248"/>
      <c r="C187" s="249"/>
      <c r="D187" s="228" t="s">
        <v>203</v>
      </c>
      <c r="E187" s="250" t="s">
        <v>19</v>
      </c>
      <c r="F187" s="251" t="s">
        <v>208</v>
      </c>
      <c r="G187" s="249"/>
      <c r="H187" s="252">
        <v>92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203</v>
      </c>
      <c r="AU187" s="258" t="s">
        <v>83</v>
      </c>
      <c r="AV187" s="14" t="s">
        <v>141</v>
      </c>
      <c r="AW187" s="14" t="s">
        <v>34</v>
      </c>
      <c r="AX187" s="14" t="s">
        <v>81</v>
      </c>
      <c r="AY187" s="258" t="s">
        <v>142</v>
      </c>
    </row>
    <row r="188" s="1" customFormat="1" ht="36" customHeight="1">
      <c r="B188" s="39"/>
      <c r="C188" s="197" t="s">
        <v>305</v>
      </c>
      <c r="D188" s="197" t="s">
        <v>137</v>
      </c>
      <c r="E188" s="198" t="s">
        <v>1505</v>
      </c>
      <c r="F188" s="199" t="s">
        <v>1506</v>
      </c>
      <c r="G188" s="200" t="s">
        <v>234</v>
      </c>
      <c r="H188" s="201">
        <v>2114</v>
      </c>
      <c r="I188" s="202"/>
      <c r="J188" s="203">
        <f>ROUND(I188*H188,2)</f>
        <v>0</v>
      </c>
      <c r="K188" s="199" t="s">
        <v>194</v>
      </c>
      <c r="L188" s="44"/>
      <c r="M188" s="204" t="s">
        <v>19</v>
      </c>
      <c r="N188" s="205" t="s">
        <v>44</v>
      </c>
      <c r="O188" s="84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AR188" s="208" t="s">
        <v>141</v>
      </c>
      <c r="AT188" s="208" t="s">
        <v>137</v>
      </c>
      <c r="AU188" s="208" t="s">
        <v>83</v>
      </c>
      <c r="AY188" s="18" t="s">
        <v>142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8" t="s">
        <v>81</v>
      </c>
      <c r="BK188" s="209">
        <f>ROUND(I188*H188,2)</f>
        <v>0</v>
      </c>
      <c r="BL188" s="18" t="s">
        <v>141</v>
      </c>
      <c r="BM188" s="208" t="s">
        <v>1507</v>
      </c>
    </row>
    <row r="189" s="12" customFormat="1">
      <c r="B189" s="226"/>
      <c r="C189" s="227"/>
      <c r="D189" s="228" t="s">
        <v>203</v>
      </c>
      <c r="E189" s="229" t="s">
        <v>19</v>
      </c>
      <c r="F189" s="230" t="s">
        <v>1508</v>
      </c>
      <c r="G189" s="227"/>
      <c r="H189" s="231">
        <v>196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203</v>
      </c>
      <c r="AU189" s="237" t="s">
        <v>83</v>
      </c>
      <c r="AV189" s="12" t="s">
        <v>83</v>
      </c>
      <c r="AW189" s="12" t="s">
        <v>34</v>
      </c>
      <c r="AX189" s="12" t="s">
        <v>73</v>
      </c>
      <c r="AY189" s="237" t="s">
        <v>142</v>
      </c>
    </row>
    <row r="190" s="12" customFormat="1">
      <c r="B190" s="226"/>
      <c r="C190" s="227"/>
      <c r="D190" s="228" t="s">
        <v>203</v>
      </c>
      <c r="E190" s="229" t="s">
        <v>19</v>
      </c>
      <c r="F190" s="230" t="s">
        <v>1509</v>
      </c>
      <c r="G190" s="227"/>
      <c r="H190" s="231">
        <v>490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203</v>
      </c>
      <c r="AU190" s="237" t="s">
        <v>83</v>
      </c>
      <c r="AV190" s="12" t="s">
        <v>83</v>
      </c>
      <c r="AW190" s="12" t="s">
        <v>34</v>
      </c>
      <c r="AX190" s="12" t="s">
        <v>73</v>
      </c>
      <c r="AY190" s="237" t="s">
        <v>142</v>
      </c>
    </row>
    <row r="191" s="12" customFormat="1">
      <c r="B191" s="226"/>
      <c r="C191" s="227"/>
      <c r="D191" s="228" t="s">
        <v>203</v>
      </c>
      <c r="E191" s="229" t="s">
        <v>19</v>
      </c>
      <c r="F191" s="230" t="s">
        <v>1510</v>
      </c>
      <c r="G191" s="227"/>
      <c r="H191" s="231">
        <v>63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203</v>
      </c>
      <c r="AU191" s="237" t="s">
        <v>83</v>
      </c>
      <c r="AV191" s="12" t="s">
        <v>83</v>
      </c>
      <c r="AW191" s="12" t="s">
        <v>34</v>
      </c>
      <c r="AX191" s="12" t="s">
        <v>73</v>
      </c>
      <c r="AY191" s="237" t="s">
        <v>142</v>
      </c>
    </row>
    <row r="192" s="12" customFormat="1">
      <c r="B192" s="226"/>
      <c r="C192" s="227"/>
      <c r="D192" s="228" t="s">
        <v>203</v>
      </c>
      <c r="E192" s="229" t="s">
        <v>19</v>
      </c>
      <c r="F192" s="230" t="s">
        <v>1511</v>
      </c>
      <c r="G192" s="227"/>
      <c r="H192" s="231">
        <v>105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203</v>
      </c>
      <c r="AU192" s="237" t="s">
        <v>83</v>
      </c>
      <c r="AV192" s="12" t="s">
        <v>83</v>
      </c>
      <c r="AW192" s="12" t="s">
        <v>34</v>
      </c>
      <c r="AX192" s="12" t="s">
        <v>73</v>
      </c>
      <c r="AY192" s="237" t="s">
        <v>142</v>
      </c>
    </row>
    <row r="193" s="12" customFormat="1">
      <c r="B193" s="226"/>
      <c r="C193" s="227"/>
      <c r="D193" s="228" t="s">
        <v>203</v>
      </c>
      <c r="E193" s="229" t="s">
        <v>19</v>
      </c>
      <c r="F193" s="230" t="s">
        <v>1512</v>
      </c>
      <c r="G193" s="227"/>
      <c r="H193" s="231">
        <v>588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203</v>
      </c>
      <c r="AU193" s="237" t="s">
        <v>83</v>
      </c>
      <c r="AV193" s="12" t="s">
        <v>83</v>
      </c>
      <c r="AW193" s="12" t="s">
        <v>34</v>
      </c>
      <c r="AX193" s="12" t="s">
        <v>73</v>
      </c>
      <c r="AY193" s="237" t="s">
        <v>142</v>
      </c>
    </row>
    <row r="194" s="12" customFormat="1">
      <c r="B194" s="226"/>
      <c r="C194" s="227"/>
      <c r="D194" s="228" t="s">
        <v>203</v>
      </c>
      <c r="E194" s="229" t="s">
        <v>19</v>
      </c>
      <c r="F194" s="230" t="s">
        <v>1513</v>
      </c>
      <c r="G194" s="227"/>
      <c r="H194" s="231">
        <v>224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203</v>
      </c>
      <c r="AU194" s="237" t="s">
        <v>83</v>
      </c>
      <c r="AV194" s="12" t="s">
        <v>83</v>
      </c>
      <c r="AW194" s="12" t="s">
        <v>34</v>
      </c>
      <c r="AX194" s="12" t="s">
        <v>73</v>
      </c>
      <c r="AY194" s="237" t="s">
        <v>142</v>
      </c>
    </row>
    <row r="195" s="12" customFormat="1">
      <c r="B195" s="226"/>
      <c r="C195" s="227"/>
      <c r="D195" s="228" t="s">
        <v>203</v>
      </c>
      <c r="E195" s="229" t="s">
        <v>19</v>
      </c>
      <c r="F195" s="230" t="s">
        <v>1514</v>
      </c>
      <c r="G195" s="227"/>
      <c r="H195" s="231">
        <v>448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203</v>
      </c>
      <c r="AU195" s="237" t="s">
        <v>83</v>
      </c>
      <c r="AV195" s="12" t="s">
        <v>83</v>
      </c>
      <c r="AW195" s="12" t="s">
        <v>34</v>
      </c>
      <c r="AX195" s="12" t="s">
        <v>73</v>
      </c>
      <c r="AY195" s="237" t="s">
        <v>142</v>
      </c>
    </row>
    <row r="196" s="15" customFormat="1">
      <c r="B196" s="279"/>
      <c r="C196" s="280"/>
      <c r="D196" s="228" t="s">
        <v>203</v>
      </c>
      <c r="E196" s="281" t="s">
        <v>19</v>
      </c>
      <c r="F196" s="282" t="s">
        <v>1504</v>
      </c>
      <c r="G196" s="280"/>
      <c r="H196" s="283">
        <v>2114</v>
      </c>
      <c r="I196" s="284"/>
      <c r="J196" s="280"/>
      <c r="K196" s="280"/>
      <c r="L196" s="285"/>
      <c r="M196" s="286"/>
      <c r="N196" s="287"/>
      <c r="O196" s="287"/>
      <c r="P196" s="287"/>
      <c r="Q196" s="287"/>
      <c r="R196" s="287"/>
      <c r="S196" s="287"/>
      <c r="T196" s="288"/>
      <c r="AT196" s="289" t="s">
        <v>203</v>
      </c>
      <c r="AU196" s="289" t="s">
        <v>83</v>
      </c>
      <c r="AV196" s="15" t="s">
        <v>147</v>
      </c>
      <c r="AW196" s="15" t="s">
        <v>34</v>
      </c>
      <c r="AX196" s="15" t="s">
        <v>73</v>
      </c>
      <c r="AY196" s="289" t="s">
        <v>142</v>
      </c>
    </row>
    <row r="197" s="14" customFormat="1">
      <c r="B197" s="248"/>
      <c r="C197" s="249"/>
      <c r="D197" s="228" t="s">
        <v>203</v>
      </c>
      <c r="E197" s="250" t="s">
        <v>19</v>
      </c>
      <c r="F197" s="251" t="s">
        <v>208</v>
      </c>
      <c r="G197" s="249"/>
      <c r="H197" s="252">
        <v>2114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203</v>
      </c>
      <c r="AU197" s="258" t="s">
        <v>83</v>
      </c>
      <c r="AV197" s="14" t="s">
        <v>141</v>
      </c>
      <c r="AW197" s="14" t="s">
        <v>34</v>
      </c>
      <c r="AX197" s="14" t="s">
        <v>81</v>
      </c>
      <c r="AY197" s="258" t="s">
        <v>142</v>
      </c>
    </row>
    <row r="198" s="1" customFormat="1" ht="36" customHeight="1">
      <c r="B198" s="39"/>
      <c r="C198" s="197" t="s">
        <v>308</v>
      </c>
      <c r="D198" s="197" t="s">
        <v>137</v>
      </c>
      <c r="E198" s="198" t="s">
        <v>1515</v>
      </c>
      <c r="F198" s="199" t="s">
        <v>1516</v>
      </c>
      <c r="G198" s="200" t="s">
        <v>234</v>
      </c>
      <c r="H198" s="201">
        <v>2114</v>
      </c>
      <c r="I198" s="202"/>
      <c r="J198" s="203">
        <f>ROUND(I198*H198,2)</f>
        <v>0</v>
      </c>
      <c r="K198" s="199" t="s">
        <v>194</v>
      </c>
      <c r="L198" s="44"/>
      <c r="M198" s="204" t="s">
        <v>19</v>
      </c>
      <c r="N198" s="205" t="s">
        <v>44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AR198" s="208" t="s">
        <v>141</v>
      </c>
      <c r="AT198" s="208" t="s">
        <v>137</v>
      </c>
      <c r="AU198" s="208" t="s">
        <v>83</v>
      </c>
      <c r="AY198" s="18" t="s">
        <v>142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8" t="s">
        <v>81</v>
      </c>
      <c r="BK198" s="209">
        <f>ROUND(I198*H198,2)</f>
        <v>0</v>
      </c>
      <c r="BL198" s="18" t="s">
        <v>141</v>
      </c>
      <c r="BM198" s="208" t="s">
        <v>1517</v>
      </c>
    </row>
    <row r="199" s="12" customFormat="1">
      <c r="B199" s="226"/>
      <c r="C199" s="227"/>
      <c r="D199" s="228" t="s">
        <v>203</v>
      </c>
      <c r="E199" s="229" t="s">
        <v>19</v>
      </c>
      <c r="F199" s="230" t="s">
        <v>1508</v>
      </c>
      <c r="G199" s="227"/>
      <c r="H199" s="231">
        <v>196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203</v>
      </c>
      <c r="AU199" s="237" t="s">
        <v>83</v>
      </c>
      <c r="AV199" s="12" t="s">
        <v>83</v>
      </c>
      <c r="AW199" s="12" t="s">
        <v>34</v>
      </c>
      <c r="AX199" s="12" t="s">
        <v>73</v>
      </c>
      <c r="AY199" s="237" t="s">
        <v>142</v>
      </c>
    </row>
    <row r="200" s="12" customFormat="1">
      <c r="B200" s="226"/>
      <c r="C200" s="227"/>
      <c r="D200" s="228" t="s">
        <v>203</v>
      </c>
      <c r="E200" s="229" t="s">
        <v>19</v>
      </c>
      <c r="F200" s="230" t="s">
        <v>1509</v>
      </c>
      <c r="G200" s="227"/>
      <c r="H200" s="231">
        <v>490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203</v>
      </c>
      <c r="AU200" s="237" t="s">
        <v>83</v>
      </c>
      <c r="AV200" s="12" t="s">
        <v>83</v>
      </c>
      <c r="AW200" s="12" t="s">
        <v>34</v>
      </c>
      <c r="AX200" s="12" t="s">
        <v>73</v>
      </c>
      <c r="AY200" s="237" t="s">
        <v>142</v>
      </c>
    </row>
    <row r="201" s="12" customFormat="1">
      <c r="B201" s="226"/>
      <c r="C201" s="227"/>
      <c r="D201" s="228" t="s">
        <v>203</v>
      </c>
      <c r="E201" s="229" t="s">
        <v>19</v>
      </c>
      <c r="F201" s="230" t="s">
        <v>1510</v>
      </c>
      <c r="G201" s="227"/>
      <c r="H201" s="231">
        <v>63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203</v>
      </c>
      <c r="AU201" s="237" t="s">
        <v>83</v>
      </c>
      <c r="AV201" s="12" t="s">
        <v>83</v>
      </c>
      <c r="AW201" s="12" t="s">
        <v>34</v>
      </c>
      <c r="AX201" s="12" t="s">
        <v>73</v>
      </c>
      <c r="AY201" s="237" t="s">
        <v>142</v>
      </c>
    </row>
    <row r="202" s="12" customFormat="1">
      <c r="B202" s="226"/>
      <c r="C202" s="227"/>
      <c r="D202" s="228" t="s">
        <v>203</v>
      </c>
      <c r="E202" s="229" t="s">
        <v>19</v>
      </c>
      <c r="F202" s="230" t="s">
        <v>1511</v>
      </c>
      <c r="G202" s="227"/>
      <c r="H202" s="231">
        <v>105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203</v>
      </c>
      <c r="AU202" s="237" t="s">
        <v>83</v>
      </c>
      <c r="AV202" s="12" t="s">
        <v>83</v>
      </c>
      <c r="AW202" s="12" t="s">
        <v>34</v>
      </c>
      <c r="AX202" s="12" t="s">
        <v>73</v>
      </c>
      <c r="AY202" s="237" t="s">
        <v>142</v>
      </c>
    </row>
    <row r="203" s="12" customFormat="1">
      <c r="B203" s="226"/>
      <c r="C203" s="227"/>
      <c r="D203" s="228" t="s">
        <v>203</v>
      </c>
      <c r="E203" s="229" t="s">
        <v>19</v>
      </c>
      <c r="F203" s="230" t="s">
        <v>1512</v>
      </c>
      <c r="G203" s="227"/>
      <c r="H203" s="231">
        <v>588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203</v>
      </c>
      <c r="AU203" s="237" t="s">
        <v>83</v>
      </c>
      <c r="AV203" s="12" t="s">
        <v>83</v>
      </c>
      <c r="AW203" s="12" t="s">
        <v>34</v>
      </c>
      <c r="AX203" s="12" t="s">
        <v>73</v>
      </c>
      <c r="AY203" s="237" t="s">
        <v>142</v>
      </c>
    </row>
    <row r="204" s="12" customFormat="1">
      <c r="B204" s="226"/>
      <c r="C204" s="227"/>
      <c r="D204" s="228" t="s">
        <v>203</v>
      </c>
      <c r="E204" s="229" t="s">
        <v>19</v>
      </c>
      <c r="F204" s="230" t="s">
        <v>1513</v>
      </c>
      <c r="G204" s="227"/>
      <c r="H204" s="231">
        <v>224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203</v>
      </c>
      <c r="AU204" s="237" t="s">
        <v>83</v>
      </c>
      <c r="AV204" s="12" t="s">
        <v>83</v>
      </c>
      <c r="AW204" s="12" t="s">
        <v>34</v>
      </c>
      <c r="AX204" s="12" t="s">
        <v>73</v>
      </c>
      <c r="AY204" s="237" t="s">
        <v>142</v>
      </c>
    </row>
    <row r="205" s="12" customFormat="1">
      <c r="B205" s="226"/>
      <c r="C205" s="227"/>
      <c r="D205" s="228" t="s">
        <v>203</v>
      </c>
      <c r="E205" s="229" t="s">
        <v>19</v>
      </c>
      <c r="F205" s="230" t="s">
        <v>1514</v>
      </c>
      <c r="G205" s="227"/>
      <c r="H205" s="231">
        <v>448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203</v>
      </c>
      <c r="AU205" s="237" t="s">
        <v>83</v>
      </c>
      <c r="AV205" s="12" t="s">
        <v>83</v>
      </c>
      <c r="AW205" s="12" t="s">
        <v>34</v>
      </c>
      <c r="AX205" s="12" t="s">
        <v>73</v>
      </c>
      <c r="AY205" s="237" t="s">
        <v>142</v>
      </c>
    </row>
    <row r="206" s="15" customFormat="1">
      <c r="B206" s="279"/>
      <c r="C206" s="280"/>
      <c r="D206" s="228" t="s">
        <v>203</v>
      </c>
      <c r="E206" s="281" t="s">
        <v>19</v>
      </c>
      <c r="F206" s="282" t="s">
        <v>1504</v>
      </c>
      <c r="G206" s="280"/>
      <c r="H206" s="283">
        <v>2114</v>
      </c>
      <c r="I206" s="284"/>
      <c r="J206" s="280"/>
      <c r="K206" s="280"/>
      <c r="L206" s="285"/>
      <c r="M206" s="286"/>
      <c r="N206" s="287"/>
      <c r="O206" s="287"/>
      <c r="P206" s="287"/>
      <c r="Q206" s="287"/>
      <c r="R206" s="287"/>
      <c r="S206" s="287"/>
      <c r="T206" s="288"/>
      <c r="AT206" s="289" t="s">
        <v>203</v>
      </c>
      <c r="AU206" s="289" t="s">
        <v>83</v>
      </c>
      <c r="AV206" s="15" t="s">
        <v>147</v>
      </c>
      <c r="AW206" s="15" t="s">
        <v>34</v>
      </c>
      <c r="AX206" s="15" t="s">
        <v>73</v>
      </c>
      <c r="AY206" s="289" t="s">
        <v>142</v>
      </c>
    </row>
    <row r="207" s="14" customFormat="1">
      <c r="B207" s="248"/>
      <c r="C207" s="249"/>
      <c r="D207" s="228" t="s">
        <v>203</v>
      </c>
      <c r="E207" s="250" t="s">
        <v>19</v>
      </c>
      <c r="F207" s="251" t="s">
        <v>208</v>
      </c>
      <c r="G207" s="249"/>
      <c r="H207" s="252">
        <v>2114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203</v>
      </c>
      <c r="AU207" s="258" t="s">
        <v>83</v>
      </c>
      <c r="AV207" s="14" t="s">
        <v>141</v>
      </c>
      <c r="AW207" s="14" t="s">
        <v>34</v>
      </c>
      <c r="AX207" s="14" t="s">
        <v>81</v>
      </c>
      <c r="AY207" s="258" t="s">
        <v>142</v>
      </c>
    </row>
    <row r="208" s="1" customFormat="1" ht="36" customHeight="1">
      <c r="B208" s="39"/>
      <c r="C208" s="197" t="s">
        <v>311</v>
      </c>
      <c r="D208" s="197" t="s">
        <v>137</v>
      </c>
      <c r="E208" s="198" t="s">
        <v>1518</v>
      </c>
      <c r="F208" s="199" t="s">
        <v>1519</v>
      </c>
      <c r="G208" s="200" t="s">
        <v>234</v>
      </c>
      <c r="H208" s="201">
        <v>52</v>
      </c>
      <c r="I208" s="202"/>
      <c r="J208" s="203">
        <f>ROUND(I208*H208,2)</f>
        <v>0</v>
      </c>
      <c r="K208" s="199" t="s">
        <v>194</v>
      </c>
      <c r="L208" s="44"/>
      <c r="M208" s="204" t="s">
        <v>19</v>
      </c>
      <c r="N208" s="205" t="s">
        <v>44</v>
      </c>
      <c r="O208" s="84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AR208" s="208" t="s">
        <v>141</v>
      </c>
      <c r="AT208" s="208" t="s">
        <v>137</v>
      </c>
      <c r="AU208" s="208" t="s">
        <v>83</v>
      </c>
      <c r="AY208" s="18" t="s">
        <v>142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8" t="s">
        <v>81</v>
      </c>
      <c r="BK208" s="209">
        <f>ROUND(I208*H208,2)</f>
        <v>0</v>
      </c>
      <c r="BL208" s="18" t="s">
        <v>141</v>
      </c>
      <c r="BM208" s="208" t="s">
        <v>1520</v>
      </c>
    </row>
    <row r="209" s="1" customFormat="1">
      <c r="B209" s="39"/>
      <c r="C209" s="40"/>
      <c r="D209" s="228" t="s">
        <v>213</v>
      </c>
      <c r="E209" s="40"/>
      <c r="F209" s="259" t="s">
        <v>1492</v>
      </c>
      <c r="G209" s="40"/>
      <c r="H209" s="40"/>
      <c r="I209" s="136"/>
      <c r="J209" s="40"/>
      <c r="K209" s="40"/>
      <c r="L209" s="44"/>
      <c r="M209" s="260"/>
      <c r="N209" s="84"/>
      <c r="O209" s="84"/>
      <c r="P209" s="84"/>
      <c r="Q209" s="84"/>
      <c r="R209" s="84"/>
      <c r="S209" s="84"/>
      <c r="T209" s="85"/>
      <c r="AT209" s="18" t="s">
        <v>213</v>
      </c>
      <c r="AU209" s="18" t="s">
        <v>83</v>
      </c>
    </row>
    <row r="210" s="13" customFormat="1">
      <c r="B210" s="238"/>
      <c r="C210" s="239"/>
      <c r="D210" s="228" t="s">
        <v>203</v>
      </c>
      <c r="E210" s="240" t="s">
        <v>19</v>
      </c>
      <c r="F210" s="241" t="s">
        <v>1521</v>
      </c>
      <c r="G210" s="239"/>
      <c r="H210" s="240" t="s">
        <v>19</v>
      </c>
      <c r="I210" s="242"/>
      <c r="J210" s="239"/>
      <c r="K210" s="239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203</v>
      </c>
      <c r="AU210" s="247" t="s">
        <v>83</v>
      </c>
      <c r="AV210" s="13" t="s">
        <v>81</v>
      </c>
      <c r="AW210" s="13" t="s">
        <v>34</v>
      </c>
      <c r="AX210" s="13" t="s">
        <v>73</v>
      </c>
      <c r="AY210" s="247" t="s">
        <v>142</v>
      </c>
    </row>
    <row r="211" s="12" customFormat="1">
      <c r="B211" s="226"/>
      <c r="C211" s="227"/>
      <c r="D211" s="228" t="s">
        <v>203</v>
      </c>
      <c r="E211" s="229" t="s">
        <v>19</v>
      </c>
      <c r="F211" s="230" t="s">
        <v>1522</v>
      </c>
      <c r="G211" s="227"/>
      <c r="H211" s="231">
        <v>6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203</v>
      </c>
      <c r="AU211" s="237" t="s">
        <v>83</v>
      </c>
      <c r="AV211" s="12" t="s">
        <v>83</v>
      </c>
      <c r="AW211" s="12" t="s">
        <v>34</v>
      </c>
      <c r="AX211" s="12" t="s">
        <v>73</v>
      </c>
      <c r="AY211" s="237" t="s">
        <v>142</v>
      </c>
    </row>
    <row r="212" s="12" customFormat="1">
      <c r="B212" s="226"/>
      <c r="C212" s="227"/>
      <c r="D212" s="228" t="s">
        <v>203</v>
      </c>
      <c r="E212" s="229" t="s">
        <v>19</v>
      </c>
      <c r="F212" s="230" t="s">
        <v>1523</v>
      </c>
      <c r="G212" s="227"/>
      <c r="H212" s="231">
        <v>3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203</v>
      </c>
      <c r="AU212" s="237" t="s">
        <v>83</v>
      </c>
      <c r="AV212" s="12" t="s">
        <v>83</v>
      </c>
      <c r="AW212" s="12" t="s">
        <v>34</v>
      </c>
      <c r="AX212" s="12" t="s">
        <v>73</v>
      </c>
      <c r="AY212" s="237" t="s">
        <v>142</v>
      </c>
    </row>
    <row r="213" s="13" customFormat="1">
      <c r="B213" s="238"/>
      <c r="C213" s="239"/>
      <c r="D213" s="228" t="s">
        <v>203</v>
      </c>
      <c r="E213" s="240" t="s">
        <v>19</v>
      </c>
      <c r="F213" s="241" t="s">
        <v>1524</v>
      </c>
      <c r="G213" s="239"/>
      <c r="H213" s="240" t="s">
        <v>19</v>
      </c>
      <c r="I213" s="242"/>
      <c r="J213" s="239"/>
      <c r="K213" s="239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203</v>
      </c>
      <c r="AU213" s="247" t="s">
        <v>83</v>
      </c>
      <c r="AV213" s="13" t="s">
        <v>81</v>
      </c>
      <c r="AW213" s="13" t="s">
        <v>34</v>
      </c>
      <c r="AX213" s="13" t="s">
        <v>73</v>
      </c>
      <c r="AY213" s="247" t="s">
        <v>142</v>
      </c>
    </row>
    <row r="214" s="12" customFormat="1">
      <c r="B214" s="226"/>
      <c r="C214" s="227"/>
      <c r="D214" s="228" t="s">
        <v>203</v>
      </c>
      <c r="E214" s="229" t="s">
        <v>19</v>
      </c>
      <c r="F214" s="230" t="s">
        <v>1525</v>
      </c>
      <c r="G214" s="227"/>
      <c r="H214" s="231">
        <v>2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203</v>
      </c>
      <c r="AU214" s="237" t="s">
        <v>83</v>
      </c>
      <c r="AV214" s="12" t="s">
        <v>83</v>
      </c>
      <c r="AW214" s="12" t="s">
        <v>34</v>
      </c>
      <c r="AX214" s="12" t="s">
        <v>73</v>
      </c>
      <c r="AY214" s="237" t="s">
        <v>142</v>
      </c>
    </row>
    <row r="215" s="13" customFormat="1">
      <c r="B215" s="238"/>
      <c r="C215" s="239"/>
      <c r="D215" s="228" t="s">
        <v>203</v>
      </c>
      <c r="E215" s="240" t="s">
        <v>19</v>
      </c>
      <c r="F215" s="241" t="s">
        <v>1526</v>
      </c>
      <c r="G215" s="239"/>
      <c r="H215" s="240" t="s">
        <v>19</v>
      </c>
      <c r="I215" s="242"/>
      <c r="J215" s="239"/>
      <c r="K215" s="239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203</v>
      </c>
      <c r="AU215" s="247" t="s">
        <v>83</v>
      </c>
      <c r="AV215" s="13" t="s">
        <v>81</v>
      </c>
      <c r="AW215" s="13" t="s">
        <v>34</v>
      </c>
      <c r="AX215" s="13" t="s">
        <v>73</v>
      </c>
      <c r="AY215" s="247" t="s">
        <v>142</v>
      </c>
    </row>
    <row r="216" s="12" customFormat="1">
      <c r="B216" s="226"/>
      <c r="C216" s="227"/>
      <c r="D216" s="228" t="s">
        <v>203</v>
      </c>
      <c r="E216" s="229" t="s">
        <v>19</v>
      </c>
      <c r="F216" s="230" t="s">
        <v>1527</v>
      </c>
      <c r="G216" s="227"/>
      <c r="H216" s="231">
        <v>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203</v>
      </c>
      <c r="AU216" s="237" t="s">
        <v>83</v>
      </c>
      <c r="AV216" s="12" t="s">
        <v>83</v>
      </c>
      <c r="AW216" s="12" t="s">
        <v>34</v>
      </c>
      <c r="AX216" s="12" t="s">
        <v>73</v>
      </c>
      <c r="AY216" s="237" t="s">
        <v>142</v>
      </c>
    </row>
    <row r="217" s="12" customFormat="1">
      <c r="B217" s="226"/>
      <c r="C217" s="227"/>
      <c r="D217" s="228" t="s">
        <v>203</v>
      </c>
      <c r="E217" s="229" t="s">
        <v>19</v>
      </c>
      <c r="F217" s="230" t="s">
        <v>1528</v>
      </c>
      <c r="G217" s="227"/>
      <c r="H217" s="231">
        <v>10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203</v>
      </c>
      <c r="AU217" s="237" t="s">
        <v>83</v>
      </c>
      <c r="AV217" s="12" t="s">
        <v>83</v>
      </c>
      <c r="AW217" s="12" t="s">
        <v>34</v>
      </c>
      <c r="AX217" s="12" t="s">
        <v>73</v>
      </c>
      <c r="AY217" s="237" t="s">
        <v>142</v>
      </c>
    </row>
    <row r="218" s="12" customFormat="1">
      <c r="B218" s="226"/>
      <c r="C218" s="227"/>
      <c r="D218" s="228" t="s">
        <v>203</v>
      </c>
      <c r="E218" s="229" t="s">
        <v>19</v>
      </c>
      <c r="F218" s="230" t="s">
        <v>1529</v>
      </c>
      <c r="G218" s="227"/>
      <c r="H218" s="231">
        <v>14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203</v>
      </c>
      <c r="AU218" s="237" t="s">
        <v>83</v>
      </c>
      <c r="AV218" s="12" t="s">
        <v>83</v>
      </c>
      <c r="AW218" s="12" t="s">
        <v>34</v>
      </c>
      <c r="AX218" s="12" t="s">
        <v>73</v>
      </c>
      <c r="AY218" s="237" t="s">
        <v>142</v>
      </c>
    </row>
    <row r="219" s="12" customFormat="1">
      <c r="B219" s="226"/>
      <c r="C219" s="227"/>
      <c r="D219" s="228" t="s">
        <v>203</v>
      </c>
      <c r="E219" s="229" t="s">
        <v>19</v>
      </c>
      <c r="F219" s="230" t="s">
        <v>1530</v>
      </c>
      <c r="G219" s="227"/>
      <c r="H219" s="231">
        <v>6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203</v>
      </c>
      <c r="AU219" s="237" t="s">
        <v>83</v>
      </c>
      <c r="AV219" s="12" t="s">
        <v>83</v>
      </c>
      <c r="AW219" s="12" t="s">
        <v>34</v>
      </c>
      <c r="AX219" s="12" t="s">
        <v>73</v>
      </c>
      <c r="AY219" s="237" t="s">
        <v>142</v>
      </c>
    </row>
    <row r="220" s="12" customFormat="1">
      <c r="B220" s="226"/>
      <c r="C220" s="227"/>
      <c r="D220" s="228" t="s">
        <v>203</v>
      </c>
      <c r="E220" s="229" t="s">
        <v>19</v>
      </c>
      <c r="F220" s="230" t="s">
        <v>1531</v>
      </c>
      <c r="G220" s="227"/>
      <c r="H220" s="231">
        <v>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203</v>
      </c>
      <c r="AU220" s="237" t="s">
        <v>83</v>
      </c>
      <c r="AV220" s="12" t="s">
        <v>83</v>
      </c>
      <c r="AW220" s="12" t="s">
        <v>34</v>
      </c>
      <c r="AX220" s="12" t="s">
        <v>73</v>
      </c>
      <c r="AY220" s="237" t="s">
        <v>142</v>
      </c>
    </row>
    <row r="221" s="12" customFormat="1">
      <c r="B221" s="226"/>
      <c r="C221" s="227"/>
      <c r="D221" s="228" t="s">
        <v>203</v>
      </c>
      <c r="E221" s="229" t="s">
        <v>19</v>
      </c>
      <c r="F221" s="230" t="s">
        <v>1532</v>
      </c>
      <c r="G221" s="227"/>
      <c r="H221" s="231">
        <v>2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203</v>
      </c>
      <c r="AU221" s="237" t="s">
        <v>83</v>
      </c>
      <c r="AV221" s="12" t="s">
        <v>83</v>
      </c>
      <c r="AW221" s="12" t="s">
        <v>34</v>
      </c>
      <c r="AX221" s="12" t="s">
        <v>73</v>
      </c>
      <c r="AY221" s="237" t="s">
        <v>142</v>
      </c>
    </row>
    <row r="222" s="12" customFormat="1">
      <c r="B222" s="226"/>
      <c r="C222" s="227"/>
      <c r="D222" s="228" t="s">
        <v>203</v>
      </c>
      <c r="E222" s="229" t="s">
        <v>19</v>
      </c>
      <c r="F222" s="230" t="s">
        <v>1533</v>
      </c>
      <c r="G222" s="227"/>
      <c r="H222" s="231">
        <v>2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203</v>
      </c>
      <c r="AU222" s="237" t="s">
        <v>83</v>
      </c>
      <c r="AV222" s="12" t="s">
        <v>83</v>
      </c>
      <c r="AW222" s="12" t="s">
        <v>34</v>
      </c>
      <c r="AX222" s="12" t="s">
        <v>73</v>
      </c>
      <c r="AY222" s="237" t="s">
        <v>142</v>
      </c>
    </row>
    <row r="223" s="14" customFormat="1">
      <c r="B223" s="248"/>
      <c r="C223" s="249"/>
      <c r="D223" s="228" t="s">
        <v>203</v>
      </c>
      <c r="E223" s="250" t="s">
        <v>19</v>
      </c>
      <c r="F223" s="251" t="s">
        <v>208</v>
      </c>
      <c r="G223" s="249"/>
      <c r="H223" s="252">
        <v>52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203</v>
      </c>
      <c r="AU223" s="258" t="s">
        <v>83</v>
      </c>
      <c r="AV223" s="14" t="s">
        <v>141</v>
      </c>
      <c r="AW223" s="14" t="s">
        <v>34</v>
      </c>
      <c r="AX223" s="14" t="s">
        <v>81</v>
      </c>
      <c r="AY223" s="258" t="s">
        <v>142</v>
      </c>
    </row>
    <row r="224" s="1" customFormat="1" ht="36" customHeight="1">
      <c r="B224" s="39"/>
      <c r="C224" s="197" t="s">
        <v>314</v>
      </c>
      <c r="D224" s="197" t="s">
        <v>137</v>
      </c>
      <c r="E224" s="198" t="s">
        <v>1534</v>
      </c>
      <c r="F224" s="199" t="s">
        <v>1535</v>
      </c>
      <c r="G224" s="200" t="s">
        <v>234</v>
      </c>
      <c r="H224" s="201">
        <v>10</v>
      </c>
      <c r="I224" s="202"/>
      <c r="J224" s="203">
        <f>ROUND(I224*H224,2)</f>
        <v>0</v>
      </c>
      <c r="K224" s="199" t="s">
        <v>194</v>
      </c>
      <c r="L224" s="44"/>
      <c r="M224" s="204" t="s">
        <v>19</v>
      </c>
      <c r="N224" s="205" t="s">
        <v>44</v>
      </c>
      <c r="O224" s="84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208" t="s">
        <v>141</v>
      </c>
      <c r="AT224" s="208" t="s">
        <v>137</v>
      </c>
      <c r="AU224" s="208" t="s">
        <v>83</v>
      </c>
      <c r="AY224" s="18" t="s">
        <v>142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8" t="s">
        <v>81</v>
      </c>
      <c r="BK224" s="209">
        <f>ROUND(I224*H224,2)</f>
        <v>0</v>
      </c>
      <c r="BL224" s="18" t="s">
        <v>141</v>
      </c>
      <c r="BM224" s="208" t="s">
        <v>1536</v>
      </c>
    </row>
    <row r="225" s="1" customFormat="1">
      <c r="B225" s="39"/>
      <c r="C225" s="40"/>
      <c r="D225" s="228" t="s">
        <v>213</v>
      </c>
      <c r="E225" s="40"/>
      <c r="F225" s="259" t="s">
        <v>1492</v>
      </c>
      <c r="G225" s="40"/>
      <c r="H225" s="40"/>
      <c r="I225" s="136"/>
      <c r="J225" s="40"/>
      <c r="K225" s="40"/>
      <c r="L225" s="44"/>
      <c r="M225" s="260"/>
      <c r="N225" s="84"/>
      <c r="O225" s="84"/>
      <c r="P225" s="84"/>
      <c r="Q225" s="84"/>
      <c r="R225" s="84"/>
      <c r="S225" s="84"/>
      <c r="T225" s="85"/>
      <c r="AT225" s="18" t="s">
        <v>213</v>
      </c>
      <c r="AU225" s="18" t="s">
        <v>83</v>
      </c>
    </row>
    <row r="226" s="13" customFormat="1">
      <c r="B226" s="238"/>
      <c r="C226" s="239"/>
      <c r="D226" s="228" t="s">
        <v>203</v>
      </c>
      <c r="E226" s="240" t="s">
        <v>19</v>
      </c>
      <c r="F226" s="241" t="s">
        <v>1526</v>
      </c>
      <c r="G226" s="239"/>
      <c r="H226" s="240" t="s">
        <v>19</v>
      </c>
      <c r="I226" s="242"/>
      <c r="J226" s="239"/>
      <c r="K226" s="239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203</v>
      </c>
      <c r="AU226" s="247" t="s">
        <v>83</v>
      </c>
      <c r="AV226" s="13" t="s">
        <v>81</v>
      </c>
      <c r="AW226" s="13" t="s">
        <v>34</v>
      </c>
      <c r="AX226" s="13" t="s">
        <v>73</v>
      </c>
      <c r="AY226" s="247" t="s">
        <v>142</v>
      </c>
    </row>
    <row r="227" s="12" customFormat="1">
      <c r="B227" s="226"/>
      <c r="C227" s="227"/>
      <c r="D227" s="228" t="s">
        <v>203</v>
      </c>
      <c r="E227" s="229" t="s">
        <v>19</v>
      </c>
      <c r="F227" s="230" t="s">
        <v>1537</v>
      </c>
      <c r="G227" s="227"/>
      <c r="H227" s="231">
        <v>10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203</v>
      </c>
      <c r="AU227" s="237" t="s">
        <v>83</v>
      </c>
      <c r="AV227" s="12" t="s">
        <v>83</v>
      </c>
      <c r="AW227" s="12" t="s">
        <v>34</v>
      </c>
      <c r="AX227" s="12" t="s">
        <v>73</v>
      </c>
      <c r="AY227" s="237" t="s">
        <v>142</v>
      </c>
    </row>
    <row r="228" s="14" customFormat="1">
      <c r="B228" s="248"/>
      <c r="C228" s="249"/>
      <c r="D228" s="228" t="s">
        <v>203</v>
      </c>
      <c r="E228" s="250" t="s">
        <v>19</v>
      </c>
      <c r="F228" s="251" t="s">
        <v>208</v>
      </c>
      <c r="G228" s="249"/>
      <c r="H228" s="252">
        <v>10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203</v>
      </c>
      <c r="AU228" s="258" t="s">
        <v>83</v>
      </c>
      <c r="AV228" s="14" t="s">
        <v>141</v>
      </c>
      <c r="AW228" s="14" t="s">
        <v>34</v>
      </c>
      <c r="AX228" s="14" t="s">
        <v>81</v>
      </c>
      <c r="AY228" s="258" t="s">
        <v>142</v>
      </c>
    </row>
    <row r="229" s="1" customFormat="1" ht="36" customHeight="1">
      <c r="B229" s="39"/>
      <c r="C229" s="197" t="s">
        <v>317</v>
      </c>
      <c r="D229" s="197" t="s">
        <v>137</v>
      </c>
      <c r="E229" s="198" t="s">
        <v>1538</v>
      </c>
      <c r="F229" s="199" t="s">
        <v>1539</v>
      </c>
      <c r="G229" s="200" t="s">
        <v>234</v>
      </c>
      <c r="H229" s="201">
        <v>1862</v>
      </c>
      <c r="I229" s="202"/>
      <c r="J229" s="203">
        <f>ROUND(I229*H229,2)</f>
        <v>0</v>
      </c>
      <c r="K229" s="199" t="s">
        <v>194</v>
      </c>
      <c r="L229" s="44"/>
      <c r="M229" s="204" t="s">
        <v>19</v>
      </c>
      <c r="N229" s="205" t="s">
        <v>44</v>
      </c>
      <c r="O229" s="84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208" t="s">
        <v>141</v>
      </c>
      <c r="AT229" s="208" t="s">
        <v>137</v>
      </c>
      <c r="AU229" s="208" t="s">
        <v>83</v>
      </c>
      <c r="AY229" s="18" t="s">
        <v>142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8" t="s">
        <v>81</v>
      </c>
      <c r="BK229" s="209">
        <f>ROUND(I229*H229,2)</f>
        <v>0</v>
      </c>
      <c r="BL229" s="18" t="s">
        <v>141</v>
      </c>
      <c r="BM229" s="208" t="s">
        <v>1540</v>
      </c>
    </row>
    <row r="230" s="13" customFormat="1">
      <c r="B230" s="238"/>
      <c r="C230" s="239"/>
      <c r="D230" s="228" t="s">
        <v>203</v>
      </c>
      <c r="E230" s="240" t="s">
        <v>19</v>
      </c>
      <c r="F230" s="241" t="s">
        <v>1521</v>
      </c>
      <c r="G230" s="239"/>
      <c r="H230" s="240" t="s">
        <v>19</v>
      </c>
      <c r="I230" s="242"/>
      <c r="J230" s="239"/>
      <c r="K230" s="239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203</v>
      </c>
      <c r="AU230" s="247" t="s">
        <v>83</v>
      </c>
      <c r="AV230" s="13" t="s">
        <v>81</v>
      </c>
      <c r="AW230" s="13" t="s">
        <v>34</v>
      </c>
      <c r="AX230" s="13" t="s">
        <v>73</v>
      </c>
      <c r="AY230" s="247" t="s">
        <v>142</v>
      </c>
    </row>
    <row r="231" s="12" customFormat="1">
      <c r="B231" s="226"/>
      <c r="C231" s="227"/>
      <c r="D231" s="228" t="s">
        <v>203</v>
      </c>
      <c r="E231" s="229" t="s">
        <v>19</v>
      </c>
      <c r="F231" s="230" t="s">
        <v>1541</v>
      </c>
      <c r="G231" s="227"/>
      <c r="H231" s="231">
        <v>98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203</v>
      </c>
      <c r="AU231" s="237" t="s">
        <v>83</v>
      </c>
      <c r="AV231" s="12" t="s">
        <v>83</v>
      </c>
      <c r="AW231" s="12" t="s">
        <v>34</v>
      </c>
      <c r="AX231" s="12" t="s">
        <v>73</v>
      </c>
      <c r="AY231" s="237" t="s">
        <v>142</v>
      </c>
    </row>
    <row r="232" s="12" customFormat="1">
      <c r="B232" s="226"/>
      <c r="C232" s="227"/>
      <c r="D232" s="228" t="s">
        <v>203</v>
      </c>
      <c r="E232" s="229" t="s">
        <v>19</v>
      </c>
      <c r="F232" s="230" t="s">
        <v>1542</v>
      </c>
      <c r="G232" s="227"/>
      <c r="H232" s="231">
        <v>49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203</v>
      </c>
      <c r="AU232" s="237" t="s">
        <v>83</v>
      </c>
      <c r="AV232" s="12" t="s">
        <v>83</v>
      </c>
      <c r="AW232" s="12" t="s">
        <v>34</v>
      </c>
      <c r="AX232" s="12" t="s">
        <v>73</v>
      </c>
      <c r="AY232" s="237" t="s">
        <v>142</v>
      </c>
    </row>
    <row r="233" s="13" customFormat="1">
      <c r="B233" s="238"/>
      <c r="C233" s="239"/>
      <c r="D233" s="228" t="s">
        <v>203</v>
      </c>
      <c r="E233" s="240" t="s">
        <v>19</v>
      </c>
      <c r="F233" s="241" t="s">
        <v>1524</v>
      </c>
      <c r="G233" s="239"/>
      <c r="H233" s="240" t="s">
        <v>19</v>
      </c>
      <c r="I233" s="242"/>
      <c r="J233" s="239"/>
      <c r="K233" s="239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203</v>
      </c>
      <c r="AU233" s="247" t="s">
        <v>83</v>
      </c>
      <c r="AV233" s="13" t="s">
        <v>81</v>
      </c>
      <c r="AW233" s="13" t="s">
        <v>34</v>
      </c>
      <c r="AX233" s="13" t="s">
        <v>73</v>
      </c>
      <c r="AY233" s="247" t="s">
        <v>142</v>
      </c>
    </row>
    <row r="234" s="12" customFormat="1">
      <c r="B234" s="226"/>
      <c r="C234" s="227"/>
      <c r="D234" s="228" t="s">
        <v>203</v>
      </c>
      <c r="E234" s="229" t="s">
        <v>19</v>
      </c>
      <c r="F234" s="230" t="s">
        <v>1543</v>
      </c>
      <c r="G234" s="227"/>
      <c r="H234" s="231">
        <v>42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203</v>
      </c>
      <c r="AU234" s="237" t="s">
        <v>83</v>
      </c>
      <c r="AV234" s="12" t="s">
        <v>83</v>
      </c>
      <c r="AW234" s="12" t="s">
        <v>34</v>
      </c>
      <c r="AX234" s="12" t="s">
        <v>73</v>
      </c>
      <c r="AY234" s="237" t="s">
        <v>142</v>
      </c>
    </row>
    <row r="235" s="13" customFormat="1">
      <c r="B235" s="238"/>
      <c r="C235" s="239"/>
      <c r="D235" s="228" t="s">
        <v>203</v>
      </c>
      <c r="E235" s="240" t="s">
        <v>19</v>
      </c>
      <c r="F235" s="241" t="s">
        <v>1526</v>
      </c>
      <c r="G235" s="239"/>
      <c r="H235" s="240" t="s">
        <v>19</v>
      </c>
      <c r="I235" s="242"/>
      <c r="J235" s="239"/>
      <c r="K235" s="239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203</v>
      </c>
      <c r="AU235" s="247" t="s">
        <v>83</v>
      </c>
      <c r="AV235" s="13" t="s">
        <v>81</v>
      </c>
      <c r="AW235" s="13" t="s">
        <v>34</v>
      </c>
      <c r="AX235" s="13" t="s">
        <v>73</v>
      </c>
      <c r="AY235" s="247" t="s">
        <v>142</v>
      </c>
    </row>
    <row r="236" s="12" customFormat="1">
      <c r="B236" s="226"/>
      <c r="C236" s="227"/>
      <c r="D236" s="228" t="s">
        <v>203</v>
      </c>
      <c r="E236" s="229" t="s">
        <v>19</v>
      </c>
      <c r="F236" s="230" t="s">
        <v>1544</v>
      </c>
      <c r="G236" s="227"/>
      <c r="H236" s="231">
        <v>175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203</v>
      </c>
      <c r="AU236" s="237" t="s">
        <v>83</v>
      </c>
      <c r="AV236" s="12" t="s">
        <v>83</v>
      </c>
      <c r="AW236" s="12" t="s">
        <v>34</v>
      </c>
      <c r="AX236" s="12" t="s">
        <v>73</v>
      </c>
      <c r="AY236" s="237" t="s">
        <v>142</v>
      </c>
    </row>
    <row r="237" s="12" customFormat="1">
      <c r="B237" s="226"/>
      <c r="C237" s="227"/>
      <c r="D237" s="228" t="s">
        <v>203</v>
      </c>
      <c r="E237" s="229" t="s">
        <v>19</v>
      </c>
      <c r="F237" s="230" t="s">
        <v>1545</v>
      </c>
      <c r="G237" s="227"/>
      <c r="H237" s="231">
        <v>420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203</v>
      </c>
      <c r="AU237" s="237" t="s">
        <v>83</v>
      </c>
      <c r="AV237" s="12" t="s">
        <v>83</v>
      </c>
      <c r="AW237" s="12" t="s">
        <v>34</v>
      </c>
      <c r="AX237" s="12" t="s">
        <v>73</v>
      </c>
      <c r="AY237" s="237" t="s">
        <v>142</v>
      </c>
    </row>
    <row r="238" s="12" customFormat="1">
      <c r="B238" s="226"/>
      <c r="C238" s="227"/>
      <c r="D238" s="228" t="s">
        <v>203</v>
      </c>
      <c r="E238" s="229" t="s">
        <v>19</v>
      </c>
      <c r="F238" s="230" t="s">
        <v>1546</v>
      </c>
      <c r="G238" s="227"/>
      <c r="H238" s="231">
        <v>644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203</v>
      </c>
      <c r="AU238" s="237" t="s">
        <v>83</v>
      </c>
      <c r="AV238" s="12" t="s">
        <v>83</v>
      </c>
      <c r="AW238" s="12" t="s">
        <v>34</v>
      </c>
      <c r="AX238" s="12" t="s">
        <v>73</v>
      </c>
      <c r="AY238" s="237" t="s">
        <v>142</v>
      </c>
    </row>
    <row r="239" s="12" customFormat="1">
      <c r="B239" s="226"/>
      <c r="C239" s="227"/>
      <c r="D239" s="228" t="s">
        <v>203</v>
      </c>
      <c r="E239" s="229" t="s">
        <v>19</v>
      </c>
      <c r="F239" s="230" t="s">
        <v>1547</v>
      </c>
      <c r="G239" s="227"/>
      <c r="H239" s="231">
        <v>98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203</v>
      </c>
      <c r="AU239" s="237" t="s">
        <v>83</v>
      </c>
      <c r="AV239" s="12" t="s">
        <v>83</v>
      </c>
      <c r="AW239" s="12" t="s">
        <v>34</v>
      </c>
      <c r="AX239" s="12" t="s">
        <v>73</v>
      </c>
      <c r="AY239" s="237" t="s">
        <v>142</v>
      </c>
    </row>
    <row r="240" s="12" customFormat="1">
      <c r="B240" s="226"/>
      <c r="C240" s="227"/>
      <c r="D240" s="228" t="s">
        <v>203</v>
      </c>
      <c r="E240" s="229" t="s">
        <v>19</v>
      </c>
      <c r="F240" s="230" t="s">
        <v>1548</v>
      </c>
      <c r="G240" s="227"/>
      <c r="H240" s="231">
        <v>112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203</v>
      </c>
      <c r="AU240" s="237" t="s">
        <v>83</v>
      </c>
      <c r="AV240" s="12" t="s">
        <v>83</v>
      </c>
      <c r="AW240" s="12" t="s">
        <v>34</v>
      </c>
      <c r="AX240" s="12" t="s">
        <v>73</v>
      </c>
      <c r="AY240" s="237" t="s">
        <v>142</v>
      </c>
    </row>
    <row r="241" s="12" customFormat="1">
      <c r="B241" s="226"/>
      <c r="C241" s="227"/>
      <c r="D241" s="228" t="s">
        <v>203</v>
      </c>
      <c r="E241" s="229" t="s">
        <v>19</v>
      </c>
      <c r="F241" s="230" t="s">
        <v>1549</v>
      </c>
      <c r="G241" s="227"/>
      <c r="H241" s="231">
        <v>112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203</v>
      </c>
      <c r="AU241" s="237" t="s">
        <v>83</v>
      </c>
      <c r="AV241" s="12" t="s">
        <v>83</v>
      </c>
      <c r="AW241" s="12" t="s">
        <v>34</v>
      </c>
      <c r="AX241" s="12" t="s">
        <v>73</v>
      </c>
      <c r="AY241" s="237" t="s">
        <v>142</v>
      </c>
    </row>
    <row r="242" s="12" customFormat="1">
      <c r="B242" s="226"/>
      <c r="C242" s="227"/>
      <c r="D242" s="228" t="s">
        <v>203</v>
      </c>
      <c r="E242" s="229" t="s">
        <v>19</v>
      </c>
      <c r="F242" s="230" t="s">
        <v>1550</v>
      </c>
      <c r="G242" s="227"/>
      <c r="H242" s="231">
        <v>112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203</v>
      </c>
      <c r="AU242" s="237" t="s">
        <v>83</v>
      </c>
      <c r="AV242" s="12" t="s">
        <v>83</v>
      </c>
      <c r="AW242" s="12" t="s">
        <v>34</v>
      </c>
      <c r="AX242" s="12" t="s">
        <v>73</v>
      </c>
      <c r="AY242" s="237" t="s">
        <v>142</v>
      </c>
    </row>
    <row r="243" s="14" customFormat="1">
      <c r="B243" s="248"/>
      <c r="C243" s="249"/>
      <c r="D243" s="228" t="s">
        <v>203</v>
      </c>
      <c r="E243" s="250" t="s">
        <v>19</v>
      </c>
      <c r="F243" s="251" t="s">
        <v>208</v>
      </c>
      <c r="G243" s="249"/>
      <c r="H243" s="252">
        <v>1862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203</v>
      </c>
      <c r="AU243" s="258" t="s">
        <v>83</v>
      </c>
      <c r="AV243" s="14" t="s">
        <v>141</v>
      </c>
      <c r="AW243" s="14" t="s">
        <v>34</v>
      </c>
      <c r="AX243" s="14" t="s">
        <v>81</v>
      </c>
      <c r="AY243" s="258" t="s">
        <v>142</v>
      </c>
    </row>
    <row r="244" s="1" customFormat="1" ht="36" customHeight="1">
      <c r="B244" s="39"/>
      <c r="C244" s="197" t="s">
        <v>320</v>
      </c>
      <c r="D244" s="197" t="s">
        <v>137</v>
      </c>
      <c r="E244" s="198" t="s">
        <v>1551</v>
      </c>
      <c r="F244" s="199" t="s">
        <v>1552</v>
      </c>
      <c r="G244" s="200" t="s">
        <v>234</v>
      </c>
      <c r="H244" s="201">
        <v>350</v>
      </c>
      <c r="I244" s="202"/>
      <c r="J244" s="203">
        <f>ROUND(I244*H244,2)</f>
        <v>0</v>
      </c>
      <c r="K244" s="199" t="s">
        <v>194</v>
      </c>
      <c r="L244" s="44"/>
      <c r="M244" s="204" t="s">
        <v>19</v>
      </c>
      <c r="N244" s="205" t="s">
        <v>44</v>
      </c>
      <c r="O244" s="84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208" t="s">
        <v>141</v>
      </c>
      <c r="AT244" s="208" t="s">
        <v>137</v>
      </c>
      <c r="AU244" s="208" t="s">
        <v>83</v>
      </c>
      <c r="AY244" s="18" t="s">
        <v>142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8" t="s">
        <v>81</v>
      </c>
      <c r="BK244" s="209">
        <f>ROUND(I244*H244,2)</f>
        <v>0</v>
      </c>
      <c r="BL244" s="18" t="s">
        <v>141</v>
      </c>
      <c r="BM244" s="208" t="s">
        <v>1553</v>
      </c>
    </row>
    <row r="245" s="13" customFormat="1">
      <c r="B245" s="238"/>
      <c r="C245" s="239"/>
      <c r="D245" s="228" t="s">
        <v>203</v>
      </c>
      <c r="E245" s="240" t="s">
        <v>19</v>
      </c>
      <c r="F245" s="241" t="s">
        <v>1526</v>
      </c>
      <c r="G245" s="239"/>
      <c r="H245" s="240" t="s">
        <v>19</v>
      </c>
      <c r="I245" s="242"/>
      <c r="J245" s="239"/>
      <c r="K245" s="239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203</v>
      </c>
      <c r="AU245" s="247" t="s">
        <v>83</v>
      </c>
      <c r="AV245" s="13" t="s">
        <v>81</v>
      </c>
      <c r="AW245" s="13" t="s">
        <v>34</v>
      </c>
      <c r="AX245" s="13" t="s">
        <v>73</v>
      </c>
      <c r="AY245" s="247" t="s">
        <v>142</v>
      </c>
    </row>
    <row r="246" s="12" customFormat="1">
      <c r="B246" s="226"/>
      <c r="C246" s="227"/>
      <c r="D246" s="228" t="s">
        <v>203</v>
      </c>
      <c r="E246" s="229" t="s">
        <v>19</v>
      </c>
      <c r="F246" s="230" t="s">
        <v>1554</v>
      </c>
      <c r="G246" s="227"/>
      <c r="H246" s="231">
        <v>350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203</v>
      </c>
      <c r="AU246" s="237" t="s">
        <v>83</v>
      </c>
      <c r="AV246" s="12" t="s">
        <v>83</v>
      </c>
      <c r="AW246" s="12" t="s">
        <v>34</v>
      </c>
      <c r="AX246" s="12" t="s">
        <v>73</v>
      </c>
      <c r="AY246" s="237" t="s">
        <v>142</v>
      </c>
    </row>
    <row r="247" s="14" customFormat="1">
      <c r="B247" s="248"/>
      <c r="C247" s="249"/>
      <c r="D247" s="228" t="s">
        <v>203</v>
      </c>
      <c r="E247" s="250" t="s">
        <v>19</v>
      </c>
      <c r="F247" s="251" t="s">
        <v>208</v>
      </c>
      <c r="G247" s="249"/>
      <c r="H247" s="252">
        <v>350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203</v>
      </c>
      <c r="AU247" s="258" t="s">
        <v>83</v>
      </c>
      <c r="AV247" s="14" t="s">
        <v>141</v>
      </c>
      <c r="AW247" s="14" t="s">
        <v>34</v>
      </c>
      <c r="AX247" s="14" t="s">
        <v>81</v>
      </c>
      <c r="AY247" s="258" t="s">
        <v>142</v>
      </c>
    </row>
    <row r="248" s="1" customFormat="1" ht="24" customHeight="1">
      <c r="B248" s="39"/>
      <c r="C248" s="197" t="s">
        <v>323</v>
      </c>
      <c r="D248" s="197" t="s">
        <v>137</v>
      </c>
      <c r="E248" s="198" t="s">
        <v>1555</v>
      </c>
      <c r="F248" s="199" t="s">
        <v>1556</v>
      </c>
      <c r="G248" s="200" t="s">
        <v>234</v>
      </c>
      <c r="H248" s="201">
        <v>10</v>
      </c>
      <c r="I248" s="202"/>
      <c r="J248" s="203">
        <f>ROUND(I248*H248,2)</f>
        <v>0</v>
      </c>
      <c r="K248" s="199" t="s">
        <v>194</v>
      </c>
      <c r="L248" s="44"/>
      <c r="M248" s="204" t="s">
        <v>19</v>
      </c>
      <c r="N248" s="205" t="s">
        <v>44</v>
      </c>
      <c r="O248" s="84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AR248" s="208" t="s">
        <v>141</v>
      </c>
      <c r="AT248" s="208" t="s">
        <v>137</v>
      </c>
      <c r="AU248" s="208" t="s">
        <v>83</v>
      </c>
      <c r="AY248" s="18" t="s">
        <v>142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8" t="s">
        <v>81</v>
      </c>
      <c r="BK248" s="209">
        <f>ROUND(I248*H248,2)</f>
        <v>0</v>
      </c>
      <c r="BL248" s="18" t="s">
        <v>141</v>
      </c>
      <c r="BM248" s="208" t="s">
        <v>1557</v>
      </c>
    </row>
    <row r="249" s="1" customFormat="1">
      <c r="B249" s="39"/>
      <c r="C249" s="40"/>
      <c r="D249" s="228" t="s">
        <v>213</v>
      </c>
      <c r="E249" s="40"/>
      <c r="F249" s="259" t="s">
        <v>1492</v>
      </c>
      <c r="G249" s="40"/>
      <c r="H249" s="40"/>
      <c r="I249" s="136"/>
      <c r="J249" s="40"/>
      <c r="K249" s="40"/>
      <c r="L249" s="44"/>
      <c r="M249" s="260"/>
      <c r="N249" s="84"/>
      <c r="O249" s="84"/>
      <c r="P249" s="84"/>
      <c r="Q249" s="84"/>
      <c r="R249" s="84"/>
      <c r="S249" s="84"/>
      <c r="T249" s="85"/>
      <c r="AT249" s="18" t="s">
        <v>213</v>
      </c>
      <c r="AU249" s="18" t="s">
        <v>83</v>
      </c>
    </row>
    <row r="250" s="13" customFormat="1">
      <c r="B250" s="238"/>
      <c r="C250" s="239"/>
      <c r="D250" s="228" t="s">
        <v>203</v>
      </c>
      <c r="E250" s="240" t="s">
        <v>19</v>
      </c>
      <c r="F250" s="241" t="s">
        <v>1526</v>
      </c>
      <c r="G250" s="239"/>
      <c r="H250" s="240" t="s">
        <v>19</v>
      </c>
      <c r="I250" s="242"/>
      <c r="J250" s="239"/>
      <c r="K250" s="239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203</v>
      </c>
      <c r="AU250" s="247" t="s">
        <v>83</v>
      </c>
      <c r="AV250" s="13" t="s">
        <v>81</v>
      </c>
      <c r="AW250" s="13" t="s">
        <v>34</v>
      </c>
      <c r="AX250" s="13" t="s">
        <v>73</v>
      </c>
      <c r="AY250" s="247" t="s">
        <v>142</v>
      </c>
    </row>
    <row r="251" s="12" customFormat="1">
      <c r="B251" s="226"/>
      <c r="C251" s="227"/>
      <c r="D251" s="228" t="s">
        <v>203</v>
      </c>
      <c r="E251" s="229" t="s">
        <v>19</v>
      </c>
      <c r="F251" s="230" t="s">
        <v>1558</v>
      </c>
      <c r="G251" s="227"/>
      <c r="H251" s="231">
        <v>10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203</v>
      </c>
      <c r="AU251" s="237" t="s">
        <v>83</v>
      </c>
      <c r="AV251" s="12" t="s">
        <v>83</v>
      </c>
      <c r="AW251" s="12" t="s">
        <v>34</v>
      </c>
      <c r="AX251" s="12" t="s">
        <v>73</v>
      </c>
      <c r="AY251" s="237" t="s">
        <v>142</v>
      </c>
    </row>
    <row r="252" s="14" customFormat="1">
      <c r="B252" s="248"/>
      <c r="C252" s="249"/>
      <c r="D252" s="228" t="s">
        <v>203</v>
      </c>
      <c r="E252" s="250" t="s">
        <v>19</v>
      </c>
      <c r="F252" s="251" t="s">
        <v>208</v>
      </c>
      <c r="G252" s="249"/>
      <c r="H252" s="252">
        <v>10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203</v>
      </c>
      <c r="AU252" s="258" t="s">
        <v>83</v>
      </c>
      <c r="AV252" s="14" t="s">
        <v>141</v>
      </c>
      <c r="AW252" s="14" t="s">
        <v>34</v>
      </c>
      <c r="AX252" s="14" t="s">
        <v>81</v>
      </c>
      <c r="AY252" s="258" t="s">
        <v>142</v>
      </c>
    </row>
    <row r="253" s="1" customFormat="1" ht="36" customHeight="1">
      <c r="B253" s="39"/>
      <c r="C253" s="197" t="s">
        <v>326</v>
      </c>
      <c r="D253" s="197" t="s">
        <v>137</v>
      </c>
      <c r="E253" s="198" t="s">
        <v>1559</v>
      </c>
      <c r="F253" s="199" t="s">
        <v>1560</v>
      </c>
      <c r="G253" s="200" t="s">
        <v>234</v>
      </c>
      <c r="H253" s="201">
        <v>420</v>
      </c>
      <c r="I253" s="202"/>
      <c r="J253" s="203">
        <f>ROUND(I253*H253,2)</f>
        <v>0</v>
      </c>
      <c r="K253" s="199" t="s">
        <v>194</v>
      </c>
      <c r="L253" s="44"/>
      <c r="M253" s="204" t="s">
        <v>19</v>
      </c>
      <c r="N253" s="205" t="s">
        <v>44</v>
      </c>
      <c r="O253" s="84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AR253" s="208" t="s">
        <v>141</v>
      </c>
      <c r="AT253" s="208" t="s">
        <v>137</v>
      </c>
      <c r="AU253" s="208" t="s">
        <v>83</v>
      </c>
      <c r="AY253" s="18" t="s">
        <v>142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8" t="s">
        <v>81</v>
      </c>
      <c r="BK253" s="209">
        <f>ROUND(I253*H253,2)</f>
        <v>0</v>
      </c>
      <c r="BL253" s="18" t="s">
        <v>141</v>
      </c>
      <c r="BM253" s="208" t="s">
        <v>1561</v>
      </c>
    </row>
    <row r="254" s="13" customFormat="1">
      <c r="B254" s="238"/>
      <c r="C254" s="239"/>
      <c r="D254" s="228" t="s">
        <v>203</v>
      </c>
      <c r="E254" s="240" t="s">
        <v>19</v>
      </c>
      <c r="F254" s="241" t="s">
        <v>1526</v>
      </c>
      <c r="G254" s="239"/>
      <c r="H254" s="240" t="s">
        <v>19</v>
      </c>
      <c r="I254" s="242"/>
      <c r="J254" s="239"/>
      <c r="K254" s="239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203</v>
      </c>
      <c r="AU254" s="247" t="s">
        <v>83</v>
      </c>
      <c r="AV254" s="13" t="s">
        <v>81</v>
      </c>
      <c r="AW254" s="13" t="s">
        <v>34</v>
      </c>
      <c r="AX254" s="13" t="s">
        <v>73</v>
      </c>
      <c r="AY254" s="247" t="s">
        <v>142</v>
      </c>
    </row>
    <row r="255" s="12" customFormat="1">
      <c r="B255" s="226"/>
      <c r="C255" s="227"/>
      <c r="D255" s="228" t="s">
        <v>203</v>
      </c>
      <c r="E255" s="229" t="s">
        <v>19</v>
      </c>
      <c r="F255" s="230" t="s">
        <v>1562</v>
      </c>
      <c r="G255" s="227"/>
      <c r="H255" s="231">
        <v>42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203</v>
      </c>
      <c r="AU255" s="237" t="s">
        <v>83</v>
      </c>
      <c r="AV255" s="12" t="s">
        <v>83</v>
      </c>
      <c r="AW255" s="12" t="s">
        <v>34</v>
      </c>
      <c r="AX255" s="12" t="s">
        <v>73</v>
      </c>
      <c r="AY255" s="237" t="s">
        <v>142</v>
      </c>
    </row>
    <row r="256" s="12" customFormat="1">
      <c r="B256" s="226"/>
      <c r="C256" s="227"/>
      <c r="D256" s="228" t="s">
        <v>203</v>
      </c>
      <c r="E256" s="229" t="s">
        <v>19</v>
      </c>
      <c r="F256" s="230" t="s">
        <v>1563</v>
      </c>
      <c r="G256" s="227"/>
      <c r="H256" s="231">
        <v>210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203</v>
      </c>
      <c r="AU256" s="237" t="s">
        <v>83</v>
      </c>
      <c r="AV256" s="12" t="s">
        <v>83</v>
      </c>
      <c r="AW256" s="12" t="s">
        <v>34</v>
      </c>
      <c r="AX256" s="12" t="s">
        <v>73</v>
      </c>
      <c r="AY256" s="237" t="s">
        <v>142</v>
      </c>
    </row>
    <row r="257" s="12" customFormat="1">
      <c r="B257" s="226"/>
      <c r="C257" s="227"/>
      <c r="D257" s="228" t="s">
        <v>203</v>
      </c>
      <c r="E257" s="229" t="s">
        <v>19</v>
      </c>
      <c r="F257" s="230" t="s">
        <v>1564</v>
      </c>
      <c r="G257" s="227"/>
      <c r="H257" s="231">
        <v>126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203</v>
      </c>
      <c r="AU257" s="237" t="s">
        <v>83</v>
      </c>
      <c r="AV257" s="12" t="s">
        <v>83</v>
      </c>
      <c r="AW257" s="12" t="s">
        <v>34</v>
      </c>
      <c r="AX257" s="12" t="s">
        <v>73</v>
      </c>
      <c r="AY257" s="237" t="s">
        <v>142</v>
      </c>
    </row>
    <row r="258" s="12" customFormat="1">
      <c r="B258" s="226"/>
      <c r="C258" s="227"/>
      <c r="D258" s="228" t="s">
        <v>203</v>
      </c>
      <c r="E258" s="229" t="s">
        <v>19</v>
      </c>
      <c r="F258" s="230" t="s">
        <v>1565</v>
      </c>
      <c r="G258" s="227"/>
      <c r="H258" s="231">
        <v>42</v>
      </c>
      <c r="I258" s="232"/>
      <c r="J258" s="227"/>
      <c r="K258" s="227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203</v>
      </c>
      <c r="AU258" s="237" t="s">
        <v>83</v>
      </c>
      <c r="AV258" s="12" t="s">
        <v>83</v>
      </c>
      <c r="AW258" s="12" t="s">
        <v>34</v>
      </c>
      <c r="AX258" s="12" t="s">
        <v>73</v>
      </c>
      <c r="AY258" s="237" t="s">
        <v>142</v>
      </c>
    </row>
    <row r="259" s="14" customFormat="1">
      <c r="B259" s="248"/>
      <c r="C259" s="249"/>
      <c r="D259" s="228" t="s">
        <v>203</v>
      </c>
      <c r="E259" s="250" t="s">
        <v>19</v>
      </c>
      <c r="F259" s="251" t="s">
        <v>208</v>
      </c>
      <c r="G259" s="249"/>
      <c r="H259" s="252">
        <v>420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203</v>
      </c>
      <c r="AU259" s="258" t="s">
        <v>83</v>
      </c>
      <c r="AV259" s="14" t="s">
        <v>141</v>
      </c>
      <c r="AW259" s="14" t="s">
        <v>34</v>
      </c>
      <c r="AX259" s="14" t="s">
        <v>81</v>
      </c>
      <c r="AY259" s="258" t="s">
        <v>142</v>
      </c>
    </row>
    <row r="260" s="1" customFormat="1" ht="36" customHeight="1">
      <c r="B260" s="39"/>
      <c r="C260" s="197" t="s">
        <v>329</v>
      </c>
      <c r="D260" s="197" t="s">
        <v>137</v>
      </c>
      <c r="E260" s="198" t="s">
        <v>1566</v>
      </c>
      <c r="F260" s="199" t="s">
        <v>1567</v>
      </c>
      <c r="G260" s="200" t="s">
        <v>234</v>
      </c>
      <c r="H260" s="201">
        <v>6</v>
      </c>
      <c r="I260" s="202"/>
      <c r="J260" s="203">
        <f>ROUND(I260*H260,2)</f>
        <v>0</v>
      </c>
      <c r="K260" s="199" t="s">
        <v>194</v>
      </c>
      <c r="L260" s="44"/>
      <c r="M260" s="204" t="s">
        <v>19</v>
      </c>
      <c r="N260" s="205" t="s">
        <v>44</v>
      </c>
      <c r="O260" s="84"/>
      <c r="P260" s="206">
        <f>O260*H260</f>
        <v>0</v>
      </c>
      <c r="Q260" s="206">
        <v>0</v>
      </c>
      <c r="R260" s="206">
        <f>Q260*H260</f>
        <v>0</v>
      </c>
      <c r="S260" s="206">
        <v>0</v>
      </c>
      <c r="T260" s="207">
        <f>S260*H260</f>
        <v>0</v>
      </c>
      <c r="AR260" s="208" t="s">
        <v>141</v>
      </c>
      <c r="AT260" s="208" t="s">
        <v>137</v>
      </c>
      <c r="AU260" s="208" t="s">
        <v>83</v>
      </c>
      <c r="AY260" s="18" t="s">
        <v>142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8" t="s">
        <v>81</v>
      </c>
      <c r="BK260" s="209">
        <f>ROUND(I260*H260,2)</f>
        <v>0</v>
      </c>
      <c r="BL260" s="18" t="s">
        <v>141</v>
      </c>
      <c r="BM260" s="208" t="s">
        <v>1568</v>
      </c>
    </row>
    <row r="261" s="1" customFormat="1">
      <c r="B261" s="39"/>
      <c r="C261" s="40"/>
      <c r="D261" s="228" t="s">
        <v>213</v>
      </c>
      <c r="E261" s="40"/>
      <c r="F261" s="259" t="s">
        <v>1492</v>
      </c>
      <c r="G261" s="40"/>
      <c r="H261" s="40"/>
      <c r="I261" s="136"/>
      <c r="J261" s="40"/>
      <c r="K261" s="40"/>
      <c r="L261" s="44"/>
      <c r="M261" s="260"/>
      <c r="N261" s="84"/>
      <c r="O261" s="84"/>
      <c r="P261" s="84"/>
      <c r="Q261" s="84"/>
      <c r="R261" s="84"/>
      <c r="S261" s="84"/>
      <c r="T261" s="85"/>
      <c r="AT261" s="18" t="s">
        <v>213</v>
      </c>
      <c r="AU261" s="18" t="s">
        <v>83</v>
      </c>
    </row>
    <row r="262" s="13" customFormat="1">
      <c r="B262" s="238"/>
      <c r="C262" s="239"/>
      <c r="D262" s="228" t="s">
        <v>203</v>
      </c>
      <c r="E262" s="240" t="s">
        <v>19</v>
      </c>
      <c r="F262" s="241" t="s">
        <v>1521</v>
      </c>
      <c r="G262" s="239"/>
      <c r="H262" s="240" t="s">
        <v>19</v>
      </c>
      <c r="I262" s="242"/>
      <c r="J262" s="239"/>
      <c r="K262" s="239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203</v>
      </c>
      <c r="AU262" s="247" t="s">
        <v>83</v>
      </c>
      <c r="AV262" s="13" t="s">
        <v>81</v>
      </c>
      <c r="AW262" s="13" t="s">
        <v>34</v>
      </c>
      <c r="AX262" s="13" t="s">
        <v>73</v>
      </c>
      <c r="AY262" s="247" t="s">
        <v>142</v>
      </c>
    </row>
    <row r="263" s="12" customFormat="1">
      <c r="B263" s="226"/>
      <c r="C263" s="227"/>
      <c r="D263" s="228" t="s">
        <v>203</v>
      </c>
      <c r="E263" s="229" t="s">
        <v>19</v>
      </c>
      <c r="F263" s="230" t="s">
        <v>1569</v>
      </c>
      <c r="G263" s="227"/>
      <c r="H263" s="231">
        <v>2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203</v>
      </c>
      <c r="AU263" s="237" t="s">
        <v>83</v>
      </c>
      <c r="AV263" s="12" t="s">
        <v>83</v>
      </c>
      <c r="AW263" s="12" t="s">
        <v>34</v>
      </c>
      <c r="AX263" s="12" t="s">
        <v>73</v>
      </c>
      <c r="AY263" s="237" t="s">
        <v>142</v>
      </c>
    </row>
    <row r="264" s="12" customFormat="1">
      <c r="B264" s="226"/>
      <c r="C264" s="227"/>
      <c r="D264" s="228" t="s">
        <v>203</v>
      </c>
      <c r="E264" s="229" t="s">
        <v>19</v>
      </c>
      <c r="F264" s="230" t="s">
        <v>1570</v>
      </c>
      <c r="G264" s="227"/>
      <c r="H264" s="231">
        <v>2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203</v>
      </c>
      <c r="AU264" s="237" t="s">
        <v>83</v>
      </c>
      <c r="AV264" s="12" t="s">
        <v>83</v>
      </c>
      <c r="AW264" s="12" t="s">
        <v>34</v>
      </c>
      <c r="AX264" s="12" t="s">
        <v>73</v>
      </c>
      <c r="AY264" s="237" t="s">
        <v>142</v>
      </c>
    </row>
    <row r="265" s="12" customFormat="1">
      <c r="B265" s="226"/>
      <c r="C265" s="227"/>
      <c r="D265" s="228" t="s">
        <v>203</v>
      </c>
      <c r="E265" s="229" t="s">
        <v>19</v>
      </c>
      <c r="F265" s="230" t="s">
        <v>1571</v>
      </c>
      <c r="G265" s="227"/>
      <c r="H265" s="231">
        <v>2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203</v>
      </c>
      <c r="AU265" s="237" t="s">
        <v>83</v>
      </c>
      <c r="AV265" s="12" t="s">
        <v>83</v>
      </c>
      <c r="AW265" s="12" t="s">
        <v>34</v>
      </c>
      <c r="AX265" s="12" t="s">
        <v>73</v>
      </c>
      <c r="AY265" s="237" t="s">
        <v>142</v>
      </c>
    </row>
    <row r="266" s="14" customFormat="1">
      <c r="B266" s="248"/>
      <c r="C266" s="249"/>
      <c r="D266" s="228" t="s">
        <v>203</v>
      </c>
      <c r="E266" s="250" t="s">
        <v>19</v>
      </c>
      <c r="F266" s="251" t="s">
        <v>208</v>
      </c>
      <c r="G266" s="249"/>
      <c r="H266" s="252">
        <v>6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203</v>
      </c>
      <c r="AU266" s="258" t="s">
        <v>83</v>
      </c>
      <c r="AV266" s="14" t="s">
        <v>141</v>
      </c>
      <c r="AW266" s="14" t="s">
        <v>34</v>
      </c>
      <c r="AX266" s="14" t="s">
        <v>81</v>
      </c>
      <c r="AY266" s="258" t="s">
        <v>142</v>
      </c>
    </row>
    <row r="267" s="1" customFormat="1" ht="36" customHeight="1">
      <c r="B267" s="39"/>
      <c r="C267" s="197" t="s">
        <v>287</v>
      </c>
      <c r="D267" s="197" t="s">
        <v>137</v>
      </c>
      <c r="E267" s="198" t="s">
        <v>1572</v>
      </c>
      <c r="F267" s="199" t="s">
        <v>1573</v>
      </c>
      <c r="G267" s="200" t="s">
        <v>234</v>
      </c>
      <c r="H267" s="201">
        <v>98</v>
      </c>
      <c r="I267" s="202"/>
      <c r="J267" s="203">
        <f>ROUND(I267*H267,2)</f>
        <v>0</v>
      </c>
      <c r="K267" s="199" t="s">
        <v>194</v>
      </c>
      <c r="L267" s="44"/>
      <c r="M267" s="204" t="s">
        <v>19</v>
      </c>
      <c r="N267" s="205" t="s">
        <v>44</v>
      </c>
      <c r="O267" s="84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AR267" s="208" t="s">
        <v>141</v>
      </c>
      <c r="AT267" s="208" t="s">
        <v>137</v>
      </c>
      <c r="AU267" s="208" t="s">
        <v>83</v>
      </c>
      <c r="AY267" s="18" t="s">
        <v>142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8" t="s">
        <v>81</v>
      </c>
      <c r="BK267" s="209">
        <f>ROUND(I267*H267,2)</f>
        <v>0</v>
      </c>
      <c r="BL267" s="18" t="s">
        <v>141</v>
      </c>
      <c r="BM267" s="208" t="s">
        <v>1574</v>
      </c>
    </row>
    <row r="268" s="13" customFormat="1">
      <c r="B268" s="238"/>
      <c r="C268" s="239"/>
      <c r="D268" s="228" t="s">
        <v>203</v>
      </c>
      <c r="E268" s="240" t="s">
        <v>19</v>
      </c>
      <c r="F268" s="241" t="s">
        <v>1521</v>
      </c>
      <c r="G268" s="239"/>
      <c r="H268" s="240" t="s">
        <v>19</v>
      </c>
      <c r="I268" s="242"/>
      <c r="J268" s="239"/>
      <c r="K268" s="239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203</v>
      </c>
      <c r="AU268" s="247" t="s">
        <v>83</v>
      </c>
      <c r="AV268" s="13" t="s">
        <v>81</v>
      </c>
      <c r="AW268" s="13" t="s">
        <v>34</v>
      </c>
      <c r="AX268" s="13" t="s">
        <v>73</v>
      </c>
      <c r="AY268" s="247" t="s">
        <v>142</v>
      </c>
    </row>
    <row r="269" s="12" customFormat="1">
      <c r="B269" s="226"/>
      <c r="C269" s="227"/>
      <c r="D269" s="228" t="s">
        <v>203</v>
      </c>
      <c r="E269" s="229" t="s">
        <v>19</v>
      </c>
      <c r="F269" s="230" t="s">
        <v>1575</v>
      </c>
      <c r="G269" s="227"/>
      <c r="H269" s="231">
        <v>42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203</v>
      </c>
      <c r="AU269" s="237" t="s">
        <v>83</v>
      </c>
      <c r="AV269" s="12" t="s">
        <v>83</v>
      </c>
      <c r="AW269" s="12" t="s">
        <v>34</v>
      </c>
      <c r="AX269" s="12" t="s">
        <v>73</v>
      </c>
      <c r="AY269" s="237" t="s">
        <v>142</v>
      </c>
    </row>
    <row r="270" s="12" customFormat="1">
      <c r="B270" s="226"/>
      <c r="C270" s="227"/>
      <c r="D270" s="228" t="s">
        <v>203</v>
      </c>
      <c r="E270" s="229" t="s">
        <v>19</v>
      </c>
      <c r="F270" s="230" t="s">
        <v>1562</v>
      </c>
      <c r="G270" s="227"/>
      <c r="H270" s="231">
        <v>42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203</v>
      </c>
      <c r="AU270" s="237" t="s">
        <v>83</v>
      </c>
      <c r="AV270" s="12" t="s">
        <v>83</v>
      </c>
      <c r="AW270" s="12" t="s">
        <v>34</v>
      </c>
      <c r="AX270" s="12" t="s">
        <v>73</v>
      </c>
      <c r="AY270" s="237" t="s">
        <v>142</v>
      </c>
    </row>
    <row r="271" s="12" customFormat="1">
      <c r="B271" s="226"/>
      <c r="C271" s="227"/>
      <c r="D271" s="228" t="s">
        <v>203</v>
      </c>
      <c r="E271" s="229" t="s">
        <v>19</v>
      </c>
      <c r="F271" s="230" t="s">
        <v>1576</v>
      </c>
      <c r="G271" s="227"/>
      <c r="H271" s="231">
        <v>14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203</v>
      </c>
      <c r="AU271" s="237" t="s">
        <v>83</v>
      </c>
      <c r="AV271" s="12" t="s">
        <v>83</v>
      </c>
      <c r="AW271" s="12" t="s">
        <v>34</v>
      </c>
      <c r="AX271" s="12" t="s">
        <v>73</v>
      </c>
      <c r="AY271" s="237" t="s">
        <v>142</v>
      </c>
    </row>
    <row r="272" s="14" customFormat="1">
      <c r="B272" s="248"/>
      <c r="C272" s="249"/>
      <c r="D272" s="228" t="s">
        <v>203</v>
      </c>
      <c r="E272" s="250" t="s">
        <v>19</v>
      </c>
      <c r="F272" s="251" t="s">
        <v>208</v>
      </c>
      <c r="G272" s="249"/>
      <c r="H272" s="252">
        <v>98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203</v>
      </c>
      <c r="AU272" s="258" t="s">
        <v>83</v>
      </c>
      <c r="AV272" s="14" t="s">
        <v>141</v>
      </c>
      <c r="AW272" s="14" t="s">
        <v>34</v>
      </c>
      <c r="AX272" s="14" t="s">
        <v>81</v>
      </c>
      <c r="AY272" s="258" t="s">
        <v>142</v>
      </c>
    </row>
    <row r="273" s="1" customFormat="1" ht="24" customHeight="1">
      <c r="B273" s="39"/>
      <c r="C273" s="197" t="s">
        <v>334</v>
      </c>
      <c r="D273" s="197" t="s">
        <v>137</v>
      </c>
      <c r="E273" s="198" t="s">
        <v>1577</v>
      </c>
      <c r="F273" s="199" t="s">
        <v>1578</v>
      </c>
      <c r="G273" s="200" t="s">
        <v>234</v>
      </c>
      <c r="H273" s="201">
        <v>43</v>
      </c>
      <c r="I273" s="202"/>
      <c r="J273" s="203">
        <f>ROUND(I273*H273,2)</f>
        <v>0</v>
      </c>
      <c r="K273" s="199" t="s">
        <v>194</v>
      </c>
      <c r="L273" s="44"/>
      <c r="M273" s="204" t="s">
        <v>19</v>
      </c>
      <c r="N273" s="205" t="s">
        <v>44</v>
      </c>
      <c r="O273" s="84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AR273" s="208" t="s">
        <v>141</v>
      </c>
      <c r="AT273" s="208" t="s">
        <v>137</v>
      </c>
      <c r="AU273" s="208" t="s">
        <v>83</v>
      </c>
      <c r="AY273" s="18" t="s">
        <v>142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8" t="s">
        <v>81</v>
      </c>
      <c r="BK273" s="209">
        <f>ROUND(I273*H273,2)</f>
        <v>0</v>
      </c>
      <c r="BL273" s="18" t="s">
        <v>141</v>
      </c>
      <c r="BM273" s="208" t="s">
        <v>1579</v>
      </c>
    </row>
    <row r="274" s="1" customFormat="1">
      <c r="B274" s="39"/>
      <c r="C274" s="40"/>
      <c r="D274" s="228" t="s">
        <v>213</v>
      </c>
      <c r="E274" s="40"/>
      <c r="F274" s="259" t="s">
        <v>1492</v>
      </c>
      <c r="G274" s="40"/>
      <c r="H274" s="40"/>
      <c r="I274" s="136"/>
      <c r="J274" s="40"/>
      <c r="K274" s="40"/>
      <c r="L274" s="44"/>
      <c r="M274" s="260"/>
      <c r="N274" s="84"/>
      <c r="O274" s="84"/>
      <c r="P274" s="84"/>
      <c r="Q274" s="84"/>
      <c r="R274" s="84"/>
      <c r="S274" s="84"/>
      <c r="T274" s="85"/>
      <c r="AT274" s="18" t="s">
        <v>213</v>
      </c>
      <c r="AU274" s="18" t="s">
        <v>83</v>
      </c>
    </row>
    <row r="275" s="13" customFormat="1">
      <c r="B275" s="238"/>
      <c r="C275" s="239"/>
      <c r="D275" s="228" t="s">
        <v>203</v>
      </c>
      <c r="E275" s="240" t="s">
        <v>19</v>
      </c>
      <c r="F275" s="241" t="s">
        <v>1521</v>
      </c>
      <c r="G275" s="239"/>
      <c r="H275" s="240" t="s">
        <v>19</v>
      </c>
      <c r="I275" s="242"/>
      <c r="J275" s="239"/>
      <c r="K275" s="239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203</v>
      </c>
      <c r="AU275" s="247" t="s">
        <v>83</v>
      </c>
      <c r="AV275" s="13" t="s">
        <v>81</v>
      </c>
      <c r="AW275" s="13" t="s">
        <v>34</v>
      </c>
      <c r="AX275" s="13" t="s">
        <v>73</v>
      </c>
      <c r="AY275" s="247" t="s">
        <v>142</v>
      </c>
    </row>
    <row r="276" s="12" customFormat="1">
      <c r="B276" s="226"/>
      <c r="C276" s="227"/>
      <c r="D276" s="228" t="s">
        <v>203</v>
      </c>
      <c r="E276" s="229" t="s">
        <v>19</v>
      </c>
      <c r="F276" s="230" t="s">
        <v>1580</v>
      </c>
      <c r="G276" s="227"/>
      <c r="H276" s="231">
        <v>30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203</v>
      </c>
      <c r="AU276" s="237" t="s">
        <v>83</v>
      </c>
      <c r="AV276" s="12" t="s">
        <v>83</v>
      </c>
      <c r="AW276" s="12" t="s">
        <v>34</v>
      </c>
      <c r="AX276" s="12" t="s">
        <v>73</v>
      </c>
      <c r="AY276" s="237" t="s">
        <v>142</v>
      </c>
    </row>
    <row r="277" s="13" customFormat="1">
      <c r="B277" s="238"/>
      <c r="C277" s="239"/>
      <c r="D277" s="228" t="s">
        <v>203</v>
      </c>
      <c r="E277" s="240" t="s">
        <v>19</v>
      </c>
      <c r="F277" s="241" t="s">
        <v>1524</v>
      </c>
      <c r="G277" s="239"/>
      <c r="H277" s="240" t="s">
        <v>19</v>
      </c>
      <c r="I277" s="242"/>
      <c r="J277" s="239"/>
      <c r="K277" s="239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203</v>
      </c>
      <c r="AU277" s="247" t="s">
        <v>83</v>
      </c>
      <c r="AV277" s="13" t="s">
        <v>81</v>
      </c>
      <c r="AW277" s="13" t="s">
        <v>34</v>
      </c>
      <c r="AX277" s="13" t="s">
        <v>73</v>
      </c>
      <c r="AY277" s="247" t="s">
        <v>142</v>
      </c>
    </row>
    <row r="278" s="12" customFormat="1">
      <c r="B278" s="226"/>
      <c r="C278" s="227"/>
      <c r="D278" s="228" t="s">
        <v>203</v>
      </c>
      <c r="E278" s="229" t="s">
        <v>19</v>
      </c>
      <c r="F278" s="230" t="s">
        <v>1581</v>
      </c>
      <c r="G278" s="227"/>
      <c r="H278" s="231">
        <v>5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203</v>
      </c>
      <c r="AU278" s="237" t="s">
        <v>83</v>
      </c>
      <c r="AV278" s="12" t="s">
        <v>83</v>
      </c>
      <c r="AW278" s="12" t="s">
        <v>34</v>
      </c>
      <c r="AX278" s="12" t="s">
        <v>73</v>
      </c>
      <c r="AY278" s="237" t="s">
        <v>142</v>
      </c>
    </row>
    <row r="279" s="13" customFormat="1">
      <c r="B279" s="238"/>
      <c r="C279" s="239"/>
      <c r="D279" s="228" t="s">
        <v>203</v>
      </c>
      <c r="E279" s="240" t="s">
        <v>19</v>
      </c>
      <c r="F279" s="241" t="s">
        <v>1526</v>
      </c>
      <c r="G279" s="239"/>
      <c r="H279" s="240" t="s">
        <v>19</v>
      </c>
      <c r="I279" s="242"/>
      <c r="J279" s="239"/>
      <c r="K279" s="239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203</v>
      </c>
      <c r="AU279" s="247" t="s">
        <v>83</v>
      </c>
      <c r="AV279" s="13" t="s">
        <v>81</v>
      </c>
      <c r="AW279" s="13" t="s">
        <v>34</v>
      </c>
      <c r="AX279" s="13" t="s">
        <v>73</v>
      </c>
      <c r="AY279" s="247" t="s">
        <v>142</v>
      </c>
    </row>
    <row r="280" s="12" customFormat="1">
      <c r="B280" s="226"/>
      <c r="C280" s="227"/>
      <c r="D280" s="228" t="s">
        <v>203</v>
      </c>
      <c r="E280" s="229" t="s">
        <v>19</v>
      </c>
      <c r="F280" s="230" t="s">
        <v>1582</v>
      </c>
      <c r="G280" s="227"/>
      <c r="H280" s="231">
        <v>8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203</v>
      </c>
      <c r="AU280" s="237" t="s">
        <v>83</v>
      </c>
      <c r="AV280" s="12" t="s">
        <v>83</v>
      </c>
      <c r="AW280" s="12" t="s">
        <v>34</v>
      </c>
      <c r="AX280" s="12" t="s">
        <v>73</v>
      </c>
      <c r="AY280" s="237" t="s">
        <v>142</v>
      </c>
    </row>
    <row r="281" s="14" customFormat="1">
      <c r="B281" s="248"/>
      <c r="C281" s="249"/>
      <c r="D281" s="228" t="s">
        <v>203</v>
      </c>
      <c r="E281" s="250" t="s">
        <v>19</v>
      </c>
      <c r="F281" s="251" t="s">
        <v>208</v>
      </c>
      <c r="G281" s="249"/>
      <c r="H281" s="252">
        <v>43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203</v>
      </c>
      <c r="AU281" s="258" t="s">
        <v>83</v>
      </c>
      <c r="AV281" s="14" t="s">
        <v>141</v>
      </c>
      <c r="AW281" s="14" t="s">
        <v>34</v>
      </c>
      <c r="AX281" s="14" t="s">
        <v>81</v>
      </c>
      <c r="AY281" s="258" t="s">
        <v>142</v>
      </c>
    </row>
    <row r="282" s="1" customFormat="1" ht="36" customHeight="1">
      <c r="B282" s="39"/>
      <c r="C282" s="197" t="s">
        <v>338</v>
      </c>
      <c r="D282" s="197" t="s">
        <v>137</v>
      </c>
      <c r="E282" s="198" t="s">
        <v>1583</v>
      </c>
      <c r="F282" s="199" t="s">
        <v>1584</v>
      </c>
      <c r="G282" s="200" t="s">
        <v>234</v>
      </c>
      <c r="H282" s="201">
        <v>1</v>
      </c>
      <c r="I282" s="202"/>
      <c r="J282" s="203">
        <f>ROUND(I282*H282,2)</f>
        <v>0</v>
      </c>
      <c r="K282" s="199" t="s">
        <v>194</v>
      </c>
      <c r="L282" s="44"/>
      <c r="M282" s="204" t="s">
        <v>19</v>
      </c>
      <c r="N282" s="205" t="s">
        <v>44</v>
      </c>
      <c r="O282" s="84"/>
      <c r="P282" s="206">
        <f>O282*H282</f>
        <v>0</v>
      </c>
      <c r="Q282" s="206">
        <v>0</v>
      </c>
      <c r="R282" s="206">
        <f>Q282*H282</f>
        <v>0</v>
      </c>
      <c r="S282" s="206">
        <v>0</v>
      </c>
      <c r="T282" s="207">
        <f>S282*H282</f>
        <v>0</v>
      </c>
      <c r="AR282" s="208" t="s">
        <v>141</v>
      </c>
      <c r="AT282" s="208" t="s">
        <v>137</v>
      </c>
      <c r="AU282" s="208" t="s">
        <v>83</v>
      </c>
      <c r="AY282" s="18" t="s">
        <v>142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8" t="s">
        <v>81</v>
      </c>
      <c r="BK282" s="209">
        <f>ROUND(I282*H282,2)</f>
        <v>0</v>
      </c>
      <c r="BL282" s="18" t="s">
        <v>141</v>
      </c>
      <c r="BM282" s="208" t="s">
        <v>1585</v>
      </c>
    </row>
    <row r="283" s="1" customFormat="1">
      <c r="B283" s="39"/>
      <c r="C283" s="40"/>
      <c r="D283" s="228" t="s">
        <v>213</v>
      </c>
      <c r="E283" s="40"/>
      <c r="F283" s="259" t="s">
        <v>1492</v>
      </c>
      <c r="G283" s="40"/>
      <c r="H283" s="40"/>
      <c r="I283" s="136"/>
      <c r="J283" s="40"/>
      <c r="K283" s="40"/>
      <c r="L283" s="44"/>
      <c r="M283" s="260"/>
      <c r="N283" s="84"/>
      <c r="O283" s="84"/>
      <c r="P283" s="84"/>
      <c r="Q283" s="84"/>
      <c r="R283" s="84"/>
      <c r="S283" s="84"/>
      <c r="T283" s="85"/>
      <c r="AT283" s="18" t="s">
        <v>213</v>
      </c>
      <c r="AU283" s="18" t="s">
        <v>83</v>
      </c>
    </row>
    <row r="284" s="13" customFormat="1">
      <c r="B284" s="238"/>
      <c r="C284" s="239"/>
      <c r="D284" s="228" t="s">
        <v>203</v>
      </c>
      <c r="E284" s="240" t="s">
        <v>19</v>
      </c>
      <c r="F284" s="241" t="s">
        <v>1524</v>
      </c>
      <c r="G284" s="239"/>
      <c r="H284" s="240" t="s">
        <v>19</v>
      </c>
      <c r="I284" s="242"/>
      <c r="J284" s="239"/>
      <c r="K284" s="239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203</v>
      </c>
      <c r="AU284" s="247" t="s">
        <v>83</v>
      </c>
      <c r="AV284" s="13" t="s">
        <v>81</v>
      </c>
      <c r="AW284" s="13" t="s">
        <v>34</v>
      </c>
      <c r="AX284" s="13" t="s">
        <v>73</v>
      </c>
      <c r="AY284" s="247" t="s">
        <v>142</v>
      </c>
    </row>
    <row r="285" s="12" customFormat="1">
      <c r="B285" s="226"/>
      <c r="C285" s="227"/>
      <c r="D285" s="228" t="s">
        <v>203</v>
      </c>
      <c r="E285" s="229" t="s">
        <v>19</v>
      </c>
      <c r="F285" s="230" t="s">
        <v>1586</v>
      </c>
      <c r="G285" s="227"/>
      <c r="H285" s="231">
        <v>1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203</v>
      </c>
      <c r="AU285" s="237" t="s">
        <v>83</v>
      </c>
      <c r="AV285" s="12" t="s">
        <v>83</v>
      </c>
      <c r="AW285" s="12" t="s">
        <v>34</v>
      </c>
      <c r="AX285" s="12" t="s">
        <v>73</v>
      </c>
      <c r="AY285" s="237" t="s">
        <v>142</v>
      </c>
    </row>
    <row r="286" s="14" customFormat="1">
      <c r="B286" s="248"/>
      <c r="C286" s="249"/>
      <c r="D286" s="228" t="s">
        <v>203</v>
      </c>
      <c r="E286" s="250" t="s">
        <v>19</v>
      </c>
      <c r="F286" s="251" t="s">
        <v>208</v>
      </c>
      <c r="G286" s="249"/>
      <c r="H286" s="252">
        <v>1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203</v>
      </c>
      <c r="AU286" s="258" t="s">
        <v>83</v>
      </c>
      <c r="AV286" s="14" t="s">
        <v>141</v>
      </c>
      <c r="AW286" s="14" t="s">
        <v>34</v>
      </c>
      <c r="AX286" s="14" t="s">
        <v>81</v>
      </c>
      <c r="AY286" s="258" t="s">
        <v>142</v>
      </c>
    </row>
    <row r="287" s="1" customFormat="1" ht="48" customHeight="1">
      <c r="B287" s="39"/>
      <c r="C287" s="197" t="s">
        <v>341</v>
      </c>
      <c r="D287" s="197" t="s">
        <v>137</v>
      </c>
      <c r="E287" s="198" t="s">
        <v>1587</v>
      </c>
      <c r="F287" s="199" t="s">
        <v>1588</v>
      </c>
      <c r="G287" s="200" t="s">
        <v>234</v>
      </c>
      <c r="H287" s="201">
        <v>1043</v>
      </c>
      <c r="I287" s="202"/>
      <c r="J287" s="203">
        <f>ROUND(I287*H287,2)</f>
        <v>0</v>
      </c>
      <c r="K287" s="199" t="s">
        <v>194</v>
      </c>
      <c r="L287" s="44"/>
      <c r="M287" s="204" t="s">
        <v>19</v>
      </c>
      <c r="N287" s="205" t="s">
        <v>44</v>
      </c>
      <c r="O287" s="84"/>
      <c r="P287" s="206">
        <f>O287*H287</f>
        <v>0</v>
      </c>
      <c r="Q287" s="206">
        <v>0</v>
      </c>
      <c r="R287" s="206">
        <f>Q287*H287</f>
        <v>0</v>
      </c>
      <c r="S287" s="206">
        <v>0</v>
      </c>
      <c r="T287" s="207">
        <f>S287*H287</f>
        <v>0</v>
      </c>
      <c r="AR287" s="208" t="s">
        <v>141</v>
      </c>
      <c r="AT287" s="208" t="s">
        <v>137</v>
      </c>
      <c r="AU287" s="208" t="s">
        <v>83</v>
      </c>
      <c r="AY287" s="18" t="s">
        <v>142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8" t="s">
        <v>81</v>
      </c>
      <c r="BK287" s="209">
        <f>ROUND(I287*H287,2)</f>
        <v>0</v>
      </c>
      <c r="BL287" s="18" t="s">
        <v>141</v>
      </c>
      <c r="BM287" s="208" t="s">
        <v>1589</v>
      </c>
    </row>
    <row r="288" s="13" customFormat="1">
      <c r="B288" s="238"/>
      <c r="C288" s="239"/>
      <c r="D288" s="228" t="s">
        <v>203</v>
      </c>
      <c r="E288" s="240" t="s">
        <v>19</v>
      </c>
      <c r="F288" s="241" t="s">
        <v>1521</v>
      </c>
      <c r="G288" s="239"/>
      <c r="H288" s="240" t="s">
        <v>19</v>
      </c>
      <c r="I288" s="242"/>
      <c r="J288" s="239"/>
      <c r="K288" s="239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203</v>
      </c>
      <c r="AU288" s="247" t="s">
        <v>83</v>
      </c>
      <c r="AV288" s="13" t="s">
        <v>81</v>
      </c>
      <c r="AW288" s="13" t="s">
        <v>34</v>
      </c>
      <c r="AX288" s="13" t="s">
        <v>73</v>
      </c>
      <c r="AY288" s="247" t="s">
        <v>142</v>
      </c>
    </row>
    <row r="289" s="12" customFormat="1">
      <c r="B289" s="226"/>
      <c r="C289" s="227"/>
      <c r="D289" s="228" t="s">
        <v>203</v>
      </c>
      <c r="E289" s="229" t="s">
        <v>19</v>
      </c>
      <c r="F289" s="230" t="s">
        <v>1590</v>
      </c>
      <c r="G289" s="227"/>
      <c r="H289" s="231">
        <v>490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203</v>
      </c>
      <c r="AU289" s="237" t="s">
        <v>83</v>
      </c>
      <c r="AV289" s="12" t="s">
        <v>83</v>
      </c>
      <c r="AW289" s="12" t="s">
        <v>34</v>
      </c>
      <c r="AX289" s="12" t="s">
        <v>73</v>
      </c>
      <c r="AY289" s="237" t="s">
        <v>142</v>
      </c>
    </row>
    <row r="290" s="13" customFormat="1">
      <c r="B290" s="238"/>
      <c r="C290" s="239"/>
      <c r="D290" s="228" t="s">
        <v>203</v>
      </c>
      <c r="E290" s="240" t="s">
        <v>19</v>
      </c>
      <c r="F290" s="241" t="s">
        <v>1524</v>
      </c>
      <c r="G290" s="239"/>
      <c r="H290" s="240" t="s">
        <v>19</v>
      </c>
      <c r="I290" s="242"/>
      <c r="J290" s="239"/>
      <c r="K290" s="239"/>
      <c r="L290" s="243"/>
      <c r="M290" s="244"/>
      <c r="N290" s="245"/>
      <c r="O290" s="245"/>
      <c r="P290" s="245"/>
      <c r="Q290" s="245"/>
      <c r="R290" s="245"/>
      <c r="S290" s="245"/>
      <c r="T290" s="246"/>
      <c r="AT290" s="247" t="s">
        <v>203</v>
      </c>
      <c r="AU290" s="247" t="s">
        <v>83</v>
      </c>
      <c r="AV290" s="13" t="s">
        <v>81</v>
      </c>
      <c r="AW290" s="13" t="s">
        <v>34</v>
      </c>
      <c r="AX290" s="13" t="s">
        <v>73</v>
      </c>
      <c r="AY290" s="247" t="s">
        <v>142</v>
      </c>
    </row>
    <row r="291" s="12" customFormat="1">
      <c r="B291" s="226"/>
      <c r="C291" s="227"/>
      <c r="D291" s="228" t="s">
        <v>203</v>
      </c>
      <c r="E291" s="229" t="s">
        <v>19</v>
      </c>
      <c r="F291" s="230" t="s">
        <v>1591</v>
      </c>
      <c r="G291" s="227"/>
      <c r="H291" s="231">
        <v>105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203</v>
      </c>
      <c r="AU291" s="237" t="s">
        <v>83</v>
      </c>
      <c r="AV291" s="12" t="s">
        <v>83</v>
      </c>
      <c r="AW291" s="12" t="s">
        <v>34</v>
      </c>
      <c r="AX291" s="12" t="s">
        <v>73</v>
      </c>
      <c r="AY291" s="237" t="s">
        <v>142</v>
      </c>
    </row>
    <row r="292" s="13" customFormat="1">
      <c r="B292" s="238"/>
      <c r="C292" s="239"/>
      <c r="D292" s="228" t="s">
        <v>203</v>
      </c>
      <c r="E292" s="240" t="s">
        <v>19</v>
      </c>
      <c r="F292" s="241" t="s">
        <v>1526</v>
      </c>
      <c r="G292" s="239"/>
      <c r="H292" s="240" t="s">
        <v>19</v>
      </c>
      <c r="I292" s="242"/>
      <c r="J292" s="239"/>
      <c r="K292" s="239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203</v>
      </c>
      <c r="AU292" s="247" t="s">
        <v>83</v>
      </c>
      <c r="AV292" s="13" t="s">
        <v>81</v>
      </c>
      <c r="AW292" s="13" t="s">
        <v>34</v>
      </c>
      <c r="AX292" s="13" t="s">
        <v>73</v>
      </c>
      <c r="AY292" s="247" t="s">
        <v>142</v>
      </c>
    </row>
    <row r="293" s="12" customFormat="1">
      <c r="B293" s="226"/>
      <c r="C293" s="227"/>
      <c r="D293" s="228" t="s">
        <v>203</v>
      </c>
      <c r="E293" s="229" t="s">
        <v>19</v>
      </c>
      <c r="F293" s="230" t="s">
        <v>1592</v>
      </c>
      <c r="G293" s="227"/>
      <c r="H293" s="231">
        <v>448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203</v>
      </c>
      <c r="AU293" s="237" t="s">
        <v>83</v>
      </c>
      <c r="AV293" s="12" t="s">
        <v>83</v>
      </c>
      <c r="AW293" s="12" t="s">
        <v>34</v>
      </c>
      <c r="AX293" s="12" t="s">
        <v>73</v>
      </c>
      <c r="AY293" s="237" t="s">
        <v>142</v>
      </c>
    </row>
    <row r="294" s="14" customFormat="1">
      <c r="B294" s="248"/>
      <c r="C294" s="249"/>
      <c r="D294" s="228" t="s">
        <v>203</v>
      </c>
      <c r="E294" s="250" t="s">
        <v>19</v>
      </c>
      <c r="F294" s="251" t="s">
        <v>208</v>
      </c>
      <c r="G294" s="249"/>
      <c r="H294" s="252">
        <v>1043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203</v>
      </c>
      <c r="AU294" s="258" t="s">
        <v>83</v>
      </c>
      <c r="AV294" s="14" t="s">
        <v>141</v>
      </c>
      <c r="AW294" s="14" t="s">
        <v>34</v>
      </c>
      <c r="AX294" s="14" t="s">
        <v>81</v>
      </c>
      <c r="AY294" s="258" t="s">
        <v>142</v>
      </c>
    </row>
    <row r="295" s="1" customFormat="1" ht="48" customHeight="1">
      <c r="B295" s="39"/>
      <c r="C295" s="197" t="s">
        <v>344</v>
      </c>
      <c r="D295" s="197" t="s">
        <v>137</v>
      </c>
      <c r="E295" s="198" t="s">
        <v>1593</v>
      </c>
      <c r="F295" s="199" t="s">
        <v>1594</v>
      </c>
      <c r="G295" s="200" t="s">
        <v>234</v>
      </c>
      <c r="H295" s="201">
        <v>21</v>
      </c>
      <c r="I295" s="202"/>
      <c r="J295" s="203">
        <f>ROUND(I295*H295,2)</f>
        <v>0</v>
      </c>
      <c r="K295" s="199" t="s">
        <v>194</v>
      </c>
      <c r="L295" s="44"/>
      <c r="M295" s="204" t="s">
        <v>19</v>
      </c>
      <c r="N295" s="205" t="s">
        <v>44</v>
      </c>
      <c r="O295" s="84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AR295" s="208" t="s">
        <v>141</v>
      </c>
      <c r="AT295" s="208" t="s">
        <v>137</v>
      </c>
      <c r="AU295" s="208" t="s">
        <v>83</v>
      </c>
      <c r="AY295" s="18" t="s">
        <v>142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8" t="s">
        <v>81</v>
      </c>
      <c r="BK295" s="209">
        <f>ROUND(I295*H295,2)</f>
        <v>0</v>
      </c>
      <c r="BL295" s="18" t="s">
        <v>141</v>
      </c>
      <c r="BM295" s="208" t="s">
        <v>1595</v>
      </c>
    </row>
    <row r="296" s="13" customFormat="1">
      <c r="B296" s="238"/>
      <c r="C296" s="239"/>
      <c r="D296" s="228" t="s">
        <v>203</v>
      </c>
      <c r="E296" s="240" t="s">
        <v>19</v>
      </c>
      <c r="F296" s="241" t="s">
        <v>1524</v>
      </c>
      <c r="G296" s="239"/>
      <c r="H296" s="240" t="s">
        <v>19</v>
      </c>
      <c r="I296" s="242"/>
      <c r="J296" s="239"/>
      <c r="K296" s="239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203</v>
      </c>
      <c r="AU296" s="247" t="s">
        <v>83</v>
      </c>
      <c r="AV296" s="13" t="s">
        <v>81</v>
      </c>
      <c r="AW296" s="13" t="s">
        <v>34</v>
      </c>
      <c r="AX296" s="13" t="s">
        <v>73</v>
      </c>
      <c r="AY296" s="247" t="s">
        <v>142</v>
      </c>
    </row>
    <row r="297" s="12" customFormat="1">
      <c r="B297" s="226"/>
      <c r="C297" s="227"/>
      <c r="D297" s="228" t="s">
        <v>203</v>
      </c>
      <c r="E297" s="229" t="s">
        <v>19</v>
      </c>
      <c r="F297" s="230" t="s">
        <v>1596</v>
      </c>
      <c r="G297" s="227"/>
      <c r="H297" s="231">
        <v>21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203</v>
      </c>
      <c r="AU297" s="237" t="s">
        <v>83</v>
      </c>
      <c r="AV297" s="12" t="s">
        <v>83</v>
      </c>
      <c r="AW297" s="12" t="s">
        <v>34</v>
      </c>
      <c r="AX297" s="12" t="s">
        <v>73</v>
      </c>
      <c r="AY297" s="237" t="s">
        <v>142</v>
      </c>
    </row>
    <row r="298" s="14" customFormat="1">
      <c r="B298" s="248"/>
      <c r="C298" s="249"/>
      <c r="D298" s="228" t="s">
        <v>203</v>
      </c>
      <c r="E298" s="250" t="s">
        <v>19</v>
      </c>
      <c r="F298" s="251" t="s">
        <v>208</v>
      </c>
      <c r="G298" s="249"/>
      <c r="H298" s="252">
        <v>21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203</v>
      </c>
      <c r="AU298" s="258" t="s">
        <v>83</v>
      </c>
      <c r="AV298" s="14" t="s">
        <v>141</v>
      </c>
      <c r="AW298" s="14" t="s">
        <v>34</v>
      </c>
      <c r="AX298" s="14" t="s">
        <v>81</v>
      </c>
      <c r="AY298" s="258" t="s">
        <v>142</v>
      </c>
    </row>
    <row r="299" s="1" customFormat="1" ht="24" customHeight="1">
      <c r="B299" s="39"/>
      <c r="C299" s="197" t="s">
        <v>347</v>
      </c>
      <c r="D299" s="197" t="s">
        <v>137</v>
      </c>
      <c r="E299" s="198" t="s">
        <v>1597</v>
      </c>
      <c r="F299" s="199" t="s">
        <v>1598</v>
      </c>
      <c r="G299" s="200" t="s">
        <v>234</v>
      </c>
      <c r="H299" s="201">
        <v>2</v>
      </c>
      <c r="I299" s="202"/>
      <c r="J299" s="203">
        <f>ROUND(I299*H299,2)</f>
        <v>0</v>
      </c>
      <c r="K299" s="199" t="s">
        <v>194</v>
      </c>
      <c r="L299" s="44"/>
      <c r="M299" s="204" t="s">
        <v>19</v>
      </c>
      <c r="N299" s="205" t="s">
        <v>44</v>
      </c>
      <c r="O299" s="84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AR299" s="208" t="s">
        <v>141</v>
      </c>
      <c r="AT299" s="208" t="s">
        <v>137</v>
      </c>
      <c r="AU299" s="208" t="s">
        <v>83</v>
      </c>
      <c r="AY299" s="18" t="s">
        <v>142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8" t="s">
        <v>81</v>
      </c>
      <c r="BK299" s="209">
        <f>ROUND(I299*H299,2)</f>
        <v>0</v>
      </c>
      <c r="BL299" s="18" t="s">
        <v>141</v>
      </c>
      <c r="BM299" s="208" t="s">
        <v>1599</v>
      </c>
    </row>
    <row r="300" s="1" customFormat="1">
      <c r="B300" s="39"/>
      <c r="C300" s="40"/>
      <c r="D300" s="228" t="s">
        <v>213</v>
      </c>
      <c r="E300" s="40"/>
      <c r="F300" s="259" t="s">
        <v>1492</v>
      </c>
      <c r="G300" s="40"/>
      <c r="H300" s="40"/>
      <c r="I300" s="136"/>
      <c r="J300" s="40"/>
      <c r="K300" s="40"/>
      <c r="L300" s="44"/>
      <c r="M300" s="260"/>
      <c r="N300" s="84"/>
      <c r="O300" s="84"/>
      <c r="P300" s="84"/>
      <c r="Q300" s="84"/>
      <c r="R300" s="84"/>
      <c r="S300" s="84"/>
      <c r="T300" s="85"/>
      <c r="AT300" s="18" t="s">
        <v>213</v>
      </c>
      <c r="AU300" s="18" t="s">
        <v>83</v>
      </c>
    </row>
    <row r="301" s="13" customFormat="1">
      <c r="B301" s="238"/>
      <c r="C301" s="239"/>
      <c r="D301" s="228" t="s">
        <v>203</v>
      </c>
      <c r="E301" s="240" t="s">
        <v>19</v>
      </c>
      <c r="F301" s="241" t="s">
        <v>1524</v>
      </c>
      <c r="G301" s="239"/>
      <c r="H301" s="240" t="s">
        <v>19</v>
      </c>
      <c r="I301" s="242"/>
      <c r="J301" s="239"/>
      <c r="K301" s="239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203</v>
      </c>
      <c r="AU301" s="247" t="s">
        <v>83</v>
      </c>
      <c r="AV301" s="13" t="s">
        <v>81</v>
      </c>
      <c r="AW301" s="13" t="s">
        <v>34</v>
      </c>
      <c r="AX301" s="13" t="s">
        <v>73</v>
      </c>
      <c r="AY301" s="247" t="s">
        <v>142</v>
      </c>
    </row>
    <row r="302" s="12" customFormat="1">
      <c r="B302" s="226"/>
      <c r="C302" s="227"/>
      <c r="D302" s="228" t="s">
        <v>203</v>
      </c>
      <c r="E302" s="229" t="s">
        <v>19</v>
      </c>
      <c r="F302" s="230" t="s">
        <v>1569</v>
      </c>
      <c r="G302" s="227"/>
      <c r="H302" s="231">
        <v>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203</v>
      </c>
      <c r="AU302" s="237" t="s">
        <v>83</v>
      </c>
      <c r="AV302" s="12" t="s">
        <v>83</v>
      </c>
      <c r="AW302" s="12" t="s">
        <v>34</v>
      </c>
      <c r="AX302" s="12" t="s">
        <v>73</v>
      </c>
      <c r="AY302" s="237" t="s">
        <v>142</v>
      </c>
    </row>
    <row r="303" s="14" customFormat="1">
      <c r="B303" s="248"/>
      <c r="C303" s="249"/>
      <c r="D303" s="228" t="s">
        <v>203</v>
      </c>
      <c r="E303" s="250" t="s">
        <v>19</v>
      </c>
      <c r="F303" s="251" t="s">
        <v>208</v>
      </c>
      <c r="G303" s="249"/>
      <c r="H303" s="252">
        <v>2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203</v>
      </c>
      <c r="AU303" s="258" t="s">
        <v>83</v>
      </c>
      <c r="AV303" s="14" t="s">
        <v>141</v>
      </c>
      <c r="AW303" s="14" t="s">
        <v>34</v>
      </c>
      <c r="AX303" s="14" t="s">
        <v>81</v>
      </c>
      <c r="AY303" s="258" t="s">
        <v>142</v>
      </c>
    </row>
    <row r="304" s="1" customFormat="1" ht="48" customHeight="1">
      <c r="B304" s="39"/>
      <c r="C304" s="197" t="s">
        <v>350</v>
      </c>
      <c r="D304" s="197" t="s">
        <v>137</v>
      </c>
      <c r="E304" s="198" t="s">
        <v>1600</v>
      </c>
      <c r="F304" s="199" t="s">
        <v>1601</v>
      </c>
      <c r="G304" s="200" t="s">
        <v>234</v>
      </c>
      <c r="H304" s="201">
        <v>42</v>
      </c>
      <c r="I304" s="202"/>
      <c r="J304" s="203">
        <f>ROUND(I304*H304,2)</f>
        <v>0</v>
      </c>
      <c r="K304" s="199" t="s">
        <v>194</v>
      </c>
      <c r="L304" s="44"/>
      <c r="M304" s="204" t="s">
        <v>19</v>
      </c>
      <c r="N304" s="205" t="s">
        <v>44</v>
      </c>
      <c r="O304" s="84"/>
      <c r="P304" s="206">
        <f>O304*H304</f>
        <v>0</v>
      </c>
      <c r="Q304" s="206">
        <v>0</v>
      </c>
      <c r="R304" s="206">
        <f>Q304*H304</f>
        <v>0</v>
      </c>
      <c r="S304" s="206">
        <v>0</v>
      </c>
      <c r="T304" s="207">
        <f>S304*H304</f>
        <v>0</v>
      </c>
      <c r="AR304" s="208" t="s">
        <v>141</v>
      </c>
      <c r="AT304" s="208" t="s">
        <v>137</v>
      </c>
      <c r="AU304" s="208" t="s">
        <v>83</v>
      </c>
      <c r="AY304" s="18" t="s">
        <v>142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8" t="s">
        <v>81</v>
      </c>
      <c r="BK304" s="209">
        <f>ROUND(I304*H304,2)</f>
        <v>0</v>
      </c>
      <c r="BL304" s="18" t="s">
        <v>141</v>
      </c>
      <c r="BM304" s="208" t="s">
        <v>1602</v>
      </c>
    </row>
    <row r="305" s="13" customFormat="1">
      <c r="B305" s="238"/>
      <c r="C305" s="239"/>
      <c r="D305" s="228" t="s">
        <v>203</v>
      </c>
      <c r="E305" s="240" t="s">
        <v>19</v>
      </c>
      <c r="F305" s="241" t="s">
        <v>1524</v>
      </c>
      <c r="G305" s="239"/>
      <c r="H305" s="240" t="s">
        <v>19</v>
      </c>
      <c r="I305" s="242"/>
      <c r="J305" s="239"/>
      <c r="K305" s="239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203</v>
      </c>
      <c r="AU305" s="247" t="s">
        <v>83</v>
      </c>
      <c r="AV305" s="13" t="s">
        <v>81</v>
      </c>
      <c r="AW305" s="13" t="s">
        <v>34</v>
      </c>
      <c r="AX305" s="13" t="s">
        <v>73</v>
      </c>
      <c r="AY305" s="247" t="s">
        <v>142</v>
      </c>
    </row>
    <row r="306" s="12" customFormat="1">
      <c r="B306" s="226"/>
      <c r="C306" s="227"/>
      <c r="D306" s="228" t="s">
        <v>203</v>
      </c>
      <c r="E306" s="229" t="s">
        <v>19</v>
      </c>
      <c r="F306" s="230" t="s">
        <v>1603</v>
      </c>
      <c r="G306" s="227"/>
      <c r="H306" s="231">
        <v>42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203</v>
      </c>
      <c r="AU306" s="237" t="s">
        <v>83</v>
      </c>
      <c r="AV306" s="12" t="s">
        <v>83</v>
      </c>
      <c r="AW306" s="12" t="s">
        <v>34</v>
      </c>
      <c r="AX306" s="12" t="s">
        <v>73</v>
      </c>
      <c r="AY306" s="237" t="s">
        <v>142</v>
      </c>
    </row>
    <row r="307" s="14" customFormat="1">
      <c r="B307" s="248"/>
      <c r="C307" s="249"/>
      <c r="D307" s="228" t="s">
        <v>203</v>
      </c>
      <c r="E307" s="250" t="s">
        <v>19</v>
      </c>
      <c r="F307" s="251" t="s">
        <v>208</v>
      </c>
      <c r="G307" s="249"/>
      <c r="H307" s="252">
        <v>42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203</v>
      </c>
      <c r="AU307" s="258" t="s">
        <v>83</v>
      </c>
      <c r="AV307" s="14" t="s">
        <v>141</v>
      </c>
      <c r="AW307" s="14" t="s">
        <v>34</v>
      </c>
      <c r="AX307" s="14" t="s">
        <v>81</v>
      </c>
      <c r="AY307" s="258" t="s">
        <v>142</v>
      </c>
    </row>
    <row r="308" s="1" customFormat="1" ht="36" customHeight="1">
      <c r="B308" s="39"/>
      <c r="C308" s="197" t="s">
        <v>353</v>
      </c>
      <c r="D308" s="197" t="s">
        <v>137</v>
      </c>
      <c r="E308" s="198" t="s">
        <v>1604</v>
      </c>
      <c r="F308" s="199" t="s">
        <v>1605</v>
      </c>
      <c r="G308" s="200" t="s">
        <v>234</v>
      </c>
      <c r="H308" s="201">
        <v>7</v>
      </c>
      <c r="I308" s="202"/>
      <c r="J308" s="203">
        <f>ROUND(I308*H308,2)</f>
        <v>0</v>
      </c>
      <c r="K308" s="199" t="s">
        <v>194</v>
      </c>
      <c r="L308" s="44"/>
      <c r="M308" s="204" t="s">
        <v>19</v>
      </c>
      <c r="N308" s="205" t="s">
        <v>44</v>
      </c>
      <c r="O308" s="84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AR308" s="208" t="s">
        <v>141</v>
      </c>
      <c r="AT308" s="208" t="s">
        <v>137</v>
      </c>
      <c r="AU308" s="208" t="s">
        <v>83</v>
      </c>
      <c r="AY308" s="18" t="s">
        <v>142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8" t="s">
        <v>81</v>
      </c>
      <c r="BK308" s="209">
        <f>ROUND(I308*H308,2)</f>
        <v>0</v>
      </c>
      <c r="BL308" s="18" t="s">
        <v>141</v>
      </c>
      <c r="BM308" s="208" t="s">
        <v>1606</v>
      </c>
    </row>
    <row r="309" s="1" customFormat="1">
      <c r="B309" s="39"/>
      <c r="C309" s="40"/>
      <c r="D309" s="228" t="s">
        <v>213</v>
      </c>
      <c r="E309" s="40"/>
      <c r="F309" s="259" t="s">
        <v>1492</v>
      </c>
      <c r="G309" s="40"/>
      <c r="H309" s="40"/>
      <c r="I309" s="136"/>
      <c r="J309" s="40"/>
      <c r="K309" s="40"/>
      <c r="L309" s="44"/>
      <c r="M309" s="260"/>
      <c r="N309" s="84"/>
      <c r="O309" s="84"/>
      <c r="P309" s="84"/>
      <c r="Q309" s="84"/>
      <c r="R309" s="84"/>
      <c r="S309" s="84"/>
      <c r="T309" s="85"/>
      <c r="AT309" s="18" t="s">
        <v>213</v>
      </c>
      <c r="AU309" s="18" t="s">
        <v>83</v>
      </c>
    </row>
    <row r="310" s="13" customFormat="1">
      <c r="B310" s="238"/>
      <c r="C310" s="239"/>
      <c r="D310" s="228" t="s">
        <v>203</v>
      </c>
      <c r="E310" s="240" t="s">
        <v>19</v>
      </c>
      <c r="F310" s="241" t="s">
        <v>1521</v>
      </c>
      <c r="G310" s="239"/>
      <c r="H310" s="240" t="s">
        <v>19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203</v>
      </c>
      <c r="AU310" s="247" t="s">
        <v>83</v>
      </c>
      <c r="AV310" s="13" t="s">
        <v>81</v>
      </c>
      <c r="AW310" s="13" t="s">
        <v>34</v>
      </c>
      <c r="AX310" s="13" t="s">
        <v>73</v>
      </c>
      <c r="AY310" s="247" t="s">
        <v>142</v>
      </c>
    </row>
    <row r="311" s="12" customFormat="1">
      <c r="B311" s="226"/>
      <c r="C311" s="227"/>
      <c r="D311" s="228" t="s">
        <v>203</v>
      </c>
      <c r="E311" s="229" t="s">
        <v>19</v>
      </c>
      <c r="F311" s="230" t="s">
        <v>1607</v>
      </c>
      <c r="G311" s="227"/>
      <c r="H311" s="231">
        <v>6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203</v>
      </c>
      <c r="AU311" s="237" t="s">
        <v>83</v>
      </c>
      <c r="AV311" s="12" t="s">
        <v>83</v>
      </c>
      <c r="AW311" s="12" t="s">
        <v>34</v>
      </c>
      <c r="AX311" s="12" t="s">
        <v>73</v>
      </c>
      <c r="AY311" s="237" t="s">
        <v>142</v>
      </c>
    </row>
    <row r="312" s="13" customFormat="1">
      <c r="B312" s="238"/>
      <c r="C312" s="239"/>
      <c r="D312" s="228" t="s">
        <v>203</v>
      </c>
      <c r="E312" s="240" t="s">
        <v>19</v>
      </c>
      <c r="F312" s="241" t="s">
        <v>1524</v>
      </c>
      <c r="G312" s="239"/>
      <c r="H312" s="240" t="s">
        <v>19</v>
      </c>
      <c r="I312" s="242"/>
      <c r="J312" s="239"/>
      <c r="K312" s="239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203</v>
      </c>
      <c r="AU312" s="247" t="s">
        <v>83</v>
      </c>
      <c r="AV312" s="13" t="s">
        <v>81</v>
      </c>
      <c r="AW312" s="13" t="s">
        <v>34</v>
      </c>
      <c r="AX312" s="13" t="s">
        <v>73</v>
      </c>
      <c r="AY312" s="247" t="s">
        <v>142</v>
      </c>
    </row>
    <row r="313" s="12" customFormat="1">
      <c r="B313" s="226"/>
      <c r="C313" s="227"/>
      <c r="D313" s="228" t="s">
        <v>203</v>
      </c>
      <c r="E313" s="229" t="s">
        <v>19</v>
      </c>
      <c r="F313" s="230" t="s">
        <v>1586</v>
      </c>
      <c r="G313" s="227"/>
      <c r="H313" s="231">
        <v>1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203</v>
      </c>
      <c r="AU313" s="237" t="s">
        <v>83</v>
      </c>
      <c r="AV313" s="12" t="s">
        <v>83</v>
      </c>
      <c r="AW313" s="12" t="s">
        <v>34</v>
      </c>
      <c r="AX313" s="12" t="s">
        <v>73</v>
      </c>
      <c r="AY313" s="237" t="s">
        <v>142</v>
      </c>
    </row>
    <row r="314" s="14" customFormat="1">
      <c r="B314" s="248"/>
      <c r="C314" s="249"/>
      <c r="D314" s="228" t="s">
        <v>203</v>
      </c>
      <c r="E314" s="250" t="s">
        <v>19</v>
      </c>
      <c r="F314" s="251" t="s">
        <v>208</v>
      </c>
      <c r="G314" s="249"/>
      <c r="H314" s="252">
        <v>7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203</v>
      </c>
      <c r="AU314" s="258" t="s">
        <v>83</v>
      </c>
      <c r="AV314" s="14" t="s">
        <v>141</v>
      </c>
      <c r="AW314" s="14" t="s">
        <v>34</v>
      </c>
      <c r="AX314" s="14" t="s">
        <v>81</v>
      </c>
      <c r="AY314" s="258" t="s">
        <v>142</v>
      </c>
    </row>
    <row r="315" s="1" customFormat="1" ht="36" customHeight="1">
      <c r="B315" s="39"/>
      <c r="C315" s="197" t="s">
        <v>356</v>
      </c>
      <c r="D315" s="197" t="s">
        <v>137</v>
      </c>
      <c r="E315" s="198" t="s">
        <v>1608</v>
      </c>
      <c r="F315" s="199" t="s">
        <v>1609</v>
      </c>
      <c r="G315" s="200" t="s">
        <v>234</v>
      </c>
      <c r="H315" s="201">
        <v>7</v>
      </c>
      <c r="I315" s="202"/>
      <c r="J315" s="203">
        <f>ROUND(I315*H315,2)</f>
        <v>0</v>
      </c>
      <c r="K315" s="199" t="s">
        <v>194</v>
      </c>
      <c r="L315" s="44"/>
      <c r="M315" s="204" t="s">
        <v>19</v>
      </c>
      <c r="N315" s="205" t="s">
        <v>44</v>
      </c>
      <c r="O315" s="84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AR315" s="208" t="s">
        <v>141</v>
      </c>
      <c r="AT315" s="208" t="s">
        <v>137</v>
      </c>
      <c r="AU315" s="208" t="s">
        <v>83</v>
      </c>
      <c r="AY315" s="18" t="s">
        <v>142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8" t="s">
        <v>81</v>
      </c>
      <c r="BK315" s="209">
        <f>ROUND(I315*H315,2)</f>
        <v>0</v>
      </c>
      <c r="BL315" s="18" t="s">
        <v>141</v>
      </c>
      <c r="BM315" s="208" t="s">
        <v>1610</v>
      </c>
    </row>
    <row r="316" s="1" customFormat="1">
      <c r="B316" s="39"/>
      <c r="C316" s="40"/>
      <c r="D316" s="228" t="s">
        <v>213</v>
      </c>
      <c r="E316" s="40"/>
      <c r="F316" s="259" t="s">
        <v>1492</v>
      </c>
      <c r="G316" s="40"/>
      <c r="H316" s="40"/>
      <c r="I316" s="136"/>
      <c r="J316" s="40"/>
      <c r="K316" s="40"/>
      <c r="L316" s="44"/>
      <c r="M316" s="260"/>
      <c r="N316" s="84"/>
      <c r="O316" s="84"/>
      <c r="P316" s="84"/>
      <c r="Q316" s="84"/>
      <c r="R316" s="84"/>
      <c r="S316" s="84"/>
      <c r="T316" s="85"/>
      <c r="AT316" s="18" t="s">
        <v>213</v>
      </c>
      <c r="AU316" s="18" t="s">
        <v>83</v>
      </c>
    </row>
    <row r="317" s="13" customFormat="1">
      <c r="B317" s="238"/>
      <c r="C317" s="239"/>
      <c r="D317" s="228" t="s">
        <v>203</v>
      </c>
      <c r="E317" s="240" t="s">
        <v>19</v>
      </c>
      <c r="F317" s="241" t="s">
        <v>1611</v>
      </c>
      <c r="G317" s="239"/>
      <c r="H317" s="240" t="s">
        <v>19</v>
      </c>
      <c r="I317" s="242"/>
      <c r="J317" s="239"/>
      <c r="K317" s="239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203</v>
      </c>
      <c r="AU317" s="247" t="s">
        <v>83</v>
      </c>
      <c r="AV317" s="13" t="s">
        <v>81</v>
      </c>
      <c r="AW317" s="13" t="s">
        <v>34</v>
      </c>
      <c r="AX317" s="13" t="s">
        <v>73</v>
      </c>
      <c r="AY317" s="247" t="s">
        <v>142</v>
      </c>
    </row>
    <row r="318" s="13" customFormat="1">
      <c r="B318" s="238"/>
      <c r="C318" s="239"/>
      <c r="D318" s="228" t="s">
        <v>203</v>
      </c>
      <c r="E318" s="240" t="s">
        <v>19</v>
      </c>
      <c r="F318" s="241" t="s">
        <v>1521</v>
      </c>
      <c r="G318" s="239"/>
      <c r="H318" s="240" t="s">
        <v>19</v>
      </c>
      <c r="I318" s="242"/>
      <c r="J318" s="239"/>
      <c r="K318" s="239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203</v>
      </c>
      <c r="AU318" s="247" t="s">
        <v>83</v>
      </c>
      <c r="AV318" s="13" t="s">
        <v>81</v>
      </c>
      <c r="AW318" s="13" t="s">
        <v>34</v>
      </c>
      <c r="AX318" s="13" t="s">
        <v>73</v>
      </c>
      <c r="AY318" s="247" t="s">
        <v>142</v>
      </c>
    </row>
    <row r="319" s="12" customFormat="1">
      <c r="B319" s="226"/>
      <c r="C319" s="227"/>
      <c r="D319" s="228" t="s">
        <v>203</v>
      </c>
      <c r="E319" s="229" t="s">
        <v>19</v>
      </c>
      <c r="F319" s="230" t="s">
        <v>1607</v>
      </c>
      <c r="G319" s="227"/>
      <c r="H319" s="231">
        <v>6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203</v>
      </c>
      <c r="AU319" s="237" t="s">
        <v>83</v>
      </c>
      <c r="AV319" s="12" t="s">
        <v>83</v>
      </c>
      <c r="AW319" s="12" t="s">
        <v>34</v>
      </c>
      <c r="AX319" s="12" t="s">
        <v>73</v>
      </c>
      <c r="AY319" s="237" t="s">
        <v>142</v>
      </c>
    </row>
    <row r="320" s="13" customFormat="1">
      <c r="B320" s="238"/>
      <c r="C320" s="239"/>
      <c r="D320" s="228" t="s">
        <v>203</v>
      </c>
      <c r="E320" s="240" t="s">
        <v>19</v>
      </c>
      <c r="F320" s="241" t="s">
        <v>1524</v>
      </c>
      <c r="G320" s="239"/>
      <c r="H320" s="240" t="s">
        <v>19</v>
      </c>
      <c r="I320" s="242"/>
      <c r="J320" s="239"/>
      <c r="K320" s="239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203</v>
      </c>
      <c r="AU320" s="247" t="s">
        <v>83</v>
      </c>
      <c r="AV320" s="13" t="s">
        <v>81</v>
      </c>
      <c r="AW320" s="13" t="s">
        <v>34</v>
      </c>
      <c r="AX320" s="13" t="s">
        <v>73</v>
      </c>
      <c r="AY320" s="247" t="s">
        <v>142</v>
      </c>
    </row>
    <row r="321" s="12" customFormat="1">
      <c r="B321" s="226"/>
      <c r="C321" s="227"/>
      <c r="D321" s="228" t="s">
        <v>203</v>
      </c>
      <c r="E321" s="229" t="s">
        <v>19</v>
      </c>
      <c r="F321" s="230" t="s">
        <v>1586</v>
      </c>
      <c r="G321" s="227"/>
      <c r="H321" s="231">
        <v>1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203</v>
      </c>
      <c r="AU321" s="237" t="s">
        <v>83</v>
      </c>
      <c r="AV321" s="12" t="s">
        <v>83</v>
      </c>
      <c r="AW321" s="12" t="s">
        <v>34</v>
      </c>
      <c r="AX321" s="12" t="s">
        <v>73</v>
      </c>
      <c r="AY321" s="237" t="s">
        <v>142</v>
      </c>
    </row>
    <row r="322" s="14" customFormat="1">
      <c r="B322" s="248"/>
      <c r="C322" s="249"/>
      <c r="D322" s="228" t="s">
        <v>203</v>
      </c>
      <c r="E322" s="250" t="s">
        <v>19</v>
      </c>
      <c r="F322" s="251" t="s">
        <v>208</v>
      </c>
      <c r="G322" s="249"/>
      <c r="H322" s="252">
        <v>7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203</v>
      </c>
      <c r="AU322" s="258" t="s">
        <v>83</v>
      </c>
      <c r="AV322" s="14" t="s">
        <v>141</v>
      </c>
      <c r="AW322" s="14" t="s">
        <v>34</v>
      </c>
      <c r="AX322" s="14" t="s">
        <v>81</v>
      </c>
      <c r="AY322" s="258" t="s">
        <v>142</v>
      </c>
    </row>
    <row r="323" s="1" customFormat="1" ht="48" customHeight="1">
      <c r="B323" s="39"/>
      <c r="C323" s="197" t="s">
        <v>359</v>
      </c>
      <c r="D323" s="197" t="s">
        <v>137</v>
      </c>
      <c r="E323" s="198" t="s">
        <v>1612</v>
      </c>
      <c r="F323" s="199" t="s">
        <v>1613</v>
      </c>
      <c r="G323" s="200" t="s">
        <v>234</v>
      </c>
      <c r="H323" s="201">
        <v>119</v>
      </c>
      <c r="I323" s="202"/>
      <c r="J323" s="203">
        <f>ROUND(I323*H323,2)</f>
        <v>0</v>
      </c>
      <c r="K323" s="199" t="s">
        <v>194</v>
      </c>
      <c r="L323" s="44"/>
      <c r="M323" s="204" t="s">
        <v>19</v>
      </c>
      <c r="N323" s="205" t="s">
        <v>44</v>
      </c>
      <c r="O323" s="84"/>
      <c r="P323" s="206">
        <f>O323*H323</f>
        <v>0</v>
      </c>
      <c r="Q323" s="206">
        <v>0</v>
      </c>
      <c r="R323" s="206">
        <f>Q323*H323</f>
        <v>0</v>
      </c>
      <c r="S323" s="206">
        <v>0</v>
      </c>
      <c r="T323" s="207">
        <f>S323*H323</f>
        <v>0</v>
      </c>
      <c r="AR323" s="208" t="s">
        <v>141</v>
      </c>
      <c r="AT323" s="208" t="s">
        <v>137</v>
      </c>
      <c r="AU323" s="208" t="s">
        <v>83</v>
      </c>
      <c r="AY323" s="18" t="s">
        <v>142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8" t="s">
        <v>81</v>
      </c>
      <c r="BK323" s="209">
        <f>ROUND(I323*H323,2)</f>
        <v>0</v>
      </c>
      <c r="BL323" s="18" t="s">
        <v>141</v>
      </c>
      <c r="BM323" s="208" t="s">
        <v>1614</v>
      </c>
    </row>
    <row r="324" s="13" customFormat="1">
      <c r="B324" s="238"/>
      <c r="C324" s="239"/>
      <c r="D324" s="228" t="s">
        <v>203</v>
      </c>
      <c r="E324" s="240" t="s">
        <v>19</v>
      </c>
      <c r="F324" s="241" t="s">
        <v>1521</v>
      </c>
      <c r="G324" s="239"/>
      <c r="H324" s="240" t="s">
        <v>19</v>
      </c>
      <c r="I324" s="242"/>
      <c r="J324" s="239"/>
      <c r="K324" s="239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203</v>
      </c>
      <c r="AU324" s="247" t="s">
        <v>83</v>
      </c>
      <c r="AV324" s="13" t="s">
        <v>81</v>
      </c>
      <c r="AW324" s="13" t="s">
        <v>34</v>
      </c>
      <c r="AX324" s="13" t="s">
        <v>73</v>
      </c>
      <c r="AY324" s="247" t="s">
        <v>142</v>
      </c>
    </row>
    <row r="325" s="12" customFormat="1">
      <c r="B325" s="226"/>
      <c r="C325" s="227"/>
      <c r="D325" s="228" t="s">
        <v>203</v>
      </c>
      <c r="E325" s="229" t="s">
        <v>19</v>
      </c>
      <c r="F325" s="230" t="s">
        <v>1615</v>
      </c>
      <c r="G325" s="227"/>
      <c r="H325" s="231">
        <v>98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203</v>
      </c>
      <c r="AU325" s="237" t="s">
        <v>83</v>
      </c>
      <c r="AV325" s="12" t="s">
        <v>83</v>
      </c>
      <c r="AW325" s="12" t="s">
        <v>34</v>
      </c>
      <c r="AX325" s="12" t="s">
        <v>73</v>
      </c>
      <c r="AY325" s="237" t="s">
        <v>142</v>
      </c>
    </row>
    <row r="326" s="13" customFormat="1">
      <c r="B326" s="238"/>
      <c r="C326" s="239"/>
      <c r="D326" s="228" t="s">
        <v>203</v>
      </c>
      <c r="E326" s="240" t="s">
        <v>19</v>
      </c>
      <c r="F326" s="241" t="s">
        <v>1524</v>
      </c>
      <c r="G326" s="239"/>
      <c r="H326" s="240" t="s">
        <v>19</v>
      </c>
      <c r="I326" s="242"/>
      <c r="J326" s="239"/>
      <c r="K326" s="239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203</v>
      </c>
      <c r="AU326" s="247" t="s">
        <v>83</v>
      </c>
      <c r="AV326" s="13" t="s">
        <v>81</v>
      </c>
      <c r="AW326" s="13" t="s">
        <v>34</v>
      </c>
      <c r="AX326" s="13" t="s">
        <v>73</v>
      </c>
      <c r="AY326" s="247" t="s">
        <v>142</v>
      </c>
    </row>
    <row r="327" s="12" customFormat="1">
      <c r="B327" s="226"/>
      <c r="C327" s="227"/>
      <c r="D327" s="228" t="s">
        <v>203</v>
      </c>
      <c r="E327" s="229" t="s">
        <v>19</v>
      </c>
      <c r="F327" s="230" t="s">
        <v>1596</v>
      </c>
      <c r="G327" s="227"/>
      <c r="H327" s="231">
        <v>21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203</v>
      </c>
      <c r="AU327" s="237" t="s">
        <v>83</v>
      </c>
      <c r="AV327" s="12" t="s">
        <v>83</v>
      </c>
      <c r="AW327" s="12" t="s">
        <v>34</v>
      </c>
      <c r="AX327" s="12" t="s">
        <v>73</v>
      </c>
      <c r="AY327" s="237" t="s">
        <v>142</v>
      </c>
    </row>
    <row r="328" s="14" customFormat="1">
      <c r="B328" s="248"/>
      <c r="C328" s="249"/>
      <c r="D328" s="228" t="s">
        <v>203</v>
      </c>
      <c r="E328" s="250" t="s">
        <v>19</v>
      </c>
      <c r="F328" s="251" t="s">
        <v>208</v>
      </c>
      <c r="G328" s="249"/>
      <c r="H328" s="252">
        <v>119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203</v>
      </c>
      <c r="AU328" s="258" t="s">
        <v>83</v>
      </c>
      <c r="AV328" s="14" t="s">
        <v>141</v>
      </c>
      <c r="AW328" s="14" t="s">
        <v>34</v>
      </c>
      <c r="AX328" s="14" t="s">
        <v>81</v>
      </c>
      <c r="AY328" s="258" t="s">
        <v>142</v>
      </c>
    </row>
    <row r="329" s="1" customFormat="1" ht="48" customHeight="1">
      <c r="B329" s="39"/>
      <c r="C329" s="197" t="s">
        <v>362</v>
      </c>
      <c r="D329" s="197" t="s">
        <v>137</v>
      </c>
      <c r="E329" s="198" t="s">
        <v>1616</v>
      </c>
      <c r="F329" s="199" t="s">
        <v>1617</v>
      </c>
      <c r="G329" s="200" t="s">
        <v>234</v>
      </c>
      <c r="H329" s="201">
        <v>119</v>
      </c>
      <c r="I329" s="202"/>
      <c r="J329" s="203">
        <f>ROUND(I329*H329,2)</f>
        <v>0</v>
      </c>
      <c r="K329" s="199" t="s">
        <v>194</v>
      </c>
      <c r="L329" s="44"/>
      <c r="M329" s="204" t="s">
        <v>19</v>
      </c>
      <c r="N329" s="205" t="s">
        <v>44</v>
      </c>
      <c r="O329" s="84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AR329" s="208" t="s">
        <v>141</v>
      </c>
      <c r="AT329" s="208" t="s">
        <v>137</v>
      </c>
      <c r="AU329" s="208" t="s">
        <v>83</v>
      </c>
      <c r="AY329" s="18" t="s">
        <v>142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8" t="s">
        <v>81</v>
      </c>
      <c r="BK329" s="209">
        <f>ROUND(I329*H329,2)</f>
        <v>0</v>
      </c>
      <c r="BL329" s="18" t="s">
        <v>141</v>
      </c>
      <c r="BM329" s="208" t="s">
        <v>1618</v>
      </c>
    </row>
    <row r="330" s="13" customFormat="1">
      <c r="B330" s="238"/>
      <c r="C330" s="239"/>
      <c r="D330" s="228" t="s">
        <v>203</v>
      </c>
      <c r="E330" s="240" t="s">
        <v>19</v>
      </c>
      <c r="F330" s="241" t="s">
        <v>1611</v>
      </c>
      <c r="G330" s="239"/>
      <c r="H330" s="240" t="s">
        <v>19</v>
      </c>
      <c r="I330" s="242"/>
      <c r="J330" s="239"/>
      <c r="K330" s="239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203</v>
      </c>
      <c r="AU330" s="247" t="s">
        <v>83</v>
      </c>
      <c r="AV330" s="13" t="s">
        <v>81</v>
      </c>
      <c r="AW330" s="13" t="s">
        <v>34</v>
      </c>
      <c r="AX330" s="13" t="s">
        <v>73</v>
      </c>
      <c r="AY330" s="247" t="s">
        <v>142</v>
      </c>
    </row>
    <row r="331" s="13" customFormat="1">
      <c r="B331" s="238"/>
      <c r="C331" s="239"/>
      <c r="D331" s="228" t="s">
        <v>203</v>
      </c>
      <c r="E331" s="240" t="s">
        <v>19</v>
      </c>
      <c r="F331" s="241" t="s">
        <v>1521</v>
      </c>
      <c r="G331" s="239"/>
      <c r="H331" s="240" t="s">
        <v>19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203</v>
      </c>
      <c r="AU331" s="247" t="s">
        <v>83</v>
      </c>
      <c r="AV331" s="13" t="s">
        <v>81</v>
      </c>
      <c r="AW331" s="13" t="s">
        <v>34</v>
      </c>
      <c r="AX331" s="13" t="s">
        <v>73</v>
      </c>
      <c r="AY331" s="247" t="s">
        <v>142</v>
      </c>
    </row>
    <row r="332" s="12" customFormat="1">
      <c r="B332" s="226"/>
      <c r="C332" s="227"/>
      <c r="D332" s="228" t="s">
        <v>203</v>
      </c>
      <c r="E332" s="229" t="s">
        <v>19</v>
      </c>
      <c r="F332" s="230" t="s">
        <v>1615</v>
      </c>
      <c r="G332" s="227"/>
      <c r="H332" s="231">
        <v>98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203</v>
      </c>
      <c r="AU332" s="237" t="s">
        <v>83</v>
      </c>
      <c r="AV332" s="12" t="s">
        <v>83</v>
      </c>
      <c r="AW332" s="12" t="s">
        <v>34</v>
      </c>
      <c r="AX332" s="12" t="s">
        <v>73</v>
      </c>
      <c r="AY332" s="237" t="s">
        <v>142</v>
      </c>
    </row>
    <row r="333" s="13" customFormat="1">
      <c r="B333" s="238"/>
      <c r="C333" s="239"/>
      <c r="D333" s="228" t="s">
        <v>203</v>
      </c>
      <c r="E333" s="240" t="s">
        <v>19</v>
      </c>
      <c r="F333" s="241" t="s">
        <v>1524</v>
      </c>
      <c r="G333" s="239"/>
      <c r="H333" s="240" t="s">
        <v>19</v>
      </c>
      <c r="I333" s="242"/>
      <c r="J333" s="239"/>
      <c r="K333" s="239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203</v>
      </c>
      <c r="AU333" s="247" t="s">
        <v>83</v>
      </c>
      <c r="AV333" s="13" t="s">
        <v>81</v>
      </c>
      <c r="AW333" s="13" t="s">
        <v>34</v>
      </c>
      <c r="AX333" s="13" t="s">
        <v>73</v>
      </c>
      <c r="AY333" s="247" t="s">
        <v>142</v>
      </c>
    </row>
    <row r="334" s="12" customFormat="1">
      <c r="B334" s="226"/>
      <c r="C334" s="227"/>
      <c r="D334" s="228" t="s">
        <v>203</v>
      </c>
      <c r="E334" s="229" t="s">
        <v>19</v>
      </c>
      <c r="F334" s="230" t="s">
        <v>1596</v>
      </c>
      <c r="G334" s="227"/>
      <c r="H334" s="231">
        <v>21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203</v>
      </c>
      <c r="AU334" s="237" t="s">
        <v>83</v>
      </c>
      <c r="AV334" s="12" t="s">
        <v>83</v>
      </c>
      <c r="AW334" s="12" t="s">
        <v>34</v>
      </c>
      <c r="AX334" s="12" t="s">
        <v>73</v>
      </c>
      <c r="AY334" s="237" t="s">
        <v>142</v>
      </c>
    </row>
    <row r="335" s="14" customFormat="1">
      <c r="B335" s="248"/>
      <c r="C335" s="249"/>
      <c r="D335" s="228" t="s">
        <v>203</v>
      </c>
      <c r="E335" s="250" t="s">
        <v>19</v>
      </c>
      <c r="F335" s="251" t="s">
        <v>208</v>
      </c>
      <c r="G335" s="249"/>
      <c r="H335" s="252">
        <v>119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203</v>
      </c>
      <c r="AU335" s="258" t="s">
        <v>83</v>
      </c>
      <c r="AV335" s="14" t="s">
        <v>141</v>
      </c>
      <c r="AW335" s="14" t="s">
        <v>34</v>
      </c>
      <c r="AX335" s="14" t="s">
        <v>81</v>
      </c>
      <c r="AY335" s="258" t="s">
        <v>142</v>
      </c>
    </row>
    <row r="336" s="11" customFormat="1" ht="22.8" customHeight="1">
      <c r="B336" s="210"/>
      <c r="C336" s="211"/>
      <c r="D336" s="212" t="s">
        <v>72</v>
      </c>
      <c r="E336" s="224" t="s">
        <v>1282</v>
      </c>
      <c r="F336" s="224" t="s">
        <v>1283</v>
      </c>
      <c r="G336" s="211"/>
      <c r="H336" s="211"/>
      <c r="I336" s="214"/>
      <c r="J336" s="225">
        <f>BK336</f>
        <v>0</v>
      </c>
      <c r="K336" s="211"/>
      <c r="L336" s="216"/>
      <c r="M336" s="217"/>
      <c r="N336" s="218"/>
      <c r="O336" s="218"/>
      <c r="P336" s="219">
        <f>SUM(P337:P376)</f>
        <v>0</v>
      </c>
      <c r="Q336" s="218"/>
      <c r="R336" s="219">
        <f>SUM(R337:R376)</f>
        <v>0</v>
      </c>
      <c r="S336" s="218"/>
      <c r="T336" s="220">
        <f>SUM(T337:T376)</f>
        <v>0</v>
      </c>
      <c r="AR336" s="221" t="s">
        <v>81</v>
      </c>
      <c r="AT336" s="222" t="s">
        <v>72</v>
      </c>
      <c r="AU336" s="222" t="s">
        <v>81</v>
      </c>
      <c r="AY336" s="221" t="s">
        <v>142</v>
      </c>
      <c r="BK336" s="223">
        <f>SUM(BK337:BK376)</f>
        <v>0</v>
      </c>
    </row>
    <row r="337" s="1" customFormat="1" ht="36" customHeight="1">
      <c r="B337" s="39"/>
      <c r="C337" s="197" t="s">
        <v>365</v>
      </c>
      <c r="D337" s="197" t="s">
        <v>137</v>
      </c>
      <c r="E337" s="198" t="s">
        <v>1619</v>
      </c>
      <c r="F337" s="199" t="s">
        <v>652</v>
      </c>
      <c r="G337" s="200" t="s">
        <v>280</v>
      </c>
      <c r="H337" s="201">
        <v>165.58099999999999</v>
      </c>
      <c r="I337" s="202"/>
      <c r="J337" s="203">
        <f>ROUND(I337*H337,2)</f>
        <v>0</v>
      </c>
      <c r="K337" s="199" t="s">
        <v>194</v>
      </c>
      <c r="L337" s="44"/>
      <c r="M337" s="204" t="s">
        <v>19</v>
      </c>
      <c r="N337" s="205" t="s">
        <v>44</v>
      </c>
      <c r="O337" s="84"/>
      <c r="P337" s="206">
        <f>O337*H337</f>
        <v>0</v>
      </c>
      <c r="Q337" s="206">
        <v>0</v>
      </c>
      <c r="R337" s="206">
        <f>Q337*H337</f>
        <v>0</v>
      </c>
      <c r="S337" s="206">
        <v>0</v>
      </c>
      <c r="T337" s="207">
        <f>S337*H337</f>
        <v>0</v>
      </c>
      <c r="AR337" s="208" t="s">
        <v>141</v>
      </c>
      <c r="AT337" s="208" t="s">
        <v>137</v>
      </c>
      <c r="AU337" s="208" t="s">
        <v>83</v>
      </c>
      <c r="AY337" s="18" t="s">
        <v>142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8" t="s">
        <v>81</v>
      </c>
      <c r="BK337" s="209">
        <f>ROUND(I337*H337,2)</f>
        <v>0</v>
      </c>
      <c r="BL337" s="18" t="s">
        <v>141</v>
      </c>
      <c r="BM337" s="208" t="s">
        <v>1620</v>
      </c>
    </row>
    <row r="338" s="12" customFormat="1">
      <c r="B338" s="226"/>
      <c r="C338" s="227"/>
      <c r="D338" s="228" t="s">
        <v>203</v>
      </c>
      <c r="E338" s="229" t="s">
        <v>19</v>
      </c>
      <c r="F338" s="230" t="s">
        <v>1621</v>
      </c>
      <c r="G338" s="227"/>
      <c r="H338" s="231">
        <v>8.1839999999999993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203</v>
      </c>
      <c r="AU338" s="237" t="s">
        <v>83</v>
      </c>
      <c r="AV338" s="12" t="s">
        <v>83</v>
      </c>
      <c r="AW338" s="12" t="s">
        <v>34</v>
      </c>
      <c r="AX338" s="12" t="s">
        <v>73</v>
      </c>
      <c r="AY338" s="237" t="s">
        <v>142</v>
      </c>
    </row>
    <row r="339" s="12" customFormat="1">
      <c r="B339" s="226"/>
      <c r="C339" s="227"/>
      <c r="D339" s="228" t="s">
        <v>203</v>
      </c>
      <c r="E339" s="229" t="s">
        <v>19</v>
      </c>
      <c r="F339" s="230" t="s">
        <v>1622</v>
      </c>
      <c r="G339" s="227"/>
      <c r="H339" s="231">
        <v>38.332999999999998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203</v>
      </c>
      <c r="AU339" s="237" t="s">
        <v>83</v>
      </c>
      <c r="AV339" s="12" t="s">
        <v>83</v>
      </c>
      <c r="AW339" s="12" t="s">
        <v>34</v>
      </c>
      <c r="AX339" s="12" t="s">
        <v>73</v>
      </c>
      <c r="AY339" s="237" t="s">
        <v>142</v>
      </c>
    </row>
    <row r="340" s="12" customFormat="1">
      <c r="B340" s="226"/>
      <c r="C340" s="227"/>
      <c r="D340" s="228" t="s">
        <v>203</v>
      </c>
      <c r="E340" s="229" t="s">
        <v>19</v>
      </c>
      <c r="F340" s="230" t="s">
        <v>1623</v>
      </c>
      <c r="G340" s="227"/>
      <c r="H340" s="231">
        <v>8.7119999999999997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AT340" s="237" t="s">
        <v>203</v>
      </c>
      <c r="AU340" s="237" t="s">
        <v>83</v>
      </c>
      <c r="AV340" s="12" t="s">
        <v>83</v>
      </c>
      <c r="AW340" s="12" t="s">
        <v>34</v>
      </c>
      <c r="AX340" s="12" t="s">
        <v>73</v>
      </c>
      <c r="AY340" s="237" t="s">
        <v>142</v>
      </c>
    </row>
    <row r="341" s="12" customFormat="1">
      <c r="B341" s="226"/>
      <c r="C341" s="227"/>
      <c r="D341" s="228" t="s">
        <v>203</v>
      </c>
      <c r="E341" s="229" t="s">
        <v>19</v>
      </c>
      <c r="F341" s="230" t="s">
        <v>1624</v>
      </c>
      <c r="G341" s="227"/>
      <c r="H341" s="231">
        <v>108.24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203</v>
      </c>
      <c r="AU341" s="237" t="s">
        <v>83</v>
      </c>
      <c r="AV341" s="12" t="s">
        <v>83</v>
      </c>
      <c r="AW341" s="12" t="s">
        <v>34</v>
      </c>
      <c r="AX341" s="12" t="s">
        <v>73</v>
      </c>
      <c r="AY341" s="237" t="s">
        <v>142</v>
      </c>
    </row>
    <row r="342" s="12" customFormat="1">
      <c r="B342" s="226"/>
      <c r="C342" s="227"/>
      <c r="D342" s="228" t="s">
        <v>203</v>
      </c>
      <c r="E342" s="229" t="s">
        <v>19</v>
      </c>
      <c r="F342" s="230" t="s">
        <v>1625</v>
      </c>
      <c r="G342" s="227"/>
      <c r="H342" s="231">
        <v>2.1120000000000001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203</v>
      </c>
      <c r="AU342" s="237" t="s">
        <v>83</v>
      </c>
      <c r="AV342" s="12" t="s">
        <v>83</v>
      </c>
      <c r="AW342" s="12" t="s">
        <v>34</v>
      </c>
      <c r="AX342" s="12" t="s">
        <v>73</v>
      </c>
      <c r="AY342" s="237" t="s">
        <v>142</v>
      </c>
    </row>
    <row r="343" s="14" customFormat="1">
      <c r="B343" s="248"/>
      <c r="C343" s="249"/>
      <c r="D343" s="228" t="s">
        <v>203</v>
      </c>
      <c r="E343" s="250" t="s">
        <v>19</v>
      </c>
      <c r="F343" s="251" t="s">
        <v>208</v>
      </c>
      <c r="G343" s="249"/>
      <c r="H343" s="252">
        <v>165.58099999999999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203</v>
      </c>
      <c r="AU343" s="258" t="s">
        <v>83</v>
      </c>
      <c r="AV343" s="14" t="s">
        <v>141</v>
      </c>
      <c r="AW343" s="14" t="s">
        <v>34</v>
      </c>
      <c r="AX343" s="14" t="s">
        <v>81</v>
      </c>
      <c r="AY343" s="258" t="s">
        <v>142</v>
      </c>
    </row>
    <row r="344" s="1" customFormat="1" ht="36" customHeight="1">
      <c r="B344" s="39"/>
      <c r="C344" s="197" t="s">
        <v>368</v>
      </c>
      <c r="D344" s="197" t="s">
        <v>137</v>
      </c>
      <c r="E344" s="198" t="s">
        <v>1626</v>
      </c>
      <c r="F344" s="199" t="s">
        <v>1627</v>
      </c>
      <c r="G344" s="200" t="s">
        <v>280</v>
      </c>
      <c r="H344" s="201">
        <v>0.129</v>
      </c>
      <c r="I344" s="202"/>
      <c r="J344" s="203">
        <f>ROUND(I344*H344,2)</f>
        <v>0</v>
      </c>
      <c r="K344" s="199" t="s">
        <v>194</v>
      </c>
      <c r="L344" s="44"/>
      <c r="M344" s="204" t="s">
        <v>19</v>
      </c>
      <c r="N344" s="205" t="s">
        <v>44</v>
      </c>
      <c r="O344" s="84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7">
        <f>S344*H344</f>
        <v>0</v>
      </c>
      <c r="AR344" s="208" t="s">
        <v>141</v>
      </c>
      <c r="AT344" s="208" t="s">
        <v>137</v>
      </c>
      <c r="AU344" s="208" t="s">
        <v>83</v>
      </c>
      <c r="AY344" s="18" t="s">
        <v>142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8" t="s">
        <v>81</v>
      </c>
      <c r="BK344" s="209">
        <f>ROUND(I344*H344,2)</f>
        <v>0</v>
      </c>
      <c r="BL344" s="18" t="s">
        <v>141</v>
      </c>
      <c r="BM344" s="208" t="s">
        <v>1628</v>
      </c>
    </row>
    <row r="345" s="12" customFormat="1">
      <c r="B345" s="226"/>
      <c r="C345" s="227"/>
      <c r="D345" s="228" t="s">
        <v>203</v>
      </c>
      <c r="E345" s="229" t="s">
        <v>19</v>
      </c>
      <c r="F345" s="230" t="s">
        <v>1629</v>
      </c>
      <c r="G345" s="227"/>
      <c r="H345" s="231">
        <v>0.021000000000000001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203</v>
      </c>
      <c r="AU345" s="237" t="s">
        <v>83</v>
      </c>
      <c r="AV345" s="12" t="s">
        <v>83</v>
      </c>
      <c r="AW345" s="12" t="s">
        <v>34</v>
      </c>
      <c r="AX345" s="12" t="s">
        <v>73</v>
      </c>
      <c r="AY345" s="237" t="s">
        <v>142</v>
      </c>
    </row>
    <row r="346" s="12" customFormat="1">
      <c r="B346" s="226"/>
      <c r="C346" s="227"/>
      <c r="D346" s="228" t="s">
        <v>203</v>
      </c>
      <c r="E346" s="229" t="s">
        <v>19</v>
      </c>
      <c r="F346" s="230" t="s">
        <v>1630</v>
      </c>
      <c r="G346" s="227"/>
      <c r="H346" s="231">
        <v>0.0070000000000000001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203</v>
      </c>
      <c r="AU346" s="237" t="s">
        <v>83</v>
      </c>
      <c r="AV346" s="12" t="s">
        <v>83</v>
      </c>
      <c r="AW346" s="12" t="s">
        <v>34</v>
      </c>
      <c r="AX346" s="12" t="s">
        <v>73</v>
      </c>
      <c r="AY346" s="237" t="s">
        <v>142</v>
      </c>
    </row>
    <row r="347" s="12" customFormat="1">
      <c r="B347" s="226"/>
      <c r="C347" s="227"/>
      <c r="D347" s="228" t="s">
        <v>203</v>
      </c>
      <c r="E347" s="229" t="s">
        <v>19</v>
      </c>
      <c r="F347" s="230" t="s">
        <v>1631</v>
      </c>
      <c r="G347" s="227"/>
      <c r="H347" s="231">
        <v>0.10100000000000001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203</v>
      </c>
      <c r="AU347" s="237" t="s">
        <v>83</v>
      </c>
      <c r="AV347" s="12" t="s">
        <v>83</v>
      </c>
      <c r="AW347" s="12" t="s">
        <v>34</v>
      </c>
      <c r="AX347" s="12" t="s">
        <v>73</v>
      </c>
      <c r="AY347" s="237" t="s">
        <v>142</v>
      </c>
    </row>
    <row r="348" s="13" customFormat="1">
      <c r="B348" s="238"/>
      <c r="C348" s="239"/>
      <c r="D348" s="228" t="s">
        <v>203</v>
      </c>
      <c r="E348" s="240" t="s">
        <v>19</v>
      </c>
      <c r="F348" s="241" t="s">
        <v>1632</v>
      </c>
      <c r="G348" s="239"/>
      <c r="H348" s="240" t="s">
        <v>19</v>
      </c>
      <c r="I348" s="242"/>
      <c r="J348" s="239"/>
      <c r="K348" s="239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203</v>
      </c>
      <c r="AU348" s="247" t="s">
        <v>83</v>
      </c>
      <c r="AV348" s="13" t="s">
        <v>81</v>
      </c>
      <c r="AW348" s="13" t="s">
        <v>34</v>
      </c>
      <c r="AX348" s="13" t="s">
        <v>73</v>
      </c>
      <c r="AY348" s="247" t="s">
        <v>142</v>
      </c>
    </row>
    <row r="349" s="14" customFormat="1">
      <c r="B349" s="248"/>
      <c r="C349" s="249"/>
      <c r="D349" s="228" t="s">
        <v>203</v>
      </c>
      <c r="E349" s="250" t="s">
        <v>19</v>
      </c>
      <c r="F349" s="251" t="s">
        <v>208</v>
      </c>
      <c r="G349" s="249"/>
      <c r="H349" s="252">
        <v>0.129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203</v>
      </c>
      <c r="AU349" s="258" t="s">
        <v>83</v>
      </c>
      <c r="AV349" s="14" t="s">
        <v>141</v>
      </c>
      <c r="AW349" s="14" t="s">
        <v>34</v>
      </c>
      <c r="AX349" s="14" t="s">
        <v>81</v>
      </c>
      <c r="AY349" s="258" t="s">
        <v>142</v>
      </c>
    </row>
    <row r="350" s="1" customFormat="1" ht="36" customHeight="1">
      <c r="B350" s="39"/>
      <c r="C350" s="197" t="s">
        <v>371</v>
      </c>
      <c r="D350" s="197" t="s">
        <v>137</v>
      </c>
      <c r="E350" s="198" t="s">
        <v>1292</v>
      </c>
      <c r="F350" s="199" t="s">
        <v>1293</v>
      </c>
      <c r="G350" s="200" t="s">
        <v>280</v>
      </c>
      <c r="H350" s="201">
        <v>165.58099999999999</v>
      </c>
      <c r="I350" s="202"/>
      <c r="J350" s="203">
        <f>ROUND(I350*H350,2)</f>
        <v>0</v>
      </c>
      <c r="K350" s="199" t="s">
        <v>194</v>
      </c>
      <c r="L350" s="44"/>
      <c r="M350" s="204" t="s">
        <v>19</v>
      </c>
      <c r="N350" s="205" t="s">
        <v>44</v>
      </c>
      <c r="O350" s="84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AR350" s="208" t="s">
        <v>141</v>
      </c>
      <c r="AT350" s="208" t="s">
        <v>137</v>
      </c>
      <c r="AU350" s="208" t="s">
        <v>83</v>
      </c>
      <c r="AY350" s="18" t="s">
        <v>142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8" t="s">
        <v>81</v>
      </c>
      <c r="BK350" s="209">
        <f>ROUND(I350*H350,2)</f>
        <v>0</v>
      </c>
      <c r="BL350" s="18" t="s">
        <v>141</v>
      </c>
      <c r="BM350" s="208" t="s">
        <v>1633</v>
      </c>
    </row>
    <row r="351" s="12" customFormat="1">
      <c r="B351" s="226"/>
      <c r="C351" s="227"/>
      <c r="D351" s="228" t="s">
        <v>203</v>
      </c>
      <c r="E351" s="229" t="s">
        <v>19</v>
      </c>
      <c r="F351" s="230" t="s">
        <v>1621</v>
      </c>
      <c r="G351" s="227"/>
      <c r="H351" s="231">
        <v>8.1839999999999993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203</v>
      </c>
      <c r="AU351" s="237" t="s">
        <v>83</v>
      </c>
      <c r="AV351" s="12" t="s">
        <v>83</v>
      </c>
      <c r="AW351" s="12" t="s">
        <v>34</v>
      </c>
      <c r="AX351" s="12" t="s">
        <v>73</v>
      </c>
      <c r="AY351" s="237" t="s">
        <v>142</v>
      </c>
    </row>
    <row r="352" s="12" customFormat="1">
      <c r="B352" s="226"/>
      <c r="C352" s="227"/>
      <c r="D352" s="228" t="s">
        <v>203</v>
      </c>
      <c r="E352" s="229" t="s">
        <v>19</v>
      </c>
      <c r="F352" s="230" t="s">
        <v>1622</v>
      </c>
      <c r="G352" s="227"/>
      <c r="H352" s="231">
        <v>38.332999999999998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203</v>
      </c>
      <c r="AU352" s="237" t="s">
        <v>83</v>
      </c>
      <c r="AV352" s="12" t="s">
        <v>83</v>
      </c>
      <c r="AW352" s="12" t="s">
        <v>34</v>
      </c>
      <c r="AX352" s="12" t="s">
        <v>73</v>
      </c>
      <c r="AY352" s="237" t="s">
        <v>142</v>
      </c>
    </row>
    <row r="353" s="12" customFormat="1">
      <c r="B353" s="226"/>
      <c r="C353" s="227"/>
      <c r="D353" s="228" t="s">
        <v>203</v>
      </c>
      <c r="E353" s="229" t="s">
        <v>19</v>
      </c>
      <c r="F353" s="230" t="s">
        <v>1623</v>
      </c>
      <c r="G353" s="227"/>
      <c r="H353" s="231">
        <v>8.7119999999999997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203</v>
      </c>
      <c r="AU353" s="237" t="s">
        <v>83</v>
      </c>
      <c r="AV353" s="12" t="s">
        <v>83</v>
      </c>
      <c r="AW353" s="12" t="s">
        <v>34</v>
      </c>
      <c r="AX353" s="12" t="s">
        <v>73</v>
      </c>
      <c r="AY353" s="237" t="s">
        <v>142</v>
      </c>
    </row>
    <row r="354" s="12" customFormat="1">
      <c r="B354" s="226"/>
      <c r="C354" s="227"/>
      <c r="D354" s="228" t="s">
        <v>203</v>
      </c>
      <c r="E354" s="229" t="s">
        <v>19</v>
      </c>
      <c r="F354" s="230" t="s">
        <v>1624</v>
      </c>
      <c r="G354" s="227"/>
      <c r="H354" s="231">
        <v>108.24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203</v>
      </c>
      <c r="AU354" s="237" t="s">
        <v>83</v>
      </c>
      <c r="AV354" s="12" t="s">
        <v>83</v>
      </c>
      <c r="AW354" s="12" t="s">
        <v>34</v>
      </c>
      <c r="AX354" s="12" t="s">
        <v>73</v>
      </c>
      <c r="AY354" s="237" t="s">
        <v>142</v>
      </c>
    </row>
    <row r="355" s="12" customFormat="1">
      <c r="B355" s="226"/>
      <c r="C355" s="227"/>
      <c r="D355" s="228" t="s">
        <v>203</v>
      </c>
      <c r="E355" s="229" t="s">
        <v>19</v>
      </c>
      <c r="F355" s="230" t="s">
        <v>1625</v>
      </c>
      <c r="G355" s="227"/>
      <c r="H355" s="231">
        <v>2.1120000000000001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203</v>
      </c>
      <c r="AU355" s="237" t="s">
        <v>83</v>
      </c>
      <c r="AV355" s="12" t="s">
        <v>83</v>
      </c>
      <c r="AW355" s="12" t="s">
        <v>34</v>
      </c>
      <c r="AX355" s="12" t="s">
        <v>73</v>
      </c>
      <c r="AY355" s="237" t="s">
        <v>142</v>
      </c>
    </row>
    <row r="356" s="14" customFormat="1">
      <c r="B356" s="248"/>
      <c r="C356" s="249"/>
      <c r="D356" s="228" t="s">
        <v>203</v>
      </c>
      <c r="E356" s="250" t="s">
        <v>19</v>
      </c>
      <c r="F356" s="251" t="s">
        <v>208</v>
      </c>
      <c r="G356" s="249"/>
      <c r="H356" s="252">
        <v>165.58099999999999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203</v>
      </c>
      <c r="AU356" s="258" t="s">
        <v>83</v>
      </c>
      <c r="AV356" s="14" t="s">
        <v>141</v>
      </c>
      <c r="AW356" s="14" t="s">
        <v>34</v>
      </c>
      <c r="AX356" s="14" t="s">
        <v>81</v>
      </c>
      <c r="AY356" s="258" t="s">
        <v>142</v>
      </c>
    </row>
    <row r="357" s="1" customFormat="1" ht="36" customHeight="1">
      <c r="B357" s="39"/>
      <c r="C357" s="197" t="s">
        <v>374</v>
      </c>
      <c r="D357" s="197" t="s">
        <v>137</v>
      </c>
      <c r="E357" s="198" t="s">
        <v>1304</v>
      </c>
      <c r="F357" s="199" t="s">
        <v>1305</v>
      </c>
      <c r="G357" s="200" t="s">
        <v>280</v>
      </c>
      <c r="H357" s="201">
        <v>3146.0349999999999</v>
      </c>
      <c r="I357" s="202"/>
      <c r="J357" s="203">
        <f>ROUND(I357*H357,2)</f>
        <v>0</v>
      </c>
      <c r="K357" s="199" t="s">
        <v>194</v>
      </c>
      <c r="L357" s="44"/>
      <c r="M357" s="204" t="s">
        <v>19</v>
      </c>
      <c r="N357" s="205" t="s">
        <v>44</v>
      </c>
      <c r="O357" s="84"/>
      <c r="P357" s="206">
        <f>O357*H357</f>
        <v>0</v>
      </c>
      <c r="Q357" s="206">
        <v>0</v>
      </c>
      <c r="R357" s="206">
        <f>Q357*H357</f>
        <v>0</v>
      </c>
      <c r="S357" s="206">
        <v>0</v>
      </c>
      <c r="T357" s="207">
        <f>S357*H357</f>
        <v>0</v>
      </c>
      <c r="AR357" s="208" t="s">
        <v>141</v>
      </c>
      <c r="AT357" s="208" t="s">
        <v>137</v>
      </c>
      <c r="AU357" s="208" t="s">
        <v>83</v>
      </c>
      <c r="AY357" s="18" t="s">
        <v>142</v>
      </c>
      <c r="BE357" s="209">
        <f>IF(N357="základní",J357,0)</f>
        <v>0</v>
      </c>
      <c r="BF357" s="209">
        <f>IF(N357="snížená",J357,0)</f>
        <v>0</v>
      </c>
      <c r="BG357" s="209">
        <f>IF(N357="zákl. přenesená",J357,0)</f>
        <v>0</v>
      </c>
      <c r="BH357" s="209">
        <f>IF(N357="sníž. přenesená",J357,0)</f>
        <v>0</v>
      </c>
      <c r="BI357" s="209">
        <f>IF(N357="nulová",J357,0)</f>
        <v>0</v>
      </c>
      <c r="BJ357" s="18" t="s">
        <v>81</v>
      </c>
      <c r="BK357" s="209">
        <f>ROUND(I357*H357,2)</f>
        <v>0</v>
      </c>
      <c r="BL357" s="18" t="s">
        <v>141</v>
      </c>
      <c r="BM357" s="208" t="s">
        <v>1634</v>
      </c>
    </row>
    <row r="358" s="12" customFormat="1">
      <c r="B358" s="226"/>
      <c r="C358" s="227"/>
      <c r="D358" s="228" t="s">
        <v>203</v>
      </c>
      <c r="E358" s="229" t="s">
        <v>19</v>
      </c>
      <c r="F358" s="230" t="s">
        <v>1635</v>
      </c>
      <c r="G358" s="227"/>
      <c r="H358" s="231">
        <v>155.49600000000001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AT358" s="237" t="s">
        <v>203</v>
      </c>
      <c r="AU358" s="237" t="s">
        <v>83</v>
      </c>
      <c r="AV358" s="12" t="s">
        <v>83</v>
      </c>
      <c r="AW358" s="12" t="s">
        <v>34</v>
      </c>
      <c r="AX358" s="12" t="s">
        <v>73</v>
      </c>
      <c r="AY358" s="237" t="s">
        <v>142</v>
      </c>
    </row>
    <row r="359" s="12" customFormat="1">
      <c r="B359" s="226"/>
      <c r="C359" s="227"/>
      <c r="D359" s="228" t="s">
        <v>203</v>
      </c>
      <c r="E359" s="229" t="s">
        <v>19</v>
      </c>
      <c r="F359" s="230" t="s">
        <v>1636</v>
      </c>
      <c r="G359" s="227"/>
      <c r="H359" s="231">
        <v>728.32299999999998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203</v>
      </c>
      <c r="AU359" s="237" t="s">
        <v>83</v>
      </c>
      <c r="AV359" s="12" t="s">
        <v>83</v>
      </c>
      <c r="AW359" s="12" t="s">
        <v>34</v>
      </c>
      <c r="AX359" s="12" t="s">
        <v>73</v>
      </c>
      <c r="AY359" s="237" t="s">
        <v>142</v>
      </c>
    </row>
    <row r="360" s="12" customFormat="1">
      <c r="B360" s="226"/>
      <c r="C360" s="227"/>
      <c r="D360" s="228" t="s">
        <v>203</v>
      </c>
      <c r="E360" s="229" t="s">
        <v>19</v>
      </c>
      <c r="F360" s="230" t="s">
        <v>1637</v>
      </c>
      <c r="G360" s="227"/>
      <c r="H360" s="231">
        <v>165.52799999999999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203</v>
      </c>
      <c r="AU360" s="237" t="s">
        <v>83</v>
      </c>
      <c r="AV360" s="12" t="s">
        <v>83</v>
      </c>
      <c r="AW360" s="12" t="s">
        <v>34</v>
      </c>
      <c r="AX360" s="12" t="s">
        <v>73</v>
      </c>
      <c r="AY360" s="237" t="s">
        <v>142</v>
      </c>
    </row>
    <row r="361" s="12" customFormat="1">
      <c r="B361" s="226"/>
      <c r="C361" s="227"/>
      <c r="D361" s="228" t="s">
        <v>203</v>
      </c>
      <c r="E361" s="229" t="s">
        <v>19</v>
      </c>
      <c r="F361" s="230" t="s">
        <v>1638</v>
      </c>
      <c r="G361" s="227"/>
      <c r="H361" s="231">
        <v>2056.5599999999999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203</v>
      </c>
      <c r="AU361" s="237" t="s">
        <v>83</v>
      </c>
      <c r="AV361" s="12" t="s">
        <v>83</v>
      </c>
      <c r="AW361" s="12" t="s">
        <v>34</v>
      </c>
      <c r="AX361" s="12" t="s">
        <v>73</v>
      </c>
      <c r="AY361" s="237" t="s">
        <v>142</v>
      </c>
    </row>
    <row r="362" s="12" customFormat="1">
      <c r="B362" s="226"/>
      <c r="C362" s="227"/>
      <c r="D362" s="228" t="s">
        <v>203</v>
      </c>
      <c r="E362" s="229" t="s">
        <v>19</v>
      </c>
      <c r="F362" s="230" t="s">
        <v>1639</v>
      </c>
      <c r="G362" s="227"/>
      <c r="H362" s="231">
        <v>40.128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203</v>
      </c>
      <c r="AU362" s="237" t="s">
        <v>83</v>
      </c>
      <c r="AV362" s="12" t="s">
        <v>83</v>
      </c>
      <c r="AW362" s="12" t="s">
        <v>34</v>
      </c>
      <c r="AX362" s="12" t="s">
        <v>73</v>
      </c>
      <c r="AY362" s="237" t="s">
        <v>142</v>
      </c>
    </row>
    <row r="363" s="14" customFormat="1">
      <c r="B363" s="248"/>
      <c r="C363" s="249"/>
      <c r="D363" s="228" t="s">
        <v>203</v>
      </c>
      <c r="E363" s="250" t="s">
        <v>19</v>
      </c>
      <c r="F363" s="251" t="s">
        <v>208</v>
      </c>
      <c r="G363" s="249"/>
      <c r="H363" s="252">
        <v>3146.0350000000003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203</v>
      </c>
      <c r="AU363" s="258" t="s">
        <v>83</v>
      </c>
      <c r="AV363" s="14" t="s">
        <v>141</v>
      </c>
      <c r="AW363" s="14" t="s">
        <v>34</v>
      </c>
      <c r="AX363" s="14" t="s">
        <v>81</v>
      </c>
      <c r="AY363" s="258" t="s">
        <v>142</v>
      </c>
    </row>
    <row r="364" s="1" customFormat="1" ht="36" customHeight="1">
      <c r="B364" s="39"/>
      <c r="C364" s="197" t="s">
        <v>377</v>
      </c>
      <c r="D364" s="197" t="s">
        <v>137</v>
      </c>
      <c r="E364" s="198" t="s">
        <v>1336</v>
      </c>
      <c r="F364" s="199" t="s">
        <v>1337</v>
      </c>
      <c r="G364" s="200" t="s">
        <v>280</v>
      </c>
      <c r="H364" s="201">
        <v>0.129</v>
      </c>
      <c r="I364" s="202"/>
      <c r="J364" s="203">
        <f>ROUND(I364*H364,2)</f>
        <v>0</v>
      </c>
      <c r="K364" s="199" t="s">
        <v>194</v>
      </c>
      <c r="L364" s="44"/>
      <c r="M364" s="204" t="s">
        <v>19</v>
      </c>
      <c r="N364" s="205" t="s">
        <v>44</v>
      </c>
      <c r="O364" s="84"/>
      <c r="P364" s="206">
        <f>O364*H364</f>
        <v>0</v>
      </c>
      <c r="Q364" s="206">
        <v>0</v>
      </c>
      <c r="R364" s="206">
        <f>Q364*H364</f>
        <v>0</v>
      </c>
      <c r="S364" s="206">
        <v>0</v>
      </c>
      <c r="T364" s="207">
        <f>S364*H364</f>
        <v>0</v>
      </c>
      <c r="AR364" s="208" t="s">
        <v>141</v>
      </c>
      <c r="AT364" s="208" t="s">
        <v>137</v>
      </c>
      <c r="AU364" s="208" t="s">
        <v>83</v>
      </c>
      <c r="AY364" s="18" t="s">
        <v>142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8" t="s">
        <v>81</v>
      </c>
      <c r="BK364" s="209">
        <f>ROUND(I364*H364,2)</f>
        <v>0</v>
      </c>
      <c r="BL364" s="18" t="s">
        <v>141</v>
      </c>
      <c r="BM364" s="208" t="s">
        <v>1640</v>
      </c>
    </row>
    <row r="365" s="12" customFormat="1">
      <c r="B365" s="226"/>
      <c r="C365" s="227"/>
      <c r="D365" s="228" t="s">
        <v>203</v>
      </c>
      <c r="E365" s="229" t="s">
        <v>19</v>
      </c>
      <c r="F365" s="230" t="s">
        <v>1629</v>
      </c>
      <c r="G365" s="227"/>
      <c r="H365" s="231">
        <v>0.021000000000000001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AT365" s="237" t="s">
        <v>203</v>
      </c>
      <c r="AU365" s="237" t="s">
        <v>83</v>
      </c>
      <c r="AV365" s="12" t="s">
        <v>83</v>
      </c>
      <c r="AW365" s="12" t="s">
        <v>34</v>
      </c>
      <c r="AX365" s="12" t="s">
        <v>73</v>
      </c>
      <c r="AY365" s="237" t="s">
        <v>142</v>
      </c>
    </row>
    <row r="366" s="12" customFormat="1">
      <c r="B366" s="226"/>
      <c r="C366" s="227"/>
      <c r="D366" s="228" t="s">
        <v>203</v>
      </c>
      <c r="E366" s="229" t="s">
        <v>19</v>
      </c>
      <c r="F366" s="230" t="s">
        <v>1630</v>
      </c>
      <c r="G366" s="227"/>
      <c r="H366" s="231">
        <v>0.0070000000000000001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203</v>
      </c>
      <c r="AU366" s="237" t="s">
        <v>83</v>
      </c>
      <c r="AV366" s="12" t="s">
        <v>83</v>
      </c>
      <c r="AW366" s="12" t="s">
        <v>34</v>
      </c>
      <c r="AX366" s="12" t="s">
        <v>73</v>
      </c>
      <c r="AY366" s="237" t="s">
        <v>142</v>
      </c>
    </row>
    <row r="367" s="12" customFormat="1">
      <c r="B367" s="226"/>
      <c r="C367" s="227"/>
      <c r="D367" s="228" t="s">
        <v>203</v>
      </c>
      <c r="E367" s="229" t="s">
        <v>19</v>
      </c>
      <c r="F367" s="230" t="s">
        <v>1631</v>
      </c>
      <c r="G367" s="227"/>
      <c r="H367" s="231">
        <v>0.10100000000000001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AT367" s="237" t="s">
        <v>203</v>
      </c>
      <c r="AU367" s="237" t="s">
        <v>83</v>
      </c>
      <c r="AV367" s="12" t="s">
        <v>83</v>
      </c>
      <c r="AW367" s="12" t="s">
        <v>34</v>
      </c>
      <c r="AX367" s="12" t="s">
        <v>73</v>
      </c>
      <c r="AY367" s="237" t="s">
        <v>142</v>
      </c>
    </row>
    <row r="368" s="13" customFormat="1">
      <c r="B368" s="238"/>
      <c r="C368" s="239"/>
      <c r="D368" s="228" t="s">
        <v>203</v>
      </c>
      <c r="E368" s="240" t="s">
        <v>19</v>
      </c>
      <c r="F368" s="241" t="s">
        <v>1632</v>
      </c>
      <c r="G368" s="239"/>
      <c r="H368" s="240" t="s">
        <v>19</v>
      </c>
      <c r="I368" s="242"/>
      <c r="J368" s="239"/>
      <c r="K368" s="239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203</v>
      </c>
      <c r="AU368" s="247" t="s">
        <v>83</v>
      </c>
      <c r="AV368" s="13" t="s">
        <v>81</v>
      </c>
      <c r="AW368" s="13" t="s">
        <v>34</v>
      </c>
      <c r="AX368" s="13" t="s">
        <v>73</v>
      </c>
      <c r="AY368" s="247" t="s">
        <v>142</v>
      </c>
    </row>
    <row r="369" s="14" customFormat="1">
      <c r="B369" s="248"/>
      <c r="C369" s="249"/>
      <c r="D369" s="228" t="s">
        <v>203</v>
      </c>
      <c r="E369" s="250" t="s">
        <v>19</v>
      </c>
      <c r="F369" s="251" t="s">
        <v>208</v>
      </c>
      <c r="G369" s="249"/>
      <c r="H369" s="252">
        <v>0.129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203</v>
      </c>
      <c r="AU369" s="258" t="s">
        <v>83</v>
      </c>
      <c r="AV369" s="14" t="s">
        <v>141</v>
      </c>
      <c r="AW369" s="14" t="s">
        <v>34</v>
      </c>
      <c r="AX369" s="14" t="s">
        <v>81</v>
      </c>
      <c r="AY369" s="258" t="s">
        <v>142</v>
      </c>
    </row>
    <row r="370" s="1" customFormat="1" ht="48" customHeight="1">
      <c r="B370" s="39"/>
      <c r="C370" s="197" t="s">
        <v>380</v>
      </c>
      <c r="D370" s="197" t="s">
        <v>137</v>
      </c>
      <c r="E370" s="198" t="s">
        <v>1347</v>
      </c>
      <c r="F370" s="199" t="s">
        <v>1348</v>
      </c>
      <c r="G370" s="200" t="s">
        <v>280</v>
      </c>
      <c r="H370" s="201">
        <v>2.4569999999999999</v>
      </c>
      <c r="I370" s="202"/>
      <c r="J370" s="203">
        <f>ROUND(I370*H370,2)</f>
        <v>0</v>
      </c>
      <c r="K370" s="199" t="s">
        <v>194</v>
      </c>
      <c r="L370" s="44"/>
      <c r="M370" s="204" t="s">
        <v>19</v>
      </c>
      <c r="N370" s="205" t="s">
        <v>44</v>
      </c>
      <c r="O370" s="84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AR370" s="208" t="s">
        <v>141</v>
      </c>
      <c r="AT370" s="208" t="s">
        <v>137</v>
      </c>
      <c r="AU370" s="208" t="s">
        <v>83</v>
      </c>
      <c r="AY370" s="18" t="s">
        <v>142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8" t="s">
        <v>81</v>
      </c>
      <c r="BK370" s="209">
        <f>ROUND(I370*H370,2)</f>
        <v>0</v>
      </c>
      <c r="BL370" s="18" t="s">
        <v>141</v>
      </c>
      <c r="BM370" s="208" t="s">
        <v>1641</v>
      </c>
    </row>
    <row r="371" s="1" customFormat="1">
      <c r="B371" s="39"/>
      <c r="C371" s="40"/>
      <c r="D371" s="228" t="s">
        <v>213</v>
      </c>
      <c r="E371" s="40"/>
      <c r="F371" s="259" t="s">
        <v>1642</v>
      </c>
      <c r="G371" s="40"/>
      <c r="H371" s="40"/>
      <c r="I371" s="136"/>
      <c r="J371" s="40"/>
      <c r="K371" s="40"/>
      <c r="L371" s="44"/>
      <c r="M371" s="260"/>
      <c r="N371" s="84"/>
      <c r="O371" s="84"/>
      <c r="P371" s="84"/>
      <c r="Q371" s="84"/>
      <c r="R371" s="84"/>
      <c r="S371" s="84"/>
      <c r="T371" s="85"/>
      <c r="AT371" s="18" t="s">
        <v>213</v>
      </c>
      <c r="AU371" s="18" t="s">
        <v>83</v>
      </c>
    </row>
    <row r="372" s="12" customFormat="1">
      <c r="B372" s="226"/>
      <c r="C372" s="227"/>
      <c r="D372" s="228" t="s">
        <v>203</v>
      </c>
      <c r="E372" s="229" t="s">
        <v>19</v>
      </c>
      <c r="F372" s="230" t="s">
        <v>1643</v>
      </c>
      <c r="G372" s="227"/>
      <c r="H372" s="231">
        <v>0.39800000000000002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203</v>
      </c>
      <c r="AU372" s="237" t="s">
        <v>83</v>
      </c>
      <c r="AV372" s="12" t="s">
        <v>83</v>
      </c>
      <c r="AW372" s="12" t="s">
        <v>34</v>
      </c>
      <c r="AX372" s="12" t="s">
        <v>73</v>
      </c>
      <c r="AY372" s="237" t="s">
        <v>142</v>
      </c>
    </row>
    <row r="373" s="12" customFormat="1">
      <c r="B373" s="226"/>
      <c r="C373" s="227"/>
      <c r="D373" s="228" t="s">
        <v>203</v>
      </c>
      <c r="E373" s="229" t="s">
        <v>19</v>
      </c>
      <c r="F373" s="230" t="s">
        <v>1644</v>
      </c>
      <c r="G373" s="227"/>
      <c r="H373" s="231">
        <v>0.13600000000000001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203</v>
      </c>
      <c r="AU373" s="237" t="s">
        <v>83</v>
      </c>
      <c r="AV373" s="12" t="s">
        <v>83</v>
      </c>
      <c r="AW373" s="12" t="s">
        <v>34</v>
      </c>
      <c r="AX373" s="12" t="s">
        <v>73</v>
      </c>
      <c r="AY373" s="237" t="s">
        <v>142</v>
      </c>
    </row>
    <row r="374" s="12" customFormat="1">
      <c r="B374" s="226"/>
      <c r="C374" s="227"/>
      <c r="D374" s="228" t="s">
        <v>203</v>
      </c>
      <c r="E374" s="229" t="s">
        <v>19</v>
      </c>
      <c r="F374" s="230" t="s">
        <v>1645</v>
      </c>
      <c r="G374" s="227"/>
      <c r="H374" s="231">
        <v>1.923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AT374" s="237" t="s">
        <v>203</v>
      </c>
      <c r="AU374" s="237" t="s">
        <v>83</v>
      </c>
      <c r="AV374" s="12" t="s">
        <v>83</v>
      </c>
      <c r="AW374" s="12" t="s">
        <v>34</v>
      </c>
      <c r="AX374" s="12" t="s">
        <v>73</v>
      </c>
      <c r="AY374" s="237" t="s">
        <v>142</v>
      </c>
    </row>
    <row r="375" s="13" customFormat="1">
      <c r="B375" s="238"/>
      <c r="C375" s="239"/>
      <c r="D375" s="228" t="s">
        <v>203</v>
      </c>
      <c r="E375" s="240" t="s">
        <v>19</v>
      </c>
      <c r="F375" s="241" t="s">
        <v>1632</v>
      </c>
      <c r="G375" s="239"/>
      <c r="H375" s="240" t="s">
        <v>19</v>
      </c>
      <c r="I375" s="242"/>
      <c r="J375" s="239"/>
      <c r="K375" s="239"/>
      <c r="L375" s="243"/>
      <c r="M375" s="244"/>
      <c r="N375" s="245"/>
      <c r="O375" s="245"/>
      <c r="P375" s="245"/>
      <c r="Q375" s="245"/>
      <c r="R375" s="245"/>
      <c r="S375" s="245"/>
      <c r="T375" s="246"/>
      <c r="AT375" s="247" t="s">
        <v>203</v>
      </c>
      <c r="AU375" s="247" t="s">
        <v>83</v>
      </c>
      <c r="AV375" s="13" t="s">
        <v>81</v>
      </c>
      <c r="AW375" s="13" t="s">
        <v>34</v>
      </c>
      <c r="AX375" s="13" t="s">
        <v>73</v>
      </c>
      <c r="AY375" s="247" t="s">
        <v>142</v>
      </c>
    </row>
    <row r="376" s="14" customFormat="1">
      <c r="B376" s="248"/>
      <c r="C376" s="249"/>
      <c r="D376" s="228" t="s">
        <v>203</v>
      </c>
      <c r="E376" s="250" t="s">
        <v>19</v>
      </c>
      <c r="F376" s="251" t="s">
        <v>208</v>
      </c>
      <c r="G376" s="249"/>
      <c r="H376" s="252">
        <v>2.4569999999999999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203</v>
      </c>
      <c r="AU376" s="258" t="s">
        <v>83</v>
      </c>
      <c r="AV376" s="14" t="s">
        <v>141</v>
      </c>
      <c r="AW376" s="14" t="s">
        <v>34</v>
      </c>
      <c r="AX376" s="14" t="s">
        <v>81</v>
      </c>
      <c r="AY376" s="258" t="s">
        <v>142</v>
      </c>
    </row>
    <row r="377" s="11" customFormat="1" ht="22.8" customHeight="1">
      <c r="B377" s="210"/>
      <c r="C377" s="211"/>
      <c r="D377" s="212" t="s">
        <v>72</v>
      </c>
      <c r="E377" s="224" t="s">
        <v>1370</v>
      </c>
      <c r="F377" s="224" t="s">
        <v>1371</v>
      </c>
      <c r="G377" s="211"/>
      <c r="H377" s="211"/>
      <c r="I377" s="214"/>
      <c r="J377" s="225">
        <f>BK377</f>
        <v>0</v>
      </c>
      <c r="K377" s="211"/>
      <c r="L377" s="216"/>
      <c r="M377" s="217"/>
      <c r="N377" s="218"/>
      <c r="O377" s="218"/>
      <c r="P377" s="219">
        <f>P378</f>
        <v>0</v>
      </c>
      <c r="Q377" s="218"/>
      <c r="R377" s="219">
        <f>R378</f>
        <v>0</v>
      </c>
      <c r="S377" s="218"/>
      <c r="T377" s="220">
        <f>T378</f>
        <v>0</v>
      </c>
      <c r="AR377" s="221" t="s">
        <v>81</v>
      </c>
      <c r="AT377" s="222" t="s">
        <v>72</v>
      </c>
      <c r="AU377" s="222" t="s">
        <v>81</v>
      </c>
      <c r="AY377" s="221" t="s">
        <v>142</v>
      </c>
      <c r="BK377" s="223">
        <f>BK378</f>
        <v>0</v>
      </c>
    </row>
    <row r="378" s="1" customFormat="1" ht="48" customHeight="1">
      <c r="B378" s="39"/>
      <c r="C378" s="197" t="s">
        <v>383</v>
      </c>
      <c r="D378" s="197" t="s">
        <v>137</v>
      </c>
      <c r="E378" s="198" t="s">
        <v>1646</v>
      </c>
      <c r="F378" s="199" t="s">
        <v>1647</v>
      </c>
      <c r="G378" s="200" t="s">
        <v>280</v>
      </c>
      <c r="H378" s="201">
        <v>44.622</v>
      </c>
      <c r="I378" s="202"/>
      <c r="J378" s="203">
        <f>ROUND(I378*H378,2)</f>
        <v>0</v>
      </c>
      <c r="K378" s="199" t="s">
        <v>194</v>
      </c>
      <c r="L378" s="44"/>
      <c r="M378" s="274" t="s">
        <v>19</v>
      </c>
      <c r="N378" s="275" t="s">
        <v>44</v>
      </c>
      <c r="O378" s="276"/>
      <c r="P378" s="277">
        <f>O378*H378</f>
        <v>0</v>
      </c>
      <c r="Q378" s="277">
        <v>0</v>
      </c>
      <c r="R378" s="277">
        <f>Q378*H378</f>
        <v>0</v>
      </c>
      <c r="S378" s="277">
        <v>0</v>
      </c>
      <c r="T378" s="278">
        <f>S378*H378</f>
        <v>0</v>
      </c>
      <c r="AR378" s="208" t="s">
        <v>141</v>
      </c>
      <c r="AT378" s="208" t="s">
        <v>137</v>
      </c>
      <c r="AU378" s="208" t="s">
        <v>83</v>
      </c>
      <c r="AY378" s="18" t="s">
        <v>142</v>
      </c>
      <c r="BE378" s="209">
        <f>IF(N378="základní",J378,0)</f>
        <v>0</v>
      </c>
      <c r="BF378" s="209">
        <f>IF(N378="snížená",J378,0)</f>
        <v>0</v>
      </c>
      <c r="BG378" s="209">
        <f>IF(N378="zákl. přenesená",J378,0)</f>
        <v>0</v>
      </c>
      <c r="BH378" s="209">
        <f>IF(N378="sníž. přenesená",J378,0)</f>
        <v>0</v>
      </c>
      <c r="BI378" s="209">
        <f>IF(N378="nulová",J378,0)</f>
        <v>0</v>
      </c>
      <c r="BJ378" s="18" t="s">
        <v>81</v>
      </c>
      <c r="BK378" s="209">
        <f>ROUND(I378*H378,2)</f>
        <v>0</v>
      </c>
      <c r="BL378" s="18" t="s">
        <v>141</v>
      </c>
      <c r="BM378" s="208" t="s">
        <v>1648</v>
      </c>
    </row>
    <row r="379" s="1" customFormat="1" ht="6.96" customHeight="1">
      <c r="B379" s="59"/>
      <c r="C379" s="60"/>
      <c r="D379" s="60"/>
      <c r="E379" s="60"/>
      <c r="F379" s="60"/>
      <c r="G379" s="60"/>
      <c r="H379" s="60"/>
      <c r="I379" s="162"/>
      <c r="J379" s="60"/>
      <c r="K379" s="60"/>
      <c r="L379" s="44"/>
    </row>
  </sheetData>
  <sheetProtection sheet="1" autoFilter="0" formatColumns="0" formatRows="0" objects="1" scenarios="1" spinCount="100000" saltValue="FuMGsDA+7Pafm/XVssDCOTthcurpVkKL9cef5RkVHA5rF8RID4HchpuuX+zn/kURwLiyYHq99ZV15D2Yy9K78Q==" hashValue="DXqv0Xo5nNEyfw4llPILwmgDt6cAALd8Jn8fyPcV97u/YaOkI7iJOhCfBVEOwiGaIEd4tng/g7JtJdjHn4qyvQ==" algorithmName="SHA-512" password="CC35"/>
  <autoFilter ref="C85:K37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95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1649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1650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ROUND(J89,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ROUND((SUM(BE89:BE321)),  2)</f>
        <v>0</v>
      </c>
      <c r="I33" s="151">
        <v>0.20999999999999999</v>
      </c>
      <c r="J33" s="150">
        <f>ROUND(((SUM(BE89:BE321))*I33),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ROUND((SUM(BF89:BF321)),  2)</f>
        <v>0</v>
      </c>
      <c r="I34" s="151">
        <v>0.14999999999999999</v>
      </c>
      <c r="J34" s="150">
        <f>ROUND(((SUM(BF89:BF321))*I34),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ROUND((SUM(BG89:BG321)),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ROUND((SUM(BH89:BH321)),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ROUND((SUM(BI89:BI321)),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301 - kanalizace včetně přípojek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>Vladimír Baštář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J89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J90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J91</f>
        <v>0</v>
      </c>
      <c r="K61" s="180"/>
      <c r="L61" s="185"/>
    </row>
    <row r="62" s="9" customFormat="1" ht="19.92" customHeight="1">
      <c r="B62" s="179"/>
      <c r="C62" s="180"/>
      <c r="D62" s="181" t="s">
        <v>406</v>
      </c>
      <c r="E62" s="182"/>
      <c r="F62" s="182"/>
      <c r="G62" s="182"/>
      <c r="H62" s="182"/>
      <c r="I62" s="183"/>
      <c r="J62" s="184">
        <f>J195</f>
        <v>0</v>
      </c>
      <c r="K62" s="180"/>
      <c r="L62" s="185"/>
    </row>
    <row r="63" s="9" customFormat="1" ht="19.92" customHeight="1">
      <c r="B63" s="179"/>
      <c r="C63" s="180"/>
      <c r="D63" s="181" t="s">
        <v>407</v>
      </c>
      <c r="E63" s="182"/>
      <c r="F63" s="182"/>
      <c r="G63" s="182"/>
      <c r="H63" s="182"/>
      <c r="I63" s="183"/>
      <c r="J63" s="184">
        <f>J197</f>
        <v>0</v>
      </c>
      <c r="K63" s="180"/>
      <c r="L63" s="185"/>
    </row>
    <row r="64" s="9" customFormat="1" ht="19.92" customHeight="1">
      <c r="B64" s="179"/>
      <c r="C64" s="180"/>
      <c r="D64" s="181" t="s">
        <v>408</v>
      </c>
      <c r="E64" s="182"/>
      <c r="F64" s="182"/>
      <c r="G64" s="182"/>
      <c r="H64" s="182"/>
      <c r="I64" s="183"/>
      <c r="J64" s="184">
        <f>J209</f>
        <v>0</v>
      </c>
      <c r="K64" s="180"/>
      <c r="L64" s="185"/>
    </row>
    <row r="65" s="9" customFormat="1" ht="19.92" customHeight="1">
      <c r="B65" s="179"/>
      <c r="C65" s="180"/>
      <c r="D65" s="181" t="s">
        <v>409</v>
      </c>
      <c r="E65" s="182"/>
      <c r="F65" s="182"/>
      <c r="G65" s="182"/>
      <c r="H65" s="182"/>
      <c r="I65" s="183"/>
      <c r="J65" s="184">
        <f>J223</f>
        <v>0</v>
      </c>
      <c r="K65" s="180"/>
      <c r="L65" s="185"/>
    </row>
    <row r="66" s="9" customFormat="1" ht="14.88" customHeight="1">
      <c r="B66" s="179"/>
      <c r="C66" s="180"/>
      <c r="D66" s="181" t="s">
        <v>1651</v>
      </c>
      <c r="E66" s="182"/>
      <c r="F66" s="182"/>
      <c r="G66" s="182"/>
      <c r="H66" s="182"/>
      <c r="I66" s="183"/>
      <c r="J66" s="184">
        <f>J224</f>
        <v>0</v>
      </c>
      <c r="K66" s="180"/>
      <c r="L66" s="185"/>
    </row>
    <row r="67" s="9" customFormat="1" ht="19.92" customHeight="1">
      <c r="B67" s="179"/>
      <c r="C67" s="180"/>
      <c r="D67" s="181" t="s">
        <v>410</v>
      </c>
      <c r="E67" s="182"/>
      <c r="F67" s="182"/>
      <c r="G67" s="182"/>
      <c r="H67" s="182"/>
      <c r="I67" s="183"/>
      <c r="J67" s="184">
        <f>J306</f>
        <v>0</v>
      </c>
      <c r="K67" s="180"/>
      <c r="L67" s="185"/>
    </row>
    <row r="68" s="9" customFormat="1" ht="19.92" customHeight="1">
      <c r="B68" s="179"/>
      <c r="C68" s="180"/>
      <c r="D68" s="181" t="s">
        <v>411</v>
      </c>
      <c r="E68" s="182"/>
      <c r="F68" s="182"/>
      <c r="G68" s="182"/>
      <c r="H68" s="182"/>
      <c r="I68" s="183"/>
      <c r="J68" s="184">
        <f>J308</f>
        <v>0</v>
      </c>
      <c r="K68" s="180"/>
      <c r="L68" s="185"/>
    </row>
    <row r="69" s="9" customFormat="1" ht="19.92" customHeight="1">
      <c r="B69" s="179"/>
      <c r="C69" s="180"/>
      <c r="D69" s="181" t="s">
        <v>412</v>
      </c>
      <c r="E69" s="182"/>
      <c r="F69" s="182"/>
      <c r="G69" s="182"/>
      <c r="H69" s="182"/>
      <c r="I69" s="183"/>
      <c r="J69" s="184">
        <f>J320</f>
        <v>0</v>
      </c>
      <c r="K69" s="180"/>
      <c r="L69" s="185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6.96" customHeight="1">
      <c r="B71" s="59"/>
      <c r="C71" s="60"/>
      <c r="D71" s="60"/>
      <c r="E71" s="60"/>
      <c r="F71" s="60"/>
      <c r="G71" s="60"/>
      <c r="H71" s="60"/>
      <c r="I71" s="162"/>
      <c r="J71" s="60"/>
      <c r="K71" s="60"/>
      <c r="L71" s="44"/>
    </row>
    <row r="75" s="1" customFormat="1" ht="6.96" customHeight="1">
      <c r="B75" s="61"/>
      <c r="C75" s="62"/>
      <c r="D75" s="62"/>
      <c r="E75" s="62"/>
      <c r="F75" s="62"/>
      <c r="G75" s="62"/>
      <c r="H75" s="62"/>
      <c r="I75" s="165"/>
      <c r="J75" s="62"/>
      <c r="K75" s="62"/>
      <c r="L75" s="44"/>
    </row>
    <row r="76" s="1" customFormat="1" ht="24.96" customHeight="1">
      <c r="B76" s="39"/>
      <c r="C76" s="24" t="s">
        <v>124</v>
      </c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16.5" customHeight="1">
      <c r="B79" s="39"/>
      <c r="C79" s="40"/>
      <c r="D79" s="40"/>
      <c r="E79" s="166" t="str">
        <f>E7</f>
        <v>Rekonstrukce Peškovy ulice - 1. etapa, DI1</v>
      </c>
      <c r="F79" s="33"/>
      <c r="G79" s="33"/>
      <c r="H79" s="33"/>
      <c r="I79" s="136"/>
      <c r="J79" s="40"/>
      <c r="K79" s="40"/>
      <c r="L79" s="44"/>
    </row>
    <row r="80" s="1" customFormat="1" ht="12" customHeight="1">
      <c r="B80" s="39"/>
      <c r="C80" s="33" t="s">
        <v>115</v>
      </c>
      <c r="D80" s="40"/>
      <c r="E80" s="40"/>
      <c r="F80" s="40"/>
      <c r="G80" s="40"/>
      <c r="H80" s="40"/>
      <c r="I80" s="136"/>
      <c r="J80" s="40"/>
      <c r="K80" s="40"/>
      <c r="L80" s="44"/>
    </row>
    <row r="81" s="1" customFormat="1" ht="16.5" customHeight="1">
      <c r="B81" s="39"/>
      <c r="C81" s="40"/>
      <c r="D81" s="40"/>
      <c r="E81" s="69" t="str">
        <f>E9</f>
        <v>301 - kanalizace včetně přípojek - etapa 1</v>
      </c>
      <c r="F81" s="40"/>
      <c r="G81" s="40"/>
      <c r="H81" s="40"/>
      <c r="I81" s="136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 xml:space="preserve"> </v>
      </c>
      <c r="G83" s="40"/>
      <c r="H83" s="40"/>
      <c r="I83" s="139" t="s">
        <v>23</v>
      </c>
      <c r="J83" s="72" t="str">
        <f>IF(J12="","",J12)</f>
        <v>17. 3. 2020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44"/>
    </row>
    <row r="85" s="1" customFormat="1" ht="15.15" customHeight="1">
      <c r="B85" s="39"/>
      <c r="C85" s="33" t="s">
        <v>25</v>
      </c>
      <c r="D85" s="40"/>
      <c r="E85" s="40"/>
      <c r="F85" s="28" t="str">
        <f>E15</f>
        <v xml:space="preserve"> </v>
      </c>
      <c r="G85" s="40"/>
      <c r="H85" s="40"/>
      <c r="I85" s="139" t="s">
        <v>32</v>
      </c>
      <c r="J85" s="37" t="str">
        <f>E21</f>
        <v xml:space="preserve"> </v>
      </c>
      <c r="K85" s="40"/>
      <c r="L85" s="44"/>
    </row>
    <row r="86" s="1" customFormat="1" ht="15.15" customHeight="1">
      <c r="B86" s="39"/>
      <c r="C86" s="33" t="s">
        <v>30</v>
      </c>
      <c r="D86" s="40"/>
      <c r="E86" s="40"/>
      <c r="F86" s="28" t="str">
        <f>IF(E18="","",E18)</f>
        <v>Vyplň údaj</v>
      </c>
      <c r="G86" s="40"/>
      <c r="H86" s="40"/>
      <c r="I86" s="139" t="s">
        <v>35</v>
      </c>
      <c r="J86" s="37" t="str">
        <f>E24</f>
        <v>Vladimír Baštář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36"/>
      <c r="J87" s="40"/>
      <c r="K87" s="40"/>
      <c r="L87" s="44"/>
    </row>
    <row r="88" s="10" customFormat="1" ht="29.28" customHeight="1">
      <c r="B88" s="186"/>
      <c r="C88" s="187" t="s">
        <v>125</v>
      </c>
      <c r="D88" s="188" t="s">
        <v>58</v>
      </c>
      <c r="E88" s="188" t="s">
        <v>54</v>
      </c>
      <c r="F88" s="188" t="s">
        <v>55</v>
      </c>
      <c r="G88" s="188" t="s">
        <v>126</v>
      </c>
      <c r="H88" s="188" t="s">
        <v>127</v>
      </c>
      <c r="I88" s="189" t="s">
        <v>128</v>
      </c>
      <c r="J88" s="190" t="s">
        <v>120</v>
      </c>
      <c r="K88" s="191" t="s">
        <v>129</v>
      </c>
      <c r="L88" s="192"/>
      <c r="M88" s="92" t="s">
        <v>19</v>
      </c>
      <c r="N88" s="93" t="s">
        <v>43</v>
      </c>
      <c r="O88" s="93" t="s">
        <v>130</v>
      </c>
      <c r="P88" s="93" t="s">
        <v>131</v>
      </c>
      <c r="Q88" s="93" t="s">
        <v>132</v>
      </c>
      <c r="R88" s="93" t="s">
        <v>133</v>
      </c>
      <c r="S88" s="93" t="s">
        <v>134</v>
      </c>
      <c r="T88" s="94" t="s">
        <v>135</v>
      </c>
    </row>
    <row r="89" s="1" customFormat="1" ht="22.8" customHeight="1">
      <c r="B89" s="39"/>
      <c r="C89" s="99" t="s">
        <v>136</v>
      </c>
      <c r="D89" s="40"/>
      <c r="E89" s="40"/>
      <c r="F89" s="40"/>
      <c r="G89" s="40"/>
      <c r="H89" s="40"/>
      <c r="I89" s="136"/>
      <c r="J89" s="193">
        <f>BK89</f>
        <v>0</v>
      </c>
      <c r="K89" s="40"/>
      <c r="L89" s="44"/>
      <c r="M89" s="95"/>
      <c r="N89" s="96"/>
      <c r="O89" s="96"/>
      <c r="P89" s="194">
        <f>P90</f>
        <v>0</v>
      </c>
      <c r="Q89" s="96"/>
      <c r="R89" s="194">
        <f>R90</f>
        <v>1606.7873532399999</v>
      </c>
      <c r="S89" s="96"/>
      <c r="T89" s="195">
        <f>T90</f>
        <v>360.7724</v>
      </c>
      <c r="AT89" s="18" t="s">
        <v>72</v>
      </c>
      <c r="AU89" s="18" t="s">
        <v>121</v>
      </c>
      <c r="BK89" s="196">
        <f>BK90</f>
        <v>0</v>
      </c>
    </row>
    <row r="90" s="11" customFormat="1" ht="25.92" customHeight="1">
      <c r="B90" s="210"/>
      <c r="C90" s="211"/>
      <c r="D90" s="212" t="s">
        <v>72</v>
      </c>
      <c r="E90" s="213" t="s">
        <v>196</v>
      </c>
      <c r="F90" s="213" t="s">
        <v>197</v>
      </c>
      <c r="G90" s="211"/>
      <c r="H90" s="211"/>
      <c r="I90" s="214"/>
      <c r="J90" s="215">
        <f>BK90</f>
        <v>0</v>
      </c>
      <c r="K90" s="211"/>
      <c r="L90" s="216"/>
      <c r="M90" s="217"/>
      <c r="N90" s="218"/>
      <c r="O90" s="218"/>
      <c r="P90" s="219">
        <f>P91+P195+P197+P209+P223+P306+P308+P320</f>
        <v>0</v>
      </c>
      <c r="Q90" s="218"/>
      <c r="R90" s="219">
        <f>R91+R195+R197+R209+R223+R306+R308+R320</f>
        <v>1606.7873532399999</v>
      </c>
      <c r="S90" s="218"/>
      <c r="T90" s="220">
        <f>T91+T195+T197+T209+T223+T306+T308+T320</f>
        <v>360.7724</v>
      </c>
      <c r="AR90" s="221" t="s">
        <v>81</v>
      </c>
      <c r="AT90" s="222" t="s">
        <v>72</v>
      </c>
      <c r="AU90" s="222" t="s">
        <v>73</v>
      </c>
      <c r="AY90" s="221" t="s">
        <v>142</v>
      </c>
      <c r="BK90" s="223">
        <f>BK91+BK195+BK197+BK209+BK223+BK306+BK308+BK320</f>
        <v>0</v>
      </c>
    </row>
    <row r="91" s="11" customFormat="1" ht="22.8" customHeight="1">
      <c r="B91" s="210"/>
      <c r="C91" s="211"/>
      <c r="D91" s="212" t="s">
        <v>72</v>
      </c>
      <c r="E91" s="224" t="s">
        <v>81</v>
      </c>
      <c r="F91" s="224" t="s">
        <v>414</v>
      </c>
      <c r="G91" s="211"/>
      <c r="H91" s="211"/>
      <c r="I91" s="214"/>
      <c r="J91" s="225">
        <f>BK91</f>
        <v>0</v>
      </c>
      <c r="K91" s="211"/>
      <c r="L91" s="216"/>
      <c r="M91" s="217"/>
      <c r="N91" s="218"/>
      <c r="O91" s="218"/>
      <c r="P91" s="219">
        <f>SUM(P92:P194)</f>
        <v>0</v>
      </c>
      <c r="Q91" s="218"/>
      <c r="R91" s="219">
        <f>SUM(R92:R194)</f>
        <v>1476.1406115</v>
      </c>
      <c r="S91" s="218"/>
      <c r="T91" s="220">
        <f>SUM(T92:T194)</f>
        <v>254.5444</v>
      </c>
      <c r="AR91" s="221" t="s">
        <v>81</v>
      </c>
      <c r="AT91" s="222" t="s">
        <v>72</v>
      </c>
      <c r="AU91" s="222" t="s">
        <v>81</v>
      </c>
      <c r="AY91" s="221" t="s">
        <v>142</v>
      </c>
      <c r="BK91" s="223">
        <f>SUM(BK92:BK194)</f>
        <v>0</v>
      </c>
    </row>
    <row r="92" s="1" customFormat="1" ht="60" customHeight="1">
      <c r="B92" s="39"/>
      <c r="C92" s="197" t="s">
        <v>81</v>
      </c>
      <c r="D92" s="197" t="s">
        <v>137</v>
      </c>
      <c r="E92" s="198" t="s">
        <v>1413</v>
      </c>
      <c r="F92" s="199" t="s">
        <v>1414</v>
      </c>
      <c r="G92" s="200" t="s">
        <v>417</v>
      </c>
      <c r="H92" s="201">
        <v>188.75999999999999</v>
      </c>
      <c r="I92" s="202"/>
      <c r="J92" s="203">
        <f>ROUND(I92*H92,2)</f>
        <v>0</v>
      </c>
      <c r="K92" s="199" t="s">
        <v>194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0.28999999999999998</v>
      </c>
      <c r="T92" s="207">
        <f>S92*H92</f>
        <v>54.740399999999994</v>
      </c>
      <c r="AR92" s="208" t="s">
        <v>141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1652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1653</v>
      </c>
      <c r="G93" s="227"/>
      <c r="H93" s="231">
        <v>45.359999999999999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73</v>
      </c>
      <c r="AY93" s="237" t="s">
        <v>142</v>
      </c>
    </row>
    <row r="94" s="12" customFormat="1">
      <c r="B94" s="226"/>
      <c r="C94" s="227"/>
      <c r="D94" s="228" t="s">
        <v>203</v>
      </c>
      <c r="E94" s="229" t="s">
        <v>19</v>
      </c>
      <c r="F94" s="230" t="s">
        <v>1654</v>
      </c>
      <c r="G94" s="227"/>
      <c r="H94" s="231">
        <v>143.40000000000001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203</v>
      </c>
      <c r="AU94" s="237" t="s">
        <v>83</v>
      </c>
      <c r="AV94" s="12" t="s">
        <v>83</v>
      </c>
      <c r="AW94" s="12" t="s">
        <v>34</v>
      </c>
      <c r="AX94" s="12" t="s">
        <v>73</v>
      </c>
      <c r="AY94" s="237" t="s">
        <v>142</v>
      </c>
    </row>
    <row r="95" s="14" customFormat="1">
      <c r="B95" s="248"/>
      <c r="C95" s="249"/>
      <c r="D95" s="228" t="s">
        <v>203</v>
      </c>
      <c r="E95" s="250" t="s">
        <v>19</v>
      </c>
      <c r="F95" s="251" t="s">
        <v>208</v>
      </c>
      <c r="G95" s="249"/>
      <c r="H95" s="252">
        <v>188.75999999999999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203</v>
      </c>
      <c r="AU95" s="258" t="s">
        <v>83</v>
      </c>
      <c r="AV95" s="14" t="s">
        <v>141</v>
      </c>
      <c r="AW95" s="14" t="s">
        <v>34</v>
      </c>
      <c r="AX95" s="14" t="s">
        <v>81</v>
      </c>
      <c r="AY95" s="258" t="s">
        <v>142</v>
      </c>
    </row>
    <row r="96" s="1" customFormat="1" ht="60" customHeight="1">
      <c r="B96" s="39"/>
      <c r="C96" s="197" t="s">
        <v>83</v>
      </c>
      <c r="D96" s="197" t="s">
        <v>137</v>
      </c>
      <c r="E96" s="198" t="s">
        <v>1655</v>
      </c>
      <c r="F96" s="199" t="s">
        <v>1656</v>
      </c>
      <c r="G96" s="200" t="s">
        <v>417</v>
      </c>
      <c r="H96" s="201">
        <v>454.10000000000002</v>
      </c>
      <c r="I96" s="202"/>
      <c r="J96" s="203">
        <f>ROUND(I96*H96,2)</f>
        <v>0</v>
      </c>
      <c r="K96" s="199" t="s">
        <v>194</v>
      </c>
      <c r="L96" s="44"/>
      <c r="M96" s="204" t="s">
        <v>19</v>
      </c>
      <c r="N96" s="205" t="s">
        <v>44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0.44</v>
      </c>
      <c r="T96" s="207">
        <f>S96*H96</f>
        <v>199.804</v>
      </c>
      <c r="AR96" s="208" t="s">
        <v>141</v>
      </c>
      <c r="AT96" s="208" t="s">
        <v>137</v>
      </c>
      <c r="AU96" s="208" t="s">
        <v>83</v>
      </c>
      <c r="AY96" s="18" t="s">
        <v>142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81</v>
      </c>
      <c r="BK96" s="209">
        <f>ROUND(I96*H96,2)</f>
        <v>0</v>
      </c>
      <c r="BL96" s="18" t="s">
        <v>141</v>
      </c>
      <c r="BM96" s="208" t="s">
        <v>1657</v>
      </c>
    </row>
    <row r="97" s="12" customFormat="1">
      <c r="B97" s="226"/>
      <c r="C97" s="227"/>
      <c r="D97" s="228" t="s">
        <v>203</v>
      </c>
      <c r="E97" s="229" t="s">
        <v>19</v>
      </c>
      <c r="F97" s="230" t="s">
        <v>1658</v>
      </c>
      <c r="G97" s="227"/>
      <c r="H97" s="231">
        <v>310.80000000000001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203</v>
      </c>
      <c r="AU97" s="237" t="s">
        <v>83</v>
      </c>
      <c r="AV97" s="12" t="s">
        <v>83</v>
      </c>
      <c r="AW97" s="12" t="s">
        <v>34</v>
      </c>
      <c r="AX97" s="12" t="s">
        <v>73</v>
      </c>
      <c r="AY97" s="237" t="s">
        <v>142</v>
      </c>
    </row>
    <row r="98" s="12" customFormat="1">
      <c r="B98" s="226"/>
      <c r="C98" s="227"/>
      <c r="D98" s="228" t="s">
        <v>203</v>
      </c>
      <c r="E98" s="229" t="s">
        <v>19</v>
      </c>
      <c r="F98" s="230" t="s">
        <v>1659</v>
      </c>
      <c r="G98" s="227"/>
      <c r="H98" s="231">
        <v>143.30000000000001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203</v>
      </c>
      <c r="AU98" s="237" t="s">
        <v>83</v>
      </c>
      <c r="AV98" s="12" t="s">
        <v>83</v>
      </c>
      <c r="AW98" s="12" t="s">
        <v>34</v>
      </c>
      <c r="AX98" s="12" t="s">
        <v>73</v>
      </c>
      <c r="AY98" s="237" t="s">
        <v>142</v>
      </c>
    </row>
    <row r="99" s="14" customFormat="1">
      <c r="B99" s="248"/>
      <c r="C99" s="249"/>
      <c r="D99" s="228" t="s">
        <v>203</v>
      </c>
      <c r="E99" s="250" t="s">
        <v>19</v>
      </c>
      <c r="F99" s="251" t="s">
        <v>208</v>
      </c>
      <c r="G99" s="249"/>
      <c r="H99" s="252">
        <v>454.10000000000002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203</v>
      </c>
      <c r="AU99" s="258" t="s">
        <v>83</v>
      </c>
      <c r="AV99" s="14" t="s">
        <v>141</v>
      </c>
      <c r="AW99" s="14" t="s">
        <v>34</v>
      </c>
      <c r="AX99" s="14" t="s">
        <v>81</v>
      </c>
      <c r="AY99" s="258" t="s">
        <v>142</v>
      </c>
    </row>
    <row r="100" s="1" customFormat="1" ht="24" customHeight="1">
      <c r="B100" s="39"/>
      <c r="C100" s="197" t="s">
        <v>147</v>
      </c>
      <c r="D100" s="197" t="s">
        <v>137</v>
      </c>
      <c r="E100" s="198" t="s">
        <v>1660</v>
      </c>
      <c r="F100" s="199" t="s">
        <v>1661</v>
      </c>
      <c r="G100" s="200" t="s">
        <v>286</v>
      </c>
      <c r="H100" s="201">
        <v>320</v>
      </c>
      <c r="I100" s="202"/>
      <c r="J100" s="203">
        <f>ROUND(I100*H100,2)</f>
        <v>0</v>
      </c>
      <c r="K100" s="199" t="s">
        <v>194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3.0000000000000001E-05</v>
      </c>
      <c r="R100" s="206">
        <f>Q100*H100</f>
        <v>0.0096000000000000009</v>
      </c>
      <c r="S100" s="206">
        <v>0</v>
      </c>
      <c r="T100" s="207">
        <f>S100*H100</f>
        <v>0</v>
      </c>
      <c r="AR100" s="208" t="s">
        <v>141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141</v>
      </c>
      <c r="BM100" s="208" t="s">
        <v>1662</v>
      </c>
    </row>
    <row r="101" s="12" customFormat="1">
      <c r="B101" s="226"/>
      <c r="C101" s="227"/>
      <c r="D101" s="228" t="s">
        <v>203</v>
      </c>
      <c r="E101" s="229" t="s">
        <v>19</v>
      </c>
      <c r="F101" s="230" t="s">
        <v>1663</v>
      </c>
      <c r="G101" s="227"/>
      <c r="H101" s="231">
        <v>320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203</v>
      </c>
      <c r="AU101" s="237" t="s">
        <v>83</v>
      </c>
      <c r="AV101" s="12" t="s">
        <v>83</v>
      </c>
      <c r="AW101" s="12" t="s">
        <v>34</v>
      </c>
      <c r="AX101" s="12" t="s">
        <v>73</v>
      </c>
      <c r="AY101" s="237" t="s">
        <v>142</v>
      </c>
    </row>
    <row r="102" s="13" customFormat="1">
      <c r="B102" s="238"/>
      <c r="C102" s="239"/>
      <c r="D102" s="228" t="s">
        <v>203</v>
      </c>
      <c r="E102" s="240" t="s">
        <v>19</v>
      </c>
      <c r="F102" s="241" t="s">
        <v>1664</v>
      </c>
      <c r="G102" s="239"/>
      <c r="H102" s="240" t="s">
        <v>19</v>
      </c>
      <c r="I102" s="242"/>
      <c r="J102" s="239"/>
      <c r="K102" s="239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203</v>
      </c>
      <c r="AU102" s="247" t="s">
        <v>83</v>
      </c>
      <c r="AV102" s="13" t="s">
        <v>81</v>
      </c>
      <c r="AW102" s="13" t="s">
        <v>34</v>
      </c>
      <c r="AX102" s="13" t="s">
        <v>73</v>
      </c>
      <c r="AY102" s="247" t="s">
        <v>142</v>
      </c>
    </row>
    <row r="103" s="14" customFormat="1">
      <c r="B103" s="248"/>
      <c r="C103" s="249"/>
      <c r="D103" s="228" t="s">
        <v>203</v>
      </c>
      <c r="E103" s="250" t="s">
        <v>19</v>
      </c>
      <c r="F103" s="251" t="s">
        <v>208</v>
      </c>
      <c r="G103" s="249"/>
      <c r="H103" s="252">
        <v>320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203</v>
      </c>
      <c r="AU103" s="258" t="s">
        <v>83</v>
      </c>
      <c r="AV103" s="14" t="s">
        <v>141</v>
      </c>
      <c r="AW103" s="14" t="s">
        <v>34</v>
      </c>
      <c r="AX103" s="14" t="s">
        <v>81</v>
      </c>
      <c r="AY103" s="258" t="s">
        <v>142</v>
      </c>
    </row>
    <row r="104" s="1" customFormat="1" ht="36" customHeight="1">
      <c r="B104" s="39"/>
      <c r="C104" s="197" t="s">
        <v>141</v>
      </c>
      <c r="D104" s="197" t="s">
        <v>137</v>
      </c>
      <c r="E104" s="198" t="s">
        <v>1665</v>
      </c>
      <c r="F104" s="199" t="s">
        <v>1666</v>
      </c>
      <c r="G104" s="200" t="s">
        <v>1667</v>
      </c>
      <c r="H104" s="201">
        <v>40</v>
      </c>
      <c r="I104" s="202"/>
      <c r="J104" s="203">
        <f>ROUND(I104*H104,2)</f>
        <v>0</v>
      </c>
      <c r="K104" s="199" t="s">
        <v>194</v>
      </c>
      <c r="L104" s="44"/>
      <c r="M104" s="204" t="s">
        <v>19</v>
      </c>
      <c r="N104" s="205" t="s">
        <v>44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08" t="s">
        <v>141</v>
      </c>
      <c r="AT104" s="208" t="s">
        <v>137</v>
      </c>
      <c r="AU104" s="208" t="s">
        <v>83</v>
      </c>
      <c r="AY104" s="18" t="s">
        <v>142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8" t="s">
        <v>81</v>
      </c>
      <c r="BK104" s="209">
        <f>ROUND(I104*H104,2)</f>
        <v>0</v>
      </c>
      <c r="BL104" s="18" t="s">
        <v>141</v>
      </c>
      <c r="BM104" s="208" t="s">
        <v>1668</v>
      </c>
    </row>
    <row r="105" s="1" customFormat="1" ht="84" customHeight="1">
      <c r="B105" s="39"/>
      <c r="C105" s="197" t="s">
        <v>154</v>
      </c>
      <c r="D105" s="197" t="s">
        <v>137</v>
      </c>
      <c r="E105" s="198" t="s">
        <v>1669</v>
      </c>
      <c r="F105" s="199" t="s">
        <v>1670</v>
      </c>
      <c r="G105" s="200" t="s">
        <v>201</v>
      </c>
      <c r="H105" s="201">
        <v>31.199999999999999</v>
      </c>
      <c r="I105" s="202"/>
      <c r="J105" s="203">
        <f>ROUND(I105*H105,2)</f>
        <v>0</v>
      </c>
      <c r="K105" s="199" t="s">
        <v>194</v>
      </c>
      <c r="L105" s="44"/>
      <c r="M105" s="204" t="s">
        <v>19</v>
      </c>
      <c r="N105" s="205" t="s">
        <v>44</v>
      </c>
      <c r="O105" s="84"/>
      <c r="P105" s="206">
        <f>O105*H105</f>
        <v>0</v>
      </c>
      <c r="Q105" s="206">
        <v>0.036900000000000002</v>
      </c>
      <c r="R105" s="206">
        <f>Q105*H105</f>
        <v>1.1512800000000001</v>
      </c>
      <c r="S105" s="206">
        <v>0</v>
      </c>
      <c r="T105" s="207">
        <f>S105*H105</f>
        <v>0</v>
      </c>
      <c r="AR105" s="208" t="s">
        <v>141</v>
      </c>
      <c r="AT105" s="208" t="s">
        <v>137</v>
      </c>
      <c r="AU105" s="208" t="s">
        <v>83</v>
      </c>
      <c r="AY105" s="18" t="s">
        <v>142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81</v>
      </c>
      <c r="BK105" s="209">
        <f>ROUND(I105*H105,2)</f>
        <v>0</v>
      </c>
      <c r="BL105" s="18" t="s">
        <v>141</v>
      </c>
      <c r="BM105" s="208" t="s">
        <v>1671</v>
      </c>
    </row>
    <row r="106" s="12" customFormat="1">
      <c r="B106" s="226"/>
      <c r="C106" s="227"/>
      <c r="D106" s="228" t="s">
        <v>203</v>
      </c>
      <c r="E106" s="229" t="s">
        <v>19</v>
      </c>
      <c r="F106" s="230" t="s">
        <v>1672</v>
      </c>
      <c r="G106" s="227"/>
      <c r="H106" s="231">
        <v>31.199999999999999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203</v>
      </c>
      <c r="AU106" s="237" t="s">
        <v>83</v>
      </c>
      <c r="AV106" s="12" t="s">
        <v>83</v>
      </c>
      <c r="AW106" s="12" t="s">
        <v>34</v>
      </c>
      <c r="AX106" s="12" t="s">
        <v>73</v>
      </c>
      <c r="AY106" s="237" t="s">
        <v>142</v>
      </c>
    </row>
    <row r="107" s="14" customFormat="1">
      <c r="B107" s="248"/>
      <c r="C107" s="249"/>
      <c r="D107" s="228" t="s">
        <v>203</v>
      </c>
      <c r="E107" s="250" t="s">
        <v>19</v>
      </c>
      <c r="F107" s="251" t="s">
        <v>208</v>
      </c>
      <c r="G107" s="249"/>
      <c r="H107" s="252">
        <v>31.199999999999999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203</v>
      </c>
      <c r="AU107" s="258" t="s">
        <v>83</v>
      </c>
      <c r="AV107" s="14" t="s">
        <v>141</v>
      </c>
      <c r="AW107" s="14" t="s">
        <v>34</v>
      </c>
      <c r="AX107" s="14" t="s">
        <v>81</v>
      </c>
      <c r="AY107" s="258" t="s">
        <v>142</v>
      </c>
    </row>
    <row r="108" s="1" customFormat="1" ht="84" customHeight="1">
      <c r="B108" s="39"/>
      <c r="C108" s="197" t="s">
        <v>159</v>
      </c>
      <c r="D108" s="197" t="s">
        <v>137</v>
      </c>
      <c r="E108" s="198" t="s">
        <v>1673</v>
      </c>
      <c r="F108" s="199" t="s">
        <v>1674</v>
      </c>
      <c r="G108" s="200" t="s">
        <v>201</v>
      </c>
      <c r="H108" s="201">
        <v>102</v>
      </c>
      <c r="I108" s="202"/>
      <c r="J108" s="203">
        <f>ROUND(I108*H108,2)</f>
        <v>0</v>
      </c>
      <c r="K108" s="199" t="s">
        <v>194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0.036900000000000002</v>
      </c>
      <c r="R108" s="206">
        <f>Q108*H108</f>
        <v>3.7638000000000003</v>
      </c>
      <c r="S108" s="206">
        <v>0</v>
      </c>
      <c r="T108" s="207">
        <f>S108*H108</f>
        <v>0</v>
      </c>
      <c r="AR108" s="208" t="s">
        <v>141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141</v>
      </c>
      <c r="BM108" s="208" t="s">
        <v>1675</v>
      </c>
    </row>
    <row r="109" s="12" customFormat="1">
      <c r="B109" s="226"/>
      <c r="C109" s="227"/>
      <c r="D109" s="228" t="s">
        <v>203</v>
      </c>
      <c r="E109" s="229" t="s">
        <v>19</v>
      </c>
      <c r="F109" s="230" t="s">
        <v>1676</v>
      </c>
      <c r="G109" s="227"/>
      <c r="H109" s="231">
        <v>102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203</v>
      </c>
      <c r="AU109" s="237" t="s">
        <v>83</v>
      </c>
      <c r="AV109" s="12" t="s">
        <v>83</v>
      </c>
      <c r="AW109" s="12" t="s">
        <v>34</v>
      </c>
      <c r="AX109" s="12" t="s">
        <v>81</v>
      </c>
      <c r="AY109" s="237" t="s">
        <v>142</v>
      </c>
    </row>
    <row r="110" s="1" customFormat="1" ht="36" customHeight="1">
      <c r="B110" s="39"/>
      <c r="C110" s="197" t="s">
        <v>163</v>
      </c>
      <c r="D110" s="197" t="s">
        <v>137</v>
      </c>
      <c r="E110" s="198" t="s">
        <v>1677</v>
      </c>
      <c r="F110" s="199" t="s">
        <v>1678</v>
      </c>
      <c r="G110" s="200" t="s">
        <v>519</v>
      </c>
      <c r="H110" s="201">
        <v>21.672000000000001</v>
      </c>
      <c r="I110" s="202"/>
      <c r="J110" s="203">
        <f>ROUND(I110*H110,2)</f>
        <v>0</v>
      </c>
      <c r="K110" s="199" t="s">
        <v>194</v>
      </c>
      <c r="L110" s="44"/>
      <c r="M110" s="204" t="s">
        <v>19</v>
      </c>
      <c r="N110" s="205" t="s">
        <v>44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08" t="s">
        <v>141</v>
      </c>
      <c r="AT110" s="208" t="s">
        <v>137</v>
      </c>
      <c r="AU110" s="208" t="s">
        <v>83</v>
      </c>
      <c r="AY110" s="18" t="s">
        <v>142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8" t="s">
        <v>81</v>
      </c>
      <c r="BK110" s="209">
        <f>ROUND(I110*H110,2)</f>
        <v>0</v>
      </c>
      <c r="BL110" s="18" t="s">
        <v>141</v>
      </c>
      <c r="BM110" s="208" t="s">
        <v>1679</v>
      </c>
    </row>
    <row r="111" s="12" customFormat="1">
      <c r="B111" s="226"/>
      <c r="C111" s="227"/>
      <c r="D111" s="228" t="s">
        <v>203</v>
      </c>
      <c r="E111" s="229" t="s">
        <v>19</v>
      </c>
      <c r="F111" s="230" t="s">
        <v>1680</v>
      </c>
      <c r="G111" s="227"/>
      <c r="H111" s="231">
        <v>21.672000000000001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203</v>
      </c>
      <c r="AU111" s="237" t="s">
        <v>83</v>
      </c>
      <c r="AV111" s="12" t="s">
        <v>83</v>
      </c>
      <c r="AW111" s="12" t="s">
        <v>34</v>
      </c>
      <c r="AX111" s="12" t="s">
        <v>73</v>
      </c>
      <c r="AY111" s="237" t="s">
        <v>142</v>
      </c>
    </row>
    <row r="112" s="13" customFormat="1">
      <c r="B112" s="238"/>
      <c r="C112" s="239"/>
      <c r="D112" s="228" t="s">
        <v>203</v>
      </c>
      <c r="E112" s="240" t="s">
        <v>19</v>
      </c>
      <c r="F112" s="241" t="s">
        <v>1681</v>
      </c>
      <c r="G112" s="239"/>
      <c r="H112" s="240" t="s">
        <v>19</v>
      </c>
      <c r="I112" s="242"/>
      <c r="J112" s="239"/>
      <c r="K112" s="239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203</v>
      </c>
      <c r="AU112" s="247" t="s">
        <v>83</v>
      </c>
      <c r="AV112" s="13" t="s">
        <v>81</v>
      </c>
      <c r="AW112" s="13" t="s">
        <v>34</v>
      </c>
      <c r="AX112" s="13" t="s">
        <v>73</v>
      </c>
      <c r="AY112" s="247" t="s">
        <v>142</v>
      </c>
    </row>
    <row r="113" s="14" customFormat="1">
      <c r="B113" s="248"/>
      <c r="C113" s="249"/>
      <c r="D113" s="228" t="s">
        <v>203</v>
      </c>
      <c r="E113" s="250" t="s">
        <v>19</v>
      </c>
      <c r="F113" s="251" t="s">
        <v>208</v>
      </c>
      <c r="G113" s="249"/>
      <c r="H113" s="252">
        <v>21.672000000000001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203</v>
      </c>
      <c r="AU113" s="258" t="s">
        <v>83</v>
      </c>
      <c r="AV113" s="14" t="s">
        <v>141</v>
      </c>
      <c r="AW113" s="14" t="s">
        <v>34</v>
      </c>
      <c r="AX113" s="14" t="s">
        <v>81</v>
      </c>
      <c r="AY113" s="258" t="s">
        <v>142</v>
      </c>
    </row>
    <row r="114" s="1" customFormat="1" ht="36" customHeight="1">
      <c r="B114" s="39"/>
      <c r="C114" s="197" t="s">
        <v>167</v>
      </c>
      <c r="D114" s="197" t="s">
        <v>137</v>
      </c>
      <c r="E114" s="198" t="s">
        <v>1682</v>
      </c>
      <c r="F114" s="199" t="s">
        <v>1683</v>
      </c>
      <c r="G114" s="200" t="s">
        <v>519</v>
      </c>
      <c r="H114" s="201">
        <v>5.4180000000000001</v>
      </c>
      <c r="I114" s="202"/>
      <c r="J114" s="203">
        <f>ROUND(I114*H114,2)</f>
        <v>0</v>
      </c>
      <c r="K114" s="199" t="s">
        <v>194</v>
      </c>
      <c r="L114" s="44"/>
      <c r="M114" s="204" t="s">
        <v>19</v>
      </c>
      <c r="N114" s="205" t="s">
        <v>44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08" t="s">
        <v>141</v>
      </c>
      <c r="AT114" s="208" t="s">
        <v>137</v>
      </c>
      <c r="AU114" s="208" t="s">
        <v>83</v>
      </c>
      <c r="AY114" s="18" t="s">
        <v>142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81</v>
      </c>
      <c r="BK114" s="209">
        <f>ROUND(I114*H114,2)</f>
        <v>0</v>
      </c>
      <c r="BL114" s="18" t="s">
        <v>141</v>
      </c>
      <c r="BM114" s="208" t="s">
        <v>1684</v>
      </c>
    </row>
    <row r="115" s="12" customFormat="1">
      <c r="B115" s="226"/>
      <c r="C115" s="227"/>
      <c r="D115" s="228" t="s">
        <v>203</v>
      </c>
      <c r="E115" s="229" t="s">
        <v>19</v>
      </c>
      <c r="F115" s="230" t="s">
        <v>1685</v>
      </c>
      <c r="G115" s="227"/>
      <c r="H115" s="231">
        <v>5.4180000000000001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203</v>
      </c>
      <c r="AU115" s="237" t="s">
        <v>83</v>
      </c>
      <c r="AV115" s="12" t="s">
        <v>83</v>
      </c>
      <c r="AW115" s="12" t="s">
        <v>34</v>
      </c>
      <c r="AX115" s="12" t="s">
        <v>73</v>
      </c>
      <c r="AY115" s="237" t="s">
        <v>142</v>
      </c>
    </row>
    <row r="116" s="13" customFormat="1">
      <c r="B116" s="238"/>
      <c r="C116" s="239"/>
      <c r="D116" s="228" t="s">
        <v>203</v>
      </c>
      <c r="E116" s="240" t="s">
        <v>19</v>
      </c>
      <c r="F116" s="241" t="s">
        <v>1686</v>
      </c>
      <c r="G116" s="239"/>
      <c r="H116" s="240" t="s">
        <v>19</v>
      </c>
      <c r="I116" s="242"/>
      <c r="J116" s="239"/>
      <c r="K116" s="239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203</v>
      </c>
      <c r="AU116" s="247" t="s">
        <v>83</v>
      </c>
      <c r="AV116" s="13" t="s">
        <v>81</v>
      </c>
      <c r="AW116" s="13" t="s">
        <v>34</v>
      </c>
      <c r="AX116" s="13" t="s">
        <v>73</v>
      </c>
      <c r="AY116" s="247" t="s">
        <v>142</v>
      </c>
    </row>
    <row r="117" s="14" customFormat="1">
      <c r="B117" s="248"/>
      <c r="C117" s="249"/>
      <c r="D117" s="228" t="s">
        <v>203</v>
      </c>
      <c r="E117" s="250" t="s">
        <v>19</v>
      </c>
      <c r="F117" s="251" t="s">
        <v>208</v>
      </c>
      <c r="G117" s="249"/>
      <c r="H117" s="252">
        <v>5.4180000000000001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203</v>
      </c>
      <c r="AU117" s="258" t="s">
        <v>83</v>
      </c>
      <c r="AV117" s="14" t="s">
        <v>141</v>
      </c>
      <c r="AW117" s="14" t="s">
        <v>34</v>
      </c>
      <c r="AX117" s="14" t="s">
        <v>81</v>
      </c>
      <c r="AY117" s="258" t="s">
        <v>142</v>
      </c>
    </row>
    <row r="118" s="1" customFormat="1" ht="48" customHeight="1">
      <c r="B118" s="39"/>
      <c r="C118" s="197" t="s">
        <v>171</v>
      </c>
      <c r="D118" s="197" t="s">
        <v>137</v>
      </c>
      <c r="E118" s="198" t="s">
        <v>1687</v>
      </c>
      <c r="F118" s="199" t="s">
        <v>1688</v>
      </c>
      <c r="G118" s="200" t="s">
        <v>519</v>
      </c>
      <c r="H118" s="201">
        <v>1476.7619999999999</v>
      </c>
      <c r="I118" s="202"/>
      <c r="J118" s="203">
        <f>ROUND(I118*H118,2)</f>
        <v>0</v>
      </c>
      <c r="K118" s="199" t="s">
        <v>194</v>
      </c>
      <c r="L118" s="44"/>
      <c r="M118" s="204" t="s">
        <v>19</v>
      </c>
      <c r="N118" s="205" t="s">
        <v>44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08" t="s">
        <v>141</v>
      </c>
      <c r="AT118" s="208" t="s">
        <v>137</v>
      </c>
      <c r="AU118" s="208" t="s">
        <v>83</v>
      </c>
      <c r="AY118" s="18" t="s">
        <v>142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8" t="s">
        <v>81</v>
      </c>
      <c r="BK118" s="209">
        <f>ROUND(I118*H118,2)</f>
        <v>0</v>
      </c>
      <c r="BL118" s="18" t="s">
        <v>141</v>
      </c>
      <c r="BM118" s="208" t="s">
        <v>1689</v>
      </c>
    </row>
    <row r="119" s="12" customFormat="1">
      <c r="B119" s="226"/>
      <c r="C119" s="227"/>
      <c r="D119" s="228" t="s">
        <v>203</v>
      </c>
      <c r="E119" s="229" t="s">
        <v>19</v>
      </c>
      <c r="F119" s="230" t="s">
        <v>1690</v>
      </c>
      <c r="G119" s="227"/>
      <c r="H119" s="231">
        <v>949.23400000000004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203</v>
      </c>
      <c r="AU119" s="237" t="s">
        <v>83</v>
      </c>
      <c r="AV119" s="12" t="s">
        <v>83</v>
      </c>
      <c r="AW119" s="12" t="s">
        <v>34</v>
      </c>
      <c r="AX119" s="12" t="s">
        <v>73</v>
      </c>
      <c r="AY119" s="237" t="s">
        <v>142</v>
      </c>
    </row>
    <row r="120" s="12" customFormat="1">
      <c r="B120" s="226"/>
      <c r="C120" s="227"/>
      <c r="D120" s="228" t="s">
        <v>203</v>
      </c>
      <c r="E120" s="229" t="s">
        <v>19</v>
      </c>
      <c r="F120" s="230" t="s">
        <v>1691</v>
      </c>
      <c r="G120" s="227"/>
      <c r="H120" s="231">
        <v>527.52800000000002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203</v>
      </c>
      <c r="AU120" s="237" t="s">
        <v>83</v>
      </c>
      <c r="AV120" s="12" t="s">
        <v>83</v>
      </c>
      <c r="AW120" s="12" t="s">
        <v>34</v>
      </c>
      <c r="AX120" s="12" t="s">
        <v>73</v>
      </c>
      <c r="AY120" s="237" t="s">
        <v>142</v>
      </c>
    </row>
    <row r="121" s="13" customFormat="1">
      <c r="B121" s="238"/>
      <c r="C121" s="239"/>
      <c r="D121" s="228" t="s">
        <v>203</v>
      </c>
      <c r="E121" s="240" t="s">
        <v>19</v>
      </c>
      <c r="F121" s="241" t="s">
        <v>1692</v>
      </c>
      <c r="G121" s="239"/>
      <c r="H121" s="240" t="s">
        <v>19</v>
      </c>
      <c r="I121" s="242"/>
      <c r="J121" s="239"/>
      <c r="K121" s="239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203</v>
      </c>
      <c r="AU121" s="247" t="s">
        <v>83</v>
      </c>
      <c r="AV121" s="13" t="s">
        <v>81</v>
      </c>
      <c r="AW121" s="13" t="s">
        <v>34</v>
      </c>
      <c r="AX121" s="13" t="s">
        <v>73</v>
      </c>
      <c r="AY121" s="247" t="s">
        <v>142</v>
      </c>
    </row>
    <row r="122" s="14" customFormat="1">
      <c r="B122" s="248"/>
      <c r="C122" s="249"/>
      <c r="D122" s="228" t="s">
        <v>203</v>
      </c>
      <c r="E122" s="250" t="s">
        <v>19</v>
      </c>
      <c r="F122" s="251" t="s">
        <v>208</v>
      </c>
      <c r="G122" s="249"/>
      <c r="H122" s="252">
        <v>1476.7620000000002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203</v>
      </c>
      <c r="AU122" s="258" t="s">
        <v>83</v>
      </c>
      <c r="AV122" s="14" t="s">
        <v>141</v>
      </c>
      <c r="AW122" s="14" t="s">
        <v>34</v>
      </c>
      <c r="AX122" s="14" t="s">
        <v>81</v>
      </c>
      <c r="AY122" s="258" t="s">
        <v>142</v>
      </c>
    </row>
    <row r="123" s="1" customFormat="1" ht="48" customHeight="1">
      <c r="B123" s="39"/>
      <c r="C123" s="197" t="s">
        <v>175</v>
      </c>
      <c r="D123" s="197" t="s">
        <v>137</v>
      </c>
      <c r="E123" s="198" t="s">
        <v>1693</v>
      </c>
      <c r="F123" s="199" t="s">
        <v>1694</v>
      </c>
      <c r="G123" s="200" t="s">
        <v>519</v>
      </c>
      <c r="H123" s="201">
        <v>369.19</v>
      </c>
      <c r="I123" s="202"/>
      <c r="J123" s="203">
        <f>ROUND(I123*H123,2)</f>
        <v>0</v>
      </c>
      <c r="K123" s="199" t="s">
        <v>194</v>
      </c>
      <c r="L123" s="44"/>
      <c r="M123" s="204" t="s">
        <v>19</v>
      </c>
      <c r="N123" s="205" t="s">
        <v>44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08" t="s">
        <v>141</v>
      </c>
      <c r="AT123" s="208" t="s">
        <v>137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141</v>
      </c>
      <c r="BM123" s="208" t="s">
        <v>1695</v>
      </c>
    </row>
    <row r="124" s="12" customFormat="1">
      <c r="B124" s="226"/>
      <c r="C124" s="227"/>
      <c r="D124" s="228" t="s">
        <v>203</v>
      </c>
      <c r="E124" s="229" t="s">
        <v>19</v>
      </c>
      <c r="F124" s="230" t="s">
        <v>1696</v>
      </c>
      <c r="G124" s="227"/>
      <c r="H124" s="231">
        <v>369.19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203</v>
      </c>
      <c r="AU124" s="237" t="s">
        <v>83</v>
      </c>
      <c r="AV124" s="12" t="s">
        <v>83</v>
      </c>
      <c r="AW124" s="12" t="s">
        <v>34</v>
      </c>
      <c r="AX124" s="12" t="s">
        <v>73</v>
      </c>
      <c r="AY124" s="237" t="s">
        <v>142</v>
      </c>
    </row>
    <row r="125" s="13" customFormat="1">
      <c r="B125" s="238"/>
      <c r="C125" s="239"/>
      <c r="D125" s="228" t="s">
        <v>203</v>
      </c>
      <c r="E125" s="240" t="s">
        <v>19</v>
      </c>
      <c r="F125" s="241" t="s">
        <v>1697</v>
      </c>
      <c r="G125" s="239"/>
      <c r="H125" s="240" t="s">
        <v>19</v>
      </c>
      <c r="I125" s="242"/>
      <c r="J125" s="239"/>
      <c r="K125" s="239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203</v>
      </c>
      <c r="AU125" s="247" t="s">
        <v>83</v>
      </c>
      <c r="AV125" s="13" t="s">
        <v>81</v>
      </c>
      <c r="AW125" s="13" t="s">
        <v>34</v>
      </c>
      <c r="AX125" s="13" t="s">
        <v>73</v>
      </c>
      <c r="AY125" s="247" t="s">
        <v>142</v>
      </c>
    </row>
    <row r="126" s="14" customFormat="1">
      <c r="B126" s="248"/>
      <c r="C126" s="249"/>
      <c r="D126" s="228" t="s">
        <v>203</v>
      </c>
      <c r="E126" s="250" t="s">
        <v>19</v>
      </c>
      <c r="F126" s="251" t="s">
        <v>208</v>
      </c>
      <c r="G126" s="249"/>
      <c r="H126" s="252">
        <v>369.19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203</v>
      </c>
      <c r="AU126" s="258" t="s">
        <v>83</v>
      </c>
      <c r="AV126" s="14" t="s">
        <v>141</v>
      </c>
      <c r="AW126" s="14" t="s">
        <v>34</v>
      </c>
      <c r="AX126" s="14" t="s">
        <v>81</v>
      </c>
      <c r="AY126" s="258" t="s">
        <v>142</v>
      </c>
    </row>
    <row r="127" s="1" customFormat="1" ht="36" customHeight="1">
      <c r="B127" s="39"/>
      <c r="C127" s="197" t="s">
        <v>179</v>
      </c>
      <c r="D127" s="197" t="s">
        <v>137</v>
      </c>
      <c r="E127" s="198" t="s">
        <v>1698</v>
      </c>
      <c r="F127" s="199" t="s">
        <v>1699</v>
      </c>
      <c r="G127" s="200" t="s">
        <v>519</v>
      </c>
      <c r="H127" s="201">
        <v>339.36000000000001</v>
      </c>
      <c r="I127" s="202"/>
      <c r="J127" s="203">
        <f>ROUND(I127*H127,2)</f>
        <v>0</v>
      </c>
      <c r="K127" s="199" t="s">
        <v>194</v>
      </c>
      <c r="L127" s="44"/>
      <c r="M127" s="204" t="s">
        <v>19</v>
      </c>
      <c r="N127" s="205" t="s">
        <v>44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08" t="s">
        <v>141</v>
      </c>
      <c r="AT127" s="208" t="s">
        <v>137</v>
      </c>
      <c r="AU127" s="208" t="s">
        <v>83</v>
      </c>
      <c r="AY127" s="18" t="s">
        <v>142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8" t="s">
        <v>81</v>
      </c>
      <c r="BK127" s="209">
        <f>ROUND(I127*H127,2)</f>
        <v>0</v>
      </c>
      <c r="BL127" s="18" t="s">
        <v>141</v>
      </c>
      <c r="BM127" s="208" t="s">
        <v>1700</v>
      </c>
    </row>
    <row r="128" s="12" customFormat="1">
      <c r="B128" s="226"/>
      <c r="C128" s="227"/>
      <c r="D128" s="228" t="s">
        <v>203</v>
      </c>
      <c r="E128" s="229" t="s">
        <v>19</v>
      </c>
      <c r="F128" s="230" t="s">
        <v>1701</v>
      </c>
      <c r="G128" s="227"/>
      <c r="H128" s="231">
        <v>339.36000000000001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203</v>
      </c>
      <c r="AU128" s="237" t="s">
        <v>83</v>
      </c>
      <c r="AV128" s="12" t="s">
        <v>83</v>
      </c>
      <c r="AW128" s="12" t="s">
        <v>34</v>
      </c>
      <c r="AX128" s="12" t="s">
        <v>73</v>
      </c>
      <c r="AY128" s="237" t="s">
        <v>142</v>
      </c>
    </row>
    <row r="129" s="14" customFormat="1">
      <c r="B129" s="248"/>
      <c r="C129" s="249"/>
      <c r="D129" s="228" t="s">
        <v>203</v>
      </c>
      <c r="E129" s="250" t="s">
        <v>19</v>
      </c>
      <c r="F129" s="251" t="s">
        <v>208</v>
      </c>
      <c r="G129" s="249"/>
      <c r="H129" s="252">
        <v>339.36000000000001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203</v>
      </c>
      <c r="AU129" s="258" t="s">
        <v>83</v>
      </c>
      <c r="AV129" s="14" t="s">
        <v>141</v>
      </c>
      <c r="AW129" s="14" t="s">
        <v>34</v>
      </c>
      <c r="AX129" s="14" t="s">
        <v>81</v>
      </c>
      <c r="AY129" s="258" t="s">
        <v>142</v>
      </c>
    </row>
    <row r="130" s="1" customFormat="1" ht="36" customHeight="1">
      <c r="B130" s="39"/>
      <c r="C130" s="197" t="s">
        <v>183</v>
      </c>
      <c r="D130" s="197" t="s">
        <v>137</v>
      </c>
      <c r="E130" s="198" t="s">
        <v>1702</v>
      </c>
      <c r="F130" s="199" t="s">
        <v>1703</v>
      </c>
      <c r="G130" s="200" t="s">
        <v>417</v>
      </c>
      <c r="H130" s="201">
        <v>3296.3899999999999</v>
      </c>
      <c r="I130" s="202"/>
      <c r="J130" s="203">
        <f>ROUND(I130*H130,2)</f>
        <v>0</v>
      </c>
      <c r="K130" s="199" t="s">
        <v>194</v>
      </c>
      <c r="L130" s="44"/>
      <c r="M130" s="204" t="s">
        <v>19</v>
      </c>
      <c r="N130" s="205" t="s">
        <v>44</v>
      </c>
      <c r="O130" s="84"/>
      <c r="P130" s="206">
        <f>O130*H130</f>
        <v>0</v>
      </c>
      <c r="Q130" s="206">
        <v>0.00084999999999999995</v>
      </c>
      <c r="R130" s="206">
        <f>Q130*H130</f>
        <v>2.8019314999999998</v>
      </c>
      <c r="S130" s="206">
        <v>0</v>
      </c>
      <c r="T130" s="207">
        <f>S130*H130</f>
        <v>0</v>
      </c>
      <c r="AR130" s="208" t="s">
        <v>141</v>
      </c>
      <c r="AT130" s="208" t="s">
        <v>137</v>
      </c>
      <c r="AU130" s="208" t="s">
        <v>83</v>
      </c>
      <c r="AY130" s="18" t="s">
        <v>142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8" t="s">
        <v>81</v>
      </c>
      <c r="BK130" s="209">
        <f>ROUND(I130*H130,2)</f>
        <v>0</v>
      </c>
      <c r="BL130" s="18" t="s">
        <v>141</v>
      </c>
      <c r="BM130" s="208" t="s">
        <v>1704</v>
      </c>
    </row>
    <row r="131" s="12" customFormat="1">
      <c r="B131" s="226"/>
      <c r="C131" s="227"/>
      <c r="D131" s="228" t="s">
        <v>203</v>
      </c>
      <c r="E131" s="229" t="s">
        <v>19</v>
      </c>
      <c r="F131" s="230" t="s">
        <v>1705</v>
      </c>
      <c r="G131" s="227"/>
      <c r="H131" s="231">
        <v>1977.5699999999999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203</v>
      </c>
      <c r="AU131" s="237" t="s">
        <v>83</v>
      </c>
      <c r="AV131" s="12" t="s">
        <v>83</v>
      </c>
      <c r="AW131" s="12" t="s">
        <v>34</v>
      </c>
      <c r="AX131" s="12" t="s">
        <v>73</v>
      </c>
      <c r="AY131" s="237" t="s">
        <v>142</v>
      </c>
    </row>
    <row r="132" s="12" customFormat="1">
      <c r="B132" s="226"/>
      <c r="C132" s="227"/>
      <c r="D132" s="228" t="s">
        <v>203</v>
      </c>
      <c r="E132" s="229" t="s">
        <v>19</v>
      </c>
      <c r="F132" s="230" t="s">
        <v>1706</v>
      </c>
      <c r="G132" s="227"/>
      <c r="H132" s="231">
        <v>1318.8199999999999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203</v>
      </c>
      <c r="AU132" s="237" t="s">
        <v>83</v>
      </c>
      <c r="AV132" s="12" t="s">
        <v>83</v>
      </c>
      <c r="AW132" s="12" t="s">
        <v>34</v>
      </c>
      <c r="AX132" s="12" t="s">
        <v>73</v>
      </c>
      <c r="AY132" s="237" t="s">
        <v>142</v>
      </c>
    </row>
    <row r="133" s="14" customFormat="1">
      <c r="B133" s="248"/>
      <c r="C133" s="249"/>
      <c r="D133" s="228" t="s">
        <v>203</v>
      </c>
      <c r="E133" s="250" t="s">
        <v>19</v>
      </c>
      <c r="F133" s="251" t="s">
        <v>208</v>
      </c>
      <c r="G133" s="249"/>
      <c r="H133" s="252">
        <v>3296.3899999999999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203</v>
      </c>
      <c r="AU133" s="258" t="s">
        <v>83</v>
      </c>
      <c r="AV133" s="14" t="s">
        <v>141</v>
      </c>
      <c r="AW133" s="14" t="s">
        <v>34</v>
      </c>
      <c r="AX133" s="14" t="s">
        <v>81</v>
      </c>
      <c r="AY133" s="258" t="s">
        <v>142</v>
      </c>
    </row>
    <row r="134" s="1" customFormat="1" ht="36" customHeight="1">
      <c r="B134" s="39"/>
      <c r="C134" s="197" t="s">
        <v>187</v>
      </c>
      <c r="D134" s="197" t="s">
        <v>137</v>
      </c>
      <c r="E134" s="198" t="s">
        <v>1707</v>
      </c>
      <c r="F134" s="199" t="s">
        <v>1708</v>
      </c>
      <c r="G134" s="200" t="s">
        <v>417</v>
      </c>
      <c r="H134" s="201">
        <v>3296.3899999999999</v>
      </c>
      <c r="I134" s="202"/>
      <c r="J134" s="203">
        <f>ROUND(I134*H134,2)</f>
        <v>0</v>
      </c>
      <c r="K134" s="199" t="s">
        <v>194</v>
      </c>
      <c r="L134" s="44"/>
      <c r="M134" s="204" t="s">
        <v>19</v>
      </c>
      <c r="N134" s="205" t="s">
        <v>44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208" t="s">
        <v>141</v>
      </c>
      <c r="AT134" s="208" t="s">
        <v>137</v>
      </c>
      <c r="AU134" s="208" t="s">
        <v>83</v>
      </c>
      <c r="AY134" s="18" t="s">
        <v>142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8" t="s">
        <v>81</v>
      </c>
      <c r="BK134" s="209">
        <f>ROUND(I134*H134,2)</f>
        <v>0</v>
      </c>
      <c r="BL134" s="18" t="s">
        <v>141</v>
      </c>
      <c r="BM134" s="208" t="s">
        <v>1709</v>
      </c>
    </row>
    <row r="135" s="12" customFormat="1">
      <c r="B135" s="226"/>
      <c r="C135" s="227"/>
      <c r="D135" s="228" t="s">
        <v>203</v>
      </c>
      <c r="E135" s="229" t="s">
        <v>19</v>
      </c>
      <c r="F135" s="230" t="s">
        <v>1710</v>
      </c>
      <c r="G135" s="227"/>
      <c r="H135" s="231">
        <v>3296.3899999999999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203</v>
      </c>
      <c r="AU135" s="237" t="s">
        <v>83</v>
      </c>
      <c r="AV135" s="12" t="s">
        <v>83</v>
      </c>
      <c r="AW135" s="12" t="s">
        <v>34</v>
      </c>
      <c r="AX135" s="12" t="s">
        <v>73</v>
      </c>
      <c r="AY135" s="237" t="s">
        <v>142</v>
      </c>
    </row>
    <row r="136" s="13" customFormat="1">
      <c r="B136" s="238"/>
      <c r="C136" s="239"/>
      <c r="D136" s="228" t="s">
        <v>203</v>
      </c>
      <c r="E136" s="240" t="s">
        <v>19</v>
      </c>
      <c r="F136" s="241" t="s">
        <v>1711</v>
      </c>
      <c r="G136" s="239"/>
      <c r="H136" s="240" t="s">
        <v>19</v>
      </c>
      <c r="I136" s="242"/>
      <c r="J136" s="239"/>
      <c r="K136" s="239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203</v>
      </c>
      <c r="AU136" s="247" t="s">
        <v>83</v>
      </c>
      <c r="AV136" s="13" t="s">
        <v>81</v>
      </c>
      <c r="AW136" s="13" t="s">
        <v>34</v>
      </c>
      <c r="AX136" s="13" t="s">
        <v>73</v>
      </c>
      <c r="AY136" s="247" t="s">
        <v>142</v>
      </c>
    </row>
    <row r="137" s="14" customFormat="1">
      <c r="B137" s="248"/>
      <c r="C137" s="249"/>
      <c r="D137" s="228" t="s">
        <v>203</v>
      </c>
      <c r="E137" s="250" t="s">
        <v>19</v>
      </c>
      <c r="F137" s="251" t="s">
        <v>208</v>
      </c>
      <c r="G137" s="249"/>
      <c r="H137" s="252">
        <v>3296.3899999999999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203</v>
      </c>
      <c r="AU137" s="258" t="s">
        <v>83</v>
      </c>
      <c r="AV137" s="14" t="s">
        <v>141</v>
      </c>
      <c r="AW137" s="14" t="s">
        <v>34</v>
      </c>
      <c r="AX137" s="14" t="s">
        <v>81</v>
      </c>
      <c r="AY137" s="258" t="s">
        <v>142</v>
      </c>
    </row>
    <row r="138" s="1" customFormat="1" ht="60" customHeight="1">
      <c r="B138" s="39"/>
      <c r="C138" s="197" t="s">
        <v>191</v>
      </c>
      <c r="D138" s="197" t="s">
        <v>137</v>
      </c>
      <c r="E138" s="198" t="s">
        <v>1712</v>
      </c>
      <c r="F138" s="199" t="s">
        <v>1713</v>
      </c>
      <c r="G138" s="200" t="s">
        <v>519</v>
      </c>
      <c r="H138" s="201">
        <v>749.21699999999998</v>
      </c>
      <c r="I138" s="202"/>
      <c r="J138" s="203">
        <f>ROUND(I138*H138,2)</f>
        <v>0</v>
      </c>
      <c r="K138" s="199" t="s">
        <v>194</v>
      </c>
      <c r="L138" s="44"/>
      <c r="M138" s="204" t="s">
        <v>19</v>
      </c>
      <c r="N138" s="205" t="s">
        <v>44</v>
      </c>
      <c r="O138" s="84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AR138" s="208" t="s">
        <v>141</v>
      </c>
      <c r="AT138" s="208" t="s">
        <v>137</v>
      </c>
      <c r="AU138" s="208" t="s">
        <v>83</v>
      </c>
      <c r="AY138" s="18" t="s">
        <v>142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8" t="s">
        <v>81</v>
      </c>
      <c r="BK138" s="209">
        <f>ROUND(I138*H138,2)</f>
        <v>0</v>
      </c>
      <c r="BL138" s="18" t="s">
        <v>141</v>
      </c>
      <c r="BM138" s="208" t="s">
        <v>1714</v>
      </c>
    </row>
    <row r="139" s="12" customFormat="1">
      <c r="B139" s="226"/>
      <c r="C139" s="227"/>
      <c r="D139" s="228" t="s">
        <v>203</v>
      </c>
      <c r="E139" s="229" t="s">
        <v>19</v>
      </c>
      <c r="F139" s="230" t="s">
        <v>1715</v>
      </c>
      <c r="G139" s="227"/>
      <c r="H139" s="231">
        <v>749.21699999999998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203</v>
      </c>
      <c r="AU139" s="237" t="s">
        <v>83</v>
      </c>
      <c r="AV139" s="12" t="s">
        <v>83</v>
      </c>
      <c r="AW139" s="12" t="s">
        <v>34</v>
      </c>
      <c r="AX139" s="12" t="s">
        <v>73</v>
      </c>
      <c r="AY139" s="237" t="s">
        <v>142</v>
      </c>
    </row>
    <row r="140" s="13" customFormat="1">
      <c r="B140" s="238"/>
      <c r="C140" s="239"/>
      <c r="D140" s="228" t="s">
        <v>203</v>
      </c>
      <c r="E140" s="240" t="s">
        <v>19</v>
      </c>
      <c r="F140" s="241" t="s">
        <v>1716</v>
      </c>
      <c r="G140" s="239"/>
      <c r="H140" s="240" t="s">
        <v>19</v>
      </c>
      <c r="I140" s="242"/>
      <c r="J140" s="239"/>
      <c r="K140" s="239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203</v>
      </c>
      <c r="AU140" s="247" t="s">
        <v>83</v>
      </c>
      <c r="AV140" s="13" t="s">
        <v>81</v>
      </c>
      <c r="AW140" s="13" t="s">
        <v>34</v>
      </c>
      <c r="AX140" s="13" t="s">
        <v>73</v>
      </c>
      <c r="AY140" s="247" t="s">
        <v>142</v>
      </c>
    </row>
    <row r="141" s="14" customFormat="1">
      <c r="B141" s="248"/>
      <c r="C141" s="249"/>
      <c r="D141" s="228" t="s">
        <v>203</v>
      </c>
      <c r="E141" s="250" t="s">
        <v>19</v>
      </c>
      <c r="F141" s="251" t="s">
        <v>208</v>
      </c>
      <c r="G141" s="249"/>
      <c r="H141" s="252">
        <v>749.21699999999998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203</v>
      </c>
      <c r="AU141" s="258" t="s">
        <v>83</v>
      </c>
      <c r="AV141" s="14" t="s">
        <v>141</v>
      </c>
      <c r="AW141" s="14" t="s">
        <v>34</v>
      </c>
      <c r="AX141" s="14" t="s">
        <v>81</v>
      </c>
      <c r="AY141" s="258" t="s">
        <v>142</v>
      </c>
    </row>
    <row r="142" s="1" customFormat="1" ht="60" customHeight="1">
      <c r="B142" s="39"/>
      <c r="C142" s="197" t="s">
        <v>8</v>
      </c>
      <c r="D142" s="197" t="s">
        <v>137</v>
      </c>
      <c r="E142" s="198" t="s">
        <v>1717</v>
      </c>
      <c r="F142" s="199" t="s">
        <v>1718</v>
      </c>
      <c r="G142" s="200" t="s">
        <v>519</v>
      </c>
      <c r="H142" s="201">
        <v>187.304</v>
      </c>
      <c r="I142" s="202"/>
      <c r="J142" s="203">
        <f>ROUND(I142*H142,2)</f>
        <v>0</v>
      </c>
      <c r="K142" s="199" t="s">
        <v>194</v>
      </c>
      <c r="L142" s="44"/>
      <c r="M142" s="204" t="s">
        <v>19</v>
      </c>
      <c r="N142" s="205" t="s">
        <v>44</v>
      </c>
      <c r="O142" s="84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AR142" s="208" t="s">
        <v>141</v>
      </c>
      <c r="AT142" s="208" t="s">
        <v>137</v>
      </c>
      <c r="AU142" s="208" t="s">
        <v>83</v>
      </c>
      <c r="AY142" s="18" t="s">
        <v>142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8" t="s">
        <v>81</v>
      </c>
      <c r="BK142" s="209">
        <f>ROUND(I142*H142,2)</f>
        <v>0</v>
      </c>
      <c r="BL142" s="18" t="s">
        <v>141</v>
      </c>
      <c r="BM142" s="208" t="s">
        <v>1719</v>
      </c>
    </row>
    <row r="143" s="12" customFormat="1">
      <c r="B143" s="226"/>
      <c r="C143" s="227"/>
      <c r="D143" s="228" t="s">
        <v>203</v>
      </c>
      <c r="E143" s="229" t="s">
        <v>19</v>
      </c>
      <c r="F143" s="230" t="s">
        <v>1720</v>
      </c>
      <c r="G143" s="227"/>
      <c r="H143" s="231">
        <v>187.304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203</v>
      </c>
      <c r="AU143" s="237" t="s">
        <v>83</v>
      </c>
      <c r="AV143" s="12" t="s">
        <v>83</v>
      </c>
      <c r="AW143" s="12" t="s">
        <v>34</v>
      </c>
      <c r="AX143" s="12" t="s">
        <v>73</v>
      </c>
      <c r="AY143" s="237" t="s">
        <v>142</v>
      </c>
    </row>
    <row r="144" s="13" customFormat="1">
      <c r="B144" s="238"/>
      <c r="C144" s="239"/>
      <c r="D144" s="228" t="s">
        <v>203</v>
      </c>
      <c r="E144" s="240" t="s">
        <v>19</v>
      </c>
      <c r="F144" s="241" t="s">
        <v>1716</v>
      </c>
      <c r="G144" s="239"/>
      <c r="H144" s="240" t="s">
        <v>19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203</v>
      </c>
      <c r="AU144" s="247" t="s">
        <v>83</v>
      </c>
      <c r="AV144" s="13" t="s">
        <v>81</v>
      </c>
      <c r="AW144" s="13" t="s">
        <v>34</v>
      </c>
      <c r="AX144" s="13" t="s">
        <v>73</v>
      </c>
      <c r="AY144" s="247" t="s">
        <v>142</v>
      </c>
    </row>
    <row r="145" s="14" customFormat="1">
      <c r="B145" s="248"/>
      <c r="C145" s="249"/>
      <c r="D145" s="228" t="s">
        <v>203</v>
      </c>
      <c r="E145" s="250" t="s">
        <v>19</v>
      </c>
      <c r="F145" s="251" t="s">
        <v>208</v>
      </c>
      <c r="G145" s="249"/>
      <c r="H145" s="252">
        <v>187.304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203</v>
      </c>
      <c r="AU145" s="258" t="s">
        <v>83</v>
      </c>
      <c r="AV145" s="14" t="s">
        <v>141</v>
      </c>
      <c r="AW145" s="14" t="s">
        <v>34</v>
      </c>
      <c r="AX145" s="14" t="s">
        <v>81</v>
      </c>
      <c r="AY145" s="258" t="s">
        <v>142</v>
      </c>
    </row>
    <row r="146" s="1" customFormat="1" ht="60" customHeight="1">
      <c r="B146" s="39"/>
      <c r="C146" s="197" t="s">
        <v>209</v>
      </c>
      <c r="D146" s="197" t="s">
        <v>137</v>
      </c>
      <c r="E146" s="198" t="s">
        <v>595</v>
      </c>
      <c r="F146" s="199" t="s">
        <v>596</v>
      </c>
      <c r="G146" s="200" t="s">
        <v>519</v>
      </c>
      <c r="H146" s="201">
        <v>1894.9300000000001</v>
      </c>
      <c r="I146" s="202"/>
      <c r="J146" s="203">
        <f>ROUND(I146*H146,2)</f>
        <v>0</v>
      </c>
      <c r="K146" s="199" t="s">
        <v>194</v>
      </c>
      <c r="L146" s="44"/>
      <c r="M146" s="204" t="s">
        <v>19</v>
      </c>
      <c r="N146" s="205" t="s">
        <v>44</v>
      </c>
      <c r="O146" s="84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08" t="s">
        <v>141</v>
      </c>
      <c r="AT146" s="208" t="s">
        <v>137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141</v>
      </c>
      <c r="BM146" s="208" t="s">
        <v>1721</v>
      </c>
    </row>
    <row r="147" s="12" customFormat="1">
      <c r="B147" s="226"/>
      <c r="C147" s="227"/>
      <c r="D147" s="228" t="s">
        <v>203</v>
      </c>
      <c r="E147" s="229" t="s">
        <v>19</v>
      </c>
      <c r="F147" s="230" t="s">
        <v>1722</v>
      </c>
      <c r="G147" s="227"/>
      <c r="H147" s="231">
        <v>1894.9300000000001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203</v>
      </c>
      <c r="AU147" s="237" t="s">
        <v>83</v>
      </c>
      <c r="AV147" s="12" t="s">
        <v>83</v>
      </c>
      <c r="AW147" s="12" t="s">
        <v>34</v>
      </c>
      <c r="AX147" s="12" t="s">
        <v>73</v>
      </c>
      <c r="AY147" s="237" t="s">
        <v>142</v>
      </c>
    </row>
    <row r="148" s="13" customFormat="1">
      <c r="B148" s="238"/>
      <c r="C148" s="239"/>
      <c r="D148" s="228" t="s">
        <v>203</v>
      </c>
      <c r="E148" s="240" t="s">
        <v>19</v>
      </c>
      <c r="F148" s="241" t="s">
        <v>1723</v>
      </c>
      <c r="G148" s="239"/>
      <c r="H148" s="240" t="s">
        <v>19</v>
      </c>
      <c r="I148" s="242"/>
      <c r="J148" s="239"/>
      <c r="K148" s="239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203</v>
      </c>
      <c r="AU148" s="247" t="s">
        <v>83</v>
      </c>
      <c r="AV148" s="13" t="s">
        <v>81</v>
      </c>
      <c r="AW148" s="13" t="s">
        <v>34</v>
      </c>
      <c r="AX148" s="13" t="s">
        <v>73</v>
      </c>
      <c r="AY148" s="247" t="s">
        <v>142</v>
      </c>
    </row>
    <row r="149" s="14" customFormat="1">
      <c r="B149" s="248"/>
      <c r="C149" s="249"/>
      <c r="D149" s="228" t="s">
        <v>203</v>
      </c>
      <c r="E149" s="250" t="s">
        <v>19</v>
      </c>
      <c r="F149" s="251" t="s">
        <v>208</v>
      </c>
      <c r="G149" s="249"/>
      <c r="H149" s="252">
        <v>1894.9300000000001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203</v>
      </c>
      <c r="AU149" s="258" t="s">
        <v>83</v>
      </c>
      <c r="AV149" s="14" t="s">
        <v>141</v>
      </c>
      <c r="AW149" s="14" t="s">
        <v>34</v>
      </c>
      <c r="AX149" s="14" t="s">
        <v>81</v>
      </c>
      <c r="AY149" s="258" t="s">
        <v>142</v>
      </c>
    </row>
    <row r="150" s="1" customFormat="1" ht="60" customHeight="1">
      <c r="B150" s="39"/>
      <c r="C150" s="197" t="s">
        <v>282</v>
      </c>
      <c r="D150" s="197" t="s">
        <v>137</v>
      </c>
      <c r="E150" s="198" t="s">
        <v>1724</v>
      </c>
      <c r="F150" s="199" t="s">
        <v>1725</v>
      </c>
      <c r="G150" s="200" t="s">
        <v>519</v>
      </c>
      <c r="H150" s="201">
        <v>374.608</v>
      </c>
      <c r="I150" s="202"/>
      <c r="J150" s="203">
        <f>ROUND(I150*H150,2)</f>
        <v>0</v>
      </c>
      <c r="K150" s="199" t="s">
        <v>194</v>
      </c>
      <c r="L150" s="44"/>
      <c r="M150" s="204" t="s">
        <v>19</v>
      </c>
      <c r="N150" s="205" t="s">
        <v>44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08" t="s">
        <v>141</v>
      </c>
      <c r="AT150" s="208" t="s">
        <v>137</v>
      </c>
      <c r="AU150" s="208" t="s">
        <v>83</v>
      </c>
      <c r="AY150" s="18" t="s">
        <v>142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8" t="s">
        <v>81</v>
      </c>
      <c r="BK150" s="209">
        <f>ROUND(I150*H150,2)</f>
        <v>0</v>
      </c>
      <c r="BL150" s="18" t="s">
        <v>141</v>
      </c>
      <c r="BM150" s="208" t="s">
        <v>1726</v>
      </c>
    </row>
    <row r="151" s="12" customFormat="1">
      <c r="B151" s="226"/>
      <c r="C151" s="227"/>
      <c r="D151" s="228" t="s">
        <v>203</v>
      </c>
      <c r="E151" s="229" t="s">
        <v>19</v>
      </c>
      <c r="F151" s="230" t="s">
        <v>1727</v>
      </c>
      <c r="G151" s="227"/>
      <c r="H151" s="231">
        <v>374.608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203</v>
      </c>
      <c r="AU151" s="237" t="s">
        <v>83</v>
      </c>
      <c r="AV151" s="12" t="s">
        <v>83</v>
      </c>
      <c r="AW151" s="12" t="s">
        <v>34</v>
      </c>
      <c r="AX151" s="12" t="s">
        <v>73</v>
      </c>
      <c r="AY151" s="237" t="s">
        <v>142</v>
      </c>
    </row>
    <row r="152" s="13" customFormat="1">
      <c r="B152" s="238"/>
      <c r="C152" s="239"/>
      <c r="D152" s="228" t="s">
        <v>203</v>
      </c>
      <c r="E152" s="240" t="s">
        <v>19</v>
      </c>
      <c r="F152" s="241" t="s">
        <v>1728</v>
      </c>
      <c r="G152" s="239"/>
      <c r="H152" s="240" t="s">
        <v>19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203</v>
      </c>
      <c r="AU152" s="247" t="s">
        <v>83</v>
      </c>
      <c r="AV152" s="13" t="s">
        <v>81</v>
      </c>
      <c r="AW152" s="13" t="s">
        <v>34</v>
      </c>
      <c r="AX152" s="13" t="s">
        <v>73</v>
      </c>
      <c r="AY152" s="247" t="s">
        <v>142</v>
      </c>
    </row>
    <row r="153" s="14" customFormat="1">
      <c r="B153" s="248"/>
      <c r="C153" s="249"/>
      <c r="D153" s="228" t="s">
        <v>203</v>
      </c>
      <c r="E153" s="250" t="s">
        <v>19</v>
      </c>
      <c r="F153" s="251" t="s">
        <v>208</v>
      </c>
      <c r="G153" s="249"/>
      <c r="H153" s="252">
        <v>374.608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203</v>
      </c>
      <c r="AU153" s="258" t="s">
        <v>83</v>
      </c>
      <c r="AV153" s="14" t="s">
        <v>141</v>
      </c>
      <c r="AW153" s="14" t="s">
        <v>34</v>
      </c>
      <c r="AX153" s="14" t="s">
        <v>81</v>
      </c>
      <c r="AY153" s="258" t="s">
        <v>142</v>
      </c>
    </row>
    <row r="154" s="1" customFormat="1" ht="60" customHeight="1">
      <c r="B154" s="39"/>
      <c r="C154" s="197" t="s">
        <v>291</v>
      </c>
      <c r="D154" s="197" t="s">
        <v>137</v>
      </c>
      <c r="E154" s="198" t="s">
        <v>608</v>
      </c>
      <c r="F154" s="199" t="s">
        <v>609</v>
      </c>
      <c r="G154" s="200" t="s">
        <v>519</v>
      </c>
      <c r="H154" s="201">
        <v>1498.434</v>
      </c>
      <c r="I154" s="202"/>
      <c r="J154" s="203">
        <f>ROUND(I154*H154,2)</f>
        <v>0</v>
      </c>
      <c r="K154" s="199" t="s">
        <v>194</v>
      </c>
      <c r="L154" s="44"/>
      <c r="M154" s="204" t="s">
        <v>19</v>
      </c>
      <c r="N154" s="205" t="s">
        <v>44</v>
      </c>
      <c r="O154" s="84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AR154" s="208" t="s">
        <v>141</v>
      </c>
      <c r="AT154" s="208" t="s">
        <v>137</v>
      </c>
      <c r="AU154" s="208" t="s">
        <v>83</v>
      </c>
      <c r="AY154" s="18" t="s">
        <v>142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8" t="s">
        <v>81</v>
      </c>
      <c r="BK154" s="209">
        <f>ROUND(I154*H154,2)</f>
        <v>0</v>
      </c>
      <c r="BL154" s="18" t="s">
        <v>141</v>
      </c>
      <c r="BM154" s="208" t="s">
        <v>1729</v>
      </c>
    </row>
    <row r="155" s="12" customFormat="1">
      <c r="B155" s="226"/>
      <c r="C155" s="227"/>
      <c r="D155" s="228" t="s">
        <v>203</v>
      </c>
      <c r="E155" s="229" t="s">
        <v>19</v>
      </c>
      <c r="F155" s="230" t="s">
        <v>1730</v>
      </c>
      <c r="G155" s="227"/>
      <c r="H155" s="231">
        <v>1498.434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203</v>
      </c>
      <c r="AU155" s="237" t="s">
        <v>83</v>
      </c>
      <c r="AV155" s="12" t="s">
        <v>83</v>
      </c>
      <c r="AW155" s="12" t="s">
        <v>34</v>
      </c>
      <c r="AX155" s="12" t="s">
        <v>81</v>
      </c>
      <c r="AY155" s="237" t="s">
        <v>142</v>
      </c>
    </row>
    <row r="156" s="1" customFormat="1" ht="72" customHeight="1">
      <c r="B156" s="39"/>
      <c r="C156" s="197" t="s">
        <v>294</v>
      </c>
      <c r="D156" s="197" t="s">
        <v>137</v>
      </c>
      <c r="E156" s="198" t="s">
        <v>616</v>
      </c>
      <c r="F156" s="199" t="s">
        <v>617</v>
      </c>
      <c r="G156" s="200" t="s">
        <v>519</v>
      </c>
      <c r="H156" s="201">
        <v>13485.906000000001</v>
      </c>
      <c r="I156" s="202"/>
      <c r="J156" s="203">
        <f>ROUND(I156*H156,2)</f>
        <v>0</v>
      </c>
      <c r="K156" s="199" t="s">
        <v>194</v>
      </c>
      <c r="L156" s="44"/>
      <c r="M156" s="204" t="s">
        <v>19</v>
      </c>
      <c r="N156" s="205" t="s">
        <v>44</v>
      </c>
      <c r="O156" s="84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AR156" s="208" t="s">
        <v>141</v>
      </c>
      <c r="AT156" s="208" t="s">
        <v>137</v>
      </c>
      <c r="AU156" s="208" t="s">
        <v>83</v>
      </c>
      <c r="AY156" s="18" t="s">
        <v>142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8" t="s">
        <v>81</v>
      </c>
      <c r="BK156" s="209">
        <f>ROUND(I156*H156,2)</f>
        <v>0</v>
      </c>
      <c r="BL156" s="18" t="s">
        <v>141</v>
      </c>
      <c r="BM156" s="208" t="s">
        <v>1731</v>
      </c>
    </row>
    <row r="157" s="12" customFormat="1">
      <c r="B157" s="226"/>
      <c r="C157" s="227"/>
      <c r="D157" s="228" t="s">
        <v>203</v>
      </c>
      <c r="E157" s="229" t="s">
        <v>19</v>
      </c>
      <c r="F157" s="230" t="s">
        <v>1732</v>
      </c>
      <c r="G157" s="227"/>
      <c r="H157" s="231">
        <v>13485.906000000001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203</v>
      </c>
      <c r="AU157" s="237" t="s">
        <v>83</v>
      </c>
      <c r="AV157" s="12" t="s">
        <v>83</v>
      </c>
      <c r="AW157" s="12" t="s">
        <v>34</v>
      </c>
      <c r="AX157" s="12" t="s">
        <v>73</v>
      </c>
      <c r="AY157" s="237" t="s">
        <v>142</v>
      </c>
    </row>
    <row r="158" s="13" customFormat="1">
      <c r="B158" s="238"/>
      <c r="C158" s="239"/>
      <c r="D158" s="228" t="s">
        <v>203</v>
      </c>
      <c r="E158" s="240" t="s">
        <v>19</v>
      </c>
      <c r="F158" s="241" t="s">
        <v>1733</v>
      </c>
      <c r="G158" s="239"/>
      <c r="H158" s="240" t="s">
        <v>19</v>
      </c>
      <c r="I158" s="242"/>
      <c r="J158" s="239"/>
      <c r="K158" s="239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203</v>
      </c>
      <c r="AU158" s="247" t="s">
        <v>83</v>
      </c>
      <c r="AV158" s="13" t="s">
        <v>81</v>
      </c>
      <c r="AW158" s="13" t="s">
        <v>34</v>
      </c>
      <c r="AX158" s="13" t="s">
        <v>73</v>
      </c>
      <c r="AY158" s="247" t="s">
        <v>142</v>
      </c>
    </row>
    <row r="159" s="14" customFormat="1">
      <c r="B159" s="248"/>
      <c r="C159" s="249"/>
      <c r="D159" s="228" t="s">
        <v>203</v>
      </c>
      <c r="E159" s="250" t="s">
        <v>19</v>
      </c>
      <c r="F159" s="251" t="s">
        <v>208</v>
      </c>
      <c r="G159" s="249"/>
      <c r="H159" s="252">
        <v>13485.906000000001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203</v>
      </c>
      <c r="AU159" s="258" t="s">
        <v>83</v>
      </c>
      <c r="AV159" s="14" t="s">
        <v>141</v>
      </c>
      <c r="AW159" s="14" t="s">
        <v>34</v>
      </c>
      <c r="AX159" s="14" t="s">
        <v>81</v>
      </c>
      <c r="AY159" s="258" t="s">
        <v>142</v>
      </c>
    </row>
    <row r="160" s="1" customFormat="1" ht="60" customHeight="1">
      <c r="B160" s="39"/>
      <c r="C160" s="197" t="s">
        <v>297</v>
      </c>
      <c r="D160" s="197" t="s">
        <v>137</v>
      </c>
      <c r="E160" s="198" t="s">
        <v>1734</v>
      </c>
      <c r="F160" s="199" t="s">
        <v>1735</v>
      </c>
      <c r="G160" s="200" t="s">
        <v>519</v>
      </c>
      <c r="H160" s="201">
        <v>374.608</v>
      </c>
      <c r="I160" s="202"/>
      <c r="J160" s="203">
        <f>ROUND(I160*H160,2)</f>
        <v>0</v>
      </c>
      <c r="K160" s="199" t="s">
        <v>194</v>
      </c>
      <c r="L160" s="44"/>
      <c r="M160" s="204" t="s">
        <v>19</v>
      </c>
      <c r="N160" s="205" t="s">
        <v>44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AR160" s="208" t="s">
        <v>141</v>
      </c>
      <c r="AT160" s="208" t="s">
        <v>137</v>
      </c>
      <c r="AU160" s="208" t="s">
        <v>83</v>
      </c>
      <c r="AY160" s="18" t="s">
        <v>142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8" t="s">
        <v>81</v>
      </c>
      <c r="BK160" s="209">
        <f>ROUND(I160*H160,2)</f>
        <v>0</v>
      </c>
      <c r="BL160" s="18" t="s">
        <v>141</v>
      </c>
      <c r="BM160" s="208" t="s">
        <v>1736</v>
      </c>
    </row>
    <row r="161" s="12" customFormat="1">
      <c r="B161" s="226"/>
      <c r="C161" s="227"/>
      <c r="D161" s="228" t="s">
        <v>203</v>
      </c>
      <c r="E161" s="229" t="s">
        <v>19</v>
      </c>
      <c r="F161" s="230" t="s">
        <v>1737</v>
      </c>
      <c r="G161" s="227"/>
      <c r="H161" s="231">
        <v>374.608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203</v>
      </c>
      <c r="AU161" s="237" t="s">
        <v>83</v>
      </c>
      <c r="AV161" s="12" t="s">
        <v>83</v>
      </c>
      <c r="AW161" s="12" t="s">
        <v>34</v>
      </c>
      <c r="AX161" s="12" t="s">
        <v>81</v>
      </c>
      <c r="AY161" s="237" t="s">
        <v>142</v>
      </c>
    </row>
    <row r="162" s="1" customFormat="1" ht="72" customHeight="1">
      <c r="B162" s="39"/>
      <c r="C162" s="197" t="s">
        <v>7</v>
      </c>
      <c r="D162" s="197" t="s">
        <v>137</v>
      </c>
      <c r="E162" s="198" t="s">
        <v>1738</v>
      </c>
      <c r="F162" s="199" t="s">
        <v>1739</v>
      </c>
      <c r="G162" s="200" t="s">
        <v>519</v>
      </c>
      <c r="H162" s="201">
        <v>3371.4720000000002</v>
      </c>
      <c r="I162" s="202"/>
      <c r="J162" s="203">
        <f>ROUND(I162*H162,2)</f>
        <v>0</v>
      </c>
      <c r="K162" s="199" t="s">
        <v>194</v>
      </c>
      <c r="L162" s="44"/>
      <c r="M162" s="204" t="s">
        <v>19</v>
      </c>
      <c r="N162" s="205" t="s">
        <v>44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208" t="s">
        <v>141</v>
      </c>
      <c r="AT162" s="208" t="s">
        <v>137</v>
      </c>
      <c r="AU162" s="208" t="s">
        <v>83</v>
      </c>
      <c r="AY162" s="18" t="s">
        <v>142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8" t="s">
        <v>81</v>
      </c>
      <c r="BK162" s="209">
        <f>ROUND(I162*H162,2)</f>
        <v>0</v>
      </c>
      <c r="BL162" s="18" t="s">
        <v>141</v>
      </c>
      <c r="BM162" s="208" t="s">
        <v>1740</v>
      </c>
    </row>
    <row r="163" s="12" customFormat="1">
      <c r="B163" s="226"/>
      <c r="C163" s="227"/>
      <c r="D163" s="228" t="s">
        <v>203</v>
      </c>
      <c r="E163" s="229" t="s">
        <v>19</v>
      </c>
      <c r="F163" s="230" t="s">
        <v>1741</v>
      </c>
      <c r="G163" s="227"/>
      <c r="H163" s="231">
        <v>3371.4720000000002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203</v>
      </c>
      <c r="AU163" s="237" t="s">
        <v>83</v>
      </c>
      <c r="AV163" s="12" t="s">
        <v>83</v>
      </c>
      <c r="AW163" s="12" t="s">
        <v>34</v>
      </c>
      <c r="AX163" s="12" t="s">
        <v>73</v>
      </c>
      <c r="AY163" s="237" t="s">
        <v>142</v>
      </c>
    </row>
    <row r="164" s="13" customFormat="1">
      <c r="B164" s="238"/>
      <c r="C164" s="239"/>
      <c r="D164" s="228" t="s">
        <v>203</v>
      </c>
      <c r="E164" s="240" t="s">
        <v>19</v>
      </c>
      <c r="F164" s="241" t="s">
        <v>1733</v>
      </c>
      <c r="G164" s="239"/>
      <c r="H164" s="240" t="s">
        <v>19</v>
      </c>
      <c r="I164" s="242"/>
      <c r="J164" s="239"/>
      <c r="K164" s="239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203</v>
      </c>
      <c r="AU164" s="247" t="s">
        <v>83</v>
      </c>
      <c r="AV164" s="13" t="s">
        <v>81</v>
      </c>
      <c r="AW164" s="13" t="s">
        <v>34</v>
      </c>
      <c r="AX164" s="13" t="s">
        <v>73</v>
      </c>
      <c r="AY164" s="247" t="s">
        <v>142</v>
      </c>
    </row>
    <row r="165" s="14" customFormat="1">
      <c r="B165" s="248"/>
      <c r="C165" s="249"/>
      <c r="D165" s="228" t="s">
        <v>203</v>
      </c>
      <c r="E165" s="250" t="s">
        <v>19</v>
      </c>
      <c r="F165" s="251" t="s">
        <v>208</v>
      </c>
      <c r="G165" s="249"/>
      <c r="H165" s="252">
        <v>3371.4720000000002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203</v>
      </c>
      <c r="AU165" s="258" t="s">
        <v>83</v>
      </c>
      <c r="AV165" s="14" t="s">
        <v>141</v>
      </c>
      <c r="AW165" s="14" t="s">
        <v>34</v>
      </c>
      <c r="AX165" s="14" t="s">
        <v>81</v>
      </c>
      <c r="AY165" s="258" t="s">
        <v>142</v>
      </c>
    </row>
    <row r="166" s="1" customFormat="1" ht="36" customHeight="1">
      <c r="B166" s="39"/>
      <c r="C166" s="197" t="s">
        <v>302</v>
      </c>
      <c r="D166" s="197" t="s">
        <v>137</v>
      </c>
      <c r="E166" s="198" t="s">
        <v>627</v>
      </c>
      <c r="F166" s="199" t="s">
        <v>628</v>
      </c>
      <c r="G166" s="200" t="s">
        <v>519</v>
      </c>
      <c r="H166" s="201">
        <v>1498.434</v>
      </c>
      <c r="I166" s="202"/>
      <c r="J166" s="203">
        <f>ROUND(I166*H166,2)</f>
        <v>0</v>
      </c>
      <c r="K166" s="199" t="s">
        <v>194</v>
      </c>
      <c r="L166" s="44"/>
      <c r="M166" s="204" t="s">
        <v>19</v>
      </c>
      <c r="N166" s="205" t="s">
        <v>44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208" t="s">
        <v>141</v>
      </c>
      <c r="AT166" s="208" t="s">
        <v>137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141</v>
      </c>
      <c r="BM166" s="208" t="s">
        <v>1742</v>
      </c>
    </row>
    <row r="167" s="12" customFormat="1">
      <c r="B167" s="226"/>
      <c r="C167" s="227"/>
      <c r="D167" s="228" t="s">
        <v>203</v>
      </c>
      <c r="E167" s="229" t="s">
        <v>19</v>
      </c>
      <c r="F167" s="230" t="s">
        <v>1743</v>
      </c>
      <c r="G167" s="227"/>
      <c r="H167" s="231">
        <v>1498.434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203</v>
      </c>
      <c r="AU167" s="237" t="s">
        <v>83</v>
      </c>
      <c r="AV167" s="12" t="s">
        <v>83</v>
      </c>
      <c r="AW167" s="12" t="s">
        <v>34</v>
      </c>
      <c r="AX167" s="12" t="s">
        <v>73</v>
      </c>
      <c r="AY167" s="237" t="s">
        <v>142</v>
      </c>
    </row>
    <row r="168" s="13" customFormat="1">
      <c r="B168" s="238"/>
      <c r="C168" s="239"/>
      <c r="D168" s="228" t="s">
        <v>203</v>
      </c>
      <c r="E168" s="240" t="s">
        <v>19</v>
      </c>
      <c r="F168" s="241" t="s">
        <v>1744</v>
      </c>
      <c r="G168" s="239"/>
      <c r="H168" s="240" t="s">
        <v>19</v>
      </c>
      <c r="I168" s="242"/>
      <c r="J168" s="239"/>
      <c r="K168" s="239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203</v>
      </c>
      <c r="AU168" s="247" t="s">
        <v>83</v>
      </c>
      <c r="AV168" s="13" t="s">
        <v>81</v>
      </c>
      <c r="AW168" s="13" t="s">
        <v>34</v>
      </c>
      <c r="AX168" s="13" t="s">
        <v>73</v>
      </c>
      <c r="AY168" s="247" t="s">
        <v>142</v>
      </c>
    </row>
    <row r="169" s="14" customFormat="1">
      <c r="B169" s="248"/>
      <c r="C169" s="249"/>
      <c r="D169" s="228" t="s">
        <v>203</v>
      </c>
      <c r="E169" s="250" t="s">
        <v>19</v>
      </c>
      <c r="F169" s="251" t="s">
        <v>208</v>
      </c>
      <c r="G169" s="249"/>
      <c r="H169" s="252">
        <v>1498.434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203</v>
      </c>
      <c r="AU169" s="258" t="s">
        <v>83</v>
      </c>
      <c r="AV169" s="14" t="s">
        <v>141</v>
      </c>
      <c r="AW169" s="14" t="s">
        <v>34</v>
      </c>
      <c r="AX169" s="14" t="s">
        <v>81</v>
      </c>
      <c r="AY169" s="258" t="s">
        <v>142</v>
      </c>
    </row>
    <row r="170" s="1" customFormat="1" ht="36" customHeight="1">
      <c r="B170" s="39"/>
      <c r="C170" s="197" t="s">
        <v>305</v>
      </c>
      <c r="D170" s="197" t="s">
        <v>137</v>
      </c>
      <c r="E170" s="198" t="s">
        <v>1745</v>
      </c>
      <c r="F170" s="199" t="s">
        <v>1746</v>
      </c>
      <c r="G170" s="200" t="s">
        <v>519</v>
      </c>
      <c r="H170" s="201">
        <v>374.608</v>
      </c>
      <c r="I170" s="202"/>
      <c r="J170" s="203">
        <f>ROUND(I170*H170,2)</f>
        <v>0</v>
      </c>
      <c r="K170" s="199" t="s">
        <v>194</v>
      </c>
      <c r="L170" s="44"/>
      <c r="M170" s="204" t="s">
        <v>19</v>
      </c>
      <c r="N170" s="205" t="s">
        <v>44</v>
      </c>
      <c r="O170" s="8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AR170" s="208" t="s">
        <v>141</v>
      </c>
      <c r="AT170" s="208" t="s">
        <v>137</v>
      </c>
      <c r="AU170" s="208" t="s">
        <v>83</v>
      </c>
      <c r="AY170" s="18" t="s">
        <v>142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8" t="s">
        <v>81</v>
      </c>
      <c r="BK170" s="209">
        <f>ROUND(I170*H170,2)</f>
        <v>0</v>
      </c>
      <c r="BL170" s="18" t="s">
        <v>141</v>
      </c>
      <c r="BM170" s="208" t="s">
        <v>1747</v>
      </c>
    </row>
    <row r="171" s="12" customFormat="1">
      <c r="B171" s="226"/>
      <c r="C171" s="227"/>
      <c r="D171" s="228" t="s">
        <v>203</v>
      </c>
      <c r="E171" s="229" t="s">
        <v>19</v>
      </c>
      <c r="F171" s="230" t="s">
        <v>1737</v>
      </c>
      <c r="G171" s="227"/>
      <c r="H171" s="231">
        <v>374.608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203</v>
      </c>
      <c r="AU171" s="237" t="s">
        <v>83</v>
      </c>
      <c r="AV171" s="12" t="s">
        <v>83</v>
      </c>
      <c r="AW171" s="12" t="s">
        <v>34</v>
      </c>
      <c r="AX171" s="12" t="s">
        <v>73</v>
      </c>
      <c r="AY171" s="237" t="s">
        <v>142</v>
      </c>
    </row>
    <row r="172" s="13" customFormat="1">
      <c r="B172" s="238"/>
      <c r="C172" s="239"/>
      <c r="D172" s="228" t="s">
        <v>203</v>
      </c>
      <c r="E172" s="240" t="s">
        <v>19</v>
      </c>
      <c r="F172" s="241" t="s">
        <v>1744</v>
      </c>
      <c r="G172" s="239"/>
      <c r="H172" s="240" t="s">
        <v>19</v>
      </c>
      <c r="I172" s="242"/>
      <c r="J172" s="239"/>
      <c r="K172" s="239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203</v>
      </c>
      <c r="AU172" s="247" t="s">
        <v>83</v>
      </c>
      <c r="AV172" s="13" t="s">
        <v>81</v>
      </c>
      <c r="AW172" s="13" t="s">
        <v>34</v>
      </c>
      <c r="AX172" s="13" t="s">
        <v>73</v>
      </c>
      <c r="AY172" s="247" t="s">
        <v>142</v>
      </c>
    </row>
    <row r="173" s="14" customFormat="1">
      <c r="B173" s="248"/>
      <c r="C173" s="249"/>
      <c r="D173" s="228" t="s">
        <v>203</v>
      </c>
      <c r="E173" s="250" t="s">
        <v>19</v>
      </c>
      <c r="F173" s="251" t="s">
        <v>208</v>
      </c>
      <c r="G173" s="249"/>
      <c r="H173" s="252">
        <v>374.608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203</v>
      </c>
      <c r="AU173" s="258" t="s">
        <v>83</v>
      </c>
      <c r="AV173" s="14" t="s">
        <v>141</v>
      </c>
      <c r="AW173" s="14" t="s">
        <v>34</v>
      </c>
      <c r="AX173" s="14" t="s">
        <v>81</v>
      </c>
      <c r="AY173" s="258" t="s">
        <v>142</v>
      </c>
    </row>
    <row r="174" s="1" customFormat="1" ht="36" customHeight="1">
      <c r="B174" s="39"/>
      <c r="C174" s="197" t="s">
        <v>308</v>
      </c>
      <c r="D174" s="197" t="s">
        <v>137</v>
      </c>
      <c r="E174" s="198" t="s">
        <v>651</v>
      </c>
      <c r="F174" s="199" t="s">
        <v>652</v>
      </c>
      <c r="G174" s="200" t="s">
        <v>280</v>
      </c>
      <c r="H174" s="201">
        <v>3371.4760000000001</v>
      </c>
      <c r="I174" s="202"/>
      <c r="J174" s="203">
        <f>ROUND(I174*H174,2)</f>
        <v>0</v>
      </c>
      <c r="K174" s="199" t="s">
        <v>194</v>
      </c>
      <c r="L174" s="44"/>
      <c r="M174" s="204" t="s">
        <v>19</v>
      </c>
      <c r="N174" s="205" t="s">
        <v>44</v>
      </c>
      <c r="O174" s="84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208" t="s">
        <v>141</v>
      </c>
      <c r="AT174" s="208" t="s">
        <v>137</v>
      </c>
      <c r="AU174" s="208" t="s">
        <v>83</v>
      </c>
      <c r="AY174" s="18" t="s">
        <v>142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8" t="s">
        <v>81</v>
      </c>
      <c r="BK174" s="209">
        <f>ROUND(I174*H174,2)</f>
        <v>0</v>
      </c>
      <c r="BL174" s="18" t="s">
        <v>141</v>
      </c>
      <c r="BM174" s="208" t="s">
        <v>1748</v>
      </c>
    </row>
    <row r="175" s="12" customFormat="1">
      <c r="B175" s="226"/>
      <c r="C175" s="227"/>
      <c r="D175" s="228" t="s">
        <v>203</v>
      </c>
      <c r="E175" s="229" t="s">
        <v>19</v>
      </c>
      <c r="F175" s="230" t="s">
        <v>1749</v>
      </c>
      <c r="G175" s="227"/>
      <c r="H175" s="231">
        <v>3371.4760000000001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203</v>
      </c>
      <c r="AU175" s="237" t="s">
        <v>83</v>
      </c>
      <c r="AV175" s="12" t="s">
        <v>83</v>
      </c>
      <c r="AW175" s="12" t="s">
        <v>34</v>
      </c>
      <c r="AX175" s="12" t="s">
        <v>81</v>
      </c>
      <c r="AY175" s="237" t="s">
        <v>142</v>
      </c>
    </row>
    <row r="176" s="1" customFormat="1" ht="36" customHeight="1">
      <c r="B176" s="39"/>
      <c r="C176" s="197" t="s">
        <v>311</v>
      </c>
      <c r="D176" s="197" t="s">
        <v>137</v>
      </c>
      <c r="E176" s="198" t="s">
        <v>672</v>
      </c>
      <c r="F176" s="199" t="s">
        <v>673</v>
      </c>
      <c r="G176" s="200" t="s">
        <v>519</v>
      </c>
      <c r="H176" s="201">
        <v>792.99099999999999</v>
      </c>
      <c r="I176" s="202"/>
      <c r="J176" s="203">
        <f>ROUND(I176*H176,2)</f>
        <v>0</v>
      </c>
      <c r="K176" s="199" t="s">
        <v>194</v>
      </c>
      <c r="L176" s="44"/>
      <c r="M176" s="204" t="s">
        <v>19</v>
      </c>
      <c r="N176" s="205" t="s">
        <v>44</v>
      </c>
      <c r="O176" s="84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08" t="s">
        <v>141</v>
      </c>
      <c r="AT176" s="208" t="s">
        <v>137</v>
      </c>
      <c r="AU176" s="208" t="s">
        <v>83</v>
      </c>
      <c r="AY176" s="18" t="s">
        <v>142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8" t="s">
        <v>81</v>
      </c>
      <c r="BK176" s="209">
        <f>ROUND(I176*H176,2)</f>
        <v>0</v>
      </c>
      <c r="BL176" s="18" t="s">
        <v>141</v>
      </c>
      <c r="BM176" s="208" t="s">
        <v>1750</v>
      </c>
    </row>
    <row r="177" s="12" customFormat="1">
      <c r="B177" s="226"/>
      <c r="C177" s="227"/>
      <c r="D177" s="228" t="s">
        <v>203</v>
      </c>
      <c r="E177" s="229" t="s">
        <v>19</v>
      </c>
      <c r="F177" s="230" t="s">
        <v>1751</v>
      </c>
      <c r="G177" s="227"/>
      <c r="H177" s="231">
        <v>371.30000000000001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203</v>
      </c>
      <c r="AU177" s="237" t="s">
        <v>83</v>
      </c>
      <c r="AV177" s="12" t="s">
        <v>83</v>
      </c>
      <c r="AW177" s="12" t="s">
        <v>34</v>
      </c>
      <c r="AX177" s="12" t="s">
        <v>73</v>
      </c>
      <c r="AY177" s="237" t="s">
        <v>142</v>
      </c>
    </row>
    <row r="178" s="12" customFormat="1">
      <c r="B178" s="226"/>
      <c r="C178" s="227"/>
      <c r="D178" s="228" t="s">
        <v>203</v>
      </c>
      <c r="E178" s="229" t="s">
        <v>19</v>
      </c>
      <c r="F178" s="230" t="s">
        <v>1752</v>
      </c>
      <c r="G178" s="227"/>
      <c r="H178" s="231">
        <v>70.417000000000002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203</v>
      </c>
      <c r="AU178" s="237" t="s">
        <v>83</v>
      </c>
      <c r="AV178" s="12" t="s">
        <v>83</v>
      </c>
      <c r="AW178" s="12" t="s">
        <v>34</v>
      </c>
      <c r="AX178" s="12" t="s">
        <v>73</v>
      </c>
      <c r="AY178" s="237" t="s">
        <v>142</v>
      </c>
    </row>
    <row r="179" s="12" customFormat="1">
      <c r="B179" s="226"/>
      <c r="C179" s="227"/>
      <c r="D179" s="228" t="s">
        <v>203</v>
      </c>
      <c r="E179" s="229" t="s">
        <v>19</v>
      </c>
      <c r="F179" s="230" t="s">
        <v>1753</v>
      </c>
      <c r="G179" s="227"/>
      <c r="H179" s="231">
        <v>4.056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203</v>
      </c>
      <c r="AU179" s="237" t="s">
        <v>83</v>
      </c>
      <c r="AV179" s="12" t="s">
        <v>83</v>
      </c>
      <c r="AW179" s="12" t="s">
        <v>34</v>
      </c>
      <c r="AX179" s="12" t="s">
        <v>73</v>
      </c>
      <c r="AY179" s="237" t="s">
        <v>142</v>
      </c>
    </row>
    <row r="180" s="12" customFormat="1">
      <c r="B180" s="226"/>
      <c r="C180" s="227"/>
      <c r="D180" s="228" t="s">
        <v>203</v>
      </c>
      <c r="E180" s="229" t="s">
        <v>19</v>
      </c>
      <c r="F180" s="230" t="s">
        <v>1754</v>
      </c>
      <c r="G180" s="227"/>
      <c r="H180" s="231">
        <v>4.7999999999999998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203</v>
      </c>
      <c r="AU180" s="237" t="s">
        <v>83</v>
      </c>
      <c r="AV180" s="12" t="s">
        <v>83</v>
      </c>
      <c r="AW180" s="12" t="s">
        <v>34</v>
      </c>
      <c r="AX180" s="12" t="s">
        <v>73</v>
      </c>
      <c r="AY180" s="237" t="s">
        <v>142</v>
      </c>
    </row>
    <row r="181" s="12" customFormat="1">
      <c r="B181" s="226"/>
      <c r="C181" s="227"/>
      <c r="D181" s="228" t="s">
        <v>203</v>
      </c>
      <c r="E181" s="229" t="s">
        <v>19</v>
      </c>
      <c r="F181" s="230" t="s">
        <v>1755</v>
      </c>
      <c r="G181" s="227"/>
      <c r="H181" s="231">
        <v>44.218000000000004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203</v>
      </c>
      <c r="AU181" s="237" t="s">
        <v>83</v>
      </c>
      <c r="AV181" s="12" t="s">
        <v>83</v>
      </c>
      <c r="AW181" s="12" t="s">
        <v>34</v>
      </c>
      <c r="AX181" s="12" t="s">
        <v>73</v>
      </c>
      <c r="AY181" s="237" t="s">
        <v>142</v>
      </c>
    </row>
    <row r="182" s="12" customFormat="1">
      <c r="B182" s="226"/>
      <c r="C182" s="227"/>
      <c r="D182" s="228" t="s">
        <v>203</v>
      </c>
      <c r="E182" s="229" t="s">
        <v>19</v>
      </c>
      <c r="F182" s="230" t="s">
        <v>1756</v>
      </c>
      <c r="G182" s="227"/>
      <c r="H182" s="231">
        <v>103.176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203</v>
      </c>
      <c r="AU182" s="237" t="s">
        <v>83</v>
      </c>
      <c r="AV182" s="12" t="s">
        <v>83</v>
      </c>
      <c r="AW182" s="12" t="s">
        <v>34</v>
      </c>
      <c r="AX182" s="12" t="s">
        <v>73</v>
      </c>
      <c r="AY182" s="237" t="s">
        <v>142</v>
      </c>
    </row>
    <row r="183" s="12" customFormat="1">
      <c r="B183" s="226"/>
      <c r="C183" s="227"/>
      <c r="D183" s="228" t="s">
        <v>203</v>
      </c>
      <c r="E183" s="229" t="s">
        <v>19</v>
      </c>
      <c r="F183" s="230" t="s">
        <v>1757</v>
      </c>
      <c r="G183" s="227"/>
      <c r="H183" s="231">
        <v>195.024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203</v>
      </c>
      <c r="AU183" s="237" t="s">
        <v>83</v>
      </c>
      <c r="AV183" s="12" t="s">
        <v>83</v>
      </c>
      <c r="AW183" s="12" t="s">
        <v>34</v>
      </c>
      <c r="AX183" s="12" t="s">
        <v>73</v>
      </c>
      <c r="AY183" s="237" t="s">
        <v>142</v>
      </c>
    </row>
    <row r="184" s="14" customFormat="1">
      <c r="B184" s="248"/>
      <c r="C184" s="249"/>
      <c r="D184" s="228" t="s">
        <v>203</v>
      </c>
      <c r="E184" s="250" t="s">
        <v>19</v>
      </c>
      <c r="F184" s="251" t="s">
        <v>208</v>
      </c>
      <c r="G184" s="249"/>
      <c r="H184" s="252">
        <v>792.99099999999999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203</v>
      </c>
      <c r="AU184" s="258" t="s">
        <v>83</v>
      </c>
      <c r="AV184" s="14" t="s">
        <v>141</v>
      </c>
      <c r="AW184" s="14" t="s">
        <v>34</v>
      </c>
      <c r="AX184" s="14" t="s">
        <v>81</v>
      </c>
      <c r="AY184" s="258" t="s">
        <v>142</v>
      </c>
    </row>
    <row r="185" s="1" customFormat="1" ht="16.5" customHeight="1">
      <c r="B185" s="39"/>
      <c r="C185" s="264" t="s">
        <v>314</v>
      </c>
      <c r="D185" s="264" t="s">
        <v>283</v>
      </c>
      <c r="E185" s="265" t="s">
        <v>1758</v>
      </c>
      <c r="F185" s="266" t="s">
        <v>1759</v>
      </c>
      <c r="G185" s="267" t="s">
        <v>280</v>
      </c>
      <c r="H185" s="268">
        <v>713.69200000000001</v>
      </c>
      <c r="I185" s="269"/>
      <c r="J185" s="270">
        <f>ROUND(I185*H185,2)</f>
        <v>0</v>
      </c>
      <c r="K185" s="266" t="s">
        <v>194</v>
      </c>
      <c r="L185" s="271"/>
      <c r="M185" s="272" t="s">
        <v>19</v>
      </c>
      <c r="N185" s="273" t="s">
        <v>44</v>
      </c>
      <c r="O185" s="84"/>
      <c r="P185" s="206">
        <f>O185*H185</f>
        <v>0</v>
      </c>
      <c r="Q185" s="206">
        <v>1</v>
      </c>
      <c r="R185" s="206">
        <f>Q185*H185</f>
        <v>713.69200000000001</v>
      </c>
      <c r="S185" s="206">
        <v>0</v>
      </c>
      <c r="T185" s="207">
        <f>S185*H185</f>
        <v>0</v>
      </c>
      <c r="AR185" s="208" t="s">
        <v>167</v>
      </c>
      <c r="AT185" s="208" t="s">
        <v>283</v>
      </c>
      <c r="AU185" s="208" t="s">
        <v>83</v>
      </c>
      <c r="AY185" s="18" t="s">
        <v>142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8" t="s">
        <v>81</v>
      </c>
      <c r="BK185" s="209">
        <f>ROUND(I185*H185,2)</f>
        <v>0</v>
      </c>
      <c r="BL185" s="18" t="s">
        <v>141</v>
      </c>
      <c r="BM185" s="208" t="s">
        <v>1760</v>
      </c>
    </row>
    <row r="186" s="12" customFormat="1">
      <c r="B186" s="226"/>
      <c r="C186" s="227"/>
      <c r="D186" s="228" t="s">
        <v>203</v>
      </c>
      <c r="E186" s="229" t="s">
        <v>19</v>
      </c>
      <c r="F186" s="230" t="s">
        <v>1761</v>
      </c>
      <c r="G186" s="227"/>
      <c r="H186" s="231">
        <v>713.69200000000001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203</v>
      </c>
      <c r="AU186" s="237" t="s">
        <v>83</v>
      </c>
      <c r="AV186" s="12" t="s">
        <v>83</v>
      </c>
      <c r="AW186" s="12" t="s">
        <v>34</v>
      </c>
      <c r="AX186" s="12" t="s">
        <v>73</v>
      </c>
      <c r="AY186" s="237" t="s">
        <v>142</v>
      </c>
    </row>
    <row r="187" s="13" customFormat="1">
      <c r="B187" s="238"/>
      <c r="C187" s="239"/>
      <c r="D187" s="228" t="s">
        <v>203</v>
      </c>
      <c r="E187" s="240" t="s">
        <v>19</v>
      </c>
      <c r="F187" s="241" t="s">
        <v>1762</v>
      </c>
      <c r="G187" s="239"/>
      <c r="H187" s="240" t="s">
        <v>19</v>
      </c>
      <c r="I187" s="242"/>
      <c r="J187" s="239"/>
      <c r="K187" s="239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203</v>
      </c>
      <c r="AU187" s="247" t="s">
        <v>83</v>
      </c>
      <c r="AV187" s="13" t="s">
        <v>81</v>
      </c>
      <c r="AW187" s="13" t="s">
        <v>34</v>
      </c>
      <c r="AX187" s="13" t="s">
        <v>73</v>
      </c>
      <c r="AY187" s="247" t="s">
        <v>142</v>
      </c>
    </row>
    <row r="188" s="14" customFormat="1">
      <c r="B188" s="248"/>
      <c r="C188" s="249"/>
      <c r="D188" s="228" t="s">
        <v>203</v>
      </c>
      <c r="E188" s="250" t="s">
        <v>19</v>
      </c>
      <c r="F188" s="251" t="s">
        <v>208</v>
      </c>
      <c r="G188" s="249"/>
      <c r="H188" s="252">
        <v>713.69200000000001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203</v>
      </c>
      <c r="AU188" s="258" t="s">
        <v>83</v>
      </c>
      <c r="AV188" s="14" t="s">
        <v>141</v>
      </c>
      <c r="AW188" s="14" t="s">
        <v>34</v>
      </c>
      <c r="AX188" s="14" t="s">
        <v>81</v>
      </c>
      <c r="AY188" s="258" t="s">
        <v>142</v>
      </c>
    </row>
    <row r="189" s="1" customFormat="1" ht="60" customHeight="1">
      <c r="B189" s="39"/>
      <c r="C189" s="197" t="s">
        <v>317</v>
      </c>
      <c r="D189" s="197" t="s">
        <v>137</v>
      </c>
      <c r="E189" s="198" t="s">
        <v>1763</v>
      </c>
      <c r="F189" s="199" t="s">
        <v>1764</v>
      </c>
      <c r="G189" s="200" t="s">
        <v>519</v>
      </c>
      <c r="H189" s="201">
        <v>419.29000000000002</v>
      </c>
      <c r="I189" s="202"/>
      <c r="J189" s="203">
        <f>ROUND(I189*H189,2)</f>
        <v>0</v>
      </c>
      <c r="K189" s="199" t="s">
        <v>194</v>
      </c>
      <c r="L189" s="44"/>
      <c r="M189" s="204" t="s">
        <v>19</v>
      </c>
      <c r="N189" s="205" t="s">
        <v>44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08" t="s">
        <v>141</v>
      </c>
      <c r="AT189" s="208" t="s">
        <v>137</v>
      </c>
      <c r="AU189" s="208" t="s">
        <v>83</v>
      </c>
      <c r="AY189" s="18" t="s">
        <v>142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8" t="s">
        <v>81</v>
      </c>
      <c r="BK189" s="209">
        <f>ROUND(I189*H189,2)</f>
        <v>0</v>
      </c>
      <c r="BL189" s="18" t="s">
        <v>141</v>
      </c>
      <c r="BM189" s="208" t="s">
        <v>1765</v>
      </c>
    </row>
    <row r="190" s="12" customFormat="1">
      <c r="B190" s="226"/>
      <c r="C190" s="227"/>
      <c r="D190" s="228" t="s">
        <v>203</v>
      </c>
      <c r="E190" s="229" t="s">
        <v>19</v>
      </c>
      <c r="F190" s="230" t="s">
        <v>1766</v>
      </c>
      <c r="G190" s="227"/>
      <c r="H190" s="231">
        <v>275.94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203</v>
      </c>
      <c r="AU190" s="237" t="s">
        <v>83</v>
      </c>
      <c r="AV190" s="12" t="s">
        <v>83</v>
      </c>
      <c r="AW190" s="12" t="s">
        <v>34</v>
      </c>
      <c r="AX190" s="12" t="s">
        <v>73</v>
      </c>
      <c r="AY190" s="237" t="s">
        <v>142</v>
      </c>
    </row>
    <row r="191" s="12" customFormat="1">
      <c r="B191" s="226"/>
      <c r="C191" s="227"/>
      <c r="D191" s="228" t="s">
        <v>203</v>
      </c>
      <c r="E191" s="229" t="s">
        <v>19</v>
      </c>
      <c r="F191" s="230" t="s">
        <v>1767</v>
      </c>
      <c r="G191" s="227"/>
      <c r="H191" s="231">
        <v>143.34999999999999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203</v>
      </c>
      <c r="AU191" s="237" t="s">
        <v>83</v>
      </c>
      <c r="AV191" s="12" t="s">
        <v>83</v>
      </c>
      <c r="AW191" s="12" t="s">
        <v>34</v>
      </c>
      <c r="AX191" s="12" t="s">
        <v>73</v>
      </c>
      <c r="AY191" s="237" t="s">
        <v>142</v>
      </c>
    </row>
    <row r="192" s="14" customFormat="1">
      <c r="B192" s="248"/>
      <c r="C192" s="249"/>
      <c r="D192" s="228" t="s">
        <v>203</v>
      </c>
      <c r="E192" s="250" t="s">
        <v>19</v>
      </c>
      <c r="F192" s="251" t="s">
        <v>208</v>
      </c>
      <c r="G192" s="249"/>
      <c r="H192" s="252">
        <v>419.28999999999996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203</v>
      </c>
      <c r="AU192" s="258" t="s">
        <v>83</v>
      </c>
      <c r="AV192" s="14" t="s">
        <v>141</v>
      </c>
      <c r="AW192" s="14" t="s">
        <v>34</v>
      </c>
      <c r="AX192" s="14" t="s">
        <v>81</v>
      </c>
      <c r="AY192" s="258" t="s">
        <v>142</v>
      </c>
    </row>
    <row r="193" s="1" customFormat="1" ht="16.5" customHeight="1">
      <c r="B193" s="39"/>
      <c r="C193" s="264" t="s">
        <v>320</v>
      </c>
      <c r="D193" s="264" t="s">
        <v>283</v>
      </c>
      <c r="E193" s="265" t="s">
        <v>1768</v>
      </c>
      <c r="F193" s="266" t="s">
        <v>1769</v>
      </c>
      <c r="G193" s="267" t="s">
        <v>280</v>
      </c>
      <c r="H193" s="268">
        <v>754.72199999999998</v>
      </c>
      <c r="I193" s="269"/>
      <c r="J193" s="270">
        <f>ROUND(I193*H193,2)</f>
        <v>0</v>
      </c>
      <c r="K193" s="266" t="s">
        <v>194</v>
      </c>
      <c r="L193" s="271"/>
      <c r="M193" s="272" t="s">
        <v>19</v>
      </c>
      <c r="N193" s="273" t="s">
        <v>44</v>
      </c>
      <c r="O193" s="84"/>
      <c r="P193" s="206">
        <f>O193*H193</f>
        <v>0</v>
      </c>
      <c r="Q193" s="206">
        <v>1</v>
      </c>
      <c r="R193" s="206">
        <f>Q193*H193</f>
        <v>754.72199999999998</v>
      </c>
      <c r="S193" s="206">
        <v>0</v>
      </c>
      <c r="T193" s="207">
        <f>S193*H193</f>
        <v>0</v>
      </c>
      <c r="AR193" s="208" t="s">
        <v>167</v>
      </c>
      <c r="AT193" s="208" t="s">
        <v>283</v>
      </c>
      <c r="AU193" s="208" t="s">
        <v>83</v>
      </c>
      <c r="AY193" s="18" t="s">
        <v>142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8" t="s">
        <v>81</v>
      </c>
      <c r="BK193" s="209">
        <f>ROUND(I193*H193,2)</f>
        <v>0</v>
      </c>
      <c r="BL193" s="18" t="s">
        <v>141</v>
      </c>
      <c r="BM193" s="208" t="s">
        <v>1770</v>
      </c>
    </row>
    <row r="194" s="12" customFormat="1">
      <c r="B194" s="226"/>
      <c r="C194" s="227"/>
      <c r="D194" s="228" t="s">
        <v>203</v>
      </c>
      <c r="E194" s="229" t="s">
        <v>19</v>
      </c>
      <c r="F194" s="230" t="s">
        <v>1771</v>
      </c>
      <c r="G194" s="227"/>
      <c r="H194" s="231">
        <v>754.72199999999998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203</v>
      </c>
      <c r="AU194" s="237" t="s">
        <v>83</v>
      </c>
      <c r="AV194" s="12" t="s">
        <v>83</v>
      </c>
      <c r="AW194" s="12" t="s">
        <v>34</v>
      </c>
      <c r="AX194" s="12" t="s">
        <v>81</v>
      </c>
      <c r="AY194" s="237" t="s">
        <v>142</v>
      </c>
    </row>
    <row r="195" s="11" customFormat="1" ht="22.8" customHeight="1">
      <c r="B195" s="210"/>
      <c r="C195" s="211"/>
      <c r="D195" s="212" t="s">
        <v>72</v>
      </c>
      <c r="E195" s="224" t="s">
        <v>83</v>
      </c>
      <c r="F195" s="224" t="s">
        <v>712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P196</f>
        <v>0</v>
      </c>
      <c r="Q195" s="218"/>
      <c r="R195" s="219">
        <f>R196</f>
        <v>67.240665000000007</v>
      </c>
      <c r="S195" s="218"/>
      <c r="T195" s="220">
        <f>T196</f>
        <v>0</v>
      </c>
      <c r="AR195" s="221" t="s">
        <v>81</v>
      </c>
      <c r="AT195" s="222" t="s">
        <v>72</v>
      </c>
      <c r="AU195" s="222" t="s">
        <v>81</v>
      </c>
      <c r="AY195" s="221" t="s">
        <v>142</v>
      </c>
      <c r="BK195" s="223">
        <f>BK196</f>
        <v>0</v>
      </c>
    </row>
    <row r="196" s="1" customFormat="1" ht="48" customHeight="1">
      <c r="B196" s="39"/>
      <c r="C196" s="197" t="s">
        <v>323</v>
      </c>
      <c r="D196" s="197" t="s">
        <v>137</v>
      </c>
      <c r="E196" s="198" t="s">
        <v>1772</v>
      </c>
      <c r="F196" s="199" t="s">
        <v>1773</v>
      </c>
      <c r="G196" s="200" t="s">
        <v>201</v>
      </c>
      <c r="H196" s="201">
        <v>328.5</v>
      </c>
      <c r="I196" s="202"/>
      <c r="J196" s="203">
        <f>ROUND(I196*H196,2)</f>
        <v>0</v>
      </c>
      <c r="K196" s="199" t="s">
        <v>194</v>
      </c>
      <c r="L196" s="44"/>
      <c r="M196" s="204" t="s">
        <v>19</v>
      </c>
      <c r="N196" s="205" t="s">
        <v>44</v>
      </c>
      <c r="O196" s="84"/>
      <c r="P196" s="206">
        <f>O196*H196</f>
        <v>0</v>
      </c>
      <c r="Q196" s="206">
        <v>0.20469000000000001</v>
      </c>
      <c r="R196" s="206">
        <f>Q196*H196</f>
        <v>67.240665000000007</v>
      </c>
      <c r="S196" s="206">
        <v>0</v>
      </c>
      <c r="T196" s="207">
        <f>S196*H196</f>
        <v>0</v>
      </c>
      <c r="AR196" s="208" t="s">
        <v>141</v>
      </c>
      <c r="AT196" s="208" t="s">
        <v>137</v>
      </c>
      <c r="AU196" s="208" t="s">
        <v>83</v>
      </c>
      <c r="AY196" s="18" t="s">
        <v>142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8" t="s">
        <v>81</v>
      </c>
      <c r="BK196" s="209">
        <f>ROUND(I196*H196,2)</f>
        <v>0</v>
      </c>
      <c r="BL196" s="18" t="s">
        <v>141</v>
      </c>
      <c r="BM196" s="208" t="s">
        <v>1774</v>
      </c>
    </row>
    <row r="197" s="11" customFormat="1" ht="22.8" customHeight="1">
      <c r="B197" s="210"/>
      <c r="C197" s="211"/>
      <c r="D197" s="212" t="s">
        <v>72</v>
      </c>
      <c r="E197" s="224" t="s">
        <v>141</v>
      </c>
      <c r="F197" s="224" t="s">
        <v>742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SUM(P198:P208)</f>
        <v>0</v>
      </c>
      <c r="Q197" s="218"/>
      <c r="R197" s="219">
        <f>SUM(R198:R208)</f>
        <v>0.91680000000000006</v>
      </c>
      <c r="S197" s="218"/>
      <c r="T197" s="220">
        <f>SUM(T198:T208)</f>
        <v>0</v>
      </c>
      <c r="AR197" s="221" t="s">
        <v>81</v>
      </c>
      <c r="AT197" s="222" t="s">
        <v>72</v>
      </c>
      <c r="AU197" s="222" t="s">
        <v>81</v>
      </c>
      <c r="AY197" s="221" t="s">
        <v>142</v>
      </c>
      <c r="BK197" s="223">
        <f>SUM(BK198:BK208)</f>
        <v>0</v>
      </c>
    </row>
    <row r="198" s="1" customFormat="1" ht="24" customHeight="1">
      <c r="B198" s="39"/>
      <c r="C198" s="197" t="s">
        <v>326</v>
      </c>
      <c r="D198" s="197" t="s">
        <v>137</v>
      </c>
      <c r="E198" s="198" t="s">
        <v>1775</v>
      </c>
      <c r="F198" s="199" t="s">
        <v>1776</v>
      </c>
      <c r="G198" s="200" t="s">
        <v>519</v>
      </c>
      <c r="H198" s="201">
        <v>68.090000000000003</v>
      </c>
      <c r="I198" s="202"/>
      <c r="J198" s="203">
        <f>ROUND(I198*H198,2)</f>
        <v>0</v>
      </c>
      <c r="K198" s="199" t="s">
        <v>194</v>
      </c>
      <c r="L198" s="44"/>
      <c r="M198" s="204" t="s">
        <v>19</v>
      </c>
      <c r="N198" s="205" t="s">
        <v>44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AR198" s="208" t="s">
        <v>141</v>
      </c>
      <c r="AT198" s="208" t="s">
        <v>137</v>
      </c>
      <c r="AU198" s="208" t="s">
        <v>83</v>
      </c>
      <c r="AY198" s="18" t="s">
        <v>142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8" t="s">
        <v>81</v>
      </c>
      <c r="BK198" s="209">
        <f>ROUND(I198*H198,2)</f>
        <v>0</v>
      </c>
      <c r="BL198" s="18" t="s">
        <v>141</v>
      </c>
      <c r="BM198" s="208" t="s">
        <v>1777</v>
      </c>
    </row>
    <row r="199" s="12" customFormat="1">
      <c r="B199" s="226"/>
      <c r="C199" s="227"/>
      <c r="D199" s="228" t="s">
        <v>203</v>
      </c>
      <c r="E199" s="229" t="s">
        <v>19</v>
      </c>
      <c r="F199" s="230" t="s">
        <v>1778</v>
      </c>
      <c r="G199" s="227"/>
      <c r="H199" s="231">
        <v>39.420000000000002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203</v>
      </c>
      <c r="AU199" s="237" t="s">
        <v>83</v>
      </c>
      <c r="AV199" s="12" t="s">
        <v>83</v>
      </c>
      <c r="AW199" s="12" t="s">
        <v>34</v>
      </c>
      <c r="AX199" s="12" t="s">
        <v>73</v>
      </c>
      <c r="AY199" s="237" t="s">
        <v>142</v>
      </c>
    </row>
    <row r="200" s="12" customFormat="1">
      <c r="B200" s="226"/>
      <c r="C200" s="227"/>
      <c r="D200" s="228" t="s">
        <v>203</v>
      </c>
      <c r="E200" s="229" t="s">
        <v>19</v>
      </c>
      <c r="F200" s="230" t="s">
        <v>1779</v>
      </c>
      <c r="G200" s="227"/>
      <c r="H200" s="231">
        <v>28.670000000000002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203</v>
      </c>
      <c r="AU200" s="237" t="s">
        <v>83</v>
      </c>
      <c r="AV200" s="12" t="s">
        <v>83</v>
      </c>
      <c r="AW200" s="12" t="s">
        <v>34</v>
      </c>
      <c r="AX200" s="12" t="s">
        <v>73</v>
      </c>
      <c r="AY200" s="237" t="s">
        <v>142</v>
      </c>
    </row>
    <row r="201" s="14" customFormat="1">
      <c r="B201" s="248"/>
      <c r="C201" s="249"/>
      <c r="D201" s="228" t="s">
        <v>203</v>
      </c>
      <c r="E201" s="250" t="s">
        <v>19</v>
      </c>
      <c r="F201" s="251" t="s">
        <v>208</v>
      </c>
      <c r="G201" s="249"/>
      <c r="H201" s="252">
        <v>68.090000000000003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203</v>
      </c>
      <c r="AU201" s="258" t="s">
        <v>83</v>
      </c>
      <c r="AV201" s="14" t="s">
        <v>141</v>
      </c>
      <c r="AW201" s="14" t="s">
        <v>34</v>
      </c>
      <c r="AX201" s="14" t="s">
        <v>81</v>
      </c>
      <c r="AY201" s="258" t="s">
        <v>142</v>
      </c>
    </row>
    <row r="202" s="1" customFormat="1" ht="24" customHeight="1">
      <c r="B202" s="39"/>
      <c r="C202" s="197" t="s">
        <v>329</v>
      </c>
      <c r="D202" s="197" t="s">
        <v>137</v>
      </c>
      <c r="E202" s="198" t="s">
        <v>1780</v>
      </c>
      <c r="F202" s="199" t="s">
        <v>1781</v>
      </c>
      <c r="G202" s="200" t="s">
        <v>234</v>
      </c>
      <c r="H202" s="201">
        <v>13</v>
      </c>
      <c r="I202" s="202"/>
      <c r="J202" s="203">
        <f>ROUND(I202*H202,2)</f>
        <v>0</v>
      </c>
      <c r="K202" s="199" t="s">
        <v>194</v>
      </c>
      <c r="L202" s="44"/>
      <c r="M202" s="204" t="s">
        <v>19</v>
      </c>
      <c r="N202" s="205" t="s">
        <v>44</v>
      </c>
      <c r="O202" s="84"/>
      <c r="P202" s="206">
        <f>O202*H202</f>
        <v>0</v>
      </c>
      <c r="Q202" s="206">
        <v>0.0066</v>
      </c>
      <c r="R202" s="206">
        <f>Q202*H202</f>
        <v>0.085800000000000001</v>
      </c>
      <c r="S202" s="206">
        <v>0</v>
      </c>
      <c r="T202" s="207">
        <f>S202*H202</f>
        <v>0</v>
      </c>
      <c r="AR202" s="208" t="s">
        <v>141</v>
      </c>
      <c r="AT202" s="208" t="s">
        <v>137</v>
      </c>
      <c r="AU202" s="208" t="s">
        <v>83</v>
      </c>
      <c r="AY202" s="18" t="s">
        <v>142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8" t="s">
        <v>81</v>
      </c>
      <c r="BK202" s="209">
        <f>ROUND(I202*H202,2)</f>
        <v>0</v>
      </c>
      <c r="BL202" s="18" t="s">
        <v>141</v>
      </c>
      <c r="BM202" s="208" t="s">
        <v>1782</v>
      </c>
    </row>
    <row r="203" s="1" customFormat="1" ht="24" customHeight="1">
      <c r="B203" s="39"/>
      <c r="C203" s="264" t="s">
        <v>287</v>
      </c>
      <c r="D203" s="264" t="s">
        <v>283</v>
      </c>
      <c r="E203" s="265" t="s">
        <v>1783</v>
      </c>
      <c r="F203" s="266" t="s">
        <v>1784</v>
      </c>
      <c r="G203" s="267" t="s">
        <v>234</v>
      </c>
      <c r="H203" s="268">
        <v>3</v>
      </c>
      <c r="I203" s="269"/>
      <c r="J203" s="270">
        <f>ROUND(I203*H203,2)</f>
        <v>0</v>
      </c>
      <c r="K203" s="266" t="s">
        <v>194</v>
      </c>
      <c r="L203" s="271"/>
      <c r="M203" s="272" t="s">
        <v>19</v>
      </c>
      <c r="N203" s="273" t="s">
        <v>44</v>
      </c>
      <c r="O203" s="84"/>
      <c r="P203" s="206">
        <f>O203*H203</f>
        <v>0</v>
      </c>
      <c r="Q203" s="206">
        <v>0.040000000000000001</v>
      </c>
      <c r="R203" s="206">
        <f>Q203*H203</f>
        <v>0.12</v>
      </c>
      <c r="S203" s="206">
        <v>0</v>
      </c>
      <c r="T203" s="207">
        <f>S203*H203</f>
        <v>0</v>
      </c>
      <c r="AR203" s="208" t="s">
        <v>167</v>
      </c>
      <c r="AT203" s="208" t="s">
        <v>283</v>
      </c>
      <c r="AU203" s="208" t="s">
        <v>83</v>
      </c>
      <c r="AY203" s="18" t="s">
        <v>142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8" t="s">
        <v>81</v>
      </c>
      <c r="BK203" s="209">
        <f>ROUND(I203*H203,2)</f>
        <v>0</v>
      </c>
      <c r="BL203" s="18" t="s">
        <v>141</v>
      </c>
      <c r="BM203" s="208" t="s">
        <v>1785</v>
      </c>
    </row>
    <row r="204" s="1" customFormat="1" ht="24" customHeight="1">
      <c r="B204" s="39"/>
      <c r="C204" s="264" t="s">
        <v>334</v>
      </c>
      <c r="D204" s="264" t="s">
        <v>283</v>
      </c>
      <c r="E204" s="265" t="s">
        <v>1786</v>
      </c>
      <c r="F204" s="266" t="s">
        <v>1787</v>
      </c>
      <c r="G204" s="267" t="s">
        <v>234</v>
      </c>
      <c r="H204" s="268">
        <v>2</v>
      </c>
      <c r="I204" s="269"/>
      <c r="J204" s="270">
        <f>ROUND(I204*H204,2)</f>
        <v>0</v>
      </c>
      <c r="K204" s="266" t="s">
        <v>194</v>
      </c>
      <c r="L204" s="271"/>
      <c r="M204" s="272" t="s">
        <v>19</v>
      </c>
      <c r="N204" s="273" t="s">
        <v>44</v>
      </c>
      <c r="O204" s="84"/>
      <c r="P204" s="206">
        <f>O204*H204</f>
        <v>0</v>
      </c>
      <c r="Q204" s="206">
        <v>0.050999999999999997</v>
      </c>
      <c r="R204" s="206">
        <f>Q204*H204</f>
        <v>0.10199999999999999</v>
      </c>
      <c r="S204" s="206">
        <v>0</v>
      </c>
      <c r="T204" s="207">
        <f>S204*H204</f>
        <v>0</v>
      </c>
      <c r="AR204" s="208" t="s">
        <v>167</v>
      </c>
      <c r="AT204" s="208" t="s">
        <v>283</v>
      </c>
      <c r="AU204" s="208" t="s">
        <v>83</v>
      </c>
      <c r="AY204" s="18" t="s">
        <v>142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8" t="s">
        <v>81</v>
      </c>
      <c r="BK204" s="209">
        <f>ROUND(I204*H204,2)</f>
        <v>0</v>
      </c>
      <c r="BL204" s="18" t="s">
        <v>141</v>
      </c>
      <c r="BM204" s="208" t="s">
        <v>1788</v>
      </c>
    </row>
    <row r="205" s="1" customFormat="1" ht="24" customHeight="1">
      <c r="B205" s="39"/>
      <c r="C205" s="264" t="s">
        <v>338</v>
      </c>
      <c r="D205" s="264" t="s">
        <v>283</v>
      </c>
      <c r="E205" s="265" t="s">
        <v>1789</v>
      </c>
      <c r="F205" s="266" t="s">
        <v>1790</v>
      </c>
      <c r="G205" s="267" t="s">
        <v>234</v>
      </c>
      <c r="H205" s="268">
        <v>3</v>
      </c>
      <c r="I205" s="269"/>
      <c r="J205" s="270">
        <f>ROUND(I205*H205,2)</f>
        <v>0</v>
      </c>
      <c r="K205" s="266" t="s">
        <v>194</v>
      </c>
      <c r="L205" s="271"/>
      <c r="M205" s="272" t="s">
        <v>19</v>
      </c>
      <c r="N205" s="273" t="s">
        <v>44</v>
      </c>
      <c r="O205" s="84"/>
      <c r="P205" s="206">
        <f>O205*H205</f>
        <v>0</v>
      </c>
      <c r="Q205" s="206">
        <v>0.068000000000000005</v>
      </c>
      <c r="R205" s="206">
        <f>Q205*H205</f>
        <v>0.20400000000000002</v>
      </c>
      <c r="S205" s="206">
        <v>0</v>
      </c>
      <c r="T205" s="207">
        <f>S205*H205</f>
        <v>0</v>
      </c>
      <c r="AR205" s="208" t="s">
        <v>167</v>
      </c>
      <c r="AT205" s="208" t="s">
        <v>283</v>
      </c>
      <c r="AU205" s="208" t="s">
        <v>83</v>
      </c>
      <c r="AY205" s="18" t="s">
        <v>142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8" t="s">
        <v>81</v>
      </c>
      <c r="BK205" s="209">
        <f>ROUND(I205*H205,2)</f>
        <v>0</v>
      </c>
      <c r="BL205" s="18" t="s">
        <v>141</v>
      </c>
      <c r="BM205" s="208" t="s">
        <v>1791</v>
      </c>
    </row>
    <row r="206" s="1" customFormat="1" ht="24" customHeight="1">
      <c r="B206" s="39"/>
      <c r="C206" s="264" t="s">
        <v>341</v>
      </c>
      <c r="D206" s="264" t="s">
        <v>283</v>
      </c>
      <c r="E206" s="265" t="s">
        <v>1792</v>
      </c>
      <c r="F206" s="266" t="s">
        <v>1793</v>
      </c>
      <c r="G206" s="267" t="s">
        <v>234</v>
      </c>
      <c r="H206" s="268">
        <v>5</v>
      </c>
      <c r="I206" s="269"/>
      <c r="J206" s="270">
        <f>ROUND(I206*H206,2)</f>
        <v>0</v>
      </c>
      <c r="K206" s="266" t="s">
        <v>194</v>
      </c>
      <c r="L206" s="271"/>
      <c r="M206" s="272" t="s">
        <v>19</v>
      </c>
      <c r="N206" s="273" t="s">
        <v>44</v>
      </c>
      <c r="O206" s="84"/>
      <c r="P206" s="206">
        <f>O206*H206</f>
        <v>0</v>
      </c>
      <c r="Q206" s="206">
        <v>0.081000000000000003</v>
      </c>
      <c r="R206" s="206">
        <f>Q206*H206</f>
        <v>0.40500000000000003</v>
      </c>
      <c r="S206" s="206">
        <v>0</v>
      </c>
      <c r="T206" s="207">
        <f>S206*H206</f>
        <v>0</v>
      </c>
      <c r="AR206" s="208" t="s">
        <v>167</v>
      </c>
      <c r="AT206" s="208" t="s">
        <v>283</v>
      </c>
      <c r="AU206" s="208" t="s">
        <v>83</v>
      </c>
      <c r="AY206" s="18" t="s">
        <v>142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8" t="s">
        <v>81</v>
      </c>
      <c r="BK206" s="209">
        <f>ROUND(I206*H206,2)</f>
        <v>0</v>
      </c>
      <c r="BL206" s="18" t="s">
        <v>141</v>
      </c>
      <c r="BM206" s="208" t="s">
        <v>1794</v>
      </c>
    </row>
    <row r="207" s="1" customFormat="1" ht="36" customHeight="1">
      <c r="B207" s="39"/>
      <c r="C207" s="197" t="s">
        <v>344</v>
      </c>
      <c r="D207" s="197" t="s">
        <v>137</v>
      </c>
      <c r="E207" s="198" t="s">
        <v>1795</v>
      </c>
      <c r="F207" s="199" t="s">
        <v>1796</v>
      </c>
      <c r="G207" s="200" t="s">
        <v>519</v>
      </c>
      <c r="H207" s="201">
        <v>2.9249999999999998</v>
      </c>
      <c r="I207" s="202"/>
      <c r="J207" s="203">
        <f>ROUND(I207*H207,2)</f>
        <v>0</v>
      </c>
      <c r="K207" s="199" t="s">
        <v>194</v>
      </c>
      <c r="L207" s="44"/>
      <c r="M207" s="204" t="s">
        <v>19</v>
      </c>
      <c r="N207" s="205" t="s">
        <v>44</v>
      </c>
      <c r="O207" s="84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AR207" s="208" t="s">
        <v>141</v>
      </c>
      <c r="AT207" s="208" t="s">
        <v>137</v>
      </c>
      <c r="AU207" s="208" t="s">
        <v>83</v>
      </c>
      <c r="AY207" s="18" t="s">
        <v>142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8" t="s">
        <v>81</v>
      </c>
      <c r="BK207" s="209">
        <f>ROUND(I207*H207,2)</f>
        <v>0</v>
      </c>
      <c r="BL207" s="18" t="s">
        <v>141</v>
      </c>
      <c r="BM207" s="208" t="s">
        <v>1797</v>
      </c>
    </row>
    <row r="208" s="12" customFormat="1">
      <c r="B208" s="226"/>
      <c r="C208" s="227"/>
      <c r="D208" s="228" t="s">
        <v>203</v>
      </c>
      <c r="E208" s="229" t="s">
        <v>19</v>
      </c>
      <c r="F208" s="230" t="s">
        <v>1798</v>
      </c>
      <c r="G208" s="227"/>
      <c r="H208" s="231">
        <v>2.9249999999999998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203</v>
      </c>
      <c r="AU208" s="237" t="s">
        <v>83</v>
      </c>
      <c r="AV208" s="12" t="s">
        <v>83</v>
      </c>
      <c r="AW208" s="12" t="s">
        <v>34</v>
      </c>
      <c r="AX208" s="12" t="s">
        <v>81</v>
      </c>
      <c r="AY208" s="237" t="s">
        <v>142</v>
      </c>
    </row>
    <row r="209" s="11" customFormat="1" ht="22.8" customHeight="1">
      <c r="B209" s="210"/>
      <c r="C209" s="211"/>
      <c r="D209" s="212" t="s">
        <v>72</v>
      </c>
      <c r="E209" s="224" t="s">
        <v>154</v>
      </c>
      <c r="F209" s="224" t="s">
        <v>754</v>
      </c>
      <c r="G209" s="211"/>
      <c r="H209" s="211"/>
      <c r="I209" s="214"/>
      <c r="J209" s="225">
        <f>BK209</f>
        <v>0</v>
      </c>
      <c r="K209" s="211"/>
      <c r="L209" s="216"/>
      <c r="M209" s="217"/>
      <c r="N209" s="218"/>
      <c r="O209" s="218"/>
      <c r="P209" s="219">
        <f>SUM(P210:P222)</f>
        <v>0</v>
      </c>
      <c r="Q209" s="218"/>
      <c r="R209" s="219">
        <f>SUM(R210:R222)</f>
        <v>0</v>
      </c>
      <c r="S209" s="218"/>
      <c r="T209" s="220">
        <f>SUM(T210:T222)</f>
        <v>0</v>
      </c>
      <c r="AR209" s="221" t="s">
        <v>81</v>
      </c>
      <c r="AT209" s="222" t="s">
        <v>72</v>
      </c>
      <c r="AU209" s="222" t="s">
        <v>81</v>
      </c>
      <c r="AY209" s="221" t="s">
        <v>142</v>
      </c>
      <c r="BK209" s="223">
        <f>SUM(BK210:BK222)</f>
        <v>0</v>
      </c>
    </row>
    <row r="210" s="1" customFormat="1" ht="24" customHeight="1">
      <c r="B210" s="39"/>
      <c r="C210" s="197" t="s">
        <v>347</v>
      </c>
      <c r="D210" s="197" t="s">
        <v>137</v>
      </c>
      <c r="E210" s="198" t="s">
        <v>1799</v>
      </c>
      <c r="F210" s="199" t="s">
        <v>1800</v>
      </c>
      <c r="G210" s="200" t="s">
        <v>417</v>
      </c>
      <c r="H210" s="201">
        <v>32.5</v>
      </c>
      <c r="I210" s="202"/>
      <c r="J210" s="203">
        <f>ROUND(I210*H210,2)</f>
        <v>0</v>
      </c>
      <c r="K210" s="199" t="s">
        <v>194</v>
      </c>
      <c r="L210" s="44"/>
      <c r="M210" s="204" t="s">
        <v>19</v>
      </c>
      <c r="N210" s="205" t="s">
        <v>44</v>
      </c>
      <c r="O210" s="84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AR210" s="208" t="s">
        <v>141</v>
      </c>
      <c r="AT210" s="208" t="s">
        <v>137</v>
      </c>
      <c r="AU210" s="208" t="s">
        <v>83</v>
      </c>
      <c r="AY210" s="18" t="s">
        <v>142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8" t="s">
        <v>81</v>
      </c>
      <c r="BK210" s="209">
        <f>ROUND(I210*H210,2)</f>
        <v>0</v>
      </c>
      <c r="BL210" s="18" t="s">
        <v>141</v>
      </c>
      <c r="BM210" s="208" t="s">
        <v>1801</v>
      </c>
    </row>
    <row r="211" s="12" customFormat="1">
      <c r="B211" s="226"/>
      <c r="C211" s="227"/>
      <c r="D211" s="228" t="s">
        <v>203</v>
      </c>
      <c r="E211" s="229" t="s">
        <v>19</v>
      </c>
      <c r="F211" s="230" t="s">
        <v>1802</v>
      </c>
      <c r="G211" s="227"/>
      <c r="H211" s="231">
        <v>32.5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203</v>
      </c>
      <c r="AU211" s="237" t="s">
        <v>83</v>
      </c>
      <c r="AV211" s="12" t="s">
        <v>83</v>
      </c>
      <c r="AW211" s="12" t="s">
        <v>34</v>
      </c>
      <c r="AX211" s="12" t="s">
        <v>81</v>
      </c>
      <c r="AY211" s="237" t="s">
        <v>142</v>
      </c>
    </row>
    <row r="212" s="1" customFormat="1" ht="24" customHeight="1">
      <c r="B212" s="39"/>
      <c r="C212" s="197" t="s">
        <v>350</v>
      </c>
      <c r="D212" s="197" t="s">
        <v>137</v>
      </c>
      <c r="E212" s="198" t="s">
        <v>1803</v>
      </c>
      <c r="F212" s="199" t="s">
        <v>1804</v>
      </c>
      <c r="G212" s="200" t="s">
        <v>417</v>
      </c>
      <c r="H212" s="201">
        <v>32.5</v>
      </c>
      <c r="I212" s="202"/>
      <c r="J212" s="203">
        <f>ROUND(I212*H212,2)</f>
        <v>0</v>
      </c>
      <c r="K212" s="199" t="s">
        <v>194</v>
      </c>
      <c r="L212" s="44"/>
      <c r="M212" s="204" t="s">
        <v>19</v>
      </c>
      <c r="N212" s="205" t="s">
        <v>44</v>
      </c>
      <c r="O212" s="84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AR212" s="208" t="s">
        <v>141</v>
      </c>
      <c r="AT212" s="208" t="s">
        <v>137</v>
      </c>
      <c r="AU212" s="208" t="s">
        <v>83</v>
      </c>
      <c r="AY212" s="18" t="s">
        <v>142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8" t="s">
        <v>81</v>
      </c>
      <c r="BK212" s="209">
        <f>ROUND(I212*H212,2)</f>
        <v>0</v>
      </c>
      <c r="BL212" s="18" t="s">
        <v>141</v>
      </c>
      <c r="BM212" s="208" t="s">
        <v>1805</v>
      </c>
    </row>
    <row r="213" s="1" customFormat="1" ht="48" customHeight="1">
      <c r="B213" s="39"/>
      <c r="C213" s="197" t="s">
        <v>353</v>
      </c>
      <c r="D213" s="197" t="s">
        <v>137</v>
      </c>
      <c r="E213" s="198" t="s">
        <v>784</v>
      </c>
      <c r="F213" s="199" t="s">
        <v>785</v>
      </c>
      <c r="G213" s="200" t="s">
        <v>417</v>
      </c>
      <c r="H213" s="201">
        <v>32.5</v>
      </c>
      <c r="I213" s="202"/>
      <c r="J213" s="203">
        <f>ROUND(I213*H213,2)</f>
        <v>0</v>
      </c>
      <c r="K213" s="199" t="s">
        <v>19</v>
      </c>
      <c r="L213" s="44"/>
      <c r="M213" s="204" t="s">
        <v>19</v>
      </c>
      <c r="N213" s="205" t="s">
        <v>44</v>
      </c>
      <c r="O213" s="84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AR213" s="208" t="s">
        <v>141</v>
      </c>
      <c r="AT213" s="208" t="s">
        <v>137</v>
      </c>
      <c r="AU213" s="208" t="s">
        <v>83</v>
      </c>
      <c r="AY213" s="18" t="s">
        <v>142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8" t="s">
        <v>81</v>
      </c>
      <c r="BK213" s="209">
        <f>ROUND(I213*H213,2)</f>
        <v>0</v>
      </c>
      <c r="BL213" s="18" t="s">
        <v>141</v>
      </c>
      <c r="BM213" s="208" t="s">
        <v>1806</v>
      </c>
    </row>
    <row r="214" s="1" customFormat="1">
      <c r="B214" s="39"/>
      <c r="C214" s="40"/>
      <c r="D214" s="228" t="s">
        <v>213</v>
      </c>
      <c r="E214" s="40"/>
      <c r="F214" s="259" t="s">
        <v>787</v>
      </c>
      <c r="G214" s="40"/>
      <c r="H214" s="40"/>
      <c r="I214" s="136"/>
      <c r="J214" s="40"/>
      <c r="K214" s="40"/>
      <c r="L214" s="44"/>
      <c r="M214" s="260"/>
      <c r="N214" s="84"/>
      <c r="O214" s="84"/>
      <c r="P214" s="84"/>
      <c r="Q214" s="84"/>
      <c r="R214" s="84"/>
      <c r="S214" s="84"/>
      <c r="T214" s="85"/>
      <c r="AT214" s="18" t="s">
        <v>213</v>
      </c>
      <c r="AU214" s="18" t="s">
        <v>83</v>
      </c>
    </row>
    <row r="215" s="1" customFormat="1" ht="36" customHeight="1">
      <c r="B215" s="39"/>
      <c r="C215" s="197" t="s">
        <v>356</v>
      </c>
      <c r="D215" s="197" t="s">
        <v>137</v>
      </c>
      <c r="E215" s="198" t="s">
        <v>791</v>
      </c>
      <c r="F215" s="199" t="s">
        <v>792</v>
      </c>
      <c r="G215" s="200" t="s">
        <v>417</v>
      </c>
      <c r="H215" s="201">
        <v>32.5</v>
      </c>
      <c r="I215" s="202"/>
      <c r="J215" s="203">
        <f>ROUND(I215*H215,2)</f>
        <v>0</v>
      </c>
      <c r="K215" s="199" t="s">
        <v>19</v>
      </c>
      <c r="L215" s="44"/>
      <c r="M215" s="204" t="s">
        <v>19</v>
      </c>
      <c r="N215" s="205" t="s">
        <v>44</v>
      </c>
      <c r="O215" s="84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AR215" s="208" t="s">
        <v>141</v>
      </c>
      <c r="AT215" s="208" t="s">
        <v>137</v>
      </c>
      <c r="AU215" s="208" t="s">
        <v>83</v>
      </c>
      <c r="AY215" s="18" t="s">
        <v>142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8" t="s">
        <v>81</v>
      </c>
      <c r="BK215" s="209">
        <f>ROUND(I215*H215,2)</f>
        <v>0</v>
      </c>
      <c r="BL215" s="18" t="s">
        <v>141</v>
      </c>
      <c r="BM215" s="208" t="s">
        <v>1807</v>
      </c>
    </row>
    <row r="216" s="1" customFormat="1">
      <c r="B216" s="39"/>
      <c r="C216" s="40"/>
      <c r="D216" s="228" t="s">
        <v>213</v>
      </c>
      <c r="E216" s="40"/>
      <c r="F216" s="259" t="s">
        <v>794</v>
      </c>
      <c r="G216" s="40"/>
      <c r="H216" s="40"/>
      <c r="I216" s="136"/>
      <c r="J216" s="40"/>
      <c r="K216" s="40"/>
      <c r="L216" s="44"/>
      <c r="M216" s="260"/>
      <c r="N216" s="84"/>
      <c r="O216" s="84"/>
      <c r="P216" s="84"/>
      <c r="Q216" s="84"/>
      <c r="R216" s="84"/>
      <c r="S216" s="84"/>
      <c r="T216" s="85"/>
      <c r="AT216" s="18" t="s">
        <v>213</v>
      </c>
      <c r="AU216" s="18" t="s">
        <v>83</v>
      </c>
    </row>
    <row r="217" s="1" customFormat="1" ht="24" customHeight="1">
      <c r="B217" s="39"/>
      <c r="C217" s="197" t="s">
        <v>359</v>
      </c>
      <c r="D217" s="197" t="s">
        <v>137</v>
      </c>
      <c r="E217" s="198" t="s">
        <v>796</v>
      </c>
      <c r="F217" s="199" t="s">
        <v>797</v>
      </c>
      <c r="G217" s="200" t="s">
        <v>417</v>
      </c>
      <c r="H217" s="201">
        <v>32.5</v>
      </c>
      <c r="I217" s="202"/>
      <c r="J217" s="203">
        <f>ROUND(I217*H217,2)</f>
        <v>0</v>
      </c>
      <c r="K217" s="199" t="s">
        <v>19</v>
      </c>
      <c r="L217" s="44"/>
      <c r="M217" s="204" t="s">
        <v>19</v>
      </c>
      <c r="N217" s="205" t="s">
        <v>44</v>
      </c>
      <c r="O217" s="84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AR217" s="208" t="s">
        <v>141</v>
      </c>
      <c r="AT217" s="208" t="s">
        <v>137</v>
      </c>
      <c r="AU217" s="208" t="s">
        <v>83</v>
      </c>
      <c r="AY217" s="18" t="s">
        <v>142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8" t="s">
        <v>81</v>
      </c>
      <c r="BK217" s="209">
        <f>ROUND(I217*H217,2)</f>
        <v>0</v>
      </c>
      <c r="BL217" s="18" t="s">
        <v>141</v>
      </c>
      <c r="BM217" s="208" t="s">
        <v>1808</v>
      </c>
    </row>
    <row r="218" s="1" customFormat="1">
      <c r="B218" s="39"/>
      <c r="C218" s="40"/>
      <c r="D218" s="228" t="s">
        <v>213</v>
      </c>
      <c r="E218" s="40"/>
      <c r="F218" s="259" t="s">
        <v>799</v>
      </c>
      <c r="G218" s="40"/>
      <c r="H218" s="40"/>
      <c r="I218" s="136"/>
      <c r="J218" s="40"/>
      <c r="K218" s="40"/>
      <c r="L218" s="44"/>
      <c r="M218" s="260"/>
      <c r="N218" s="84"/>
      <c r="O218" s="84"/>
      <c r="P218" s="84"/>
      <c r="Q218" s="84"/>
      <c r="R218" s="84"/>
      <c r="S218" s="84"/>
      <c r="T218" s="85"/>
      <c r="AT218" s="18" t="s">
        <v>213</v>
      </c>
      <c r="AU218" s="18" t="s">
        <v>83</v>
      </c>
    </row>
    <row r="219" s="1" customFormat="1" ht="24" customHeight="1">
      <c r="B219" s="39"/>
      <c r="C219" s="197" t="s">
        <v>362</v>
      </c>
      <c r="D219" s="197" t="s">
        <v>137</v>
      </c>
      <c r="E219" s="198" t="s">
        <v>801</v>
      </c>
      <c r="F219" s="199" t="s">
        <v>802</v>
      </c>
      <c r="G219" s="200" t="s">
        <v>417</v>
      </c>
      <c r="H219" s="201">
        <v>32.5</v>
      </c>
      <c r="I219" s="202"/>
      <c r="J219" s="203">
        <f>ROUND(I219*H219,2)</f>
        <v>0</v>
      </c>
      <c r="K219" s="199" t="s">
        <v>19</v>
      </c>
      <c r="L219" s="44"/>
      <c r="M219" s="204" t="s">
        <v>19</v>
      </c>
      <c r="N219" s="205" t="s">
        <v>44</v>
      </c>
      <c r="O219" s="84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208" t="s">
        <v>141</v>
      </c>
      <c r="AT219" s="208" t="s">
        <v>137</v>
      </c>
      <c r="AU219" s="208" t="s">
        <v>83</v>
      </c>
      <c r="AY219" s="18" t="s">
        <v>142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8" t="s">
        <v>81</v>
      </c>
      <c r="BK219" s="209">
        <f>ROUND(I219*H219,2)</f>
        <v>0</v>
      </c>
      <c r="BL219" s="18" t="s">
        <v>141</v>
      </c>
      <c r="BM219" s="208" t="s">
        <v>1809</v>
      </c>
    </row>
    <row r="220" s="1" customFormat="1">
      <c r="B220" s="39"/>
      <c r="C220" s="40"/>
      <c r="D220" s="228" t="s">
        <v>213</v>
      </c>
      <c r="E220" s="40"/>
      <c r="F220" s="259" t="s">
        <v>804</v>
      </c>
      <c r="G220" s="40"/>
      <c r="H220" s="40"/>
      <c r="I220" s="136"/>
      <c r="J220" s="40"/>
      <c r="K220" s="40"/>
      <c r="L220" s="44"/>
      <c r="M220" s="260"/>
      <c r="N220" s="84"/>
      <c r="O220" s="84"/>
      <c r="P220" s="84"/>
      <c r="Q220" s="84"/>
      <c r="R220" s="84"/>
      <c r="S220" s="84"/>
      <c r="T220" s="85"/>
      <c r="AT220" s="18" t="s">
        <v>213</v>
      </c>
      <c r="AU220" s="18" t="s">
        <v>83</v>
      </c>
    </row>
    <row r="221" s="1" customFormat="1" ht="48" customHeight="1">
      <c r="B221" s="39"/>
      <c r="C221" s="197" t="s">
        <v>365</v>
      </c>
      <c r="D221" s="197" t="s">
        <v>137</v>
      </c>
      <c r="E221" s="198" t="s">
        <v>806</v>
      </c>
      <c r="F221" s="199" t="s">
        <v>807</v>
      </c>
      <c r="G221" s="200" t="s">
        <v>417</v>
      </c>
      <c r="H221" s="201">
        <v>40</v>
      </c>
      <c r="I221" s="202"/>
      <c r="J221" s="203">
        <f>ROUND(I221*H221,2)</f>
        <v>0</v>
      </c>
      <c r="K221" s="199" t="s">
        <v>19</v>
      </c>
      <c r="L221" s="44"/>
      <c r="M221" s="204" t="s">
        <v>19</v>
      </c>
      <c r="N221" s="205" t="s">
        <v>44</v>
      </c>
      <c r="O221" s="84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208" t="s">
        <v>141</v>
      </c>
      <c r="AT221" s="208" t="s">
        <v>137</v>
      </c>
      <c r="AU221" s="208" t="s">
        <v>83</v>
      </c>
      <c r="AY221" s="18" t="s">
        <v>142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8" t="s">
        <v>81</v>
      </c>
      <c r="BK221" s="209">
        <f>ROUND(I221*H221,2)</f>
        <v>0</v>
      </c>
      <c r="BL221" s="18" t="s">
        <v>141</v>
      </c>
      <c r="BM221" s="208" t="s">
        <v>1810</v>
      </c>
    </row>
    <row r="222" s="1" customFormat="1">
      <c r="B222" s="39"/>
      <c r="C222" s="40"/>
      <c r="D222" s="228" t="s">
        <v>213</v>
      </c>
      <c r="E222" s="40"/>
      <c r="F222" s="259" t="s">
        <v>809</v>
      </c>
      <c r="G222" s="40"/>
      <c r="H222" s="40"/>
      <c r="I222" s="136"/>
      <c r="J222" s="40"/>
      <c r="K222" s="40"/>
      <c r="L222" s="44"/>
      <c r="M222" s="260"/>
      <c r="N222" s="84"/>
      <c r="O222" s="84"/>
      <c r="P222" s="84"/>
      <c r="Q222" s="84"/>
      <c r="R222" s="84"/>
      <c r="S222" s="84"/>
      <c r="T222" s="85"/>
      <c r="AT222" s="18" t="s">
        <v>213</v>
      </c>
      <c r="AU222" s="18" t="s">
        <v>83</v>
      </c>
    </row>
    <row r="223" s="11" customFormat="1" ht="22.8" customHeight="1">
      <c r="B223" s="210"/>
      <c r="C223" s="211"/>
      <c r="D223" s="212" t="s">
        <v>72</v>
      </c>
      <c r="E223" s="224" t="s">
        <v>167</v>
      </c>
      <c r="F223" s="224" t="s">
        <v>923</v>
      </c>
      <c r="G223" s="211"/>
      <c r="H223" s="211"/>
      <c r="I223" s="214"/>
      <c r="J223" s="225">
        <f>BK223</f>
        <v>0</v>
      </c>
      <c r="K223" s="211"/>
      <c r="L223" s="216"/>
      <c r="M223" s="217"/>
      <c r="N223" s="218"/>
      <c r="O223" s="218"/>
      <c r="P223" s="219">
        <f>P224</f>
        <v>0</v>
      </c>
      <c r="Q223" s="218"/>
      <c r="R223" s="219">
        <f>R224</f>
        <v>62.489276740000008</v>
      </c>
      <c r="S223" s="218"/>
      <c r="T223" s="220">
        <f>T224</f>
        <v>106.22800000000001</v>
      </c>
      <c r="AR223" s="221" t="s">
        <v>81</v>
      </c>
      <c r="AT223" s="222" t="s">
        <v>72</v>
      </c>
      <c r="AU223" s="222" t="s">
        <v>81</v>
      </c>
      <c r="AY223" s="221" t="s">
        <v>142</v>
      </c>
      <c r="BK223" s="223">
        <f>BK224</f>
        <v>0</v>
      </c>
    </row>
    <row r="224" s="11" customFormat="1" ht="20.88" customHeight="1">
      <c r="B224" s="210"/>
      <c r="C224" s="211"/>
      <c r="D224" s="212" t="s">
        <v>72</v>
      </c>
      <c r="E224" s="224" t="s">
        <v>823</v>
      </c>
      <c r="F224" s="224" t="s">
        <v>1811</v>
      </c>
      <c r="G224" s="211"/>
      <c r="H224" s="211"/>
      <c r="I224" s="214"/>
      <c r="J224" s="225">
        <f>BK224</f>
        <v>0</v>
      </c>
      <c r="K224" s="211"/>
      <c r="L224" s="216"/>
      <c r="M224" s="217"/>
      <c r="N224" s="218"/>
      <c r="O224" s="218"/>
      <c r="P224" s="219">
        <f>SUM(P225:P305)</f>
        <v>0</v>
      </c>
      <c r="Q224" s="218"/>
      <c r="R224" s="219">
        <f>SUM(R225:R305)</f>
        <v>62.489276740000008</v>
      </c>
      <c r="S224" s="218"/>
      <c r="T224" s="220">
        <f>SUM(T225:T305)</f>
        <v>106.22800000000001</v>
      </c>
      <c r="AR224" s="221" t="s">
        <v>81</v>
      </c>
      <c r="AT224" s="222" t="s">
        <v>72</v>
      </c>
      <c r="AU224" s="222" t="s">
        <v>83</v>
      </c>
      <c r="AY224" s="221" t="s">
        <v>142</v>
      </c>
      <c r="BK224" s="223">
        <f>SUM(BK225:BK305)</f>
        <v>0</v>
      </c>
    </row>
    <row r="225" s="1" customFormat="1" ht="24" customHeight="1">
      <c r="B225" s="39"/>
      <c r="C225" s="197" t="s">
        <v>368</v>
      </c>
      <c r="D225" s="197" t="s">
        <v>137</v>
      </c>
      <c r="E225" s="198" t="s">
        <v>1812</v>
      </c>
      <c r="F225" s="199" t="s">
        <v>1813</v>
      </c>
      <c r="G225" s="200" t="s">
        <v>201</v>
      </c>
      <c r="H225" s="201">
        <v>57</v>
      </c>
      <c r="I225" s="202"/>
      <c r="J225" s="203">
        <f>ROUND(I225*H225,2)</f>
        <v>0</v>
      </c>
      <c r="K225" s="199" t="s">
        <v>194</v>
      </c>
      <c r="L225" s="44"/>
      <c r="M225" s="204" t="s">
        <v>19</v>
      </c>
      <c r="N225" s="205" t="s">
        <v>44</v>
      </c>
      <c r="O225" s="84"/>
      <c r="P225" s="206">
        <f>O225*H225</f>
        <v>0</v>
      </c>
      <c r="Q225" s="206">
        <v>0</v>
      </c>
      <c r="R225" s="206">
        <f>Q225*H225</f>
        <v>0</v>
      </c>
      <c r="S225" s="206">
        <v>0.17999999999999999</v>
      </c>
      <c r="T225" s="207">
        <f>S225*H225</f>
        <v>10.26</v>
      </c>
      <c r="AR225" s="208" t="s">
        <v>141</v>
      </c>
      <c r="AT225" s="208" t="s">
        <v>137</v>
      </c>
      <c r="AU225" s="208" t="s">
        <v>147</v>
      </c>
      <c r="AY225" s="18" t="s">
        <v>142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8" t="s">
        <v>81</v>
      </c>
      <c r="BK225" s="209">
        <f>ROUND(I225*H225,2)</f>
        <v>0</v>
      </c>
      <c r="BL225" s="18" t="s">
        <v>141</v>
      </c>
      <c r="BM225" s="208" t="s">
        <v>1814</v>
      </c>
    </row>
    <row r="226" s="12" customFormat="1">
      <c r="B226" s="226"/>
      <c r="C226" s="227"/>
      <c r="D226" s="228" t="s">
        <v>203</v>
      </c>
      <c r="E226" s="229" t="s">
        <v>19</v>
      </c>
      <c r="F226" s="230" t="s">
        <v>1815</v>
      </c>
      <c r="G226" s="227"/>
      <c r="H226" s="231">
        <v>57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203</v>
      </c>
      <c r="AU226" s="237" t="s">
        <v>147</v>
      </c>
      <c r="AV226" s="12" t="s">
        <v>83</v>
      </c>
      <c r="AW226" s="12" t="s">
        <v>34</v>
      </c>
      <c r="AX226" s="12" t="s">
        <v>81</v>
      </c>
      <c r="AY226" s="237" t="s">
        <v>142</v>
      </c>
    </row>
    <row r="227" s="1" customFormat="1" ht="24" customHeight="1">
      <c r="B227" s="39"/>
      <c r="C227" s="197" t="s">
        <v>371</v>
      </c>
      <c r="D227" s="197" t="s">
        <v>137</v>
      </c>
      <c r="E227" s="198" t="s">
        <v>1816</v>
      </c>
      <c r="F227" s="199" t="s">
        <v>1817</v>
      </c>
      <c r="G227" s="200" t="s">
        <v>201</v>
      </c>
      <c r="H227" s="201">
        <v>236</v>
      </c>
      <c r="I227" s="202"/>
      <c r="J227" s="203">
        <f>ROUND(I227*H227,2)</f>
        <v>0</v>
      </c>
      <c r="K227" s="199" t="s">
        <v>194</v>
      </c>
      <c r="L227" s="44"/>
      <c r="M227" s="204" t="s">
        <v>19</v>
      </c>
      <c r="N227" s="205" t="s">
        <v>44</v>
      </c>
      <c r="O227" s="84"/>
      <c r="P227" s="206">
        <f>O227*H227</f>
        <v>0</v>
      </c>
      <c r="Q227" s="206">
        <v>0</v>
      </c>
      <c r="R227" s="206">
        <f>Q227*H227</f>
        <v>0</v>
      </c>
      <c r="S227" s="206">
        <v>0.32000000000000001</v>
      </c>
      <c r="T227" s="207">
        <f>S227*H227</f>
        <v>75.519999999999996</v>
      </c>
      <c r="AR227" s="208" t="s">
        <v>141</v>
      </c>
      <c r="AT227" s="208" t="s">
        <v>137</v>
      </c>
      <c r="AU227" s="208" t="s">
        <v>147</v>
      </c>
      <c r="AY227" s="18" t="s">
        <v>142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8" t="s">
        <v>81</v>
      </c>
      <c r="BK227" s="209">
        <f>ROUND(I227*H227,2)</f>
        <v>0</v>
      </c>
      <c r="BL227" s="18" t="s">
        <v>141</v>
      </c>
      <c r="BM227" s="208" t="s">
        <v>1818</v>
      </c>
    </row>
    <row r="228" s="12" customFormat="1">
      <c r="B228" s="226"/>
      <c r="C228" s="227"/>
      <c r="D228" s="228" t="s">
        <v>203</v>
      </c>
      <c r="E228" s="229" t="s">
        <v>19</v>
      </c>
      <c r="F228" s="230" t="s">
        <v>1819</v>
      </c>
      <c r="G228" s="227"/>
      <c r="H228" s="231">
        <v>236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203</v>
      </c>
      <c r="AU228" s="237" t="s">
        <v>147</v>
      </c>
      <c r="AV228" s="12" t="s">
        <v>83</v>
      </c>
      <c r="AW228" s="12" t="s">
        <v>34</v>
      </c>
      <c r="AX228" s="12" t="s">
        <v>81</v>
      </c>
      <c r="AY228" s="237" t="s">
        <v>142</v>
      </c>
    </row>
    <row r="229" s="1" customFormat="1" ht="36" customHeight="1">
      <c r="B229" s="39"/>
      <c r="C229" s="197" t="s">
        <v>374</v>
      </c>
      <c r="D229" s="197" t="s">
        <v>137</v>
      </c>
      <c r="E229" s="198" t="s">
        <v>1820</v>
      </c>
      <c r="F229" s="199" t="s">
        <v>1821</v>
      </c>
      <c r="G229" s="200" t="s">
        <v>201</v>
      </c>
      <c r="H229" s="201">
        <v>199.40000000000001</v>
      </c>
      <c r="I229" s="202"/>
      <c r="J229" s="203">
        <f>ROUND(I229*H229,2)</f>
        <v>0</v>
      </c>
      <c r="K229" s="199" t="s">
        <v>194</v>
      </c>
      <c r="L229" s="44"/>
      <c r="M229" s="204" t="s">
        <v>19</v>
      </c>
      <c r="N229" s="205" t="s">
        <v>44</v>
      </c>
      <c r="O229" s="84"/>
      <c r="P229" s="206">
        <f>O229*H229</f>
        <v>0</v>
      </c>
      <c r="Q229" s="206">
        <v>1.0000000000000001E-05</v>
      </c>
      <c r="R229" s="206">
        <f>Q229*H229</f>
        <v>0.0019940000000000001</v>
      </c>
      <c r="S229" s="206">
        <v>0</v>
      </c>
      <c r="T229" s="207">
        <f>S229*H229</f>
        <v>0</v>
      </c>
      <c r="AR229" s="208" t="s">
        <v>141</v>
      </c>
      <c r="AT229" s="208" t="s">
        <v>137</v>
      </c>
      <c r="AU229" s="208" t="s">
        <v>147</v>
      </c>
      <c r="AY229" s="18" t="s">
        <v>142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8" t="s">
        <v>81</v>
      </c>
      <c r="BK229" s="209">
        <f>ROUND(I229*H229,2)</f>
        <v>0</v>
      </c>
      <c r="BL229" s="18" t="s">
        <v>141</v>
      </c>
      <c r="BM229" s="208" t="s">
        <v>1822</v>
      </c>
    </row>
    <row r="230" s="1" customFormat="1" ht="16.5" customHeight="1">
      <c r="B230" s="39"/>
      <c r="C230" s="264" t="s">
        <v>377</v>
      </c>
      <c r="D230" s="264" t="s">
        <v>283</v>
      </c>
      <c r="E230" s="265" t="s">
        <v>1823</v>
      </c>
      <c r="F230" s="266" t="s">
        <v>1824</v>
      </c>
      <c r="G230" s="267" t="s">
        <v>201</v>
      </c>
      <c r="H230" s="268">
        <v>205.38200000000001</v>
      </c>
      <c r="I230" s="269"/>
      <c r="J230" s="270">
        <f>ROUND(I230*H230,2)</f>
        <v>0</v>
      </c>
      <c r="K230" s="266" t="s">
        <v>194</v>
      </c>
      <c r="L230" s="271"/>
      <c r="M230" s="272" t="s">
        <v>19</v>
      </c>
      <c r="N230" s="273" t="s">
        <v>44</v>
      </c>
      <c r="O230" s="84"/>
      <c r="P230" s="206">
        <f>O230*H230</f>
        <v>0</v>
      </c>
      <c r="Q230" s="206">
        <v>0.0026700000000000001</v>
      </c>
      <c r="R230" s="206">
        <f>Q230*H230</f>
        <v>0.54836994000000006</v>
      </c>
      <c r="S230" s="206">
        <v>0</v>
      </c>
      <c r="T230" s="207">
        <f>S230*H230</f>
        <v>0</v>
      </c>
      <c r="AR230" s="208" t="s">
        <v>167</v>
      </c>
      <c r="AT230" s="208" t="s">
        <v>283</v>
      </c>
      <c r="AU230" s="208" t="s">
        <v>147</v>
      </c>
      <c r="AY230" s="18" t="s">
        <v>142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8" t="s">
        <v>81</v>
      </c>
      <c r="BK230" s="209">
        <f>ROUND(I230*H230,2)</f>
        <v>0</v>
      </c>
      <c r="BL230" s="18" t="s">
        <v>141</v>
      </c>
      <c r="BM230" s="208" t="s">
        <v>1825</v>
      </c>
    </row>
    <row r="231" s="12" customFormat="1">
      <c r="B231" s="226"/>
      <c r="C231" s="227"/>
      <c r="D231" s="228" t="s">
        <v>203</v>
      </c>
      <c r="E231" s="229" t="s">
        <v>19</v>
      </c>
      <c r="F231" s="230" t="s">
        <v>1826</v>
      </c>
      <c r="G231" s="227"/>
      <c r="H231" s="231">
        <v>205.38200000000001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203</v>
      </c>
      <c r="AU231" s="237" t="s">
        <v>147</v>
      </c>
      <c r="AV231" s="12" t="s">
        <v>83</v>
      </c>
      <c r="AW231" s="12" t="s">
        <v>34</v>
      </c>
      <c r="AX231" s="12" t="s">
        <v>81</v>
      </c>
      <c r="AY231" s="237" t="s">
        <v>142</v>
      </c>
    </row>
    <row r="232" s="1" customFormat="1" ht="36" customHeight="1">
      <c r="B232" s="39"/>
      <c r="C232" s="197" t="s">
        <v>380</v>
      </c>
      <c r="D232" s="197" t="s">
        <v>137</v>
      </c>
      <c r="E232" s="198" t="s">
        <v>1827</v>
      </c>
      <c r="F232" s="199" t="s">
        <v>1828</v>
      </c>
      <c r="G232" s="200" t="s">
        <v>201</v>
      </c>
      <c r="H232" s="201">
        <v>87.299999999999997</v>
      </c>
      <c r="I232" s="202"/>
      <c r="J232" s="203">
        <f>ROUND(I232*H232,2)</f>
        <v>0</v>
      </c>
      <c r="K232" s="199" t="s">
        <v>194</v>
      </c>
      <c r="L232" s="44"/>
      <c r="M232" s="204" t="s">
        <v>19</v>
      </c>
      <c r="N232" s="205" t="s">
        <v>44</v>
      </c>
      <c r="O232" s="84"/>
      <c r="P232" s="206">
        <f>O232*H232</f>
        <v>0</v>
      </c>
      <c r="Q232" s="206">
        <v>1.0000000000000001E-05</v>
      </c>
      <c r="R232" s="206">
        <f>Q232*H232</f>
        <v>0.00087300000000000008</v>
      </c>
      <c r="S232" s="206">
        <v>0</v>
      </c>
      <c r="T232" s="207">
        <f>S232*H232</f>
        <v>0</v>
      </c>
      <c r="AR232" s="208" t="s">
        <v>141</v>
      </c>
      <c r="AT232" s="208" t="s">
        <v>137</v>
      </c>
      <c r="AU232" s="208" t="s">
        <v>147</v>
      </c>
      <c r="AY232" s="18" t="s">
        <v>142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8" t="s">
        <v>81</v>
      </c>
      <c r="BK232" s="209">
        <f>ROUND(I232*H232,2)</f>
        <v>0</v>
      </c>
      <c r="BL232" s="18" t="s">
        <v>141</v>
      </c>
      <c r="BM232" s="208" t="s">
        <v>1829</v>
      </c>
    </row>
    <row r="233" s="1" customFormat="1" ht="16.5" customHeight="1">
      <c r="B233" s="39"/>
      <c r="C233" s="264" t="s">
        <v>383</v>
      </c>
      <c r="D233" s="264" t="s">
        <v>283</v>
      </c>
      <c r="E233" s="265" t="s">
        <v>1830</v>
      </c>
      <c r="F233" s="266" t="s">
        <v>1831</v>
      </c>
      <c r="G233" s="267" t="s">
        <v>201</v>
      </c>
      <c r="H233" s="268">
        <v>89.918999999999997</v>
      </c>
      <c r="I233" s="269"/>
      <c r="J233" s="270">
        <f>ROUND(I233*H233,2)</f>
        <v>0</v>
      </c>
      <c r="K233" s="266" t="s">
        <v>194</v>
      </c>
      <c r="L233" s="271"/>
      <c r="M233" s="272" t="s">
        <v>19</v>
      </c>
      <c r="N233" s="273" t="s">
        <v>44</v>
      </c>
      <c r="O233" s="84"/>
      <c r="P233" s="206">
        <f>O233*H233</f>
        <v>0</v>
      </c>
      <c r="Q233" s="206">
        <v>0.0067299999999999999</v>
      </c>
      <c r="R233" s="206">
        <f>Q233*H233</f>
        <v>0.60515487000000001</v>
      </c>
      <c r="S233" s="206">
        <v>0</v>
      </c>
      <c r="T233" s="207">
        <f>S233*H233</f>
        <v>0</v>
      </c>
      <c r="AR233" s="208" t="s">
        <v>167</v>
      </c>
      <c r="AT233" s="208" t="s">
        <v>283</v>
      </c>
      <c r="AU233" s="208" t="s">
        <v>147</v>
      </c>
      <c r="AY233" s="18" t="s">
        <v>142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8" t="s">
        <v>81</v>
      </c>
      <c r="BK233" s="209">
        <f>ROUND(I233*H233,2)</f>
        <v>0</v>
      </c>
      <c r="BL233" s="18" t="s">
        <v>141</v>
      </c>
      <c r="BM233" s="208" t="s">
        <v>1832</v>
      </c>
    </row>
    <row r="234" s="12" customFormat="1">
      <c r="B234" s="226"/>
      <c r="C234" s="227"/>
      <c r="D234" s="228" t="s">
        <v>203</v>
      </c>
      <c r="E234" s="229" t="s">
        <v>19</v>
      </c>
      <c r="F234" s="230" t="s">
        <v>1833</v>
      </c>
      <c r="G234" s="227"/>
      <c r="H234" s="231">
        <v>89.918999999999997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203</v>
      </c>
      <c r="AU234" s="237" t="s">
        <v>147</v>
      </c>
      <c r="AV234" s="12" t="s">
        <v>83</v>
      </c>
      <c r="AW234" s="12" t="s">
        <v>34</v>
      </c>
      <c r="AX234" s="12" t="s">
        <v>81</v>
      </c>
      <c r="AY234" s="237" t="s">
        <v>142</v>
      </c>
    </row>
    <row r="235" s="1" customFormat="1" ht="36" customHeight="1">
      <c r="B235" s="39"/>
      <c r="C235" s="197" t="s">
        <v>387</v>
      </c>
      <c r="D235" s="197" t="s">
        <v>137</v>
      </c>
      <c r="E235" s="198" t="s">
        <v>1834</v>
      </c>
      <c r="F235" s="199" t="s">
        <v>1835</v>
      </c>
      <c r="G235" s="200" t="s">
        <v>201</v>
      </c>
      <c r="H235" s="201">
        <v>65.700000000000003</v>
      </c>
      <c r="I235" s="202"/>
      <c r="J235" s="203">
        <f>ROUND(I235*H235,2)</f>
        <v>0</v>
      </c>
      <c r="K235" s="199" t="s">
        <v>194</v>
      </c>
      <c r="L235" s="44"/>
      <c r="M235" s="204" t="s">
        <v>19</v>
      </c>
      <c r="N235" s="205" t="s">
        <v>44</v>
      </c>
      <c r="O235" s="84"/>
      <c r="P235" s="206">
        <f>O235*H235</f>
        <v>0</v>
      </c>
      <c r="Q235" s="206">
        <v>2.0000000000000002E-05</v>
      </c>
      <c r="R235" s="206">
        <f>Q235*H235</f>
        <v>0.0013140000000000001</v>
      </c>
      <c r="S235" s="206">
        <v>0</v>
      </c>
      <c r="T235" s="207">
        <f>S235*H235</f>
        <v>0</v>
      </c>
      <c r="AR235" s="208" t="s">
        <v>141</v>
      </c>
      <c r="AT235" s="208" t="s">
        <v>137</v>
      </c>
      <c r="AU235" s="208" t="s">
        <v>147</v>
      </c>
      <c r="AY235" s="18" t="s">
        <v>142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8" t="s">
        <v>81</v>
      </c>
      <c r="BK235" s="209">
        <f>ROUND(I235*H235,2)</f>
        <v>0</v>
      </c>
      <c r="BL235" s="18" t="s">
        <v>141</v>
      </c>
      <c r="BM235" s="208" t="s">
        <v>1836</v>
      </c>
    </row>
    <row r="236" s="12" customFormat="1">
      <c r="B236" s="226"/>
      <c r="C236" s="227"/>
      <c r="D236" s="228" t="s">
        <v>203</v>
      </c>
      <c r="E236" s="229" t="s">
        <v>19</v>
      </c>
      <c r="F236" s="230" t="s">
        <v>1837</v>
      </c>
      <c r="G236" s="227"/>
      <c r="H236" s="231">
        <v>65.700000000000003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203</v>
      </c>
      <c r="AU236" s="237" t="s">
        <v>147</v>
      </c>
      <c r="AV236" s="12" t="s">
        <v>83</v>
      </c>
      <c r="AW236" s="12" t="s">
        <v>34</v>
      </c>
      <c r="AX236" s="12" t="s">
        <v>81</v>
      </c>
      <c r="AY236" s="237" t="s">
        <v>142</v>
      </c>
    </row>
    <row r="237" s="1" customFormat="1" ht="16.5" customHeight="1">
      <c r="B237" s="39"/>
      <c r="C237" s="264" t="s">
        <v>392</v>
      </c>
      <c r="D237" s="264" t="s">
        <v>283</v>
      </c>
      <c r="E237" s="265" t="s">
        <v>1838</v>
      </c>
      <c r="F237" s="266" t="s">
        <v>1839</v>
      </c>
      <c r="G237" s="267" t="s">
        <v>201</v>
      </c>
      <c r="H237" s="268">
        <v>67.671000000000006</v>
      </c>
      <c r="I237" s="269"/>
      <c r="J237" s="270">
        <f>ROUND(I237*H237,2)</f>
        <v>0</v>
      </c>
      <c r="K237" s="266" t="s">
        <v>194</v>
      </c>
      <c r="L237" s="271"/>
      <c r="M237" s="272" t="s">
        <v>19</v>
      </c>
      <c r="N237" s="273" t="s">
        <v>44</v>
      </c>
      <c r="O237" s="84"/>
      <c r="P237" s="206">
        <f>O237*H237</f>
        <v>0</v>
      </c>
      <c r="Q237" s="206">
        <v>0.01052</v>
      </c>
      <c r="R237" s="206">
        <f>Q237*H237</f>
        <v>0.7118989200000001</v>
      </c>
      <c r="S237" s="206">
        <v>0</v>
      </c>
      <c r="T237" s="207">
        <f>S237*H237</f>
        <v>0</v>
      </c>
      <c r="AR237" s="208" t="s">
        <v>167</v>
      </c>
      <c r="AT237" s="208" t="s">
        <v>283</v>
      </c>
      <c r="AU237" s="208" t="s">
        <v>147</v>
      </c>
      <c r="AY237" s="18" t="s">
        <v>142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8" t="s">
        <v>81</v>
      </c>
      <c r="BK237" s="209">
        <f>ROUND(I237*H237,2)</f>
        <v>0</v>
      </c>
      <c r="BL237" s="18" t="s">
        <v>141</v>
      </c>
      <c r="BM237" s="208" t="s">
        <v>1840</v>
      </c>
    </row>
    <row r="238" s="12" customFormat="1">
      <c r="B238" s="226"/>
      <c r="C238" s="227"/>
      <c r="D238" s="228" t="s">
        <v>203</v>
      </c>
      <c r="E238" s="229" t="s">
        <v>19</v>
      </c>
      <c r="F238" s="230" t="s">
        <v>1841</v>
      </c>
      <c r="G238" s="227"/>
      <c r="H238" s="231">
        <v>67.671000000000006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203</v>
      </c>
      <c r="AU238" s="237" t="s">
        <v>147</v>
      </c>
      <c r="AV238" s="12" t="s">
        <v>83</v>
      </c>
      <c r="AW238" s="12" t="s">
        <v>34</v>
      </c>
      <c r="AX238" s="12" t="s">
        <v>81</v>
      </c>
      <c r="AY238" s="237" t="s">
        <v>142</v>
      </c>
    </row>
    <row r="239" s="1" customFormat="1" ht="36" customHeight="1">
      <c r="B239" s="39"/>
      <c r="C239" s="197" t="s">
        <v>396</v>
      </c>
      <c r="D239" s="197" t="s">
        <v>137</v>
      </c>
      <c r="E239" s="198" t="s">
        <v>1842</v>
      </c>
      <c r="F239" s="199" t="s">
        <v>1843</v>
      </c>
      <c r="G239" s="200" t="s">
        <v>201</v>
      </c>
      <c r="H239" s="201">
        <v>191.69999999999999</v>
      </c>
      <c r="I239" s="202"/>
      <c r="J239" s="203">
        <f>ROUND(I239*H239,2)</f>
        <v>0</v>
      </c>
      <c r="K239" s="199" t="s">
        <v>194</v>
      </c>
      <c r="L239" s="44"/>
      <c r="M239" s="204" t="s">
        <v>19</v>
      </c>
      <c r="N239" s="205" t="s">
        <v>44</v>
      </c>
      <c r="O239" s="84"/>
      <c r="P239" s="206">
        <f>O239*H239</f>
        <v>0</v>
      </c>
      <c r="Q239" s="206">
        <v>2.0000000000000002E-05</v>
      </c>
      <c r="R239" s="206">
        <f>Q239*H239</f>
        <v>0.0038340000000000002</v>
      </c>
      <c r="S239" s="206">
        <v>0</v>
      </c>
      <c r="T239" s="207">
        <f>S239*H239</f>
        <v>0</v>
      </c>
      <c r="AR239" s="208" t="s">
        <v>141</v>
      </c>
      <c r="AT239" s="208" t="s">
        <v>137</v>
      </c>
      <c r="AU239" s="208" t="s">
        <v>147</v>
      </c>
      <c r="AY239" s="18" t="s">
        <v>142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8" t="s">
        <v>81</v>
      </c>
      <c r="BK239" s="209">
        <f>ROUND(I239*H239,2)</f>
        <v>0</v>
      </c>
      <c r="BL239" s="18" t="s">
        <v>141</v>
      </c>
      <c r="BM239" s="208" t="s">
        <v>1844</v>
      </c>
    </row>
    <row r="240" s="1" customFormat="1" ht="16.5" customHeight="1">
      <c r="B240" s="39"/>
      <c r="C240" s="264" t="s">
        <v>400</v>
      </c>
      <c r="D240" s="264" t="s">
        <v>283</v>
      </c>
      <c r="E240" s="265" t="s">
        <v>1845</v>
      </c>
      <c r="F240" s="266" t="s">
        <v>1846</v>
      </c>
      <c r="G240" s="267" t="s">
        <v>201</v>
      </c>
      <c r="H240" s="268">
        <v>197.45099999999999</v>
      </c>
      <c r="I240" s="269"/>
      <c r="J240" s="270">
        <f>ROUND(I240*H240,2)</f>
        <v>0</v>
      </c>
      <c r="K240" s="266" t="s">
        <v>194</v>
      </c>
      <c r="L240" s="271"/>
      <c r="M240" s="272" t="s">
        <v>19</v>
      </c>
      <c r="N240" s="273" t="s">
        <v>44</v>
      </c>
      <c r="O240" s="84"/>
      <c r="P240" s="206">
        <f>O240*H240</f>
        <v>0</v>
      </c>
      <c r="Q240" s="206">
        <v>0.016619999999999999</v>
      </c>
      <c r="R240" s="206">
        <f>Q240*H240</f>
        <v>3.2816356199999999</v>
      </c>
      <c r="S240" s="206">
        <v>0</v>
      </c>
      <c r="T240" s="207">
        <f>S240*H240</f>
        <v>0</v>
      </c>
      <c r="AR240" s="208" t="s">
        <v>167</v>
      </c>
      <c r="AT240" s="208" t="s">
        <v>283</v>
      </c>
      <c r="AU240" s="208" t="s">
        <v>147</v>
      </c>
      <c r="AY240" s="18" t="s">
        <v>142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8" t="s">
        <v>81</v>
      </c>
      <c r="BK240" s="209">
        <f>ROUND(I240*H240,2)</f>
        <v>0</v>
      </c>
      <c r="BL240" s="18" t="s">
        <v>141</v>
      </c>
      <c r="BM240" s="208" t="s">
        <v>1847</v>
      </c>
    </row>
    <row r="241" s="12" customFormat="1">
      <c r="B241" s="226"/>
      <c r="C241" s="227"/>
      <c r="D241" s="228" t="s">
        <v>203</v>
      </c>
      <c r="E241" s="229" t="s">
        <v>19</v>
      </c>
      <c r="F241" s="230" t="s">
        <v>1848</v>
      </c>
      <c r="G241" s="227"/>
      <c r="H241" s="231">
        <v>197.45099999999999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203</v>
      </c>
      <c r="AU241" s="237" t="s">
        <v>147</v>
      </c>
      <c r="AV241" s="12" t="s">
        <v>83</v>
      </c>
      <c r="AW241" s="12" t="s">
        <v>34</v>
      </c>
      <c r="AX241" s="12" t="s">
        <v>81</v>
      </c>
      <c r="AY241" s="237" t="s">
        <v>142</v>
      </c>
    </row>
    <row r="242" s="1" customFormat="1" ht="36" customHeight="1">
      <c r="B242" s="39"/>
      <c r="C242" s="197" t="s">
        <v>654</v>
      </c>
      <c r="D242" s="197" t="s">
        <v>137</v>
      </c>
      <c r="E242" s="198" t="s">
        <v>1849</v>
      </c>
      <c r="F242" s="199" t="s">
        <v>1850</v>
      </c>
      <c r="G242" s="200" t="s">
        <v>201</v>
      </c>
      <c r="H242" s="201">
        <v>71.099999999999994</v>
      </c>
      <c r="I242" s="202"/>
      <c r="J242" s="203">
        <f>ROUND(I242*H242,2)</f>
        <v>0</v>
      </c>
      <c r="K242" s="199" t="s">
        <v>194</v>
      </c>
      <c r="L242" s="44"/>
      <c r="M242" s="204" t="s">
        <v>19</v>
      </c>
      <c r="N242" s="205" t="s">
        <v>44</v>
      </c>
      <c r="O242" s="84"/>
      <c r="P242" s="206">
        <f>O242*H242</f>
        <v>0</v>
      </c>
      <c r="Q242" s="206">
        <v>3.0000000000000001E-05</v>
      </c>
      <c r="R242" s="206">
        <f>Q242*H242</f>
        <v>0.0021329999999999999</v>
      </c>
      <c r="S242" s="206">
        <v>0</v>
      </c>
      <c r="T242" s="207">
        <f>S242*H242</f>
        <v>0</v>
      </c>
      <c r="AR242" s="208" t="s">
        <v>141</v>
      </c>
      <c r="AT242" s="208" t="s">
        <v>137</v>
      </c>
      <c r="AU242" s="208" t="s">
        <v>147</v>
      </c>
      <c r="AY242" s="18" t="s">
        <v>142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8" t="s">
        <v>81</v>
      </c>
      <c r="BK242" s="209">
        <f>ROUND(I242*H242,2)</f>
        <v>0</v>
      </c>
      <c r="BL242" s="18" t="s">
        <v>141</v>
      </c>
      <c r="BM242" s="208" t="s">
        <v>1851</v>
      </c>
    </row>
    <row r="243" s="1" customFormat="1" ht="16.5" customHeight="1">
      <c r="B243" s="39"/>
      <c r="C243" s="264" t="s">
        <v>661</v>
      </c>
      <c r="D243" s="264" t="s">
        <v>283</v>
      </c>
      <c r="E243" s="265" t="s">
        <v>1852</v>
      </c>
      <c r="F243" s="266" t="s">
        <v>1853</v>
      </c>
      <c r="G243" s="267" t="s">
        <v>201</v>
      </c>
      <c r="H243" s="268">
        <v>73.233000000000004</v>
      </c>
      <c r="I243" s="269"/>
      <c r="J243" s="270">
        <f>ROUND(I243*H243,2)</f>
        <v>0</v>
      </c>
      <c r="K243" s="266" t="s">
        <v>194</v>
      </c>
      <c r="L243" s="271"/>
      <c r="M243" s="272" t="s">
        <v>19</v>
      </c>
      <c r="N243" s="273" t="s">
        <v>44</v>
      </c>
      <c r="O243" s="84"/>
      <c r="P243" s="206">
        <f>O243*H243</f>
        <v>0</v>
      </c>
      <c r="Q243" s="206">
        <v>0.02683</v>
      </c>
      <c r="R243" s="206">
        <f>Q243*H243</f>
        <v>1.9648413900000001</v>
      </c>
      <c r="S243" s="206">
        <v>0</v>
      </c>
      <c r="T243" s="207">
        <f>S243*H243</f>
        <v>0</v>
      </c>
      <c r="AR243" s="208" t="s">
        <v>167</v>
      </c>
      <c r="AT243" s="208" t="s">
        <v>283</v>
      </c>
      <c r="AU243" s="208" t="s">
        <v>147</v>
      </c>
      <c r="AY243" s="18" t="s">
        <v>142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8" t="s">
        <v>81</v>
      </c>
      <c r="BK243" s="209">
        <f>ROUND(I243*H243,2)</f>
        <v>0</v>
      </c>
      <c r="BL243" s="18" t="s">
        <v>141</v>
      </c>
      <c r="BM243" s="208" t="s">
        <v>1854</v>
      </c>
    </row>
    <row r="244" s="12" customFormat="1">
      <c r="B244" s="226"/>
      <c r="C244" s="227"/>
      <c r="D244" s="228" t="s">
        <v>203</v>
      </c>
      <c r="E244" s="229" t="s">
        <v>19</v>
      </c>
      <c r="F244" s="230" t="s">
        <v>1855</v>
      </c>
      <c r="G244" s="227"/>
      <c r="H244" s="231">
        <v>73.233000000000004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203</v>
      </c>
      <c r="AU244" s="237" t="s">
        <v>147</v>
      </c>
      <c r="AV244" s="12" t="s">
        <v>83</v>
      </c>
      <c r="AW244" s="12" t="s">
        <v>34</v>
      </c>
      <c r="AX244" s="12" t="s">
        <v>81</v>
      </c>
      <c r="AY244" s="237" t="s">
        <v>142</v>
      </c>
    </row>
    <row r="245" s="1" customFormat="1" ht="36" customHeight="1">
      <c r="B245" s="39"/>
      <c r="C245" s="197" t="s">
        <v>666</v>
      </c>
      <c r="D245" s="197" t="s">
        <v>137</v>
      </c>
      <c r="E245" s="198" t="s">
        <v>1856</v>
      </c>
      <c r="F245" s="199" t="s">
        <v>1857</v>
      </c>
      <c r="G245" s="200" t="s">
        <v>234</v>
      </c>
      <c r="H245" s="201">
        <v>242</v>
      </c>
      <c r="I245" s="202"/>
      <c r="J245" s="203">
        <f>ROUND(I245*H245,2)</f>
        <v>0</v>
      </c>
      <c r="K245" s="199" t="s">
        <v>194</v>
      </c>
      <c r="L245" s="44"/>
      <c r="M245" s="204" t="s">
        <v>19</v>
      </c>
      <c r="N245" s="205" t="s">
        <v>44</v>
      </c>
      <c r="O245" s="84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AR245" s="208" t="s">
        <v>141</v>
      </c>
      <c r="AT245" s="208" t="s">
        <v>137</v>
      </c>
      <c r="AU245" s="208" t="s">
        <v>147</v>
      </c>
      <c r="AY245" s="18" t="s">
        <v>142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8" t="s">
        <v>81</v>
      </c>
      <c r="BK245" s="209">
        <f>ROUND(I245*H245,2)</f>
        <v>0</v>
      </c>
      <c r="BL245" s="18" t="s">
        <v>141</v>
      </c>
      <c r="BM245" s="208" t="s">
        <v>1858</v>
      </c>
    </row>
    <row r="246" s="1" customFormat="1" ht="16.5" customHeight="1">
      <c r="B246" s="39"/>
      <c r="C246" s="264" t="s">
        <v>671</v>
      </c>
      <c r="D246" s="264" t="s">
        <v>283</v>
      </c>
      <c r="E246" s="265" t="s">
        <v>1859</v>
      </c>
      <c r="F246" s="266" t="s">
        <v>1860</v>
      </c>
      <c r="G246" s="267" t="s">
        <v>234</v>
      </c>
      <c r="H246" s="268">
        <v>91</v>
      </c>
      <c r="I246" s="269"/>
      <c r="J246" s="270">
        <f>ROUND(I246*H246,2)</f>
        <v>0</v>
      </c>
      <c r="K246" s="266" t="s">
        <v>194</v>
      </c>
      <c r="L246" s="271"/>
      <c r="M246" s="272" t="s">
        <v>19</v>
      </c>
      <c r="N246" s="273" t="s">
        <v>44</v>
      </c>
      <c r="O246" s="84"/>
      <c r="P246" s="206">
        <f>O246*H246</f>
        <v>0</v>
      </c>
      <c r="Q246" s="206">
        <v>0.00054000000000000001</v>
      </c>
      <c r="R246" s="206">
        <f>Q246*H246</f>
        <v>0.049140000000000003</v>
      </c>
      <c r="S246" s="206">
        <v>0</v>
      </c>
      <c r="T246" s="207">
        <f>S246*H246</f>
        <v>0</v>
      </c>
      <c r="AR246" s="208" t="s">
        <v>167</v>
      </c>
      <c r="AT246" s="208" t="s">
        <v>283</v>
      </c>
      <c r="AU246" s="208" t="s">
        <v>147</v>
      </c>
      <c r="AY246" s="18" t="s">
        <v>142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8" t="s">
        <v>81</v>
      </c>
      <c r="BK246" s="209">
        <f>ROUND(I246*H246,2)</f>
        <v>0</v>
      </c>
      <c r="BL246" s="18" t="s">
        <v>141</v>
      </c>
      <c r="BM246" s="208" t="s">
        <v>1861</v>
      </c>
    </row>
    <row r="247" s="1" customFormat="1" ht="16.5" customHeight="1">
      <c r="B247" s="39"/>
      <c r="C247" s="264" t="s">
        <v>676</v>
      </c>
      <c r="D247" s="264" t="s">
        <v>283</v>
      </c>
      <c r="E247" s="265" t="s">
        <v>1862</v>
      </c>
      <c r="F247" s="266" t="s">
        <v>1863</v>
      </c>
      <c r="G247" s="267" t="s">
        <v>234</v>
      </c>
      <c r="H247" s="268">
        <v>21</v>
      </c>
      <c r="I247" s="269"/>
      <c r="J247" s="270">
        <f>ROUND(I247*H247,2)</f>
        <v>0</v>
      </c>
      <c r="K247" s="266" t="s">
        <v>194</v>
      </c>
      <c r="L247" s="271"/>
      <c r="M247" s="272" t="s">
        <v>19</v>
      </c>
      <c r="N247" s="273" t="s">
        <v>44</v>
      </c>
      <c r="O247" s="84"/>
      <c r="P247" s="206">
        <f>O247*H247</f>
        <v>0</v>
      </c>
      <c r="Q247" s="206">
        <v>0.00064000000000000005</v>
      </c>
      <c r="R247" s="206">
        <f>Q247*H247</f>
        <v>0.013440000000000001</v>
      </c>
      <c r="S247" s="206">
        <v>0</v>
      </c>
      <c r="T247" s="207">
        <f>S247*H247</f>
        <v>0</v>
      </c>
      <c r="AR247" s="208" t="s">
        <v>167</v>
      </c>
      <c r="AT247" s="208" t="s">
        <v>283</v>
      </c>
      <c r="AU247" s="208" t="s">
        <v>147</v>
      </c>
      <c r="AY247" s="18" t="s">
        <v>142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8" t="s">
        <v>81</v>
      </c>
      <c r="BK247" s="209">
        <f>ROUND(I247*H247,2)</f>
        <v>0</v>
      </c>
      <c r="BL247" s="18" t="s">
        <v>141</v>
      </c>
      <c r="BM247" s="208" t="s">
        <v>1864</v>
      </c>
    </row>
    <row r="248" s="1" customFormat="1" ht="16.5" customHeight="1">
      <c r="B248" s="39"/>
      <c r="C248" s="264" t="s">
        <v>692</v>
      </c>
      <c r="D248" s="264" t="s">
        <v>283</v>
      </c>
      <c r="E248" s="265" t="s">
        <v>1865</v>
      </c>
      <c r="F248" s="266" t="s">
        <v>1866</v>
      </c>
      <c r="G248" s="267" t="s">
        <v>234</v>
      </c>
      <c r="H248" s="268">
        <v>115</v>
      </c>
      <c r="I248" s="269"/>
      <c r="J248" s="270">
        <f>ROUND(I248*H248,2)</f>
        <v>0</v>
      </c>
      <c r="K248" s="266" t="s">
        <v>194</v>
      </c>
      <c r="L248" s="271"/>
      <c r="M248" s="272" t="s">
        <v>19</v>
      </c>
      <c r="N248" s="273" t="s">
        <v>44</v>
      </c>
      <c r="O248" s="84"/>
      <c r="P248" s="206">
        <f>O248*H248</f>
        <v>0</v>
      </c>
      <c r="Q248" s="206">
        <v>0.00064999999999999997</v>
      </c>
      <c r="R248" s="206">
        <f>Q248*H248</f>
        <v>0.074749999999999997</v>
      </c>
      <c r="S248" s="206">
        <v>0</v>
      </c>
      <c r="T248" s="207">
        <f>S248*H248</f>
        <v>0</v>
      </c>
      <c r="AR248" s="208" t="s">
        <v>167</v>
      </c>
      <c r="AT248" s="208" t="s">
        <v>283</v>
      </c>
      <c r="AU248" s="208" t="s">
        <v>147</v>
      </c>
      <c r="AY248" s="18" t="s">
        <v>142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8" t="s">
        <v>81</v>
      </c>
      <c r="BK248" s="209">
        <f>ROUND(I248*H248,2)</f>
        <v>0</v>
      </c>
      <c r="BL248" s="18" t="s">
        <v>141</v>
      </c>
      <c r="BM248" s="208" t="s">
        <v>1867</v>
      </c>
    </row>
    <row r="249" s="1" customFormat="1" ht="16.5" customHeight="1">
      <c r="B249" s="39"/>
      <c r="C249" s="264" t="s">
        <v>699</v>
      </c>
      <c r="D249" s="264" t="s">
        <v>283</v>
      </c>
      <c r="E249" s="265" t="s">
        <v>1868</v>
      </c>
      <c r="F249" s="266" t="s">
        <v>1869</v>
      </c>
      <c r="G249" s="267" t="s">
        <v>234</v>
      </c>
      <c r="H249" s="268">
        <v>1</v>
      </c>
      <c r="I249" s="269"/>
      <c r="J249" s="270">
        <f>ROUND(I249*H249,2)</f>
        <v>0</v>
      </c>
      <c r="K249" s="266" t="s">
        <v>194</v>
      </c>
      <c r="L249" s="271"/>
      <c r="M249" s="272" t="s">
        <v>19</v>
      </c>
      <c r="N249" s="273" t="s">
        <v>44</v>
      </c>
      <c r="O249" s="84"/>
      <c r="P249" s="206">
        <f>O249*H249</f>
        <v>0</v>
      </c>
      <c r="Q249" s="206">
        <v>0.00072000000000000005</v>
      </c>
      <c r="R249" s="206">
        <f>Q249*H249</f>
        <v>0.00072000000000000005</v>
      </c>
      <c r="S249" s="206">
        <v>0</v>
      </c>
      <c r="T249" s="207">
        <f>S249*H249</f>
        <v>0</v>
      </c>
      <c r="AR249" s="208" t="s">
        <v>167</v>
      </c>
      <c r="AT249" s="208" t="s">
        <v>283</v>
      </c>
      <c r="AU249" s="208" t="s">
        <v>147</v>
      </c>
      <c r="AY249" s="18" t="s">
        <v>142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8" t="s">
        <v>81</v>
      </c>
      <c r="BK249" s="209">
        <f>ROUND(I249*H249,2)</f>
        <v>0</v>
      </c>
      <c r="BL249" s="18" t="s">
        <v>141</v>
      </c>
      <c r="BM249" s="208" t="s">
        <v>1870</v>
      </c>
    </row>
    <row r="250" s="1" customFormat="1" ht="16.5" customHeight="1">
      <c r="B250" s="39"/>
      <c r="C250" s="264" t="s">
        <v>706</v>
      </c>
      <c r="D250" s="264" t="s">
        <v>283</v>
      </c>
      <c r="E250" s="265" t="s">
        <v>1871</v>
      </c>
      <c r="F250" s="266" t="s">
        <v>1872</v>
      </c>
      <c r="G250" s="267" t="s">
        <v>234</v>
      </c>
      <c r="H250" s="268">
        <v>7</v>
      </c>
      <c r="I250" s="269"/>
      <c r="J250" s="270">
        <f>ROUND(I250*H250,2)</f>
        <v>0</v>
      </c>
      <c r="K250" s="266" t="s">
        <v>194</v>
      </c>
      <c r="L250" s="271"/>
      <c r="M250" s="272" t="s">
        <v>19</v>
      </c>
      <c r="N250" s="273" t="s">
        <v>44</v>
      </c>
      <c r="O250" s="84"/>
      <c r="P250" s="206">
        <f>O250*H250</f>
        <v>0</v>
      </c>
      <c r="Q250" s="206">
        <v>0.00040999999999999999</v>
      </c>
      <c r="R250" s="206">
        <f>Q250*H250</f>
        <v>0.0028700000000000002</v>
      </c>
      <c r="S250" s="206">
        <v>0</v>
      </c>
      <c r="T250" s="207">
        <f>S250*H250</f>
        <v>0</v>
      </c>
      <c r="AR250" s="208" t="s">
        <v>167</v>
      </c>
      <c r="AT250" s="208" t="s">
        <v>283</v>
      </c>
      <c r="AU250" s="208" t="s">
        <v>147</v>
      </c>
      <c r="AY250" s="18" t="s">
        <v>142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8" t="s">
        <v>81</v>
      </c>
      <c r="BK250" s="209">
        <f>ROUND(I250*H250,2)</f>
        <v>0</v>
      </c>
      <c r="BL250" s="18" t="s">
        <v>141</v>
      </c>
      <c r="BM250" s="208" t="s">
        <v>1873</v>
      </c>
    </row>
    <row r="251" s="1" customFormat="1" ht="24" customHeight="1">
      <c r="B251" s="39"/>
      <c r="C251" s="264" t="s">
        <v>713</v>
      </c>
      <c r="D251" s="264" t="s">
        <v>283</v>
      </c>
      <c r="E251" s="265" t="s">
        <v>1874</v>
      </c>
      <c r="F251" s="266" t="s">
        <v>1875</v>
      </c>
      <c r="G251" s="267" t="s">
        <v>234</v>
      </c>
      <c r="H251" s="268">
        <v>7</v>
      </c>
      <c r="I251" s="269"/>
      <c r="J251" s="270">
        <f>ROUND(I251*H251,2)</f>
        <v>0</v>
      </c>
      <c r="K251" s="266" t="s">
        <v>194</v>
      </c>
      <c r="L251" s="271"/>
      <c r="M251" s="272" t="s">
        <v>19</v>
      </c>
      <c r="N251" s="273" t="s">
        <v>44</v>
      </c>
      <c r="O251" s="84"/>
      <c r="P251" s="206">
        <f>O251*H251</f>
        <v>0</v>
      </c>
      <c r="Q251" s="206">
        <v>0.00059999999999999995</v>
      </c>
      <c r="R251" s="206">
        <f>Q251*H251</f>
        <v>0.0041999999999999997</v>
      </c>
      <c r="S251" s="206">
        <v>0</v>
      </c>
      <c r="T251" s="207">
        <f>S251*H251</f>
        <v>0</v>
      </c>
      <c r="AR251" s="208" t="s">
        <v>167</v>
      </c>
      <c r="AT251" s="208" t="s">
        <v>283</v>
      </c>
      <c r="AU251" s="208" t="s">
        <v>147</v>
      </c>
      <c r="AY251" s="18" t="s">
        <v>142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8" t="s">
        <v>81</v>
      </c>
      <c r="BK251" s="209">
        <f>ROUND(I251*H251,2)</f>
        <v>0</v>
      </c>
      <c r="BL251" s="18" t="s">
        <v>141</v>
      </c>
      <c r="BM251" s="208" t="s">
        <v>1876</v>
      </c>
    </row>
    <row r="252" s="1" customFormat="1" ht="36" customHeight="1">
      <c r="B252" s="39"/>
      <c r="C252" s="197" t="s">
        <v>719</v>
      </c>
      <c r="D252" s="197" t="s">
        <v>137</v>
      </c>
      <c r="E252" s="198" t="s">
        <v>1877</v>
      </c>
      <c r="F252" s="199" t="s">
        <v>1878</v>
      </c>
      <c r="G252" s="200" t="s">
        <v>234</v>
      </c>
      <c r="H252" s="201">
        <v>5</v>
      </c>
      <c r="I252" s="202"/>
      <c r="J252" s="203">
        <f>ROUND(I252*H252,2)</f>
        <v>0</v>
      </c>
      <c r="K252" s="199" t="s">
        <v>194</v>
      </c>
      <c r="L252" s="44"/>
      <c r="M252" s="204" t="s">
        <v>19</v>
      </c>
      <c r="N252" s="205" t="s">
        <v>44</v>
      </c>
      <c r="O252" s="84"/>
      <c r="P252" s="206">
        <f>O252*H252</f>
        <v>0</v>
      </c>
      <c r="Q252" s="206">
        <v>1.0000000000000001E-05</v>
      </c>
      <c r="R252" s="206">
        <f>Q252*H252</f>
        <v>5.0000000000000002E-05</v>
      </c>
      <c r="S252" s="206">
        <v>0</v>
      </c>
      <c r="T252" s="207">
        <f>S252*H252</f>
        <v>0</v>
      </c>
      <c r="AR252" s="208" t="s">
        <v>141</v>
      </c>
      <c r="AT252" s="208" t="s">
        <v>137</v>
      </c>
      <c r="AU252" s="208" t="s">
        <v>147</v>
      </c>
      <c r="AY252" s="18" t="s">
        <v>142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8" t="s">
        <v>81</v>
      </c>
      <c r="BK252" s="209">
        <f>ROUND(I252*H252,2)</f>
        <v>0</v>
      </c>
      <c r="BL252" s="18" t="s">
        <v>141</v>
      </c>
      <c r="BM252" s="208" t="s">
        <v>1879</v>
      </c>
    </row>
    <row r="253" s="1" customFormat="1" ht="24" customHeight="1">
      <c r="B253" s="39"/>
      <c r="C253" s="264" t="s">
        <v>724</v>
      </c>
      <c r="D253" s="264" t="s">
        <v>283</v>
      </c>
      <c r="E253" s="265" t="s">
        <v>1880</v>
      </c>
      <c r="F253" s="266" t="s">
        <v>1881</v>
      </c>
      <c r="G253" s="267" t="s">
        <v>234</v>
      </c>
      <c r="H253" s="268">
        <v>5</v>
      </c>
      <c r="I253" s="269"/>
      <c r="J253" s="270">
        <f>ROUND(I253*H253,2)</f>
        <v>0</v>
      </c>
      <c r="K253" s="266" t="s">
        <v>194</v>
      </c>
      <c r="L253" s="271"/>
      <c r="M253" s="272" t="s">
        <v>19</v>
      </c>
      <c r="N253" s="273" t="s">
        <v>44</v>
      </c>
      <c r="O253" s="84"/>
      <c r="P253" s="206">
        <f>O253*H253</f>
        <v>0</v>
      </c>
      <c r="Q253" s="206">
        <v>0.0019400000000000001</v>
      </c>
      <c r="R253" s="206">
        <f>Q253*H253</f>
        <v>0.0097000000000000003</v>
      </c>
      <c r="S253" s="206">
        <v>0</v>
      </c>
      <c r="T253" s="207">
        <f>S253*H253</f>
        <v>0</v>
      </c>
      <c r="AR253" s="208" t="s">
        <v>167</v>
      </c>
      <c r="AT253" s="208" t="s">
        <v>283</v>
      </c>
      <c r="AU253" s="208" t="s">
        <v>147</v>
      </c>
      <c r="AY253" s="18" t="s">
        <v>142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8" t="s">
        <v>81</v>
      </c>
      <c r="BK253" s="209">
        <f>ROUND(I253*H253,2)</f>
        <v>0</v>
      </c>
      <c r="BL253" s="18" t="s">
        <v>141</v>
      </c>
      <c r="BM253" s="208" t="s">
        <v>1882</v>
      </c>
    </row>
    <row r="254" s="1" customFormat="1" ht="36" customHeight="1">
      <c r="B254" s="39"/>
      <c r="C254" s="197" t="s">
        <v>729</v>
      </c>
      <c r="D254" s="197" t="s">
        <v>137</v>
      </c>
      <c r="E254" s="198" t="s">
        <v>1883</v>
      </c>
      <c r="F254" s="199" t="s">
        <v>1884</v>
      </c>
      <c r="G254" s="200" t="s">
        <v>234</v>
      </c>
      <c r="H254" s="201">
        <v>34</v>
      </c>
      <c r="I254" s="202"/>
      <c r="J254" s="203">
        <f>ROUND(I254*H254,2)</f>
        <v>0</v>
      </c>
      <c r="K254" s="199" t="s">
        <v>194</v>
      </c>
      <c r="L254" s="44"/>
      <c r="M254" s="204" t="s">
        <v>19</v>
      </c>
      <c r="N254" s="205" t="s">
        <v>44</v>
      </c>
      <c r="O254" s="84"/>
      <c r="P254" s="206">
        <f>O254*H254</f>
        <v>0</v>
      </c>
      <c r="Q254" s="206">
        <v>0</v>
      </c>
      <c r="R254" s="206">
        <f>Q254*H254</f>
        <v>0</v>
      </c>
      <c r="S254" s="206">
        <v>0</v>
      </c>
      <c r="T254" s="207">
        <f>S254*H254</f>
        <v>0</v>
      </c>
      <c r="AR254" s="208" t="s">
        <v>141</v>
      </c>
      <c r="AT254" s="208" t="s">
        <v>137</v>
      </c>
      <c r="AU254" s="208" t="s">
        <v>147</v>
      </c>
      <c r="AY254" s="18" t="s">
        <v>142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8" t="s">
        <v>81</v>
      </c>
      <c r="BK254" s="209">
        <f>ROUND(I254*H254,2)</f>
        <v>0</v>
      </c>
      <c r="BL254" s="18" t="s">
        <v>141</v>
      </c>
      <c r="BM254" s="208" t="s">
        <v>1885</v>
      </c>
    </row>
    <row r="255" s="1" customFormat="1" ht="16.5" customHeight="1">
      <c r="B255" s="39"/>
      <c r="C255" s="264" t="s">
        <v>733</v>
      </c>
      <c r="D255" s="264" t="s">
        <v>283</v>
      </c>
      <c r="E255" s="265" t="s">
        <v>1886</v>
      </c>
      <c r="F255" s="266" t="s">
        <v>1887</v>
      </c>
      <c r="G255" s="267" t="s">
        <v>234</v>
      </c>
      <c r="H255" s="268">
        <v>34</v>
      </c>
      <c r="I255" s="269"/>
      <c r="J255" s="270">
        <f>ROUND(I255*H255,2)</f>
        <v>0</v>
      </c>
      <c r="K255" s="266" t="s">
        <v>194</v>
      </c>
      <c r="L255" s="271"/>
      <c r="M255" s="272" t="s">
        <v>19</v>
      </c>
      <c r="N255" s="273" t="s">
        <v>44</v>
      </c>
      <c r="O255" s="84"/>
      <c r="P255" s="206">
        <f>O255*H255</f>
        <v>0</v>
      </c>
      <c r="Q255" s="206">
        <v>0.00029</v>
      </c>
      <c r="R255" s="206">
        <f>Q255*H255</f>
        <v>0.0098600000000000007</v>
      </c>
      <c r="S255" s="206">
        <v>0</v>
      </c>
      <c r="T255" s="207">
        <f>S255*H255</f>
        <v>0</v>
      </c>
      <c r="AR255" s="208" t="s">
        <v>167</v>
      </c>
      <c r="AT255" s="208" t="s">
        <v>283</v>
      </c>
      <c r="AU255" s="208" t="s">
        <v>147</v>
      </c>
      <c r="AY255" s="18" t="s">
        <v>142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8" t="s">
        <v>81</v>
      </c>
      <c r="BK255" s="209">
        <f>ROUND(I255*H255,2)</f>
        <v>0</v>
      </c>
      <c r="BL255" s="18" t="s">
        <v>141</v>
      </c>
      <c r="BM255" s="208" t="s">
        <v>1888</v>
      </c>
    </row>
    <row r="256" s="1" customFormat="1" ht="36" customHeight="1">
      <c r="B256" s="39"/>
      <c r="C256" s="197" t="s">
        <v>737</v>
      </c>
      <c r="D256" s="197" t="s">
        <v>137</v>
      </c>
      <c r="E256" s="198" t="s">
        <v>1889</v>
      </c>
      <c r="F256" s="199" t="s">
        <v>1890</v>
      </c>
      <c r="G256" s="200" t="s">
        <v>234</v>
      </c>
      <c r="H256" s="201">
        <v>1</v>
      </c>
      <c r="I256" s="202"/>
      <c r="J256" s="203">
        <f>ROUND(I256*H256,2)</f>
        <v>0</v>
      </c>
      <c r="K256" s="199" t="s">
        <v>194</v>
      </c>
      <c r="L256" s="44"/>
      <c r="M256" s="204" t="s">
        <v>19</v>
      </c>
      <c r="N256" s="205" t="s">
        <v>44</v>
      </c>
      <c r="O256" s="84"/>
      <c r="P256" s="206">
        <f>O256*H256</f>
        <v>0</v>
      </c>
      <c r="Q256" s="206">
        <v>2.0000000000000002E-05</v>
      </c>
      <c r="R256" s="206">
        <f>Q256*H256</f>
        <v>2.0000000000000002E-05</v>
      </c>
      <c r="S256" s="206">
        <v>0</v>
      </c>
      <c r="T256" s="207">
        <f>S256*H256</f>
        <v>0</v>
      </c>
      <c r="AR256" s="208" t="s">
        <v>141</v>
      </c>
      <c r="AT256" s="208" t="s">
        <v>137</v>
      </c>
      <c r="AU256" s="208" t="s">
        <v>147</v>
      </c>
      <c r="AY256" s="18" t="s">
        <v>142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8" t="s">
        <v>81</v>
      </c>
      <c r="BK256" s="209">
        <f>ROUND(I256*H256,2)</f>
        <v>0</v>
      </c>
      <c r="BL256" s="18" t="s">
        <v>141</v>
      </c>
      <c r="BM256" s="208" t="s">
        <v>1891</v>
      </c>
    </row>
    <row r="257" s="1" customFormat="1" ht="16.5" customHeight="1">
      <c r="B257" s="39"/>
      <c r="C257" s="264" t="s">
        <v>743</v>
      </c>
      <c r="D257" s="264" t="s">
        <v>283</v>
      </c>
      <c r="E257" s="265" t="s">
        <v>1892</v>
      </c>
      <c r="F257" s="266" t="s">
        <v>1893</v>
      </c>
      <c r="G257" s="267" t="s">
        <v>234</v>
      </c>
      <c r="H257" s="268">
        <v>1</v>
      </c>
      <c r="I257" s="269"/>
      <c r="J257" s="270">
        <f>ROUND(I257*H257,2)</f>
        <v>0</v>
      </c>
      <c r="K257" s="266" t="s">
        <v>194</v>
      </c>
      <c r="L257" s="271"/>
      <c r="M257" s="272" t="s">
        <v>19</v>
      </c>
      <c r="N257" s="273" t="s">
        <v>44</v>
      </c>
      <c r="O257" s="84"/>
      <c r="P257" s="206">
        <f>O257*H257</f>
        <v>0</v>
      </c>
      <c r="Q257" s="206">
        <v>0.0022000000000000001</v>
      </c>
      <c r="R257" s="206">
        <f>Q257*H257</f>
        <v>0.0022000000000000001</v>
      </c>
      <c r="S257" s="206">
        <v>0</v>
      </c>
      <c r="T257" s="207">
        <f>S257*H257</f>
        <v>0</v>
      </c>
      <c r="AR257" s="208" t="s">
        <v>167</v>
      </c>
      <c r="AT257" s="208" t="s">
        <v>283</v>
      </c>
      <c r="AU257" s="208" t="s">
        <v>147</v>
      </c>
      <c r="AY257" s="18" t="s">
        <v>142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8" t="s">
        <v>81</v>
      </c>
      <c r="BK257" s="209">
        <f>ROUND(I257*H257,2)</f>
        <v>0</v>
      </c>
      <c r="BL257" s="18" t="s">
        <v>141</v>
      </c>
      <c r="BM257" s="208" t="s">
        <v>1894</v>
      </c>
    </row>
    <row r="258" s="1" customFormat="1" ht="36" customHeight="1">
      <c r="B258" s="39"/>
      <c r="C258" s="197" t="s">
        <v>748</v>
      </c>
      <c r="D258" s="197" t="s">
        <v>137</v>
      </c>
      <c r="E258" s="198" t="s">
        <v>1895</v>
      </c>
      <c r="F258" s="199" t="s">
        <v>1896</v>
      </c>
      <c r="G258" s="200" t="s">
        <v>234</v>
      </c>
      <c r="H258" s="201">
        <v>10</v>
      </c>
      <c r="I258" s="202"/>
      <c r="J258" s="203">
        <f>ROUND(I258*H258,2)</f>
        <v>0</v>
      </c>
      <c r="K258" s="199" t="s">
        <v>194</v>
      </c>
      <c r="L258" s="44"/>
      <c r="M258" s="204" t="s">
        <v>19</v>
      </c>
      <c r="N258" s="205" t="s">
        <v>44</v>
      </c>
      <c r="O258" s="84"/>
      <c r="P258" s="206">
        <f>O258*H258</f>
        <v>0</v>
      </c>
      <c r="Q258" s="206">
        <v>1.0000000000000001E-05</v>
      </c>
      <c r="R258" s="206">
        <f>Q258*H258</f>
        <v>0.00010000000000000001</v>
      </c>
      <c r="S258" s="206">
        <v>0</v>
      </c>
      <c r="T258" s="207">
        <f>S258*H258</f>
        <v>0</v>
      </c>
      <c r="AR258" s="208" t="s">
        <v>141</v>
      </c>
      <c r="AT258" s="208" t="s">
        <v>137</v>
      </c>
      <c r="AU258" s="208" t="s">
        <v>147</v>
      </c>
      <c r="AY258" s="18" t="s">
        <v>142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8" t="s">
        <v>81</v>
      </c>
      <c r="BK258" s="209">
        <f>ROUND(I258*H258,2)</f>
        <v>0</v>
      </c>
      <c r="BL258" s="18" t="s">
        <v>141</v>
      </c>
      <c r="BM258" s="208" t="s">
        <v>1897</v>
      </c>
    </row>
    <row r="259" s="1" customFormat="1" ht="24" customHeight="1">
      <c r="B259" s="39"/>
      <c r="C259" s="264" t="s">
        <v>755</v>
      </c>
      <c r="D259" s="264" t="s">
        <v>283</v>
      </c>
      <c r="E259" s="265" t="s">
        <v>1898</v>
      </c>
      <c r="F259" s="266" t="s">
        <v>1899</v>
      </c>
      <c r="G259" s="267" t="s">
        <v>234</v>
      </c>
      <c r="H259" s="268">
        <v>10</v>
      </c>
      <c r="I259" s="269"/>
      <c r="J259" s="270">
        <f>ROUND(I259*H259,2)</f>
        <v>0</v>
      </c>
      <c r="K259" s="266" t="s">
        <v>194</v>
      </c>
      <c r="L259" s="271"/>
      <c r="M259" s="272" t="s">
        <v>19</v>
      </c>
      <c r="N259" s="273" t="s">
        <v>44</v>
      </c>
      <c r="O259" s="84"/>
      <c r="P259" s="206">
        <f>O259*H259</f>
        <v>0</v>
      </c>
      <c r="Q259" s="206">
        <v>0.00263</v>
      </c>
      <c r="R259" s="206">
        <f>Q259*H259</f>
        <v>0.0263</v>
      </c>
      <c r="S259" s="206">
        <v>0</v>
      </c>
      <c r="T259" s="207">
        <f>S259*H259</f>
        <v>0</v>
      </c>
      <c r="AR259" s="208" t="s">
        <v>167</v>
      </c>
      <c r="AT259" s="208" t="s">
        <v>283</v>
      </c>
      <c r="AU259" s="208" t="s">
        <v>147</v>
      </c>
      <c r="AY259" s="18" t="s">
        <v>142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8" t="s">
        <v>81</v>
      </c>
      <c r="BK259" s="209">
        <f>ROUND(I259*H259,2)</f>
        <v>0</v>
      </c>
      <c r="BL259" s="18" t="s">
        <v>141</v>
      </c>
      <c r="BM259" s="208" t="s">
        <v>1900</v>
      </c>
    </row>
    <row r="260" s="1" customFormat="1" ht="36" customHeight="1">
      <c r="B260" s="39"/>
      <c r="C260" s="197" t="s">
        <v>766</v>
      </c>
      <c r="D260" s="197" t="s">
        <v>137</v>
      </c>
      <c r="E260" s="198" t="s">
        <v>1901</v>
      </c>
      <c r="F260" s="199" t="s">
        <v>1902</v>
      </c>
      <c r="G260" s="200" t="s">
        <v>234</v>
      </c>
      <c r="H260" s="201">
        <v>7</v>
      </c>
      <c r="I260" s="202"/>
      <c r="J260" s="203">
        <f>ROUND(I260*H260,2)</f>
        <v>0</v>
      </c>
      <c r="K260" s="199" t="s">
        <v>194</v>
      </c>
      <c r="L260" s="44"/>
      <c r="M260" s="204" t="s">
        <v>19</v>
      </c>
      <c r="N260" s="205" t="s">
        <v>44</v>
      </c>
      <c r="O260" s="84"/>
      <c r="P260" s="206">
        <f>O260*H260</f>
        <v>0</v>
      </c>
      <c r="Q260" s="206">
        <v>2.0000000000000002E-05</v>
      </c>
      <c r="R260" s="206">
        <f>Q260*H260</f>
        <v>0.00014000000000000002</v>
      </c>
      <c r="S260" s="206">
        <v>0</v>
      </c>
      <c r="T260" s="207">
        <f>S260*H260</f>
        <v>0</v>
      </c>
      <c r="AR260" s="208" t="s">
        <v>141</v>
      </c>
      <c r="AT260" s="208" t="s">
        <v>137</v>
      </c>
      <c r="AU260" s="208" t="s">
        <v>147</v>
      </c>
      <c r="AY260" s="18" t="s">
        <v>142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8" t="s">
        <v>81</v>
      </c>
      <c r="BK260" s="209">
        <f>ROUND(I260*H260,2)</f>
        <v>0</v>
      </c>
      <c r="BL260" s="18" t="s">
        <v>141</v>
      </c>
      <c r="BM260" s="208" t="s">
        <v>1903</v>
      </c>
    </row>
    <row r="261" s="1" customFormat="1" ht="24" customHeight="1">
      <c r="B261" s="39"/>
      <c r="C261" s="264" t="s">
        <v>771</v>
      </c>
      <c r="D261" s="264" t="s">
        <v>283</v>
      </c>
      <c r="E261" s="265" t="s">
        <v>1904</v>
      </c>
      <c r="F261" s="266" t="s">
        <v>1905</v>
      </c>
      <c r="G261" s="267" t="s">
        <v>234</v>
      </c>
      <c r="H261" s="268">
        <v>7</v>
      </c>
      <c r="I261" s="269"/>
      <c r="J261" s="270">
        <f>ROUND(I261*H261,2)</f>
        <v>0</v>
      </c>
      <c r="K261" s="266" t="s">
        <v>194</v>
      </c>
      <c r="L261" s="271"/>
      <c r="M261" s="272" t="s">
        <v>19</v>
      </c>
      <c r="N261" s="273" t="s">
        <v>44</v>
      </c>
      <c r="O261" s="84"/>
      <c r="P261" s="206">
        <f>O261*H261</f>
        <v>0</v>
      </c>
      <c r="Q261" s="206">
        <v>0.0042599999999999999</v>
      </c>
      <c r="R261" s="206">
        <f>Q261*H261</f>
        <v>0.029819999999999999</v>
      </c>
      <c r="S261" s="206">
        <v>0</v>
      </c>
      <c r="T261" s="207">
        <f>S261*H261</f>
        <v>0</v>
      </c>
      <c r="AR261" s="208" t="s">
        <v>167</v>
      </c>
      <c r="AT261" s="208" t="s">
        <v>283</v>
      </c>
      <c r="AU261" s="208" t="s">
        <v>147</v>
      </c>
      <c r="AY261" s="18" t="s">
        <v>142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8" t="s">
        <v>81</v>
      </c>
      <c r="BK261" s="209">
        <f>ROUND(I261*H261,2)</f>
        <v>0</v>
      </c>
      <c r="BL261" s="18" t="s">
        <v>141</v>
      </c>
      <c r="BM261" s="208" t="s">
        <v>1906</v>
      </c>
    </row>
    <row r="262" s="1" customFormat="1" ht="36" customHeight="1">
      <c r="B262" s="39"/>
      <c r="C262" s="197" t="s">
        <v>776</v>
      </c>
      <c r="D262" s="197" t="s">
        <v>137</v>
      </c>
      <c r="E262" s="198" t="s">
        <v>1907</v>
      </c>
      <c r="F262" s="199" t="s">
        <v>1908</v>
      </c>
      <c r="G262" s="200" t="s">
        <v>234</v>
      </c>
      <c r="H262" s="201">
        <v>14</v>
      </c>
      <c r="I262" s="202"/>
      <c r="J262" s="203">
        <f>ROUND(I262*H262,2)</f>
        <v>0</v>
      </c>
      <c r="K262" s="199" t="s">
        <v>194</v>
      </c>
      <c r="L262" s="44"/>
      <c r="M262" s="204" t="s">
        <v>19</v>
      </c>
      <c r="N262" s="205" t="s">
        <v>44</v>
      </c>
      <c r="O262" s="84"/>
      <c r="P262" s="206">
        <f>O262*H262</f>
        <v>0</v>
      </c>
      <c r="Q262" s="206">
        <v>2.0000000000000002E-05</v>
      </c>
      <c r="R262" s="206">
        <f>Q262*H262</f>
        <v>0.00028000000000000003</v>
      </c>
      <c r="S262" s="206">
        <v>0</v>
      </c>
      <c r="T262" s="207">
        <f>S262*H262</f>
        <v>0</v>
      </c>
      <c r="AR262" s="208" t="s">
        <v>141</v>
      </c>
      <c r="AT262" s="208" t="s">
        <v>137</v>
      </c>
      <c r="AU262" s="208" t="s">
        <v>147</v>
      </c>
      <c r="AY262" s="18" t="s">
        <v>142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8" t="s">
        <v>81</v>
      </c>
      <c r="BK262" s="209">
        <f>ROUND(I262*H262,2)</f>
        <v>0</v>
      </c>
      <c r="BL262" s="18" t="s">
        <v>141</v>
      </c>
      <c r="BM262" s="208" t="s">
        <v>1909</v>
      </c>
    </row>
    <row r="263" s="1" customFormat="1" ht="24" customHeight="1">
      <c r="B263" s="39"/>
      <c r="C263" s="264" t="s">
        <v>783</v>
      </c>
      <c r="D263" s="264" t="s">
        <v>283</v>
      </c>
      <c r="E263" s="265" t="s">
        <v>1910</v>
      </c>
      <c r="F263" s="266" t="s">
        <v>1911</v>
      </c>
      <c r="G263" s="267" t="s">
        <v>234</v>
      </c>
      <c r="H263" s="268">
        <v>14</v>
      </c>
      <c r="I263" s="269"/>
      <c r="J263" s="270">
        <f>ROUND(I263*H263,2)</f>
        <v>0</v>
      </c>
      <c r="K263" s="266" t="s">
        <v>194</v>
      </c>
      <c r="L263" s="271"/>
      <c r="M263" s="272" t="s">
        <v>19</v>
      </c>
      <c r="N263" s="273" t="s">
        <v>44</v>
      </c>
      <c r="O263" s="84"/>
      <c r="P263" s="206">
        <f>O263*H263</f>
        <v>0</v>
      </c>
      <c r="Q263" s="206">
        <v>0.0071999999999999998</v>
      </c>
      <c r="R263" s="206">
        <f>Q263*H263</f>
        <v>0.1008</v>
      </c>
      <c r="S263" s="206">
        <v>0</v>
      </c>
      <c r="T263" s="207">
        <f>S263*H263</f>
        <v>0</v>
      </c>
      <c r="AR263" s="208" t="s">
        <v>167</v>
      </c>
      <c r="AT263" s="208" t="s">
        <v>283</v>
      </c>
      <c r="AU263" s="208" t="s">
        <v>147</v>
      </c>
      <c r="AY263" s="18" t="s">
        <v>142</v>
      </c>
      <c r="BE263" s="209">
        <f>IF(N263="základní",J263,0)</f>
        <v>0</v>
      </c>
      <c r="BF263" s="209">
        <f>IF(N263="snížená",J263,0)</f>
        <v>0</v>
      </c>
      <c r="BG263" s="209">
        <f>IF(N263="zákl. přenesená",J263,0)</f>
        <v>0</v>
      </c>
      <c r="BH263" s="209">
        <f>IF(N263="sníž. přenesená",J263,0)</f>
        <v>0</v>
      </c>
      <c r="BI263" s="209">
        <f>IF(N263="nulová",J263,0)</f>
        <v>0</v>
      </c>
      <c r="BJ263" s="18" t="s">
        <v>81</v>
      </c>
      <c r="BK263" s="209">
        <f>ROUND(I263*H263,2)</f>
        <v>0</v>
      </c>
      <c r="BL263" s="18" t="s">
        <v>141</v>
      </c>
      <c r="BM263" s="208" t="s">
        <v>1912</v>
      </c>
    </row>
    <row r="264" s="1" customFormat="1" ht="36" customHeight="1">
      <c r="B264" s="39"/>
      <c r="C264" s="197" t="s">
        <v>790</v>
      </c>
      <c r="D264" s="197" t="s">
        <v>137</v>
      </c>
      <c r="E264" s="198" t="s">
        <v>1913</v>
      </c>
      <c r="F264" s="199" t="s">
        <v>1914</v>
      </c>
      <c r="G264" s="200" t="s">
        <v>234</v>
      </c>
      <c r="H264" s="201">
        <v>7</v>
      </c>
      <c r="I264" s="202"/>
      <c r="J264" s="203">
        <f>ROUND(I264*H264,2)</f>
        <v>0</v>
      </c>
      <c r="K264" s="199" t="s">
        <v>194</v>
      </c>
      <c r="L264" s="44"/>
      <c r="M264" s="204" t="s">
        <v>19</v>
      </c>
      <c r="N264" s="205" t="s">
        <v>44</v>
      </c>
      <c r="O264" s="84"/>
      <c r="P264" s="206">
        <f>O264*H264</f>
        <v>0</v>
      </c>
      <c r="Q264" s="206">
        <v>3.0000000000000001E-05</v>
      </c>
      <c r="R264" s="206">
        <f>Q264*H264</f>
        <v>0.00021000000000000001</v>
      </c>
      <c r="S264" s="206">
        <v>0</v>
      </c>
      <c r="T264" s="207">
        <f>S264*H264</f>
        <v>0</v>
      </c>
      <c r="AR264" s="208" t="s">
        <v>141</v>
      </c>
      <c r="AT264" s="208" t="s">
        <v>137</v>
      </c>
      <c r="AU264" s="208" t="s">
        <v>147</v>
      </c>
      <c r="AY264" s="18" t="s">
        <v>142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8" t="s">
        <v>81</v>
      </c>
      <c r="BK264" s="209">
        <f>ROUND(I264*H264,2)</f>
        <v>0</v>
      </c>
      <c r="BL264" s="18" t="s">
        <v>141</v>
      </c>
      <c r="BM264" s="208" t="s">
        <v>1915</v>
      </c>
    </row>
    <row r="265" s="1" customFormat="1" ht="24" customHeight="1">
      <c r="B265" s="39"/>
      <c r="C265" s="264" t="s">
        <v>795</v>
      </c>
      <c r="D265" s="264" t="s">
        <v>283</v>
      </c>
      <c r="E265" s="265" t="s">
        <v>1916</v>
      </c>
      <c r="F265" s="266" t="s">
        <v>1917</v>
      </c>
      <c r="G265" s="267" t="s">
        <v>234</v>
      </c>
      <c r="H265" s="268">
        <v>7</v>
      </c>
      <c r="I265" s="269"/>
      <c r="J265" s="270">
        <f>ROUND(I265*H265,2)</f>
        <v>0</v>
      </c>
      <c r="K265" s="266" t="s">
        <v>194</v>
      </c>
      <c r="L265" s="271"/>
      <c r="M265" s="272" t="s">
        <v>19</v>
      </c>
      <c r="N265" s="273" t="s">
        <v>44</v>
      </c>
      <c r="O265" s="84"/>
      <c r="P265" s="206">
        <f>O265*H265</f>
        <v>0</v>
      </c>
      <c r="Q265" s="206">
        <v>0.0123</v>
      </c>
      <c r="R265" s="206">
        <f>Q265*H265</f>
        <v>0.086099999999999996</v>
      </c>
      <c r="S265" s="206">
        <v>0</v>
      </c>
      <c r="T265" s="207">
        <f>S265*H265</f>
        <v>0</v>
      </c>
      <c r="AR265" s="208" t="s">
        <v>167</v>
      </c>
      <c r="AT265" s="208" t="s">
        <v>283</v>
      </c>
      <c r="AU265" s="208" t="s">
        <v>147</v>
      </c>
      <c r="AY265" s="18" t="s">
        <v>142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8" t="s">
        <v>81</v>
      </c>
      <c r="BK265" s="209">
        <f>ROUND(I265*H265,2)</f>
        <v>0</v>
      </c>
      <c r="BL265" s="18" t="s">
        <v>141</v>
      </c>
      <c r="BM265" s="208" t="s">
        <v>1918</v>
      </c>
    </row>
    <row r="266" s="1" customFormat="1" ht="24" customHeight="1">
      <c r="B266" s="39"/>
      <c r="C266" s="197" t="s">
        <v>800</v>
      </c>
      <c r="D266" s="197" t="s">
        <v>137</v>
      </c>
      <c r="E266" s="198" t="s">
        <v>1919</v>
      </c>
      <c r="F266" s="199" t="s">
        <v>1920</v>
      </c>
      <c r="G266" s="200" t="s">
        <v>519</v>
      </c>
      <c r="H266" s="201">
        <v>10.65</v>
      </c>
      <c r="I266" s="202"/>
      <c r="J266" s="203">
        <f>ROUND(I266*H266,2)</f>
        <v>0</v>
      </c>
      <c r="K266" s="199" t="s">
        <v>194</v>
      </c>
      <c r="L266" s="44"/>
      <c r="M266" s="204" t="s">
        <v>19</v>
      </c>
      <c r="N266" s="205" t="s">
        <v>44</v>
      </c>
      <c r="O266" s="84"/>
      <c r="P266" s="206">
        <f>O266*H266</f>
        <v>0</v>
      </c>
      <c r="Q266" s="206">
        <v>0</v>
      </c>
      <c r="R266" s="206">
        <f>Q266*H266</f>
        <v>0</v>
      </c>
      <c r="S266" s="206">
        <v>1.9199999999999999</v>
      </c>
      <c r="T266" s="207">
        <f>S266*H266</f>
        <v>20.448</v>
      </c>
      <c r="AR266" s="208" t="s">
        <v>141</v>
      </c>
      <c r="AT266" s="208" t="s">
        <v>137</v>
      </c>
      <c r="AU266" s="208" t="s">
        <v>147</v>
      </c>
      <c r="AY266" s="18" t="s">
        <v>142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8" t="s">
        <v>81</v>
      </c>
      <c r="BK266" s="209">
        <f>ROUND(I266*H266,2)</f>
        <v>0</v>
      </c>
      <c r="BL266" s="18" t="s">
        <v>141</v>
      </c>
      <c r="BM266" s="208" t="s">
        <v>1921</v>
      </c>
    </row>
    <row r="267" s="12" customFormat="1">
      <c r="B267" s="226"/>
      <c r="C267" s="227"/>
      <c r="D267" s="228" t="s">
        <v>203</v>
      </c>
      <c r="E267" s="229" t="s">
        <v>19</v>
      </c>
      <c r="F267" s="230" t="s">
        <v>1922</v>
      </c>
      <c r="G267" s="227"/>
      <c r="H267" s="231">
        <v>10.65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203</v>
      </c>
      <c r="AU267" s="237" t="s">
        <v>147</v>
      </c>
      <c r="AV267" s="12" t="s">
        <v>83</v>
      </c>
      <c r="AW267" s="12" t="s">
        <v>34</v>
      </c>
      <c r="AX267" s="12" t="s">
        <v>81</v>
      </c>
      <c r="AY267" s="237" t="s">
        <v>142</v>
      </c>
    </row>
    <row r="268" s="1" customFormat="1" ht="16.5" customHeight="1">
      <c r="B268" s="39"/>
      <c r="C268" s="197" t="s">
        <v>805</v>
      </c>
      <c r="D268" s="197" t="s">
        <v>137</v>
      </c>
      <c r="E268" s="198" t="s">
        <v>1923</v>
      </c>
      <c r="F268" s="199" t="s">
        <v>1924</v>
      </c>
      <c r="G268" s="200" t="s">
        <v>140</v>
      </c>
      <c r="H268" s="201">
        <v>1</v>
      </c>
      <c r="I268" s="202"/>
      <c r="J268" s="203">
        <f>ROUND(I268*H268,2)</f>
        <v>0</v>
      </c>
      <c r="K268" s="199" t="s">
        <v>19</v>
      </c>
      <c r="L268" s="44"/>
      <c r="M268" s="204" t="s">
        <v>19</v>
      </c>
      <c r="N268" s="205" t="s">
        <v>44</v>
      </c>
      <c r="O268" s="84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AR268" s="208" t="s">
        <v>141</v>
      </c>
      <c r="AT268" s="208" t="s">
        <v>137</v>
      </c>
      <c r="AU268" s="208" t="s">
        <v>147</v>
      </c>
      <c r="AY268" s="18" t="s">
        <v>142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8" t="s">
        <v>81</v>
      </c>
      <c r="BK268" s="209">
        <f>ROUND(I268*H268,2)</f>
        <v>0</v>
      </c>
      <c r="BL268" s="18" t="s">
        <v>141</v>
      </c>
      <c r="BM268" s="208" t="s">
        <v>1925</v>
      </c>
    </row>
    <row r="269" s="1" customFormat="1" ht="24" customHeight="1">
      <c r="B269" s="39"/>
      <c r="C269" s="197" t="s">
        <v>810</v>
      </c>
      <c r="D269" s="197" t="s">
        <v>137</v>
      </c>
      <c r="E269" s="198" t="s">
        <v>1926</v>
      </c>
      <c r="F269" s="199" t="s">
        <v>1927</v>
      </c>
      <c r="G269" s="200" t="s">
        <v>234</v>
      </c>
      <c r="H269" s="201">
        <v>2</v>
      </c>
      <c r="I269" s="202"/>
      <c r="J269" s="203">
        <f>ROUND(I269*H269,2)</f>
        <v>0</v>
      </c>
      <c r="K269" s="199" t="s">
        <v>19</v>
      </c>
      <c r="L269" s="44"/>
      <c r="M269" s="204" t="s">
        <v>19</v>
      </c>
      <c r="N269" s="205" t="s">
        <v>44</v>
      </c>
      <c r="O269" s="84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AR269" s="208" t="s">
        <v>141</v>
      </c>
      <c r="AT269" s="208" t="s">
        <v>137</v>
      </c>
      <c r="AU269" s="208" t="s">
        <v>147</v>
      </c>
      <c r="AY269" s="18" t="s">
        <v>142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8" t="s">
        <v>81</v>
      </c>
      <c r="BK269" s="209">
        <f>ROUND(I269*H269,2)</f>
        <v>0</v>
      </c>
      <c r="BL269" s="18" t="s">
        <v>141</v>
      </c>
      <c r="BM269" s="208" t="s">
        <v>1928</v>
      </c>
    </row>
    <row r="270" s="1" customFormat="1" ht="24" customHeight="1">
      <c r="B270" s="39"/>
      <c r="C270" s="197" t="s">
        <v>818</v>
      </c>
      <c r="D270" s="197" t="s">
        <v>137</v>
      </c>
      <c r="E270" s="198" t="s">
        <v>1929</v>
      </c>
      <c r="F270" s="199" t="s">
        <v>1930</v>
      </c>
      <c r="G270" s="200" t="s">
        <v>234</v>
      </c>
      <c r="H270" s="201">
        <v>14</v>
      </c>
      <c r="I270" s="202"/>
      <c r="J270" s="203">
        <f>ROUND(I270*H270,2)</f>
        <v>0</v>
      </c>
      <c r="K270" s="199" t="s">
        <v>19</v>
      </c>
      <c r="L270" s="44"/>
      <c r="M270" s="204" t="s">
        <v>19</v>
      </c>
      <c r="N270" s="205" t="s">
        <v>44</v>
      </c>
      <c r="O270" s="84"/>
      <c r="P270" s="206">
        <f>O270*H270</f>
        <v>0</v>
      </c>
      <c r="Q270" s="206">
        <v>0</v>
      </c>
      <c r="R270" s="206">
        <f>Q270*H270</f>
        <v>0</v>
      </c>
      <c r="S270" s="206">
        <v>0</v>
      </c>
      <c r="T270" s="207">
        <f>S270*H270</f>
        <v>0</v>
      </c>
      <c r="AR270" s="208" t="s">
        <v>141</v>
      </c>
      <c r="AT270" s="208" t="s">
        <v>137</v>
      </c>
      <c r="AU270" s="208" t="s">
        <v>147</v>
      </c>
      <c r="AY270" s="18" t="s">
        <v>142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8" t="s">
        <v>81</v>
      </c>
      <c r="BK270" s="209">
        <f>ROUND(I270*H270,2)</f>
        <v>0</v>
      </c>
      <c r="BL270" s="18" t="s">
        <v>141</v>
      </c>
      <c r="BM270" s="208" t="s">
        <v>1931</v>
      </c>
    </row>
    <row r="271" s="1" customFormat="1" ht="24" customHeight="1">
      <c r="B271" s="39"/>
      <c r="C271" s="197" t="s">
        <v>823</v>
      </c>
      <c r="D271" s="197" t="s">
        <v>137</v>
      </c>
      <c r="E271" s="198" t="s">
        <v>1932</v>
      </c>
      <c r="F271" s="199" t="s">
        <v>1933</v>
      </c>
      <c r="G271" s="200" t="s">
        <v>234</v>
      </c>
      <c r="H271" s="201">
        <v>1</v>
      </c>
      <c r="I271" s="202"/>
      <c r="J271" s="203">
        <f>ROUND(I271*H271,2)</f>
        <v>0</v>
      </c>
      <c r="K271" s="199" t="s">
        <v>19</v>
      </c>
      <c r="L271" s="44"/>
      <c r="M271" s="204" t="s">
        <v>19</v>
      </c>
      <c r="N271" s="205" t="s">
        <v>44</v>
      </c>
      <c r="O271" s="84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AR271" s="208" t="s">
        <v>141</v>
      </c>
      <c r="AT271" s="208" t="s">
        <v>137</v>
      </c>
      <c r="AU271" s="208" t="s">
        <v>147</v>
      </c>
      <c r="AY271" s="18" t="s">
        <v>142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8" t="s">
        <v>81</v>
      </c>
      <c r="BK271" s="209">
        <f>ROUND(I271*H271,2)</f>
        <v>0</v>
      </c>
      <c r="BL271" s="18" t="s">
        <v>141</v>
      </c>
      <c r="BM271" s="208" t="s">
        <v>1934</v>
      </c>
    </row>
    <row r="272" s="1" customFormat="1" ht="24" customHeight="1">
      <c r="B272" s="39"/>
      <c r="C272" s="197" t="s">
        <v>828</v>
      </c>
      <c r="D272" s="197" t="s">
        <v>137</v>
      </c>
      <c r="E272" s="198" t="s">
        <v>1935</v>
      </c>
      <c r="F272" s="199" t="s">
        <v>1936</v>
      </c>
      <c r="G272" s="200" t="s">
        <v>519</v>
      </c>
      <c r="H272" s="201">
        <v>8.4169999999999998</v>
      </c>
      <c r="I272" s="202"/>
      <c r="J272" s="203">
        <f>ROUND(I272*H272,2)</f>
        <v>0</v>
      </c>
      <c r="K272" s="199" t="s">
        <v>19</v>
      </c>
      <c r="L272" s="44"/>
      <c r="M272" s="204" t="s">
        <v>19</v>
      </c>
      <c r="N272" s="205" t="s">
        <v>44</v>
      </c>
      <c r="O272" s="84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AR272" s="208" t="s">
        <v>141</v>
      </c>
      <c r="AT272" s="208" t="s">
        <v>137</v>
      </c>
      <c r="AU272" s="208" t="s">
        <v>147</v>
      </c>
      <c r="AY272" s="18" t="s">
        <v>142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8" t="s">
        <v>81</v>
      </c>
      <c r="BK272" s="209">
        <f>ROUND(I272*H272,2)</f>
        <v>0</v>
      </c>
      <c r="BL272" s="18" t="s">
        <v>141</v>
      </c>
      <c r="BM272" s="208" t="s">
        <v>1937</v>
      </c>
    </row>
    <row r="273" s="1" customFormat="1" ht="24" customHeight="1">
      <c r="B273" s="39"/>
      <c r="C273" s="197" t="s">
        <v>833</v>
      </c>
      <c r="D273" s="197" t="s">
        <v>137</v>
      </c>
      <c r="E273" s="198" t="s">
        <v>1938</v>
      </c>
      <c r="F273" s="199" t="s">
        <v>1939</v>
      </c>
      <c r="G273" s="200" t="s">
        <v>234</v>
      </c>
      <c r="H273" s="201">
        <v>7</v>
      </c>
      <c r="I273" s="202"/>
      <c r="J273" s="203">
        <f>ROUND(I273*H273,2)</f>
        <v>0</v>
      </c>
      <c r="K273" s="199" t="s">
        <v>19</v>
      </c>
      <c r="L273" s="44"/>
      <c r="M273" s="204" t="s">
        <v>19</v>
      </c>
      <c r="N273" s="205" t="s">
        <v>44</v>
      </c>
      <c r="O273" s="84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AR273" s="208" t="s">
        <v>141</v>
      </c>
      <c r="AT273" s="208" t="s">
        <v>137</v>
      </c>
      <c r="AU273" s="208" t="s">
        <v>147</v>
      </c>
      <c r="AY273" s="18" t="s">
        <v>142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8" t="s">
        <v>81</v>
      </c>
      <c r="BK273" s="209">
        <f>ROUND(I273*H273,2)</f>
        <v>0</v>
      </c>
      <c r="BL273" s="18" t="s">
        <v>141</v>
      </c>
      <c r="BM273" s="208" t="s">
        <v>1940</v>
      </c>
    </row>
    <row r="274" s="1" customFormat="1" ht="24" customHeight="1">
      <c r="B274" s="39"/>
      <c r="C274" s="197" t="s">
        <v>837</v>
      </c>
      <c r="D274" s="197" t="s">
        <v>137</v>
      </c>
      <c r="E274" s="198" t="s">
        <v>1941</v>
      </c>
      <c r="F274" s="199" t="s">
        <v>1942</v>
      </c>
      <c r="G274" s="200" t="s">
        <v>234</v>
      </c>
      <c r="H274" s="201">
        <v>8</v>
      </c>
      <c r="I274" s="202"/>
      <c r="J274" s="203">
        <f>ROUND(I274*H274,2)</f>
        <v>0</v>
      </c>
      <c r="K274" s="199" t="s">
        <v>194</v>
      </c>
      <c r="L274" s="44"/>
      <c r="M274" s="204" t="s">
        <v>19</v>
      </c>
      <c r="N274" s="205" t="s">
        <v>44</v>
      </c>
      <c r="O274" s="84"/>
      <c r="P274" s="206">
        <f>O274*H274</f>
        <v>0</v>
      </c>
      <c r="Q274" s="206">
        <v>0.45937</v>
      </c>
      <c r="R274" s="206">
        <f>Q274*H274</f>
        <v>3.67496</v>
      </c>
      <c r="S274" s="206">
        <v>0</v>
      </c>
      <c r="T274" s="207">
        <f>S274*H274</f>
        <v>0</v>
      </c>
      <c r="AR274" s="208" t="s">
        <v>141</v>
      </c>
      <c r="AT274" s="208" t="s">
        <v>137</v>
      </c>
      <c r="AU274" s="208" t="s">
        <v>147</v>
      </c>
      <c r="AY274" s="18" t="s">
        <v>142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8" t="s">
        <v>81</v>
      </c>
      <c r="BK274" s="209">
        <f>ROUND(I274*H274,2)</f>
        <v>0</v>
      </c>
      <c r="BL274" s="18" t="s">
        <v>141</v>
      </c>
      <c r="BM274" s="208" t="s">
        <v>1943</v>
      </c>
    </row>
    <row r="275" s="1" customFormat="1" ht="24" customHeight="1">
      <c r="B275" s="39"/>
      <c r="C275" s="197" t="s">
        <v>844</v>
      </c>
      <c r="D275" s="197" t="s">
        <v>137</v>
      </c>
      <c r="E275" s="198" t="s">
        <v>1944</v>
      </c>
      <c r="F275" s="199" t="s">
        <v>1945</v>
      </c>
      <c r="G275" s="200" t="s">
        <v>201</v>
      </c>
      <c r="H275" s="201">
        <v>257.39999999999998</v>
      </c>
      <c r="I275" s="202"/>
      <c r="J275" s="203">
        <f>ROUND(I275*H275,2)</f>
        <v>0</v>
      </c>
      <c r="K275" s="199" t="s">
        <v>194</v>
      </c>
      <c r="L275" s="44"/>
      <c r="M275" s="204" t="s">
        <v>19</v>
      </c>
      <c r="N275" s="205" t="s">
        <v>44</v>
      </c>
      <c r="O275" s="84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AR275" s="208" t="s">
        <v>141</v>
      </c>
      <c r="AT275" s="208" t="s">
        <v>137</v>
      </c>
      <c r="AU275" s="208" t="s">
        <v>147</v>
      </c>
      <c r="AY275" s="18" t="s">
        <v>142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8" t="s">
        <v>81</v>
      </c>
      <c r="BK275" s="209">
        <f>ROUND(I275*H275,2)</f>
        <v>0</v>
      </c>
      <c r="BL275" s="18" t="s">
        <v>141</v>
      </c>
      <c r="BM275" s="208" t="s">
        <v>1946</v>
      </c>
    </row>
    <row r="276" s="1" customFormat="1" ht="16.5" customHeight="1">
      <c r="B276" s="39"/>
      <c r="C276" s="197" t="s">
        <v>849</v>
      </c>
      <c r="D276" s="197" t="s">
        <v>137</v>
      </c>
      <c r="E276" s="198" t="s">
        <v>1947</v>
      </c>
      <c r="F276" s="199" t="s">
        <v>1948</v>
      </c>
      <c r="G276" s="200" t="s">
        <v>201</v>
      </c>
      <c r="H276" s="201">
        <v>71.099999999999994</v>
      </c>
      <c r="I276" s="202"/>
      <c r="J276" s="203">
        <f>ROUND(I276*H276,2)</f>
        <v>0</v>
      </c>
      <c r="K276" s="199" t="s">
        <v>194</v>
      </c>
      <c r="L276" s="44"/>
      <c r="M276" s="204" t="s">
        <v>19</v>
      </c>
      <c r="N276" s="205" t="s">
        <v>44</v>
      </c>
      <c r="O276" s="84"/>
      <c r="P276" s="206">
        <f>O276*H276</f>
        <v>0</v>
      </c>
      <c r="Q276" s="206">
        <v>0</v>
      </c>
      <c r="R276" s="206">
        <f>Q276*H276</f>
        <v>0</v>
      </c>
      <c r="S276" s="206">
        <v>0</v>
      </c>
      <c r="T276" s="207">
        <f>S276*H276</f>
        <v>0</v>
      </c>
      <c r="AR276" s="208" t="s">
        <v>141</v>
      </c>
      <c r="AT276" s="208" t="s">
        <v>137</v>
      </c>
      <c r="AU276" s="208" t="s">
        <v>147</v>
      </c>
      <c r="AY276" s="18" t="s">
        <v>142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8" t="s">
        <v>81</v>
      </c>
      <c r="BK276" s="209">
        <f>ROUND(I276*H276,2)</f>
        <v>0</v>
      </c>
      <c r="BL276" s="18" t="s">
        <v>141</v>
      </c>
      <c r="BM276" s="208" t="s">
        <v>1949</v>
      </c>
    </row>
    <row r="277" s="1" customFormat="1" ht="24" customHeight="1">
      <c r="B277" s="39"/>
      <c r="C277" s="197" t="s">
        <v>854</v>
      </c>
      <c r="D277" s="197" t="s">
        <v>137</v>
      </c>
      <c r="E277" s="198" t="s">
        <v>1950</v>
      </c>
      <c r="F277" s="199" t="s">
        <v>1951</v>
      </c>
      <c r="G277" s="200" t="s">
        <v>234</v>
      </c>
      <c r="H277" s="201">
        <v>2</v>
      </c>
      <c r="I277" s="202"/>
      <c r="J277" s="203">
        <f>ROUND(I277*H277,2)</f>
        <v>0</v>
      </c>
      <c r="K277" s="199" t="s">
        <v>194</v>
      </c>
      <c r="L277" s="44"/>
      <c r="M277" s="204" t="s">
        <v>19</v>
      </c>
      <c r="N277" s="205" t="s">
        <v>44</v>
      </c>
      <c r="O277" s="84"/>
      <c r="P277" s="206">
        <f>O277*H277</f>
        <v>0</v>
      </c>
      <c r="Q277" s="206">
        <v>0.47094000000000003</v>
      </c>
      <c r="R277" s="206">
        <f>Q277*H277</f>
        <v>0.94188000000000005</v>
      </c>
      <c r="S277" s="206">
        <v>0</v>
      </c>
      <c r="T277" s="207">
        <f>S277*H277</f>
        <v>0</v>
      </c>
      <c r="AR277" s="208" t="s">
        <v>141</v>
      </c>
      <c r="AT277" s="208" t="s">
        <v>137</v>
      </c>
      <c r="AU277" s="208" t="s">
        <v>147</v>
      </c>
      <c r="AY277" s="18" t="s">
        <v>142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8" t="s">
        <v>81</v>
      </c>
      <c r="BK277" s="209">
        <f>ROUND(I277*H277,2)</f>
        <v>0</v>
      </c>
      <c r="BL277" s="18" t="s">
        <v>141</v>
      </c>
      <c r="BM277" s="208" t="s">
        <v>1952</v>
      </c>
    </row>
    <row r="278" s="1" customFormat="1" ht="36" customHeight="1">
      <c r="B278" s="39"/>
      <c r="C278" s="197" t="s">
        <v>858</v>
      </c>
      <c r="D278" s="197" t="s">
        <v>137</v>
      </c>
      <c r="E278" s="198" t="s">
        <v>1953</v>
      </c>
      <c r="F278" s="199" t="s">
        <v>1954</v>
      </c>
      <c r="G278" s="200" t="s">
        <v>234</v>
      </c>
      <c r="H278" s="201">
        <v>9</v>
      </c>
      <c r="I278" s="202"/>
      <c r="J278" s="203">
        <f>ROUND(I278*H278,2)</f>
        <v>0</v>
      </c>
      <c r="K278" s="199" t="s">
        <v>194</v>
      </c>
      <c r="L278" s="44"/>
      <c r="M278" s="204" t="s">
        <v>19</v>
      </c>
      <c r="N278" s="205" t="s">
        <v>44</v>
      </c>
      <c r="O278" s="84"/>
      <c r="P278" s="206">
        <f>O278*H278</f>
        <v>0</v>
      </c>
      <c r="Q278" s="206">
        <v>2.1167600000000002</v>
      </c>
      <c r="R278" s="206">
        <f>Q278*H278</f>
        <v>19.050840000000001</v>
      </c>
      <c r="S278" s="206">
        <v>0</v>
      </c>
      <c r="T278" s="207">
        <f>S278*H278</f>
        <v>0</v>
      </c>
      <c r="AR278" s="208" t="s">
        <v>141</v>
      </c>
      <c r="AT278" s="208" t="s">
        <v>137</v>
      </c>
      <c r="AU278" s="208" t="s">
        <v>147</v>
      </c>
      <c r="AY278" s="18" t="s">
        <v>142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8" t="s">
        <v>81</v>
      </c>
      <c r="BK278" s="209">
        <f>ROUND(I278*H278,2)</f>
        <v>0</v>
      </c>
      <c r="BL278" s="18" t="s">
        <v>141</v>
      </c>
      <c r="BM278" s="208" t="s">
        <v>1955</v>
      </c>
    </row>
    <row r="279" s="1" customFormat="1" ht="16.5" customHeight="1">
      <c r="B279" s="39"/>
      <c r="C279" s="197" t="s">
        <v>865</v>
      </c>
      <c r="D279" s="197" t="s">
        <v>137</v>
      </c>
      <c r="E279" s="198" t="s">
        <v>1956</v>
      </c>
      <c r="F279" s="199" t="s">
        <v>1957</v>
      </c>
      <c r="G279" s="200" t="s">
        <v>140</v>
      </c>
      <c r="H279" s="201">
        <v>1</v>
      </c>
      <c r="I279" s="202"/>
      <c r="J279" s="203">
        <f>ROUND(I279*H279,2)</f>
        <v>0</v>
      </c>
      <c r="K279" s="199" t="s">
        <v>19</v>
      </c>
      <c r="L279" s="44"/>
      <c r="M279" s="204" t="s">
        <v>19</v>
      </c>
      <c r="N279" s="205" t="s">
        <v>44</v>
      </c>
      <c r="O279" s="84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AR279" s="208" t="s">
        <v>141</v>
      </c>
      <c r="AT279" s="208" t="s">
        <v>137</v>
      </c>
      <c r="AU279" s="208" t="s">
        <v>147</v>
      </c>
      <c r="AY279" s="18" t="s">
        <v>142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8" t="s">
        <v>81</v>
      </c>
      <c r="BK279" s="209">
        <f>ROUND(I279*H279,2)</f>
        <v>0</v>
      </c>
      <c r="BL279" s="18" t="s">
        <v>141</v>
      </c>
      <c r="BM279" s="208" t="s">
        <v>1958</v>
      </c>
    </row>
    <row r="280" s="1" customFormat="1" ht="24" customHeight="1">
      <c r="B280" s="39"/>
      <c r="C280" s="264" t="s">
        <v>870</v>
      </c>
      <c r="D280" s="264" t="s">
        <v>283</v>
      </c>
      <c r="E280" s="265" t="s">
        <v>1959</v>
      </c>
      <c r="F280" s="266" t="s">
        <v>1960</v>
      </c>
      <c r="G280" s="267" t="s">
        <v>234</v>
      </c>
      <c r="H280" s="268">
        <v>7</v>
      </c>
      <c r="I280" s="269"/>
      <c r="J280" s="270">
        <f>ROUND(I280*H280,2)</f>
        <v>0</v>
      </c>
      <c r="K280" s="266" t="s">
        <v>194</v>
      </c>
      <c r="L280" s="271"/>
      <c r="M280" s="272" t="s">
        <v>19</v>
      </c>
      <c r="N280" s="273" t="s">
        <v>44</v>
      </c>
      <c r="O280" s="84"/>
      <c r="P280" s="206">
        <f>O280*H280</f>
        <v>0</v>
      </c>
      <c r="Q280" s="206">
        <v>1.29</v>
      </c>
      <c r="R280" s="206">
        <f>Q280*H280</f>
        <v>9.0300000000000011</v>
      </c>
      <c r="S280" s="206">
        <v>0</v>
      </c>
      <c r="T280" s="207">
        <f>S280*H280</f>
        <v>0</v>
      </c>
      <c r="AR280" s="208" t="s">
        <v>167</v>
      </c>
      <c r="AT280" s="208" t="s">
        <v>283</v>
      </c>
      <c r="AU280" s="208" t="s">
        <v>147</v>
      </c>
      <c r="AY280" s="18" t="s">
        <v>142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8" t="s">
        <v>81</v>
      </c>
      <c r="BK280" s="209">
        <f>ROUND(I280*H280,2)</f>
        <v>0</v>
      </c>
      <c r="BL280" s="18" t="s">
        <v>141</v>
      </c>
      <c r="BM280" s="208" t="s">
        <v>1961</v>
      </c>
    </row>
    <row r="281" s="1" customFormat="1" ht="24" customHeight="1">
      <c r="B281" s="39"/>
      <c r="C281" s="264" t="s">
        <v>875</v>
      </c>
      <c r="D281" s="264" t="s">
        <v>283</v>
      </c>
      <c r="E281" s="265" t="s">
        <v>1962</v>
      </c>
      <c r="F281" s="266" t="s">
        <v>1963</v>
      </c>
      <c r="G281" s="267" t="s">
        <v>234</v>
      </c>
      <c r="H281" s="268">
        <v>1</v>
      </c>
      <c r="I281" s="269"/>
      <c r="J281" s="270">
        <f>ROUND(I281*H281,2)</f>
        <v>0</v>
      </c>
      <c r="K281" s="266" t="s">
        <v>194</v>
      </c>
      <c r="L281" s="271"/>
      <c r="M281" s="272" t="s">
        <v>19</v>
      </c>
      <c r="N281" s="273" t="s">
        <v>44</v>
      </c>
      <c r="O281" s="84"/>
      <c r="P281" s="206">
        <f>O281*H281</f>
        <v>0</v>
      </c>
      <c r="Q281" s="206">
        <v>1.548</v>
      </c>
      <c r="R281" s="206">
        <f>Q281*H281</f>
        <v>1.548</v>
      </c>
      <c r="S281" s="206">
        <v>0</v>
      </c>
      <c r="T281" s="207">
        <f>S281*H281</f>
        <v>0</v>
      </c>
      <c r="AR281" s="208" t="s">
        <v>167</v>
      </c>
      <c r="AT281" s="208" t="s">
        <v>283</v>
      </c>
      <c r="AU281" s="208" t="s">
        <v>147</v>
      </c>
      <c r="AY281" s="18" t="s">
        <v>142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8" t="s">
        <v>81</v>
      </c>
      <c r="BK281" s="209">
        <f>ROUND(I281*H281,2)</f>
        <v>0</v>
      </c>
      <c r="BL281" s="18" t="s">
        <v>141</v>
      </c>
      <c r="BM281" s="208" t="s">
        <v>1964</v>
      </c>
    </row>
    <row r="282" s="1" customFormat="1" ht="24" customHeight="1">
      <c r="B282" s="39"/>
      <c r="C282" s="264" t="s">
        <v>879</v>
      </c>
      <c r="D282" s="264" t="s">
        <v>283</v>
      </c>
      <c r="E282" s="265" t="s">
        <v>1965</v>
      </c>
      <c r="F282" s="266" t="s">
        <v>1966</v>
      </c>
      <c r="G282" s="267" t="s">
        <v>234</v>
      </c>
      <c r="H282" s="268">
        <v>9</v>
      </c>
      <c r="I282" s="269"/>
      <c r="J282" s="270">
        <f>ROUND(I282*H282,2)</f>
        <v>0</v>
      </c>
      <c r="K282" s="266" t="s">
        <v>194</v>
      </c>
      <c r="L282" s="271"/>
      <c r="M282" s="272" t="s">
        <v>19</v>
      </c>
      <c r="N282" s="273" t="s">
        <v>44</v>
      </c>
      <c r="O282" s="84"/>
      <c r="P282" s="206">
        <f>O282*H282</f>
        <v>0</v>
      </c>
      <c r="Q282" s="206">
        <v>0.56999999999999995</v>
      </c>
      <c r="R282" s="206">
        <f>Q282*H282</f>
        <v>5.1299999999999999</v>
      </c>
      <c r="S282" s="206">
        <v>0</v>
      </c>
      <c r="T282" s="207">
        <f>S282*H282</f>
        <v>0</v>
      </c>
      <c r="AR282" s="208" t="s">
        <v>167</v>
      </c>
      <c r="AT282" s="208" t="s">
        <v>283</v>
      </c>
      <c r="AU282" s="208" t="s">
        <v>147</v>
      </c>
      <c r="AY282" s="18" t="s">
        <v>142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8" t="s">
        <v>81</v>
      </c>
      <c r="BK282" s="209">
        <f>ROUND(I282*H282,2)</f>
        <v>0</v>
      </c>
      <c r="BL282" s="18" t="s">
        <v>141</v>
      </c>
      <c r="BM282" s="208" t="s">
        <v>1967</v>
      </c>
    </row>
    <row r="283" s="1" customFormat="1" ht="16.5" customHeight="1">
      <c r="B283" s="39"/>
      <c r="C283" s="264" t="s">
        <v>884</v>
      </c>
      <c r="D283" s="264" t="s">
        <v>283</v>
      </c>
      <c r="E283" s="265" t="s">
        <v>1968</v>
      </c>
      <c r="F283" s="266" t="s">
        <v>1969</v>
      </c>
      <c r="G283" s="267" t="s">
        <v>234</v>
      </c>
      <c r="H283" s="268">
        <v>10</v>
      </c>
      <c r="I283" s="269"/>
      <c r="J283" s="270">
        <f>ROUND(I283*H283,2)</f>
        <v>0</v>
      </c>
      <c r="K283" s="266" t="s">
        <v>194</v>
      </c>
      <c r="L283" s="271"/>
      <c r="M283" s="272" t="s">
        <v>19</v>
      </c>
      <c r="N283" s="273" t="s">
        <v>44</v>
      </c>
      <c r="O283" s="84"/>
      <c r="P283" s="206">
        <f>O283*H283</f>
        <v>0</v>
      </c>
      <c r="Q283" s="206">
        <v>1.0540000000000001</v>
      </c>
      <c r="R283" s="206">
        <f>Q283*H283</f>
        <v>10.540000000000001</v>
      </c>
      <c r="S283" s="206">
        <v>0</v>
      </c>
      <c r="T283" s="207">
        <f>S283*H283</f>
        <v>0</v>
      </c>
      <c r="AR283" s="208" t="s">
        <v>167</v>
      </c>
      <c r="AT283" s="208" t="s">
        <v>283</v>
      </c>
      <c r="AU283" s="208" t="s">
        <v>147</v>
      </c>
      <c r="AY283" s="18" t="s">
        <v>142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8" t="s">
        <v>81</v>
      </c>
      <c r="BK283" s="209">
        <f>ROUND(I283*H283,2)</f>
        <v>0</v>
      </c>
      <c r="BL283" s="18" t="s">
        <v>141</v>
      </c>
      <c r="BM283" s="208" t="s">
        <v>1970</v>
      </c>
    </row>
    <row r="284" s="1" customFormat="1" ht="16.5" customHeight="1">
      <c r="B284" s="39"/>
      <c r="C284" s="264" t="s">
        <v>892</v>
      </c>
      <c r="D284" s="264" t="s">
        <v>283</v>
      </c>
      <c r="E284" s="265" t="s">
        <v>1971</v>
      </c>
      <c r="F284" s="266" t="s">
        <v>1972</v>
      </c>
      <c r="G284" s="267" t="s">
        <v>234</v>
      </c>
      <c r="H284" s="268">
        <v>5</v>
      </c>
      <c r="I284" s="269"/>
      <c r="J284" s="270">
        <f>ROUND(I284*H284,2)</f>
        <v>0</v>
      </c>
      <c r="K284" s="266" t="s">
        <v>194</v>
      </c>
      <c r="L284" s="271"/>
      <c r="M284" s="272" t="s">
        <v>19</v>
      </c>
      <c r="N284" s="273" t="s">
        <v>44</v>
      </c>
      <c r="O284" s="84"/>
      <c r="P284" s="206">
        <f>O284*H284</f>
        <v>0</v>
      </c>
      <c r="Q284" s="206">
        <v>0.52600000000000002</v>
      </c>
      <c r="R284" s="206">
        <f>Q284*H284</f>
        <v>2.6299999999999999</v>
      </c>
      <c r="S284" s="206">
        <v>0</v>
      </c>
      <c r="T284" s="207">
        <f>S284*H284</f>
        <v>0</v>
      </c>
      <c r="AR284" s="208" t="s">
        <v>167</v>
      </c>
      <c r="AT284" s="208" t="s">
        <v>283</v>
      </c>
      <c r="AU284" s="208" t="s">
        <v>147</v>
      </c>
      <c r="AY284" s="18" t="s">
        <v>142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8" t="s">
        <v>81</v>
      </c>
      <c r="BK284" s="209">
        <f>ROUND(I284*H284,2)</f>
        <v>0</v>
      </c>
      <c r="BL284" s="18" t="s">
        <v>141</v>
      </c>
      <c r="BM284" s="208" t="s">
        <v>1973</v>
      </c>
    </row>
    <row r="285" s="1" customFormat="1" ht="16.5" customHeight="1">
      <c r="B285" s="39"/>
      <c r="C285" s="264" t="s">
        <v>897</v>
      </c>
      <c r="D285" s="264" t="s">
        <v>283</v>
      </c>
      <c r="E285" s="265" t="s">
        <v>1974</v>
      </c>
      <c r="F285" s="266" t="s">
        <v>1975</v>
      </c>
      <c r="G285" s="267" t="s">
        <v>234</v>
      </c>
      <c r="H285" s="268">
        <v>1</v>
      </c>
      <c r="I285" s="269"/>
      <c r="J285" s="270">
        <f>ROUND(I285*H285,2)</f>
        <v>0</v>
      </c>
      <c r="K285" s="266" t="s">
        <v>194</v>
      </c>
      <c r="L285" s="271"/>
      <c r="M285" s="272" t="s">
        <v>19</v>
      </c>
      <c r="N285" s="273" t="s">
        <v>44</v>
      </c>
      <c r="O285" s="84"/>
      <c r="P285" s="206">
        <f>O285*H285</f>
        <v>0</v>
      </c>
      <c r="Q285" s="206">
        <v>0.26200000000000001</v>
      </c>
      <c r="R285" s="206">
        <f>Q285*H285</f>
        <v>0.26200000000000001</v>
      </c>
      <c r="S285" s="206">
        <v>0</v>
      </c>
      <c r="T285" s="207">
        <f>S285*H285</f>
        <v>0</v>
      </c>
      <c r="AR285" s="208" t="s">
        <v>167</v>
      </c>
      <c r="AT285" s="208" t="s">
        <v>283</v>
      </c>
      <c r="AU285" s="208" t="s">
        <v>147</v>
      </c>
      <c r="AY285" s="18" t="s">
        <v>142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8" t="s">
        <v>81</v>
      </c>
      <c r="BK285" s="209">
        <f>ROUND(I285*H285,2)</f>
        <v>0</v>
      </c>
      <c r="BL285" s="18" t="s">
        <v>141</v>
      </c>
      <c r="BM285" s="208" t="s">
        <v>1976</v>
      </c>
    </row>
    <row r="286" s="1" customFormat="1" ht="24" customHeight="1">
      <c r="B286" s="39"/>
      <c r="C286" s="264" t="s">
        <v>903</v>
      </c>
      <c r="D286" s="264" t="s">
        <v>283</v>
      </c>
      <c r="E286" s="265" t="s">
        <v>1977</v>
      </c>
      <c r="F286" s="266" t="s">
        <v>1978</v>
      </c>
      <c r="G286" s="267" t="s">
        <v>234</v>
      </c>
      <c r="H286" s="268">
        <v>28</v>
      </c>
      <c r="I286" s="269"/>
      <c r="J286" s="270">
        <f>ROUND(I286*H286,2)</f>
        <v>0</v>
      </c>
      <c r="K286" s="266" t="s">
        <v>194</v>
      </c>
      <c r="L286" s="271"/>
      <c r="M286" s="272" t="s">
        <v>19</v>
      </c>
      <c r="N286" s="273" t="s">
        <v>44</v>
      </c>
      <c r="O286" s="84"/>
      <c r="P286" s="206">
        <f>O286*H286</f>
        <v>0</v>
      </c>
      <c r="Q286" s="206">
        <v>0.002</v>
      </c>
      <c r="R286" s="206">
        <f>Q286*H286</f>
        <v>0.056000000000000001</v>
      </c>
      <c r="S286" s="206">
        <v>0</v>
      </c>
      <c r="T286" s="207">
        <f>S286*H286</f>
        <v>0</v>
      </c>
      <c r="AR286" s="208" t="s">
        <v>167</v>
      </c>
      <c r="AT286" s="208" t="s">
        <v>283</v>
      </c>
      <c r="AU286" s="208" t="s">
        <v>147</v>
      </c>
      <c r="AY286" s="18" t="s">
        <v>142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8" t="s">
        <v>81</v>
      </c>
      <c r="BK286" s="209">
        <f>ROUND(I286*H286,2)</f>
        <v>0</v>
      </c>
      <c r="BL286" s="18" t="s">
        <v>141</v>
      </c>
      <c r="BM286" s="208" t="s">
        <v>1979</v>
      </c>
    </row>
    <row r="287" s="1" customFormat="1" ht="24" customHeight="1">
      <c r="B287" s="39"/>
      <c r="C287" s="197" t="s">
        <v>909</v>
      </c>
      <c r="D287" s="197" t="s">
        <v>137</v>
      </c>
      <c r="E287" s="198" t="s">
        <v>1980</v>
      </c>
      <c r="F287" s="199" t="s">
        <v>1981</v>
      </c>
      <c r="G287" s="200" t="s">
        <v>234</v>
      </c>
      <c r="H287" s="201">
        <v>9</v>
      </c>
      <c r="I287" s="202"/>
      <c r="J287" s="203">
        <f>ROUND(I287*H287,2)</f>
        <v>0</v>
      </c>
      <c r="K287" s="199" t="s">
        <v>194</v>
      </c>
      <c r="L287" s="44"/>
      <c r="M287" s="204" t="s">
        <v>19</v>
      </c>
      <c r="N287" s="205" t="s">
        <v>44</v>
      </c>
      <c r="O287" s="84"/>
      <c r="P287" s="206">
        <f>O287*H287</f>
        <v>0</v>
      </c>
      <c r="Q287" s="206">
        <v>0.0070200000000000002</v>
      </c>
      <c r="R287" s="206">
        <f>Q287*H287</f>
        <v>0.06318</v>
      </c>
      <c r="S287" s="206">
        <v>0</v>
      </c>
      <c r="T287" s="207">
        <f>S287*H287</f>
        <v>0</v>
      </c>
      <c r="AR287" s="208" t="s">
        <v>141</v>
      </c>
      <c r="AT287" s="208" t="s">
        <v>137</v>
      </c>
      <c r="AU287" s="208" t="s">
        <v>147</v>
      </c>
      <c r="AY287" s="18" t="s">
        <v>142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8" t="s">
        <v>81</v>
      </c>
      <c r="BK287" s="209">
        <f>ROUND(I287*H287,2)</f>
        <v>0</v>
      </c>
      <c r="BL287" s="18" t="s">
        <v>141</v>
      </c>
      <c r="BM287" s="208" t="s">
        <v>1982</v>
      </c>
    </row>
    <row r="288" s="1" customFormat="1" ht="24" customHeight="1">
      <c r="B288" s="39"/>
      <c r="C288" s="264" t="s">
        <v>913</v>
      </c>
      <c r="D288" s="264" t="s">
        <v>283</v>
      </c>
      <c r="E288" s="265" t="s">
        <v>1983</v>
      </c>
      <c r="F288" s="266" t="s">
        <v>1984</v>
      </c>
      <c r="G288" s="267" t="s">
        <v>234</v>
      </c>
      <c r="H288" s="268">
        <v>2</v>
      </c>
      <c r="I288" s="269"/>
      <c r="J288" s="270">
        <f>ROUND(I288*H288,2)</f>
        <v>0</v>
      </c>
      <c r="K288" s="266" t="s">
        <v>19</v>
      </c>
      <c r="L288" s="271"/>
      <c r="M288" s="272" t="s">
        <v>19</v>
      </c>
      <c r="N288" s="273" t="s">
        <v>44</v>
      </c>
      <c r="O288" s="84"/>
      <c r="P288" s="206">
        <f>O288*H288</f>
        <v>0</v>
      </c>
      <c r="Q288" s="206">
        <v>0.070000000000000007</v>
      </c>
      <c r="R288" s="206">
        <f>Q288*H288</f>
        <v>0.14000000000000001</v>
      </c>
      <c r="S288" s="206">
        <v>0</v>
      </c>
      <c r="T288" s="207">
        <f>S288*H288</f>
        <v>0</v>
      </c>
      <c r="AR288" s="208" t="s">
        <v>167</v>
      </c>
      <c r="AT288" s="208" t="s">
        <v>283</v>
      </c>
      <c r="AU288" s="208" t="s">
        <v>147</v>
      </c>
      <c r="AY288" s="18" t="s">
        <v>142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8" t="s">
        <v>81</v>
      </c>
      <c r="BK288" s="209">
        <f>ROUND(I288*H288,2)</f>
        <v>0</v>
      </c>
      <c r="BL288" s="18" t="s">
        <v>141</v>
      </c>
      <c r="BM288" s="208" t="s">
        <v>1985</v>
      </c>
    </row>
    <row r="289" s="1" customFormat="1" ht="24" customHeight="1">
      <c r="B289" s="39"/>
      <c r="C289" s="264" t="s">
        <v>918</v>
      </c>
      <c r="D289" s="264" t="s">
        <v>283</v>
      </c>
      <c r="E289" s="265" t="s">
        <v>1986</v>
      </c>
      <c r="F289" s="266" t="s">
        <v>1987</v>
      </c>
      <c r="G289" s="267" t="s">
        <v>234</v>
      </c>
      <c r="H289" s="268">
        <v>7</v>
      </c>
      <c r="I289" s="269"/>
      <c r="J289" s="270">
        <f>ROUND(I289*H289,2)</f>
        <v>0</v>
      </c>
      <c r="K289" s="266" t="s">
        <v>19</v>
      </c>
      <c r="L289" s="271"/>
      <c r="M289" s="272" t="s">
        <v>19</v>
      </c>
      <c r="N289" s="273" t="s">
        <v>44</v>
      </c>
      <c r="O289" s="84"/>
      <c r="P289" s="206">
        <f>O289*H289</f>
        <v>0</v>
      </c>
      <c r="Q289" s="206">
        <v>0.113</v>
      </c>
      <c r="R289" s="206">
        <f>Q289*H289</f>
        <v>0.79100000000000004</v>
      </c>
      <c r="S289" s="206">
        <v>0</v>
      </c>
      <c r="T289" s="207">
        <f>S289*H289</f>
        <v>0</v>
      </c>
      <c r="AR289" s="208" t="s">
        <v>167</v>
      </c>
      <c r="AT289" s="208" t="s">
        <v>283</v>
      </c>
      <c r="AU289" s="208" t="s">
        <v>147</v>
      </c>
      <c r="AY289" s="18" t="s">
        <v>142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8" t="s">
        <v>81</v>
      </c>
      <c r="BK289" s="209">
        <f>ROUND(I289*H289,2)</f>
        <v>0</v>
      </c>
      <c r="BL289" s="18" t="s">
        <v>141</v>
      </c>
      <c r="BM289" s="208" t="s">
        <v>1988</v>
      </c>
    </row>
    <row r="290" s="1" customFormat="1" ht="16.5" customHeight="1">
      <c r="B290" s="39"/>
      <c r="C290" s="197" t="s">
        <v>924</v>
      </c>
      <c r="D290" s="197" t="s">
        <v>137</v>
      </c>
      <c r="E290" s="198" t="s">
        <v>1989</v>
      </c>
      <c r="F290" s="199" t="s">
        <v>1990</v>
      </c>
      <c r="G290" s="200" t="s">
        <v>201</v>
      </c>
      <c r="H290" s="201">
        <v>615.20000000000005</v>
      </c>
      <c r="I290" s="202"/>
      <c r="J290" s="203">
        <f>ROUND(I290*H290,2)</f>
        <v>0</v>
      </c>
      <c r="K290" s="199" t="s">
        <v>194</v>
      </c>
      <c r="L290" s="44"/>
      <c r="M290" s="204" t="s">
        <v>19</v>
      </c>
      <c r="N290" s="205" t="s">
        <v>44</v>
      </c>
      <c r="O290" s="84"/>
      <c r="P290" s="206">
        <f>O290*H290</f>
        <v>0</v>
      </c>
      <c r="Q290" s="206">
        <v>9.0000000000000006E-05</v>
      </c>
      <c r="R290" s="206">
        <f>Q290*H290</f>
        <v>0.055368000000000007</v>
      </c>
      <c r="S290" s="206">
        <v>0</v>
      </c>
      <c r="T290" s="207">
        <f>S290*H290</f>
        <v>0</v>
      </c>
      <c r="AR290" s="208" t="s">
        <v>141</v>
      </c>
      <c r="AT290" s="208" t="s">
        <v>137</v>
      </c>
      <c r="AU290" s="208" t="s">
        <v>147</v>
      </c>
      <c r="AY290" s="18" t="s">
        <v>142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8" t="s">
        <v>81</v>
      </c>
      <c r="BK290" s="209">
        <f>ROUND(I290*H290,2)</f>
        <v>0</v>
      </c>
      <c r="BL290" s="18" t="s">
        <v>141</v>
      </c>
      <c r="BM290" s="208" t="s">
        <v>1991</v>
      </c>
    </row>
    <row r="291" s="12" customFormat="1">
      <c r="B291" s="226"/>
      <c r="C291" s="227"/>
      <c r="D291" s="228" t="s">
        <v>203</v>
      </c>
      <c r="E291" s="229" t="s">
        <v>19</v>
      </c>
      <c r="F291" s="230" t="s">
        <v>1992</v>
      </c>
      <c r="G291" s="227"/>
      <c r="H291" s="231">
        <v>615.20000000000005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203</v>
      </c>
      <c r="AU291" s="237" t="s">
        <v>147</v>
      </c>
      <c r="AV291" s="12" t="s">
        <v>83</v>
      </c>
      <c r="AW291" s="12" t="s">
        <v>34</v>
      </c>
      <c r="AX291" s="12" t="s">
        <v>81</v>
      </c>
      <c r="AY291" s="237" t="s">
        <v>142</v>
      </c>
    </row>
    <row r="292" s="1" customFormat="1" ht="16.5" customHeight="1">
      <c r="B292" s="39"/>
      <c r="C292" s="264" t="s">
        <v>87</v>
      </c>
      <c r="D292" s="264" t="s">
        <v>283</v>
      </c>
      <c r="E292" s="265" t="s">
        <v>1993</v>
      </c>
      <c r="F292" s="266" t="s">
        <v>1994</v>
      </c>
      <c r="G292" s="267" t="s">
        <v>234</v>
      </c>
      <c r="H292" s="268">
        <v>1</v>
      </c>
      <c r="I292" s="269"/>
      <c r="J292" s="270">
        <f>ROUND(I292*H292,2)</f>
        <v>0</v>
      </c>
      <c r="K292" s="266" t="s">
        <v>19</v>
      </c>
      <c r="L292" s="271"/>
      <c r="M292" s="272" t="s">
        <v>19</v>
      </c>
      <c r="N292" s="273" t="s">
        <v>44</v>
      </c>
      <c r="O292" s="84"/>
      <c r="P292" s="206">
        <f>O292*H292</f>
        <v>0</v>
      </c>
      <c r="Q292" s="206">
        <v>0.021999999999999999</v>
      </c>
      <c r="R292" s="206">
        <f>Q292*H292</f>
        <v>0.021999999999999999</v>
      </c>
      <c r="S292" s="206">
        <v>0</v>
      </c>
      <c r="T292" s="207">
        <f>S292*H292</f>
        <v>0</v>
      </c>
      <c r="AR292" s="208" t="s">
        <v>167</v>
      </c>
      <c r="AT292" s="208" t="s">
        <v>283</v>
      </c>
      <c r="AU292" s="208" t="s">
        <v>147</v>
      </c>
      <c r="AY292" s="18" t="s">
        <v>142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8" t="s">
        <v>81</v>
      </c>
      <c r="BK292" s="209">
        <f>ROUND(I292*H292,2)</f>
        <v>0</v>
      </c>
      <c r="BL292" s="18" t="s">
        <v>141</v>
      </c>
      <c r="BM292" s="208" t="s">
        <v>1995</v>
      </c>
    </row>
    <row r="293" s="1" customFormat="1">
      <c r="B293" s="39"/>
      <c r="C293" s="40"/>
      <c r="D293" s="228" t="s">
        <v>213</v>
      </c>
      <c r="E293" s="40"/>
      <c r="F293" s="259" t="s">
        <v>1996</v>
      </c>
      <c r="G293" s="40"/>
      <c r="H293" s="40"/>
      <c r="I293" s="136"/>
      <c r="J293" s="40"/>
      <c r="K293" s="40"/>
      <c r="L293" s="44"/>
      <c r="M293" s="260"/>
      <c r="N293" s="84"/>
      <c r="O293" s="84"/>
      <c r="P293" s="84"/>
      <c r="Q293" s="84"/>
      <c r="R293" s="84"/>
      <c r="S293" s="84"/>
      <c r="T293" s="85"/>
      <c r="AT293" s="18" t="s">
        <v>213</v>
      </c>
      <c r="AU293" s="18" t="s">
        <v>147</v>
      </c>
    </row>
    <row r="294" s="1" customFormat="1" ht="16.5" customHeight="1">
      <c r="B294" s="39"/>
      <c r="C294" s="264" t="s">
        <v>939</v>
      </c>
      <c r="D294" s="264" t="s">
        <v>283</v>
      </c>
      <c r="E294" s="265" t="s">
        <v>1997</v>
      </c>
      <c r="F294" s="266" t="s">
        <v>1998</v>
      </c>
      <c r="G294" s="267" t="s">
        <v>234</v>
      </c>
      <c r="H294" s="268">
        <v>1</v>
      </c>
      <c r="I294" s="269"/>
      <c r="J294" s="270">
        <f>ROUND(I294*H294,2)</f>
        <v>0</v>
      </c>
      <c r="K294" s="266" t="s">
        <v>19</v>
      </c>
      <c r="L294" s="271"/>
      <c r="M294" s="272" t="s">
        <v>19</v>
      </c>
      <c r="N294" s="273" t="s">
        <v>44</v>
      </c>
      <c r="O294" s="84"/>
      <c r="P294" s="206">
        <f>O294*H294</f>
        <v>0</v>
      </c>
      <c r="Q294" s="206">
        <v>0.021999999999999999</v>
      </c>
      <c r="R294" s="206">
        <f>Q294*H294</f>
        <v>0.021999999999999999</v>
      </c>
      <c r="S294" s="206">
        <v>0</v>
      </c>
      <c r="T294" s="207">
        <f>S294*H294</f>
        <v>0</v>
      </c>
      <c r="AR294" s="208" t="s">
        <v>167</v>
      </c>
      <c r="AT294" s="208" t="s">
        <v>283</v>
      </c>
      <c r="AU294" s="208" t="s">
        <v>147</v>
      </c>
      <c r="AY294" s="18" t="s">
        <v>142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8" t="s">
        <v>81</v>
      </c>
      <c r="BK294" s="209">
        <f>ROUND(I294*H294,2)</f>
        <v>0</v>
      </c>
      <c r="BL294" s="18" t="s">
        <v>141</v>
      </c>
      <c r="BM294" s="208" t="s">
        <v>1999</v>
      </c>
    </row>
    <row r="295" s="1" customFormat="1">
      <c r="B295" s="39"/>
      <c r="C295" s="40"/>
      <c r="D295" s="228" t="s">
        <v>213</v>
      </c>
      <c r="E295" s="40"/>
      <c r="F295" s="259" t="s">
        <v>2000</v>
      </c>
      <c r="G295" s="40"/>
      <c r="H295" s="40"/>
      <c r="I295" s="136"/>
      <c r="J295" s="40"/>
      <c r="K295" s="40"/>
      <c r="L295" s="44"/>
      <c r="M295" s="260"/>
      <c r="N295" s="84"/>
      <c r="O295" s="84"/>
      <c r="P295" s="84"/>
      <c r="Q295" s="84"/>
      <c r="R295" s="84"/>
      <c r="S295" s="84"/>
      <c r="T295" s="85"/>
      <c r="AT295" s="18" t="s">
        <v>213</v>
      </c>
      <c r="AU295" s="18" t="s">
        <v>147</v>
      </c>
    </row>
    <row r="296" s="1" customFormat="1" ht="16.5" customHeight="1">
      <c r="B296" s="39"/>
      <c r="C296" s="264" t="s">
        <v>947</v>
      </c>
      <c r="D296" s="264" t="s">
        <v>283</v>
      </c>
      <c r="E296" s="265" t="s">
        <v>2001</v>
      </c>
      <c r="F296" s="266" t="s">
        <v>2002</v>
      </c>
      <c r="G296" s="267" t="s">
        <v>234</v>
      </c>
      <c r="H296" s="268">
        <v>1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4"/>
      <c r="P296" s="206">
        <f>O296*H296</f>
        <v>0</v>
      </c>
      <c r="Q296" s="206">
        <v>0.021000000000000001</v>
      </c>
      <c r="R296" s="206">
        <f>Q296*H296</f>
        <v>0.021000000000000001</v>
      </c>
      <c r="S296" s="206">
        <v>0</v>
      </c>
      <c r="T296" s="207">
        <f>S296*H296</f>
        <v>0</v>
      </c>
      <c r="AR296" s="208" t="s">
        <v>167</v>
      </c>
      <c r="AT296" s="208" t="s">
        <v>283</v>
      </c>
      <c r="AU296" s="208" t="s">
        <v>147</v>
      </c>
      <c r="AY296" s="18" t="s">
        <v>142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8" t="s">
        <v>81</v>
      </c>
      <c r="BK296" s="209">
        <f>ROUND(I296*H296,2)</f>
        <v>0</v>
      </c>
      <c r="BL296" s="18" t="s">
        <v>141</v>
      </c>
      <c r="BM296" s="208" t="s">
        <v>2003</v>
      </c>
    </row>
    <row r="297" s="1" customFormat="1">
      <c r="B297" s="39"/>
      <c r="C297" s="40"/>
      <c r="D297" s="228" t="s">
        <v>213</v>
      </c>
      <c r="E297" s="40"/>
      <c r="F297" s="259" t="s">
        <v>2004</v>
      </c>
      <c r="G297" s="40"/>
      <c r="H297" s="40"/>
      <c r="I297" s="136"/>
      <c r="J297" s="40"/>
      <c r="K297" s="40"/>
      <c r="L297" s="44"/>
      <c r="M297" s="260"/>
      <c r="N297" s="84"/>
      <c r="O297" s="84"/>
      <c r="P297" s="84"/>
      <c r="Q297" s="84"/>
      <c r="R297" s="84"/>
      <c r="S297" s="84"/>
      <c r="T297" s="85"/>
      <c r="AT297" s="18" t="s">
        <v>213</v>
      </c>
      <c r="AU297" s="18" t="s">
        <v>147</v>
      </c>
    </row>
    <row r="298" s="1" customFormat="1" ht="16.5" customHeight="1">
      <c r="B298" s="39"/>
      <c r="C298" s="264" t="s">
        <v>954</v>
      </c>
      <c r="D298" s="264" t="s">
        <v>283</v>
      </c>
      <c r="E298" s="265" t="s">
        <v>2005</v>
      </c>
      <c r="F298" s="266" t="s">
        <v>2006</v>
      </c>
      <c r="G298" s="267" t="s">
        <v>234</v>
      </c>
      <c r="H298" s="268">
        <v>3</v>
      </c>
      <c r="I298" s="269"/>
      <c r="J298" s="270">
        <f>ROUND(I298*H298,2)</f>
        <v>0</v>
      </c>
      <c r="K298" s="266" t="s">
        <v>19</v>
      </c>
      <c r="L298" s="271"/>
      <c r="M298" s="272" t="s">
        <v>19</v>
      </c>
      <c r="N298" s="273" t="s">
        <v>44</v>
      </c>
      <c r="O298" s="84"/>
      <c r="P298" s="206">
        <f>O298*H298</f>
        <v>0</v>
      </c>
      <c r="Q298" s="206">
        <v>0.024</v>
      </c>
      <c r="R298" s="206">
        <f>Q298*H298</f>
        <v>0.072000000000000008</v>
      </c>
      <c r="S298" s="206">
        <v>0</v>
      </c>
      <c r="T298" s="207">
        <f>S298*H298</f>
        <v>0</v>
      </c>
      <c r="AR298" s="208" t="s">
        <v>167</v>
      </c>
      <c r="AT298" s="208" t="s">
        <v>283</v>
      </c>
      <c r="AU298" s="208" t="s">
        <v>147</v>
      </c>
      <c r="AY298" s="18" t="s">
        <v>142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8" t="s">
        <v>81</v>
      </c>
      <c r="BK298" s="209">
        <f>ROUND(I298*H298,2)</f>
        <v>0</v>
      </c>
      <c r="BL298" s="18" t="s">
        <v>141</v>
      </c>
      <c r="BM298" s="208" t="s">
        <v>2007</v>
      </c>
    </row>
    <row r="299" s="1" customFormat="1">
      <c r="B299" s="39"/>
      <c r="C299" s="40"/>
      <c r="D299" s="228" t="s">
        <v>213</v>
      </c>
      <c r="E299" s="40"/>
      <c r="F299" s="259" t="s">
        <v>2008</v>
      </c>
      <c r="G299" s="40"/>
      <c r="H299" s="40"/>
      <c r="I299" s="136"/>
      <c r="J299" s="40"/>
      <c r="K299" s="40"/>
      <c r="L299" s="44"/>
      <c r="M299" s="260"/>
      <c r="N299" s="84"/>
      <c r="O299" s="84"/>
      <c r="P299" s="84"/>
      <c r="Q299" s="84"/>
      <c r="R299" s="84"/>
      <c r="S299" s="84"/>
      <c r="T299" s="85"/>
      <c r="AT299" s="18" t="s">
        <v>213</v>
      </c>
      <c r="AU299" s="18" t="s">
        <v>147</v>
      </c>
    </row>
    <row r="300" s="1" customFormat="1" ht="16.5" customHeight="1">
      <c r="B300" s="39"/>
      <c r="C300" s="264" t="s">
        <v>960</v>
      </c>
      <c r="D300" s="264" t="s">
        <v>283</v>
      </c>
      <c r="E300" s="265" t="s">
        <v>2009</v>
      </c>
      <c r="F300" s="266" t="s">
        <v>2010</v>
      </c>
      <c r="G300" s="267" t="s">
        <v>234</v>
      </c>
      <c r="H300" s="268">
        <v>3</v>
      </c>
      <c r="I300" s="269"/>
      <c r="J300" s="270">
        <f>ROUND(I300*H300,2)</f>
        <v>0</v>
      </c>
      <c r="K300" s="266" t="s">
        <v>19</v>
      </c>
      <c r="L300" s="271"/>
      <c r="M300" s="272" t="s">
        <v>19</v>
      </c>
      <c r="N300" s="273" t="s">
        <v>44</v>
      </c>
      <c r="O300" s="84"/>
      <c r="P300" s="206">
        <f>O300*H300</f>
        <v>0</v>
      </c>
      <c r="Q300" s="206">
        <v>0.0020999999999999999</v>
      </c>
      <c r="R300" s="206">
        <f>Q300*H300</f>
        <v>0.0063</v>
      </c>
      <c r="S300" s="206">
        <v>0</v>
      </c>
      <c r="T300" s="207">
        <f>S300*H300</f>
        <v>0</v>
      </c>
      <c r="AR300" s="208" t="s">
        <v>167</v>
      </c>
      <c r="AT300" s="208" t="s">
        <v>283</v>
      </c>
      <c r="AU300" s="208" t="s">
        <v>147</v>
      </c>
      <c r="AY300" s="18" t="s">
        <v>142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8" t="s">
        <v>81</v>
      </c>
      <c r="BK300" s="209">
        <f>ROUND(I300*H300,2)</f>
        <v>0</v>
      </c>
      <c r="BL300" s="18" t="s">
        <v>141</v>
      </c>
      <c r="BM300" s="208" t="s">
        <v>2011</v>
      </c>
    </row>
    <row r="301" s="1" customFormat="1">
      <c r="B301" s="39"/>
      <c r="C301" s="40"/>
      <c r="D301" s="228" t="s">
        <v>213</v>
      </c>
      <c r="E301" s="40"/>
      <c r="F301" s="259" t="s">
        <v>2012</v>
      </c>
      <c r="G301" s="40"/>
      <c r="H301" s="40"/>
      <c r="I301" s="136"/>
      <c r="J301" s="40"/>
      <c r="K301" s="40"/>
      <c r="L301" s="44"/>
      <c r="M301" s="260"/>
      <c r="N301" s="84"/>
      <c r="O301" s="84"/>
      <c r="P301" s="84"/>
      <c r="Q301" s="84"/>
      <c r="R301" s="84"/>
      <c r="S301" s="84"/>
      <c r="T301" s="85"/>
      <c r="AT301" s="18" t="s">
        <v>213</v>
      </c>
      <c r="AU301" s="18" t="s">
        <v>147</v>
      </c>
    </row>
    <row r="302" s="1" customFormat="1" ht="16.5" customHeight="1">
      <c r="B302" s="39"/>
      <c r="C302" s="264" t="s">
        <v>964</v>
      </c>
      <c r="D302" s="264" t="s">
        <v>283</v>
      </c>
      <c r="E302" s="265" t="s">
        <v>2013</v>
      </c>
      <c r="F302" s="266" t="s">
        <v>2014</v>
      </c>
      <c r="G302" s="267" t="s">
        <v>234</v>
      </c>
      <c r="H302" s="268">
        <v>3</v>
      </c>
      <c r="I302" s="269"/>
      <c r="J302" s="270">
        <f>ROUND(I302*H302,2)</f>
        <v>0</v>
      </c>
      <c r="K302" s="266" t="s">
        <v>19</v>
      </c>
      <c r="L302" s="271"/>
      <c r="M302" s="272" t="s">
        <v>19</v>
      </c>
      <c r="N302" s="273" t="s">
        <v>44</v>
      </c>
      <c r="O302" s="84"/>
      <c r="P302" s="206">
        <f>O302*H302</f>
        <v>0</v>
      </c>
      <c r="Q302" s="206">
        <v>0.22</v>
      </c>
      <c r="R302" s="206">
        <f>Q302*H302</f>
        <v>0.66000000000000003</v>
      </c>
      <c r="S302" s="206">
        <v>0</v>
      </c>
      <c r="T302" s="207">
        <f>S302*H302</f>
        <v>0</v>
      </c>
      <c r="AR302" s="208" t="s">
        <v>167</v>
      </c>
      <c r="AT302" s="208" t="s">
        <v>283</v>
      </c>
      <c r="AU302" s="208" t="s">
        <v>147</v>
      </c>
      <c r="AY302" s="18" t="s">
        <v>142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8" t="s">
        <v>81</v>
      </c>
      <c r="BK302" s="209">
        <f>ROUND(I302*H302,2)</f>
        <v>0</v>
      </c>
      <c r="BL302" s="18" t="s">
        <v>141</v>
      </c>
      <c r="BM302" s="208" t="s">
        <v>2015</v>
      </c>
    </row>
    <row r="303" s="1" customFormat="1">
      <c r="B303" s="39"/>
      <c r="C303" s="40"/>
      <c r="D303" s="228" t="s">
        <v>213</v>
      </c>
      <c r="E303" s="40"/>
      <c r="F303" s="259" t="s">
        <v>2016</v>
      </c>
      <c r="G303" s="40"/>
      <c r="H303" s="40"/>
      <c r="I303" s="136"/>
      <c r="J303" s="40"/>
      <c r="K303" s="40"/>
      <c r="L303" s="44"/>
      <c r="M303" s="260"/>
      <c r="N303" s="84"/>
      <c r="O303" s="84"/>
      <c r="P303" s="84"/>
      <c r="Q303" s="84"/>
      <c r="R303" s="84"/>
      <c r="S303" s="84"/>
      <c r="T303" s="85"/>
      <c r="AT303" s="18" t="s">
        <v>213</v>
      </c>
      <c r="AU303" s="18" t="s">
        <v>147</v>
      </c>
    </row>
    <row r="304" s="1" customFormat="1" ht="16.5" customHeight="1">
      <c r="B304" s="39"/>
      <c r="C304" s="264" t="s">
        <v>971</v>
      </c>
      <c r="D304" s="264" t="s">
        <v>283</v>
      </c>
      <c r="E304" s="265" t="s">
        <v>2017</v>
      </c>
      <c r="F304" s="266" t="s">
        <v>2018</v>
      </c>
      <c r="G304" s="267" t="s">
        <v>234</v>
      </c>
      <c r="H304" s="268">
        <v>3</v>
      </c>
      <c r="I304" s="269"/>
      <c r="J304" s="270">
        <f>ROUND(I304*H304,2)</f>
        <v>0</v>
      </c>
      <c r="K304" s="266" t="s">
        <v>19</v>
      </c>
      <c r="L304" s="271"/>
      <c r="M304" s="272" t="s">
        <v>19</v>
      </c>
      <c r="N304" s="273" t="s">
        <v>44</v>
      </c>
      <c r="O304" s="84"/>
      <c r="P304" s="206">
        <f>O304*H304</f>
        <v>0</v>
      </c>
      <c r="Q304" s="206">
        <v>0.080000000000000002</v>
      </c>
      <c r="R304" s="206">
        <f>Q304*H304</f>
        <v>0.23999999999999999</v>
      </c>
      <c r="S304" s="206">
        <v>0</v>
      </c>
      <c r="T304" s="207">
        <f>S304*H304</f>
        <v>0</v>
      </c>
      <c r="AR304" s="208" t="s">
        <v>167</v>
      </c>
      <c r="AT304" s="208" t="s">
        <v>283</v>
      </c>
      <c r="AU304" s="208" t="s">
        <v>147</v>
      </c>
      <c r="AY304" s="18" t="s">
        <v>142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8" t="s">
        <v>81</v>
      </c>
      <c r="BK304" s="209">
        <f>ROUND(I304*H304,2)</f>
        <v>0</v>
      </c>
      <c r="BL304" s="18" t="s">
        <v>141</v>
      </c>
      <c r="BM304" s="208" t="s">
        <v>2019</v>
      </c>
    </row>
    <row r="305" s="1" customFormat="1">
      <c r="B305" s="39"/>
      <c r="C305" s="40"/>
      <c r="D305" s="228" t="s">
        <v>213</v>
      </c>
      <c r="E305" s="40"/>
      <c r="F305" s="259" t="s">
        <v>2020</v>
      </c>
      <c r="G305" s="40"/>
      <c r="H305" s="40"/>
      <c r="I305" s="136"/>
      <c r="J305" s="40"/>
      <c r="K305" s="40"/>
      <c r="L305" s="44"/>
      <c r="M305" s="260"/>
      <c r="N305" s="84"/>
      <c r="O305" s="84"/>
      <c r="P305" s="84"/>
      <c r="Q305" s="84"/>
      <c r="R305" s="84"/>
      <c r="S305" s="84"/>
      <c r="T305" s="85"/>
      <c r="AT305" s="18" t="s">
        <v>213</v>
      </c>
      <c r="AU305" s="18" t="s">
        <v>147</v>
      </c>
    </row>
    <row r="306" s="11" customFormat="1" ht="22.8" customHeight="1">
      <c r="B306" s="210"/>
      <c r="C306" s="211"/>
      <c r="D306" s="212" t="s">
        <v>72</v>
      </c>
      <c r="E306" s="224" t="s">
        <v>171</v>
      </c>
      <c r="F306" s="224" t="s">
        <v>1041</v>
      </c>
      <c r="G306" s="211"/>
      <c r="H306" s="211"/>
      <c r="I306" s="214"/>
      <c r="J306" s="225">
        <f>BK306</f>
        <v>0</v>
      </c>
      <c r="K306" s="211"/>
      <c r="L306" s="216"/>
      <c r="M306" s="217"/>
      <c r="N306" s="218"/>
      <c r="O306" s="218"/>
      <c r="P306" s="219">
        <f>P307</f>
        <v>0</v>
      </c>
      <c r="Q306" s="218"/>
      <c r="R306" s="219">
        <f>R307</f>
        <v>0</v>
      </c>
      <c r="S306" s="218"/>
      <c r="T306" s="220">
        <f>T307</f>
        <v>0</v>
      </c>
      <c r="AR306" s="221" t="s">
        <v>81</v>
      </c>
      <c r="AT306" s="222" t="s">
        <v>72</v>
      </c>
      <c r="AU306" s="222" t="s">
        <v>81</v>
      </c>
      <c r="AY306" s="221" t="s">
        <v>142</v>
      </c>
      <c r="BK306" s="223">
        <f>BK307</f>
        <v>0</v>
      </c>
    </row>
    <row r="307" s="1" customFormat="1" ht="24" customHeight="1">
      <c r="B307" s="39"/>
      <c r="C307" s="197" t="s">
        <v>976</v>
      </c>
      <c r="D307" s="197" t="s">
        <v>137</v>
      </c>
      <c r="E307" s="198" t="s">
        <v>1206</v>
      </c>
      <c r="F307" s="199" t="s">
        <v>1207</v>
      </c>
      <c r="G307" s="200" t="s">
        <v>201</v>
      </c>
      <c r="H307" s="201">
        <v>18</v>
      </c>
      <c r="I307" s="202"/>
      <c r="J307" s="203">
        <f>ROUND(I307*H307,2)</f>
        <v>0</v>
      </c>
      <c r="K307" s="199" t="s">
        <v>19</v>
      </c>
      <c r="L307" s="44"/>
      <c r="M307" s="204" t="s">
        <v>19</v>
      </c>
      <c r="N307" s="205" t="s">
        <v>44</v>
      </c>
      <c r="O307" s="84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AR307" s="208" t="s">
        <v>141</v>
      </c>
      <c r="AT307" s="208" t="s">
        <v>137</v>
      </c>
      <c r="AU307" s="208" t="s">
        <v>83</v>
      </c>
      <c r="AY307" s="18" t="s">
        <v>142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8" t="s">
        <v>81</v>
      </c>
      <c r="BK307" s="209">
        <f>ROUND(I307*H307,2)</f>
        <v>0</v>
      </c>
      <c r="BL307" s="18" t="s">
        <v>141</v>
      </c>
      <c r="BM307" s="208" t="s">
        <v>2021</v>
      </c>
    </row>
    <row r="308" s="11" customFormat="1" ht="22.8" customHeight="1">
      <c r="B308" s="210"/>
      <c r="C308" s="211"/>
      <c r="D308" s="212" t="s">
        <v>72</v>
      </c>
      <c r="E308" s="224" t="s">
        <v>1282</v>
      </c>
      <c r="F308" s="224" t="s">
        <v>1283</v>
      </c>
      <c r="G308" s="211"/>
      <c r="H308" s="211"/>
      <c r="I308" s="214"/>
      <c r="J308" s="225">
        <f>BK308</f>
        <v>0</v>
      </c>
      <c r="K308" s="211"/>
      <c r="L308" s="216"/>
      <c r="M308" s="217"/>
      <c r="N308" s="218"/>
      <c r="O308" s="218"/>
      <c r="P308" s="219">
        <f>SUM(P309:P319)</f>
        <v>0</v>
      </c>
      <c r="Q308" s="218"/>
      <c r="R308" s="219">
        <f>SUM(R309:R319)</f>
        <v>0</v>
      </c>
      <c r="S308" s="218"/>
      <c r="T308" s="220">
        <f>SUM(T309:T319)</f>
        <v>0</v>
      </c>
      <c r="AR308" s="221" t="s">
        <v>81</v>
      </c>
      <c r="AT308" s="222" t="s">
        <v>72</v>
      </c>
      <c r="AU308" s="222" t="s">
        <v>81</v>
      </c>
      <c r="AY308" s="221" t="s">
        <v>142</v>
      </c>
      <c r="BK308" s="223">
        <f>SUM(BK309:BK319)</f>
        <v>0</v>
      </c>
    </row>
    <row r="309" s="1" customFormat="1" ht="36" customHeight="1">
      <c r="B309" s="39"/>
      <c r="C309" s="197" t="s">
        <v>980</v>
      </c>
      <c r="D309" s="197" t="s">
        <v>137</v>
      </c>
      <c r="E309" s="198" t="s">
        <v>1336</v>
      </c>
      <c r="F309" s="199" t="s">
        <v>1337</v>
      </c>
      <c r="G309" s="200" t="s">
        <v>280</v>
      </c>
      <c r="H309" s="201">
        <v>379.85399999999998</v>
      </c>
      <c r="I309" s="202"/>
      <c r="J309" s="203">
        <f>ROUND(I309*H309,2)</f>
        <v>0</v>
      </c>
      <c r="K309" s="199" t="s">
        <v>194</v>
      </c>
      <c r="L309" s="44"/>
      <c r="M309" s="204" t="s">
        <v>19</v>
      </c>
      <c r="N309" s="205" t="s">
        <v>44</v>
      </c>
      <c r="O309" s="84"/>
      <c r="P309" s="206">
        <f>O309*H309</f>
        <v>0</v>
      </c>
      <c r="Q309" s="206">
        <v>0</v>
      </c>
      <c r="R309" s="206">
        <f>Q309*H309</f>
        <v>0</v>
      </c>
      <c r="S309" s="206">
        <v>0</v>
      </c>
      <c r="T309" s="207">
        <f>S309*H309</f>
        <v>0</v>
      </c>
      <c r="AR309" s="208" t="s">
        <v>141</v>
      </c>
      <c r="AT309" s="208" t="s">
        <v>137</v>
      </c>
      <c r="AU309" s="208" t="s">
        <v>83</v>
      </c>
      <c r="AY309" s="18" t="s">
        <v>142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8" t="s">
        <v>81</v>
      </c>
      <c r="BK309" s="209">
        <f>ROUND(I309*H309,2)</f>
        <v>0</v>
      </c>
      <c r="BL309" s="18" t="s">
        <v>141</v>
      </c>
      <c r="BM309" s="208" t="s">
        <v>2022</v>
      </c>
    </row>
    <row r="310" s="12" customFormat="1">
      <c r="B310" s="226"/>
      <c r="C310" s="227"/>
      <c r="D310" s="228" t="s">
        <v>203</v>
      </c>
      <c r="E310" s="229" t="s">
        <v>19</v>
      </c>
      <c r="F310" s="230" t="s">
        <v>2023</v>
      </c>
      <c r="G310" s="227"/>
      <c r="H310" s="231">
        <v>66.686000000000007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203</v>
      </c>
      <c r="AU310" s="237" t="s">
        <v>83</v>
      </c>
      <c r="AV310" s="12" t="s">
        <v>83</v>
      </c>
      <c r="AW310" s="12" t="s">
        <v>34</v>
      </c>
      <c r="AX310" s="12" t="s">
        <v>73</v>
      </c>
      <c r="AY310" s="237" t="s">
        <v>142</v>
      </c>
    </row>
    <row r="311" s="12" customFormat="1">
      <c r="B311" s="226"/>
      <c r="C311" s="227"/>
      <c r="D311" s="228" t="s">
        <v>203</v>
      </c>
      <c r="E311" s="229" t="s">
        <v>19</v>
      </c>
      <c r="F311" s="230" t="s">
        <v>2024</v>
      </c>
      <c r="G311" s="227"/>
      <c r="H311" s="231">
        <v>313.16800000000001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203</v>
      </c>
      <c r="AU311" s="237" t="s">
        <v>83</v>
      </c>
      <c r="AV311" s="12" t="s">
        <v>83</v>
      </c>
      <c r="AW311" s="12" t="s">
        <v>34</v>
      </c>
      <c r="AX311" s="12" t="s">
        <v>73</v>
      </c>
      <c r="AY311" s="237" t="s">
        <v>142</v>
      </c>
    </row>
    <row r="312" s="14" customFormat="1">
      <c r="B312" s="248"/>
      <c r="C312" s="249"/>
      <c r="D312" s="228" t="s">
        <v>203</v>
      </c>
      <c r="E312" s="250" t="s">
        <v>19</v>
      </c>
      <c r="F312" s="251" t="s">
        <v>208</v>
      </c>
      <c r="G312" s="249"/>
      <c r="H312" s="252">
        <v>379.85400000000004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203</v>
      </c>
      <c r="AU312" s="258" t="s">
        <v>83</v>
      </c>
      <c r="AV312" s="14" t="s">
        <v>141</v>
      </c>
      <c r="AW312" s="14" t="s">
        <v>34</v>
      </c>
      <c r="AX312" s="14" t="s">
        <v>81</v>
      </c>
      <c r="AY312" s="258" t="s">
        <v>142</v>
      </c>
    </row>
    <row r="313" s="1" customFormat="1" ht="48" customHeight="1">
      <c r="B313" s="39"/>
      <c r="C313" s="197" t="s">
        <v>984</v>
      </c>
      <c r="D313" s="197" t="s">
        <v>137</v>
      </c>
      <c r="E313" s="198" t="s">
        <v>1347</v>
      </c>
      <c r="F313" s="199" t="s">
        <v>1348</v>
      </c>
      <c r="G313" s="200" t="s">
        <v>280</v>
      </c>
      <c r="H313" s="201">
        <v>6457.518</v>
      </c>
      <c r="I313" s="202"/>
      <c r="J313" s="203">
        <f>ROUND(I313*H313,2)</f>
        <v>0</v>
      </c>
      <c r="K313" s="199" t="s">
        <v>194</v>
      </c>
      <c r="L313" s="44"/>
      <c r="M313" s="204" t="s">
        <v>19</v>
      </c>
      <c r="N313" s="205" t="s">
        <v>44</v>
      </c>
      <c r="O313" s="84"/>
      <c r="P313" s="206">
        <f>O313*H313</f>
        <v>0</v>
      </c>
      <c r="Q313" s="206">
        <v>0</v>
      </c>
      <c r="R313" s="206">
        <f>Q313*H313</f>
        <v>0</v>
      </c>
      <c r="S313" s="206">
        <v>0</v>
      </c>
      <c r="T313" s="207">
        <f>S313*H313</f>
        <v>0</v>
      </c>
      <c r="AR313" s="208" t="s">
        <v>141</v>
      </c>
      <c r="AT313" s="208" t="s">
        <v>137</v>
      </c>
      <c r="AU313" s="208" t="s">
        <v>83</v>
      </c>
      <c r="AY313" s="18" t="s">
        <v>142</v>
      </c>
      <c r="BE313" s="209">
        <f>IF(N313="základní",J313,0)</f>
        <v>0</v>
      </c>
      <c r="BF313" s="209">
        <f>IF(N313="snížená",J313,0)</f>
        <v>0</v>
      </c>
      <c r="BG313" s="209">
        <f>IF(N313="zákl. přenesená",J313,0)</f>
        <v>0</v>
      </c>
      <c r="BH313" s="209">
        <f>IF(N313="sníž. přenesená",J313,0)</f>
        <v>0</v>
      </c>
      <c r="BI313" s="209">
        <f>IF(N313="nulová",J313,0)</f>
        <v>0</v>
      </c>
      <c r="BJ313" s="18" t="s">
        <v>81</v>
      </c>
      <c r="BK313" s="209">
        <f>ROUND(I313*H313,2)</f>
        <v>0</v>
      </c>
      <c r="BL313" s="18" t="s">
        <v>141</v>
      </c>
      <c r="BM313" s="208" t="s">
        <v>2025</v>
      </c>
    </row>
    <row r="314" s="12" customFormat="1">
      <c r="B314" s="226"/>
      <c r="C314" s="227"/>
      <c r="D314" s="228" t="s">
        <v>203</v>
      </c>
      <c r="E314" s="229" t="s">
        <v>19</v>
      </c>
      <c r="F314" s="230" t="s">
        <v>2026</v>
      </c>
      <c r="G314" s="227"/>
      <c r="H314" s="231">
        <v>6457.518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203</v>
      </c>
      <c r="AU314" s="237" t="s">
        <v>83</v>
      </c>
      <c r="AV314" s="12" t="s">
        <v>83</v>
      </c>
      <c r="AW314" s="12" t="s">
        <v>34</v>
      </c>
      <c r="AX314" s="12" t="s">
        <v>73</v>
      </c>
      <c r="AY314" s="237" t="s">
        <v>142</v>
      </c>
    </row>
    <row r="315" s="13" customFormat="1">
      <c r="B315" s="238"/>
      <c r="C315" s="239"/>
      <c r="D315" s="228" t="s">
        <v>203</v>
      </c>
      <c r="E315" s="240" t="s">
        <v>19</v>
      </c>
      <c r="F315" s="241" t="s">
        <v>1733</v>
      </c>
      <c r="G315" s="239"/>
      <c r="H315" s="240" t="s">
        <v>19</v>
      </c>
      <c r="I315" s="242"/>
      <c r="J315" s="239"/>
      <c r="K315" s="239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203</v>
      </c>
      <c r="AU315" s="247" t="s">
        <v>83</v>
      </c>
      <c r="AV315" s="13" t="s">
        <v>81</v>
      </c>
      <c r="AW315" s="13" t="s">
        <v>34</v>
      </c>
      <c r="AX315" s="13" t="s">
        <v>73</v>
      </c>
      <c r="AY315" s="247" t="s">
        <v>142</v>
      </c>
    </row>
    <row r="316" s="14" customFormat="1">
      <c r="B316" s="248"/>
      <c r="C316" s="249"/>
      <c r="D316" s="228" t="s">
        <v>203</v>
      </c>
      <c r="E316" s="250" t="s">
        <v>19</v>
      </c>
      <c r="F316" s="251" t="s">
        <v>208</v>
      </c>
      <c r="G316" s="249"/>
      <c r="H316" s="252">
        <v>6457.518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203</v>
      </c>
      <c r="AU316" s="258" t="s">
        <v>83</v>
      </c>
      <c r="AV316" s="14" t="s">
        <v>141</v>
      </c>
      <c r="AW316" s="14" t="s">
        <v>34</v>
      </c>
      <c r="AX316" s="14" t="s">
        <v>81</v>
      </c>
      <c r="AY316" s="258" t="s">
        <v>142</v>
      </c>
    </row>
    <row r="317" s="1" customFormat="1" ht="24" customHeight="1">
      <c r="B317" s="39"/>
      <c r="C317" s="197" t="s">
        <v>989</v>
      </c>
      <c r="D317" s="197" t="s">
        <v>137</v>
      </c>
      <c r="E317" s="198" t="s">
        <v>2027</v>
      </c>
      <c r="F317" s="199" t="s">
        <v>2028</v>
      </c>
      <c r="G317" s="200" t="s">
        <v>280</v>
      </c>
      <c r="H317" s="201">
        <v>379.85399999999998</v>
      </c>
      <c r="I317" s="202"/>
      <c r="J317" s="203">
        <f>ROUND(I317*H317,2)</f>
        <v>0</v>
      </c>
      <c r="K317" s="199" t="s">
        <v>194</v>
      </c>
      <c r="L317" s="44"/>
      <c r="M317" s="204" t="s">
        <v>19</v>
      </c>
      <c r="N317" s="205" t="s">
        <v>44</v>
      </c>
      <c r="O317" s="84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AR317" s="208" t="s">
        <v>141</v>
      </c>
      <c r="AT317" s="208" t="s">
        <v>137</v>
      </c>
      <c r="AU317" s="208" t="s">
        <v>83</v>
      </c>
      <c r="AY317" s="18" t="s">
        <v>142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8" t="s">
        <v>81</v>
      </c>
      <c r="BK317" s="209">
        <f>ROUND(I317*H317,2)</f>
        <v>0</v>
      </c>
      <c r="BL317" s="18" t="s">
        <v>141</v>
      </c>
      <c r="BM317" s="208" t="s">
        <v>2029</v>
      </c>
    </row>
    <row r="318" s="1" customFormat="1" ht="36" customHeight="1">
      <c r="B318" s="39"/>
      <c r="C318" s="197" t="s">
        <v>993</v>
      </c>
      <c r="D318" s="197" t="s">
        <v>137</v>
      </c>
      <c r="E318" s="198" t="s">
        <v>2030</v>
      </c>
      <c r="F318" s="199" t="s">
        <v>2031</v>
      </c>
      <c r="G318" s="200" t="s">
        <v>280</v>
      </c>
      <c r="H318" s="201">
        <v>66.686000000000007</v>
      </c>
      <c r="I318" s="202"/>
      <c r="J318" s="203">
        <f>ROUND(I318*H318,2)</f>
        <v>0</v>
      </c>
      <c r="K318" s="199" t="s">
        <v>194</v>
      </c>
      <c r="L318" s="44"/>
      <c r="M318" s="204" t="s">
        <v>19</v>
      </c>
      <c r="N318" s="205" t="s">
        <v>44</v>
      </c>
      <c r="O318" s="84"/>
      <c r="P318" s="206">
        <f>O318*H318</f>
        <v>0</v>
      </c>
      <c r="Q318" s="206">
        <v>0</v>
      </c>
      <c r="R318" s="206">
        <f>Q318*H318</f>
        <v>0</v>
      </c>
      <c r="S318" s="206">
        <v>0</v>
      </c>
      <c r="T318" s="207">
        <f>S318*H318</f>
        <v>0</v>
      </c>
      <c r="AR318" s="208" t="s">
        <v>141</v>
      </c>
      <c r="AT318" s="208" t="s">
        <v>137</v>
      </c>
      <c r="AU318" s="208" t="s">
        <v>83</v>
      </c>
      <c r="AY318" s="18" t="s">
        <v>142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8" t="s">
        <v>81</v>
      </c>
      <c r="BK318" s="209">
        <f>ROUND(I318*H318,2)</f>
        <v>0</v>
      </c>
      <c r="BL318" s="18" t="s">
        <v>141</v>
      </c>
      <c r="BM318" s="208" t="s">
        <v>2032</v>
      </c>
    </row>
    <row r="319" s="1" customFormat="1" ht="36" customHeight="1">
      <c r="B319" s="39"/>
      <c r="C319" s="197" t="s">
        <v>997</v>
      </c>
      <c r="D319" s="197" t="s">
        <v>137</v>
      </c>
      <c r="E319" s="198" t="s">
        <v>2033</v>
      </c>
      <c r="F319" s="199" t="s">
        <v>2034</v>
      </c>
      <c r="G319" s="200" t="s">
        <v>280</v>
      </c>
      <c r="H319" s="201">
        <v>313.16800000000001</v>
      </c>
      <c r="I319" s="202"/>
      <c r="J319" s="203">
        <f>ROUND(I319*H319,2)</f>
        <v>0</v>
      </c>
      <c r="K319" s="199" t="s">
        <v>194</v>
      </c>
      <c r="L319" s="44"/>
      <c r="M319" s="204" t="s">
        <v>19</v>
      </c>
      <c r="N319" s="205" t="s">
        <v>44</v>
      </c>
      <c r="O319" s="84"/>
      <c r="P319" s="206">
        <f>O319*H319</f>
        <v>0</v>
      </c>
      <c r="Q319" s="206">
        <v>0</v>
      </c>
      <c r="R319" s="206">
        <f>Q319*H319</f>
        <v>0</v>
      </c>
      <c r="S319" s="206">
        <v>0</v>
      </c>
      <c r="T319" s="207">
        <f>S319*H319</f>
        <v>0</v>
      </c>
      <c r="AR319" s="208" t="s">
        <v>141</v>
      </c>
      <c r="AT319" s="208" t="s">
        <v>137</v>
      </c>
      <c r="AU319" s="208" t="s">
        <v>83</v>
      </c>
      <c r="AY319" s="18" t="s">
        <v>142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8" t="s">
        <v>81</v>
      </c>
      <c r="BK319" s="209">
        <f>ROUND(I319*H319,2)</f>
        <v>0</v>
      </c>
      <c r="BL319" s="18" t="s">
        <v>141</v>
      </c>
      <c r="BM319" s="208" t="s">
        <v>2035</v>
      </c>
    </row>
    <row r="320" s="11" customFormat="1" ht="22.8" customHeight="1">
      <c r="B320" s="210"/>
      <c r="C320" s="211"/>
      <c r="D320" s="212" t="s">
        <v>72</v>
      </c>
      <c r="E320" s="224" t="s">
        <v>1370</v>
      </c>
      <c r="F320" s="224" t="s">
        <v>1371</v>
      </c>
      <c r="G320" s="211"/>
      <c r="H320" s="211"/>
      <c r="I320" s="214"/>
      <c r="J320" s="225">
        <f>BK320</f>
        <v>0</v>
      </c>
      <c r="K320" s="211"/>
      <c r="L320" s="216"/>
      <c r="M320" s="217"/>
      <c r="N320" s="218"/>
      <c r="O320" s="218"/>
      <c r="P320" s="219">
        <f>P321</f>
        <v>0</v>
      </c>
      <c r="Q320" s="218"/>
      <c r="R320" s="219">
        <f>R321</f>
        <v>0</v>
      </c>
      <c r="S320" s="218"/>
      <c r="T320" s="220">
        <f>T321</f>
        <v>0</v>
      </c>
      <c r="AR320" s="221" t="s">
        <v>81</v>
      </c>
      <c r="AT320" s="222" t="s">
        <v>72</v>
      </c>
      <c r="AU320" s="222" t="s">
        <v>81</v>
      </c>
      <c r="AY320" s="221" t="s">
        <v>142</v>
      </c>
      <c r="BK320" s="223">
        <f>BK321</f>
        <v>0</v>
      </c>
    </row>
    <row r="321" s="1" customFormat="1" ht="48" customHeight="1">
      <c r="B321" s="39"/>
      <c r="C321" s="197" t="s">
        <v>1001</v>
      </c>
      <c r="D321" s="197" t="s">
        <v>137</v>
      </c>
      <c r="E321" s="198" t="s">
        <v>2036</v>
      </c>
      <c r="F321" s="199" t="s">
        <v>2037</v>
      </c>
      <c r="G321" s="200" t="s">
        <v>280</v>
      </c>
      <c r="H321" s="201">
        <v>4.5599999999999996</v>
      </c>
      <c r="I321" s="202"/>
      <c r="J321" s="203">
        <f>ROUND(I321*H321,2)</f>
        <v>0</v>
      </c>
      <c r="K321" s="199" t="s">
        <v>194</v>
      </c>
      <c r="L321" s="44"/>
      <c r="M321" s="274" t="s">
        <v>19</v>
      </c>
      <c r="N321" s="275" t="s">
        <v>44</v>
      </c>
      <c r="O321" s="276"/>
      <c r="P321" s="277">
        <f>O321*H321</f>
        <v>0</v>
      </c>
      <c r="Q321" s="277">
        <v>0</v>
      </c>
      <c r="R321" s="277">
        <f>Q321*H321</f>
        <v>0</v>
      </c>
      <c r="S321" s="277">
        <v>0</v>
      </c>
      <c r="T321" s="278">
        <f>S321*H321</f>
        <v>0</v>
      </c>
      <c r="AR321" s="208" t="s">
        <v>141</v>
      </c>
      <c r="AT321" s="208" t="s">
        <v>137</v>
      </c>
      <c r="AU321" s="208" t="s">
        <v>83</v>
      </c>
      <c r="AY321" s="18" t="s">
        <v>142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8" t="s">
        <v>81</v>
      </c>
      <c r="BK321" s="209">
        <f>ROUND(I321*H321,2)</f>
        <v>0</v>
      </c>
      <c r="BL321" s="18" t="s">
        <v>141</v>
      </c>
      <c r="BM321" s="208" t="s">
        <v>2038</v>
      </c>
    </row>
    <row r="322" s="1" customFormat="1" ht="6.96" customHeight="1">
      <c r="B322" s="59"/>
      <c r="C322" s="60"/>
      <c r="D322" s="60"/>
      <c r="E322" s="60"/>
      <c r="F322" s="60"/>
      <c r="G322" s="60"/>
      <c r="H322" s="60"/>
      <c r="I322" s="162"/>
      <c r="J322" s="60"/>
      <c r="K322" s="60"/>
      <c r="L322" s="44"/>
    </row>
  </sheetData>
  <sheetProtection sheet="1" autoFilter="0" formatColumns="0" formatRows="0" objects="1" scenarios="1" spinCount="100000" saltValue="yIc3wV+8jPdALXteronWuZJ6n1Xa8C4119Yi29id3mqfNId5xZQwWj+3G0iUHThmPW0vSVtuekelnXY7AZfYtg==" hashValue="P5mVzuJFb38gowbActR9hiMGUJ9JfsDPzfnVSwKYygtkjVPWsWpYWGAcssY7EsKs4aMB7fULMcXGmSXowRrLTw==" algorithmName="SHA-512" password="CC35"/>
  <autoFilter ref="C88:K32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98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2039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1650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ROUND(J86,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ROUND((SUM(BE86:BE300)),  2)</f>
        <v>0</v>
      </c>
      <c r="I33" s="151">
        <v>0.20999999999999999</v>
      </c>
      <c r="J33" s="150">
        <f>ROUND(((SUM(BE86:BE300))*I33),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ROUND((SUM(BF86:BF300)),  2)</f>
        <v>0</v>
      </c>
      <c r="I34" s="151">
        <v>0.14999999999999999</v>
      </c>
      <c r="J34" s="150">
        <f>ROUND(((SUM(BF86:BF300))*I34),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ROUND((SUM(BG86:BG300)),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ROUND((SUM(BH86:BH300)),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ROUND((SUM(BI86:BI300)),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351 - vodovod včetně přípojek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>Vladimír Baštář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J86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J87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J88</f>
        <v>0</v>
      </c>
      <c r="K61" s="180"/>
      <c r="L61" s="185"/>
    </row>
    <row r="62" s="9" customFormat="1" ht="19.92" customHeight="1">
      <c r="B62" s="179"/>
      <c r="C62" s="180"/>
      <c r="D62" s="181" t="s">
        <v>407</v>
      </c>
      <c r="E62" s="182"/>
      <c r="F62" s="182"/>
      <c r="G62" s="182"/>
      <c r="H62" s="182"/>
      <c r="I62" s="183"/>
      <c r="J62" s="184">
        <f>J184</f>
        <v>0</v>
      </c>
      <c r="K62" s="180"/>
      <c r="L62" s="185"/>
    </row>
    <row r="63" s="9" customFormat="1" ht="19.92" customHeight="1">
      <c r="B63" s="179"/>
      <c r="C63" s="180"/>
      <c r="D63" s="181" t="s">
        <v>408</v>
      </c>
      <c r="E63" s="182"/>
      <c r="F63" s="182"/>
      <c r="G63" s="182"/>
      <c r="H63" s="182"/>
      <c r="I63" s="183"/>
      <c r="J63" s="184">
        <f>J189</f>
        <v>0</v>
      </c>
      <c r="K63" s="180"/>
      <c r="L63" s="185"/>
    </row>
    <row r="64" s="9" customFormat="1" ht="19.92" customHeight="1">
      <c r="B64" s="179"/>
      <c r="C64" s="180"/>
      <c r="D64" s="181" t="s">
        <v>409</v>
      </c>
      <c r="E64" s="182"/>
      <c r="F64" s="182"/>
      <c r="G64" s="182"/>
      <c r="H64" s="182"/>
      <c r="I64" s="183"/>
      <c r="J64" s="184">
        <f>J192</f>
        <v>0</v>
      </c>
      <c r="K64" s="180"/>
      <c r="L64" s="185"/>
    </row>
    <row r="65" s="9" customFormat="1" ht="19.92" customHeight="1">
      <c r="B65" s="179"/>
      <c r="C65" s="180"/>
      <c r="D65" s="181" t="s">
        <v>411</v>
      </c>
      <c r="E65" s="182"/>
      <c r="F65" s="182"/>
      <c r="G65" s="182"/>
      <c r="H65" s="182"/>
      <c r="I65" s="183"/>
      <c r="J65" s="184">
        <f>J292</f>
        <v>0</v>
      </c>
      <c r="K65" s="180"/>
      <c r="L65" s="185"/>
    </row>
    <row r="66" s="9" customFormat="1" ht="19.92" customHeight="1">
      <c r="B66" s="179"/>
      <c r="C66" s="180"/>
      <c r="D66" s="181" t="s">
        <v>412</v>
      </c>
      <c r="E66" s="182"/>
      <c r="F66" s="182"/>
      <c r="G66" s="182"/>
      <c r="H66" s="182"/>
      <c r="I66" s="183"/>
      <c r="J66" s="184">
        <f>J299</f>
        <v>0</v>
      </c>
      <c r="K66" s="180"/>
      <c r="L66" s="185"/>
    </row>
    <row r="67" s="1" customFormat="1" ht="21.84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="1" customFormat="1" ht="6.96" customHeight="1">
      <c r="B68" s="59"/>
      <c r="C68" s="60"/>
      <c r="D68" s="60"/>
      <c r="E68" s="60"/>
      <c r="F68" s="60"/>
      <c r="G68" s="60"/>
      <c r="H68" s="60"/>
      <c r="I68" s="162"/>
      <c r="J68" s="60"/>
      <c r="K68" s="60"/>
      <c r="L68" s="44"/>
    </row>
    <row r="72" s="1" customFormat="1" ht="6.96" customHeight="1">
      <c r="B72" s="61"/>
      <c r="C72" s="62"/>
      <c r="D72" s="62"/>
      <c r="E72" s="62"/>
      <c r="F72" s="62"/>
      <c r="G72" s="62"/>
      <c r="H72" s="62"/>
      <c r="I72" s="165"/>
      <c r="J72" s="62"/>
      <c r="K72" s="62"/>
      <c r="L72" s="44"/>
    </row>
    <row r="73" s="1" customFormat="1" ht="24.96" customHeight="1">
      <c r="B73" s="39"/>
      <c r="C73" s="24" t="s">
        <v>124</v>
      </c>
      <c r="D73" s="40"/>
      <c r="E73" s="40"/>
      <c r="F73" s="40"/>
      <c r="G73" s="40"/>
      <c r="H73" s="40"/>
      <c r="I73" s="136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16.5" customHeight="1">
      <c r="B76" s="39"/>
      <c r="C76" s="40"/>
      <c r="D76" s="40"/>
      <c r="E76" s="166" t="str">
        <f>E7</f>
        <v>Rekonstrukce Peškovy ulice - 1. etapa, DI1</v>
      </c>
      <c r="F76" s="33"/>
      <c r="G76" s="33"/>
      <c r="H76" s="33"/>
      <c r="I76" s="136"/>
      <c r="J76" s="40"/>
      <c r="K76" s="40"/>
      <c r="L76" s="44"/>
    </row>
    <row r="77" s="1" customFormat="1" ht="12" customHeight="1">
      <c r="B77" s="39"/>
      <c r="C77" s="33" t="s">
        <v>115</v>
      </c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6.5" customHeight="1">
      <c r="B78" s="39"/>
      <c r="C78" s="40"/>
      <c r="D78" s="40"/>
      <c r="E78" s="69" t="str">
        <f>E9</f>
        <v>351 - vodovod včetně přípojek - etapa 1</v>
      </c>
      <c r="F78" s="40"/>
      <c r="G78" s="40"/>
      <c r="H78" s="40"/>
      <c r="I78" s="136"/>
      <c r="J78" s="40"/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" customFormat="1" ht="12" customHeight="1">
      <c r="B80" s="39"/>
      <c r="C80" s="33" t="s">
        <v>21</v>
      </c>
      <c r="D80" s="40"/>
      <c r="E80" s="40"/>
      <c r="F80" s="28" t="str">
        <f>F12</f>
        <v xml:space="preserve"> </v>
      </c>
      <c r="G80" s="40"/>
      <c r="H80" s="40"/>
      <c r="I80" s="139" t="s">
        <v>23</v>
      </c>
      <c r="J80" s="72" t="str">
        <f>IF(J12="","",J12)</f>
        <v>17. 3. 2020</v>
      </c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="1" customFormat="1" ht="15.15" customHeight="1">
      <c r="B82" s="39"/>
      <c r="C82" s="33" t="s">
        <v>25</v>
      </c>
      <c r="D82" s="40"/>
      <c r="E82" s="40"/>
      <c r="F82" s="28" t="str">
        <f>E15</f>
        <v xml:space="preserve"> </v>
      </c>
      <c r="G82" s="40"/>
      <c r="H82" s="40"/>
      <c r="I82" s="139" t="s">
        <v>32</v>
      </c>
      <c r="J82" s="37" t="str">
        <f>E21</f>
        <v xml:space="preserve"> </v>
      </c>
      <c r="K82" s="40"/>
      <c r="L82" s="44"/>
    </row>
    <row r="83" s="1" customFormat="1" ht="15.15" customHeight="1">
      <c r="B83" s="39"/>
      <c r="C83" s="33" t="s">
        <v>30</v>
      </c>
      <c r="D83" s="40"/>
      <c r="E83" s="40"/>
      <c r="F83" s="28" t="str">
        <f>IF(E18="","",E18)</f>
        <v>Vyplň údaj</v>
      </c>
      <c r="G83" s="40"/>
      <c r="H83" s="40"/>
      <c r="I83" s="139" t="s">
        <v>35</v>
      </c>
      <c r="J83" s="37" t="str">
        <f>E24</f>
        <v>Vladimír Baštář</v>
      </c>
      <c r="K83" s="40"/>
      <c r="L83" s="44"/>
    </row>
    <row r="84" s="1" customFormat="1" ht="10.32" customHeight="1"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44"/>
    </row>
    <row r="85" s="10" customFormat="1" ht="29.28" customHeight="1">
      <c r="B85" s="186"/>
      <c r="C85" s="187" t="s">
        <v>125</v>
      </c>
      <c r="D85" s="188" t="s">
        <v>58</v>
      </c>
      <c r="E85" s="188" t="s">
        <v>54</v>
      </c>
      <c r="F85" s="188" t="s">
        <v>55</v>
      </c>
      <c r="G85" s="188" t="s">
        <v>126</v>
      </c>
      <c r="H85" s="188" t="s">
        <v>127</v>
      </c>
      <c r="I85" s="189" t="s">
        <v>128</v>
      </c>
      <c r="J85" s="190" t="s">
        <v>120</v>
      </c>
      <c r="K85" s="191" t="s">
        <v>129</v>
      </c>
      <c r="L85" s="192"/>
      <c r="M85" s="92" t="s">
        <v>19</v>
      </c>
      <c r="N85" s="93" t="s">
        <v>43</v>
      </c>
      <c r="O85" s="93" t="s">
        <v>130</v>
      </c>
      <c r="P85" s="93" t="s">
        <v>131</v>
      </c>
      <c r="Q85" s="93" t="s">
        <v>132</v>
      </c>
      <c r="R85" s="93" t="s">
        <v>133</v>
      </c>
      <c r="S85" s="93" t="s">
        <v>134</v>
      </c>
      <c r="T85" s="94" t="s">
        <v>135</v>
      </c>
    </row>
    <row r="86" s="1" customFormat="1" ht="22.8" customHeight="1">
      <c r="B86" s="39"/>
      <c r="C86" s="99" t="s">
        <v>136</v>
      </c>
      <c r="D86" s="40"/>
      <c r="E86" s="40"/>
      <c r="F86" s="40"/>
      <c r="G86" s="40"/>
      <c r="H86" s="40"/>
      <c r="I86" s="136"/>
      <c r="J86" s="193">
        <f>BK86</f>
        <v>0</v>
      </c>
      <c r="K86" s="40"/>
      <c r="L86" s="44"/>
      <c r="M86" s="95"/>
      <c r="N86" s="96"/>
      <c r="O86" s="96"/>
      <c r="P86" s="194">
        <f>P87</f>
        <v>0</v>
      </c>
      <c r="Q86" s="96"/>
      <c r="R86" s="194">
        <f>R87</f>
        <v>548.60586671999999</v>
      </c>
      <c r="S86" s="96"/>
      <c r="T86" s="195">
        <f>T87</f>
        <v>165.47559999999999</v>
      </c>
      <c r="AT86" s="18" t="s">
        <v>72</v>
      </c>
      <c r="AU86" s="18" t="s">
        <v>121</v>
      </c>
      <c r="BK86" s="196">
        <f>BK87</f>
        <v>0</v>
      </c>
    </row>
    <row r="87" s="11" customFormat="1" ht="25.92" customHeight="1">
      <c r="B87" s="210"/>
      <c r="C87" s="211"/>
      <c r="D87" s="212" t="s">
        <v>72</v>
      </c>
      <c r="E87" s="213" t="s">
        <v>196</v>
      </c>
      <c r="F87" s="213" t="s">
        <v>197</v>
      </c>
      <c r="G87" s="211"/>
      <c r="H87" s="211"/>
      <c r="I87" s="214"/>
      <c r="J87" s="215">
        <f>BK87</f>
        <v>0</v>
      </c>
      <c r="K87" s="211"/>
      <c r="L87" s="216"/>
      <c r="M87" s="217"/>
      <c r="N87" s="218"/>
      <c r="O87" s="218"/>
      <c r="P87" s="219">
        <f>P88+P184+P189+P192+P292+P299</f>
        <v>0</v>
      </c>
      <c r="Q87" s="218"/>
      <c r="R87" s="219">
        <f>R88+R184+R189+R192+R292+R299</f>
        <v>548.60586671999999</v>
      </c>
      <c r="S87" s="218"/>
      <c r="T87" s="220">
        <f>T88+T184+T189+T192+T292+T299</f>
        <v>165.47559999999999</v>
      </c>
      <c r="AR87" s="221" t="s">
        <v>81</v>
      </c>
      <c r="AT87" s="222" t="s">
        <v>72</v>
      </c>
      <c r="AU87" s="222" t="s">
        <v>73</v>
      </c>
      <c r="AY87" s="221" t="s">
        <v>142</v>
      </c>
      <c r="BK87" s="223">
        <f>BK88+BK184+BK189+BK192+BK292+BK299</f>
        <v>0</v>
      </c>
    </row>
    <row r="88" s="11" customFormat="1" ht="22.8" customHeight="1">
      <c r="B88" s="210"/>
      <c r="C88" s="211"/>
      <c r="D88" s="212" t="s">
        <v>72</v>
      </c>
      <c r="E88" s="224" t="s">
        <v>81</v>
      </c>
      <c r="F88" s="224" t="s">
        <v>414</v>
      </c>
      <c r="G88" s="211"/>
      <c r="H88" s="211"/>
      <c r="I88" s="214"/>
      <c r="J88" s="225">
        <f>BK88</f>
        <v>0</v>
      </c>
      <c r="K88" s="211"/>
      <c r="L88" s="216"/>
      <c r="M88" s="217"/>
      <c r="N88" s="218"/>
      <c r="O88" s="218"/>
      <c r="P88" s="219">
        <f>SUM(P89:P183)</f>
        <v>0</v>
      </c>
      <c r="Q88" s="218"/>
      <c r="R88" s="219">
        <f>SUM(R89:R183)</f>
        <v>540.05154240000002</v>
      </c>
      <c r="S88" s="218"/>
      <c r="T88" s="220">
        <f>SUM(T89:T183)</f>
        <v>157.32919999999999</v>
      </c>
      <c r="AR88" s="221" t="s">
        <v>81</v>
      </c>
      <c r="AT88" s="222" t="s">
        <v>72</v>
      </c>
      <c r="AU88" s="222" t="s">
        <v>81</v>
      </c>
      <c r="AY88" s="221" t="s">
        <v>142</v>
      </c>
      <c r="BK88" s="223">
        <f>SUM(BK89:BK183)</f>
        <v>0</v>
      </c>
    </row>
    <row r="89" s="1" customFormat="1" ht="60" customHeight="1">
      <c r="B89" s="39"/>
      <c r="C89" s="197" t="s">
        <v>81</v>
      </c>
      <c r="D89" s="197" t="s">
        <v>137</v>
      </c>
      <c r="E89" s="198" t="s">
        <v>1655</v>
      </c>
      <c r="F89" s="199" t="s">
        <v>1656</v>
      </c>
      <c r="G89" s="200" t="s">
        <v>417</v>
      </c>
      <c r="H89" s="201">
        <v>346.51999999999998</v>
      </c>
      <c r="I89" s="202"/>
      <c r="J89" s="203">
        <f>ROUND(I89*H89,2)</f>
        <v>0</v>
      </c>
      <c r="K89" s="199" t="s">
        <v>194</v>
      </c>
      <c r="L89" s="44"/>
      <c r="M89" s="204" t="s">
        <v>19</v>
      </c>
      <c r="N89" s="205" t="s">
        <v>44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0.44</v>
      </c>
      <c r="T89" s="207">
        <f>S89*H89</f>
        <v>152.46879999999999</v>
      </c>
      <c r="AR89" s="208" t="s">
        <v>141</v>
      </c>
      <c r="AT89" s="208" t="s">
        <v>137</v>
      </c>
      <c r="AU89" s="208" t="s">
        <v>83</v>
      </c>
      <c r="AY89" s="18" t="s">
        <v>142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8" t="s">
        <v>81</v>
      </c>
      <c r="BK89" s="209">
        <f>ROUND(I89*H89,2)</f>
        <v>0</v>
      </c>
      <c r="BL89" s="18" t="s">
        <v>141</v>
      </c>
      <c r="BM89" s="208" t="s">
        <v>2040</v>
      </c>
    </row>
    <row r="90" s="12" customFormat="1">
      <c r="B90" s="226"/>
      <c r="C90" s="227"/>
      <c r="D90" s="228" t="s">
        <v>203</v>
      </c>
      <c r="E90" s="229" t="s">
        <v>19</v>
      </c>
      <c r="F90" s="230" t="s">
        <v>2041</v>
      </c>
      <c r="G90" s="227"/>
      <c r="H90" s="231">
        <v>300.51999999999998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203</v>
      </c>
      <c r="AU90" s="237" t="s">
        <v>83</v>
      </c>
      <c r="AV90" s="12" t="s">
        <v>83</v>
      </c>
      <c r="AW90" s="12" t="s">
        <v>34</v>
      </c>
      <c r="AX90" s="12" t="s">
        <v>73</v>
      </c>
      <c r="AY90" s="237" t="s">
        <v>142</v>
      </c>
    </row>
    <row r="91" s="12" customFormat="1">
      <c r="B91" s="226"/>
      <c r="C91" s="227"/>
      <c r="D91" s="228" t="s">
        <v>203</v>
      </c>
      <c r="E91" s="229" t="s">
        <v>19</v>
      </c>
      <c r="F91" s="230" t="s">
        <v>2042</v>
      </c>
      <c r="G91" s="227"/>
      <c r="H91" s="231">
        <v>46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203</v>
      </c>
      <c r="AU91" s="237" t="s">
        <v>83</v>
      </c>
      <c r="AV91" s="12" t="s">
        <v>83</v>
      </c>
      <c r="AW91" s="12" t="s">
        <v>34</v>
      </c>
      <c r="AX91" s="12" t="s">
        <v>73</v>
      </c>
      <c r="AY91" s="237" t="s">
        <v>142</v>
      </c>
    </row>
    <row r="92" s="14" customFormat="1">
      <c r="B92" s="248"/>
      <c r="C92" s="249"/>
      <c r="D92" s="228" t="s">
        <v>203</v>
      </c>
      <c r="E92" s="250" t="s">
        <v>19</v>
      </c>
      <c r="F92" s="251" t="s">
        <v>208</v>
      </c>
      <c r="G92" s="249"/>
      <c r="H92" s="252">
        <v>346.51999999999998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203</v>
      </c>
      <c r="AU92" s="258" t="s">
        <v>83</v>
      </c>
      <c r="AV92" s="14" t="s">
        <v>141</v>
      </c>
      <c r="AW92" s="14" t="s">
        <v>34</v>
      </c>
      <c r="AX92" s="14" t="s">
        <v>81</v>
      </c>
      <c r="AY92" s="258" t="s">
        <v>142</v>
      </c>
    </row>
    <row r="93" s="1" customFormat="1" ht="60" customHeight="1">
      <c r="B93" s="39"/>
      <c r="C93" s="197" t="s">
        <v>83</v>
      </c>
      <c r="D93" s="197" t="s">
        <v>137</v>
      </c>
      <c r="E93" s="198" t="s">
        <v>472</v>
      </c>
      <c r="F93" s="199" t="s">
        <v>473</v>
      </c>
      <c r="G93" s="200" t="s">
        <v>417</v>
      </c>
      <c r="H93" s="201">
        <v>16.760000000000002</v>
      </c>
      <c r="I93" s="202"/>
      <c r="J93" s="203">
        <f>ROUND(I93*H93,2)</f>
        <v>0</v>
      </c>
      <c r="K93" s="199" t="s">
        <v>194</v>
      </c>
      <c r="L93" s="44"/>
      <c r="M93" s="204" t="s">
        <v>19</v>
      </c>
      <c r="N93" s="205" t="s">
        <v>44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0.28999999999999998</v>
      </c>
      <c r="T93" s="207">
        <f>S93*H93</f>
        <v>4.8604000000000003</v>
      </c>
      <c r="AR93" s="208" t="s">
        <v>141</v>
      </c>
      <c r="AT93" s="208" t="s">
        <v>137</v>
      </c>
      <c r="AU93" s="208" t="s">
        <v>83</v>
      </c>
      <c r="AY93" s="18" t="s">
        <v>142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8" t="s">
        <v>81</v>
      </c>
      <c r="BK93" s="209">
        <f>ROUND(I93*H93,2)</f>
        <v>0</v>
      </c>
      <c r="BL93" s="18" t="s">
        <v>141</v>
      </c>
      <c r="BM93" s="208" t="s">
        <v>2043</v>
      </c>
    </row>
    <row r="94" s="12" customFormat="1">
      <c r="B94" s="226"/>
      <c r="C94" s="227"/>
      <c r="D94" s="228" t="s">
        <v>203</v>
      </c>
      <c r="E94" s="229" t="s">
        <v>19</v>
      </c>
      <c r="F94" s="230" t="s">
        <v>2044</v>
      </c>
      <c r="G94" s="227"/>
      <c r="H94" s="231">
        <v>1.76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203</v>
      </c>
      <c r="AU94" s="237" t="s">
        <v>83</v>
      </c>
      <c r="AV94" s="12" t="s">
        <v>83</v>
      </c>
      <c r="AW94" s="12" t="s">
        <v>34</v>
      </c>
      <c r="AX94" s="12" t="s">
        <v>73</v>
      </c>
      <c r="AY94" s="237" t="s">
        <v>142</v>
      </c>
    </row>
    <row r="95" s="12" customFormat="1">
      <c r="B95" s="226"/>
      <c r="C95" s="227"/>
      <c r="D95" s="228" t="s">
        <v>203</v>
      </c>
      <c r="E95" s="229" t="s">
        <v>19</v>
      </c>
      <c r="F95" s="230" t="s">
        <v>2045</v>
      </c>
      <c r="G95" s="227"/>
      <c r="H95" s="231">
        <v>15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203</v>
      </c>
      <c r="AU95" s="237" t="s">
        <v>83</v>
      </c>
      <c r="AV95" s="12" t="s">
        <v>83</v>
      </c>
      <c r="AW95" s="12" t="s">
        <v>34</v>
      </c>
      <c r="AX95" s="12" t="s">
        <v>73</v>
      </c>
      <c r="AY95" s="237" t="s">
        <v>142</v>
      </c>
    </row>
    <row r="96" s="14" customFormat="1">
      <c r="B96" s="248"/>
      <c r="C96" s="249"/>
      <c r="D96" s="228" t="s">
        <v>203</v>
      </c>
      <c r="E96" s="250" t="s">
        <v>19</v>
      </c>
      <c r="F96" s="251" t="s">
        <v>208</v>
      </c>
      <c r="G96" s="249"/>
      <c r="H96" s="252">
        <v>16.760000000000002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203</v>
      </c>
      <c r="AU96" s="258" t="s">
        <v>83</v>
      </c>
      <c r="AV96" s="14" t="s">
        <v>141</v>
      </c>
      <c r="AW96" s="14" t="s">
        <v>34</v>
      </c>
      <c r="AX96" s="14" t="s">
        <v>81</v>
      </c>
      <c r="AY96" s="258" t="s">
        <v>142</v>
      </c>
    </row>
    <row r="97" s="1" customFormat="1" ht="24" customHeight="1">
      <c r="B97" s="39"/>
      <c r="C97" s="197" t="s">
        <v>147</v>
      </c>
      <c r="D97" s="197" t="s">
        <v>137</v>
      </c>
      <c r="E97" s="198" t="s">
        <v>1660</v>
      </c>
      <c r="F97" s="199" t="s">
        <v>1661</v>
      </c>
      <c r="G97" s="200" t="s">
        <v>286</v>
      </c>
      <c r="H97" s="201">
        <v>184</v>
      </c>
      <c r="I97" s="202"/>
      <c r="J97" s="203">
        <f>ROUND(I97*H97,2)</f>
        <v>0</v>
      </c>
      <c r="K97" s="199" t="s">
        <v>194</v>
      </c>
      <c r="L97" s="44"/>
      <c r="M97" s="204" t="s">
        <v>19</v>
      </c>
      <c r="N97" s="205" t="s">
        <v>44</v>
      </c>
      <c r="O97" s="84"/>
      <c r="P97" s="206">
        <f>O97*H97</f>
        <v>0</v>
      </c>
      <c r="Q97" s="206">
        <v>3.0000000000000001E-05</v>
      </c>
      <c r="R97" s="206">
        <f>Q97*H97</f>
        <v>0.0055199999999999997</v>
      </c>
      <c r="S97" s="206">
        <v>0</v>
      </c>
      <c r="T97" s="207">
        <f>S97*H97</f>
        <v>0</v>
      </c>
      <c r="AR97" s="208" t="s">
        <v>141</v>
      </c>
      <c r="AT97" s="208" t="s">
        <v>137</v>
      </c>
      <c r="AU97" s="208" t="s">
        <v>83</v>
      </c>
      <c r="AY97" s="18" t="s">
        <v>142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8" t="s">
        <v>81</v>
      </c>
      <c r="BK97" s="209">
        <f>ROUND(I97*H97,2)</f>
        <v>0</v>
      </c>
      <c r="BL97" s="18" t="s">
        <v>141</v>
      </c>
      <c r="BM97" s="208" t="s">
        <v>2046</v>
      </c>
    </row>
    <row r="98" s="12" customFormat="1">
      <c r="B98" s="226"/>
      <c r="C98" s="227"/>
      <c r="D98" s="228" t="s">
        <v>203</v>
      </c>
      <c r="E98" s="229" t="s">
        <v>19</v>
      </c>
      <c r="F98" s="230" t="s">
        <v>2047</v>
      </c>
      <c r="G98" s="227"/>
      <c r="H98" s="231">
        <v>184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203</v>
      </c>
      <c r="AU98" s="237" t="s">
        <v>83</v>
      </c>
      <c r="AV98" s="12" t="s">
        <v>83</v>
      </c>
      <c r="AW98" s="12" t="s">
        <v>34</v>
      </c>
      <c r="AX98" s="12" t="s">
        <v>73</v>
      </c>
      <c r="AY98" s="237" t="s">
        <v>142</v>
      </c>
    </row>
    <row r="99" s="13" customFormat="1">
      <c r="B99" s="238"/>
      <c r="C99" s="239"/>
      <c r="D99" s="228" t="s">
        <v>203</v>
      </c>
      <c r="E99" s="240" t="s">
        <v>19</v>
      </c>
      <c r="F99" s="241" t="s">
        <v>2048</v>
      </c>
      <c r="G99" s="239"/>
      <c r="H99" s="240" t="s">
        <v>19</v>
      </c>
      <c r="I99" s="242"/>
      <c r="J99" s="239"/>
      <c r="K99" s="239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203</v>
      </c>
      <c r="AU99" s="247" t="s">
        <v>83</v>
      </c>
      <c r="AV99" s="13" t="s">
        <v>81</v>
      </c>
      <c r="AW99" s="13" t="s">
        <v>34</v>
      </c>
      <c r="AX99" s="13" t="s">
        <v>73</v>
      </c>
      <c r="AY99" s="247" t="s">
        <v>142</v>
      </c>
    </row>
    <row r="100" s="14" customFormat="1">
      <c r="B100" s="248"/>
      <c r="C100" s="249"/>
      <c r="D100" s="228" t="s">
        <v>203</v>
      </c>
      <c r="E100" s="250" t="s">
        <v>19</v>
      </c>
      <c r="F100" s="251" t="s">
        <v>208</v>
      </c>
      <c r="G100" s="249"/>
      <c r="H100" s="252">
        <v>184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203</v>
      </c>
      <c r="AU100" s="258" t="s">
        <v>83</v>
      </c>
      <c r="AV100" s="14" t="s">
        <v>141</v>
      </c>
      <c r="AW100" s="14" t="s">
        <v>34</v>
      </c>
      <c r="AX100" s="14" t="s">
        <v>81</v>
      </c>
      <c r="AY100" s="258" t="s">
        <v>142</v>
      </c>
    </row>
    <row r="101" s="1" customFormat="1" ht="36" customHeight="1">
      <c r="B101" s="39"/>
      <c r="C101" s="197" t="s">
        <v>141</v>
      </c>
      <c r="D101" s="197" t="s">
        <v>137</v>
      </c>
      <c r="E101" s="198" t="s">
        <v>1665</v>
      </c>
      <c r="F101" s="199" t="s">
        <v>1666</v>
      </c>
      <c r="G101" s="200" t="s">
        <v>1667</v>
      </c>
      <c r="H101" s="201">
        <v>23</v>
      </c>
      <c r="I101" s="202"/>
      <c r="J101" s="203">
        <f>ROUND(I101*H101,2)</f>
        <v>0</v>
      </c>
      <c r="K101" s="199" t="s">
        <v>194</v>
      </c>
      <c r="L101" s="44"/>
      <c r="M101" s="204" t="s">
        <v>19</v>
      </c>
      <c r="N101" s="205" t="s">
        <v>44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208" t="s">
        <v>141</v>
      </c>
      <c r="AT101" s="208" t="s">
        <v>137</v>
      </c>
      <c r="AU101" s="208" t="s">
        <v>83</v>
      </c>
      <c r="AY101" s="18" t="s">
        <v>142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8" t="s">
        <v>81</v>
      </c>
      <c r="BK101" s="209">
        <f>ROUND(I101*H101,2)</f>
        <v>0</v>
      </c>
      <c r="BL101" s="18" t="s">
        <v>141</v>
      </c>
      <c r="BM101" s="208" t="s">
        <v>2049</v>
      </c>
    </row>
    <row r="102" s="1" customFormat="1" ht="84" customHeight="1">
      <c r="B102" s="39"/>
      <c r="C102" s="197" t="s">
        <v>154</v>
      </c>
      <c r="D102" s="197" t="s">
        <v>137</v>
      </c>
      <c r="E102" s="198" t="s">
        <v>1669</v>
      </c>
      <c r="F102" s="199" t="s">
        <v>1670</v>
      </c>
      <c r="G102" s="200" t="s">
        <v>201</v>
      </c>
      <c r="H102" s="201">
        <v>7.2000000000000002</v>
      </c>
      <c r="I102" s="202"/>
      <c r="J102" s="203">
        <f>ROUND(I102*H102,2)</f>
        <v>0</v>
      </c>
      <c r="K102" s="199" t="s">
        <v>194</v>
      </c>
      <c r="L102" s="44"/>
      <c r="M102" s="204" t="s">
        <v>19</v>
      </c>
      <c r="N102" s="205" t="s">
        <v>44</v>
      </c>
      <c r="O102" s="84"/>
      <c r="P102" s="206">
        <f>O102*H102</f>
        <v>0</v>
      </c>
      <c r="Q102" s="206">
        <v>0.036900000000000002</v>
      </c>
      <c r="R102" s="206">
        <f>Q102*H102</f>
        <v>0.26568000000000003</v>
      </c>
      <c r="S102" s="206">
        <v>0</v>
      </c>
      <c r="T102" s="207">
        <f>S102*H102</f>
        <v>0</v>
      </c>
      <c r="AR102" s="208" t="s">
        <v>141</v>
      </c>
      <c r="AT102" s="208" t="s">
        <v>137</v>
      </c>
      <c r="AU102" s="208" t="s">
        <v>83</v>
      </c>
      <c r="AY102" s="18" t="s">
        <v>142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81</v>
      </c>
      <c r="BK102" s="209">
        <f>ROUND(I102*H102,2)</f>
        <v>0</v>
      </c>
      <c r="BL102" s="18" t="s">
        <v>141</v>
      </c>
      <c r="BM102" s="208" t="s">
        <v>2050</v>
      </c>
    </row>
    <row r="103" s="12" customFormat="1">
      <c r="B103" s="226"/>
      <c r="C103" s="227"/>
      <c r="D103" s="228" t="s">
        <v>203</v>
      </c>
      <c r="E103" s="229" t="s">
        <v>19</v>
      </c>
      <c r="F103" s="230" t="s">
        <v>2051</v>
      </c>
      <c r="G103" s="227"/>
      <c r="H103" s="231">
        <v>7.2000000000000002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203</v>
      </c>
      <c r="AU103" s="237" t="s">
        <v>83</v>
      </c>
      <c r="AV103" s="12" t="s">
        <v>83</v>
      </c>
      <c r="AW103" s="12" t="s">
        <v>34</v>
      </c>
      <c r="AX103" s="12" t="s">
        <v>81</v>
      </c>
      <c r="AY103" s="237" t="s">
        <v>142</v>
      </c>
    </row>
    <row r="104" s="1" customFormat="1" ht="84" customHeight="1">
      <c r="B104" s="39"/>
      <c r="C104" s="197" t="s">
        <v>159</v>
      </c>
      <c r="D104" s="197" t="s">
        <v>137</v>
      </c>
      <c r="E104" s="198" t="s">
        <v>2052</v>
      </c>
      <c r="F104" s="199" t="s">
        <v>2053</v>
      </c>
      <c r="G104" s="200" t="s">
        <v>201</v>
      </c>
      <c r="H104" s="201">
        <v>2.3999999999999999</v>
      </c>
      <c r="I104" s="202"/>
      <c r="J104" s="203">
        <f>ROUND(I104*H104,2)</f>
        <v>0</v>
      </c>
      <c r="K104" s="199" t="s">
        <v>194</v>
      </c>
      <c r="L104" s="44"/>
      <c r="M104" s="204" t="s">
        <v>19</v>
      </c>
      <c r="N104" s="205" t="s">
        <v>44</v>
      </c>
      <c r="O104" s="84"/>
      <c r="P104" s="206">
        <f>O104*H104</f>
        <v>0</v>
      </c>
      <c r="Q104" s="206">
        <v>0.01269</v>
      </c>
      <c r="R104" s="206">
        <f>Q104*H104</f>
        <v>0.030455999999999997</v>
      </c>
      <c r="S104" s="206">
        <v>0</v>
      </c>
      <c r="T104" s="207">
        <f>S104*H104</f>
        <v>0</v>
      </c>
      <c r="AR104" s="208" t="s">
        <v>141</v>
      </c>
      <c r="AT104" s="208" t="s">
        <v>137</v>
      </c>
      <c r="AU104" s="208" t="s">
        <v>83</v>
      </c>
      <c r="AY104" s="18" t="s">
        <v>142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8" t="s">
        <v>81</v>
      </c>
      <c r="BK104" s="209">
        <f>ROUND(I104*H104,2)</f>
        <v>0</v>
      </c>
      <c r="BL104" s="18" t="s">
        <v>141</v>
      </c>
      <c r="BM104" s="208" t="s">
        <v>2054</v>
      </c>
    </row>
    <row r="105" s="12" customFormat="1">
      <c r="B105" s="226"/>
      <c r="C105" s="227"/>
      <c r="D105" s="228" t="s">
        <v>203</v>
      </c>
      <c r="E105" s="229" t="s">
        <v>19</v>
      </c>
      <c r="F105" s="230" t="s">
        <v>2055</v>
      </c>
      <c r="G105" s="227"/>
      <c r="H105" s="231">
        <v>2.3999999999999999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203</v>
      </c>
      <c r="AU105" s="237" t="s">
        <v>83</v>
      </c>
      <c r="AV105" s="12" t="s">
        <v>83</v>
      </c>
      <c r="AW105" s="12" t="s">
        <v>34</v>
      </c>
      <c r="AX105" s="12" t="s">
        <v>81</v>
      </c>
      <c r="AY105" s="237" t="s">
        <v>142</v>
      </c>
    </row>
    <row r="106" s="1" customFormat="1" ht="84" customHeight="1">
      <c r="B106" s="39"/>
      <c r="C106" s="197" t="s">
        <v>163</v>
      </c>
      <c r="D106" s="197" t="s">
        <v>137</v>
      </c>
      <c r="E106" s="198" t="s">
        <v>1673</v>
      </c>
      <c r="F106" s="199" t="s">
        <v>1674</v>
      </c>
      <c r="G106" s="200" t="s">
        <v>201</v>
      </c>
      <c r="H106" s="201">
        <v>32.399999999999999</v>
      </c>
      <c r="I106" s="202"/>
      <c r="J106" s="203">
        <f>ROUND(I106*H106,2)</f>
        <v>0</v>
      </c>
      <c r="K106" s="199" t="s">
        <v>194</v>
      </c>
      <c r="L106" s="44"/>
      <c r="M106" s="204" t="s">
        <v>19</v>
      </c>
      <c r="N106" s="205" t="s">
        <v>44</v>
      </c>
      <c r="O106" s="84"/>
      <c r="P106" s="206">
        <f>O106*H106</f>
        <v>0</v>
      </c>
      <c r="Q106" s="206">
        <v>0.036900000000000002</v>
      </c>
      <c r="R106" s="206">
        <f>Q106*H106</f>
        <v>1.19556</v>
      </c>
      <c r="S106" s="206">
        <v>0</v>
      </c>
      <c r="T106" s="207">
        <f>S106*H106</f>
        <v>0</v>
      </c>
      <c r="AR106" s="208" t="s">
        <v>141</v>
      </c>
      <c r="AT106" s="208" t="s">
        <v>137</v>
      </c>
      <c r="AU106" s="208" t="s">
        <v>83</v>
      </c>
      <c r="AY106" s="18" t="s">
        <v>142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8" t="s">
        <v>81</v>
      </c>
      <c r="BK106" s="209">
        <f>ROUND(I106*H106,2)</f>
        <v>0</v>
      </c>
      <c r="BL106" s="18" t="s">
        <v>141</v>
      </c>
      <c r="BM106" s="208" t="s">
        <v>2056</v>
      </c>
    </row>
    <row r="107" s="12" customFormat="1">
      <c r="B107" s="226"/>
      <c r="C107" s="227"/>
      <c r="D107" s="228" t="s">
        <v>203</v>
      </c>
      <c r="E107" s="229" t="s">
        <v>19</v>
      </c>
      <c r="F107" s="230" t="s">
        <v>2057</v>
      </c>
      <c r="G107" s="227"/>
      <c r="H107" s="231">
        <v>32.399999999999999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34</v>
      </c>
      <c r="AX107" s="12" t="s">
        <v>81</v>
      </c>
      <c r="AY107" s="237" t="s">
        <v>142</v>
      </c>
    </row>
    <row r="108" s="1" customFormat="1" ht="36" customHeight="1">
      <c r="B108" s="39"/>
      <c r="C108" s="197" t="s">
        <v>167</v>
      </c>
      <c r="D108" s="197" t="s">
        <v>137</v>
      </c>
      <c r="E108" s="198" t="s">
        <v>2058</v>
      </c>
      <c r="F108" s="199" t="s">
        <v>2059</v>
      </c>
      <c r="G108" s="200" t="s">
        <v>519</v>
      </c>
      <c r="H108" s="201">
        <v>8</v>
      </c>
      <c r="I108" s="202"/>
      <c r="J108" s="203">
        <f>ROUND(I108*H108,2)</f>
        <v>0</v>
      </c>
      <c r="K108" s="199" t="s">
        <v>194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141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141</v>
      </c>
      <c r="BM108" s="208" t="s">
        <v>2060</v>
      </c>
    </row>
    <row r="109" s="12" customFormat="1">
      <c r="B109" s="226"/>
      <c r="C109" s="227"/>
      <c r="D109" s="228" t="s">
        <v>203</v>
      </c>
      <c r="E109" s="229" t="s">
        <v>19</v>
      </c>
      <c r="F109" s="230" t="s">
        <v>2061</v>
      </c>
      <c r="G109" s="227"/>
      <c r="H109" s="231">
        <v>8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203</v>
      </c>
      <c r="AU109" s="237" t="s">
        <v>83</v>
      </c>
      <c r="AV109" s="12" t="s">
        <v>83</v>
      </c>
      <c r="AW109" s="12" t="s">
        <v>34</v>
      </c>
      <c r="AX109" s="12" t="s">
        <v>73</v>
      </c>
      <c r="AY109" s="237" t="s">
        <v>142</v>
      </c>
    </row>
    <row r="110" s="13" customFormat="1">
      <c r="B110" s="238"/>
      <c r="C110" s="239"/>
      <c r="D110" s="228" t="s">
        <v>203</v>
      </c>
      <c r="E110" s="240" t="s">
        <v>19</v>
      </c>
      <c r="F110" s="241" t="s">
        <v>2062</v>
      </c>
      <c r="G110" s="239"/>
      <c r="H110" s="240" t="s">
        <v>19</v>
      </c>
      <c r="I110" s="242"/>
      <c r="J110" s="239"/>
      <c r="K110" s="239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203</v>
      </c>
      <c r="AU110" s="247" t="s">
        <v>83</v>
      </c>
      <c r="AV110" s="13" t="s">
        <v>81</v>
      </c>
      <c r="AW110" s="13" t="s">
        <v>34</v>
      </c>
      <c r="AX110" s="13" t="s">
        <v>73</v>
      </c>
      <c r="AY110" s="247" t="s">
        <v>142</v>
      </c>
    </row>
    <row r="111" s="14" customFormat="1">
      <c r="B111" s="248"/>
      <c r="C111" s="249"/>
      <c r="D111" s="228" t="s">
        <v>203</v>
      </c>
      <c r="E111" s="250" t="s">
        <v>19</v>
      </c>
      <c r="F111" s="251" t="s">
        <v>208</v>
      </c>
      <c r="G111" s="249"/>
      <c r="H111" s="252">
        <v>8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203</v>
      </c>
      <c r="AU111" s="258" t="s">
        <v>83</v>
      </c>
      <c r="AV111" s="14" t="s">
        <v>141</v>
      </c>
      <c r="AW111" s="14" t="s">
        <v>34</v>
      </c>
      <c r="AX111" s="14" t="s">
        <v>81</v>
      </c>
      <c r="AY111" s="258" t="s">
        <v>142</v>
      </c>
    </row>
    <row r="112" s="1" customFormat="1" ht="36" customHeight="1">
      <c r="B112" s="39"/>
      <c r="C112" s="197" t="s">
        <v>171</v>
      </c>
      <c r="D112" s="197" t="s">
        <v>137</v>
      </c>
      <c r="E112" s="198" t="s">
        <v>2063</v>
      </c>
      <c r="F112" s="199" t="s">
        <v>2064</v>
      </c>
      <c r="G112" s="200" t="s">
        <v>519</v>
      </c>
      <c r="H112" s="201">
        <v>2</v>
      </c>
      <c r="I112" s="202"/>
      <c r="J112" s="203">
        <f>ROUND(I112*H112,2)</f>
        <v>0</v>
      </c>
      <c r="K112" s="199" t="s">
        <v>194</v>
      </c>
      <c r="L112" s="44"/>
      <c r="M112" s="204" t="s">
        <v>19</v>
      </c>
      <c r="N112" s="205" t="s">
        <v>44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08" t="s">
        <v>141</v>
      </c>
      <c r="AT112" s="208" t="s">
        <v>137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141</v>
      </c>
      <c r="BM112" s="208" t="s">
        <v>2065</v>
      </c>
    </row>
    <row r="113" s="12" customFormat="1">
      <c r="B113" s="226"/>
      <c r="C113" s="227"/>
      <c r="D113" s="228" t="s">
        <v>203</v>
      </c>
      <c r="E113" s="229" t="s">
        <v>19</v>
      </c>
      <c r="F113" s="230" t="s">
        <v>2066</v>
      </c>
      <c r="G113" s="227"/>
      <c r="H113" s="231">
        <v>2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203</v>
      </c>
      <c r="AU113" s="237" t="s">
        <v>83</v>
      </c>
      <c r="AV113" s="12" t="s">
        <v>83</v>
      </c>
      <c r="AW113" s="12" t="s">
        <v>34</v>
      </c>
      <c r="AX113" s="12" t="s">
        <v>73</v>
      </c>
      <c r="AY113" s="237" t="s">
        <v>142</v>
      </c>
    </row>
    <row r="114" s="13" customFormat="1">
      <c r="B114" s="238"/>
      <c r="C114" s="239"/>
      <c r="D114" s="228" t="s">
        <v>203</v>
      </c>
      <c r="E114" s="240" t="s">
        <v>19</v>
      </c>
      <c r="F114" s="241" t="s">
        <v>2067</v>
      </c>
      <c r="G114" s="239"/>
      <c r="H114" s="240" t="s">
        <v>19</v>
      </c>
      <c r="I114" s="242"/>
      <c r="J114" s="239"/>
      <c r="K114" s="239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203</v>
      </c>
      <c r="AU114" s="247" t="s">
        <v>83</v>
      </c>
      <c r="AV114" s="13" t="s">
        <v>81</v>
      </c>
      <c r="AW114" s="13" t="s">
        <v>34</v>
      </c>
      <c r="AX114" s="13" t="s">
        <v>73</v>
      </c>
      <c r="AY114" s="247" t="s">
        <v>142</v>
      </c>
    </row>
    <row r="115" s="14" customFormat="1">
      <c r="B115" s="248"/>
      <c r="C115" s="249"/>
      <c r="D115" s="228" t="s">
        <v>203</v>
      </c>
      <c r="E115" s="250" t="s">
        <v>19</v>
      </c>
      <c r="F115" s="251" t="s">
        <v>208</v>
      </c>
      <c r="G115" s="249"/>
      <c r="H115" s="252">
        <v>2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203</v>
      </c>
      <c r="AU115" s="258" t="s">
        <v>83</v>
      </c>
      <c r="AV115" s="14" t="s">
        <v>141</v>
      </c>
      <c r="AW115" s="14" t="s">
        <v>34</v>
      </c>
      <c r="AX115" s="14" t="s">
        <v>81</v>
      </c>
      <c r="AY115" s="258" t="s">
        <v>142</v>
      </c>
    </row>
    <row r="116" s="1" customFormat="1" ht="48" customHeight="1">
      <c r="B116" s="39"/>
      <c r="C116" s="197" t="s">
        <v>175</v>
      </c>
      <c r="D116" s="197" t="s">
        <v>137</v>
      </c>
      <c r="E116" s="198" t="s">
        <v>2068</v>
      </c>
      <c r="F116" s="199" t="s">
        <v>2069</v>
      </c>
      <c r="G116" s="200" t="s">
        <v>519</v>
      </c>
      <c r="H116" s="201">
        <v>609.93399999999997</v>
      </c>
      <c r="I116" s="202"/>
      <c r="J116" s="203">
        <f>ROUND(I116*H116,2)</f>
        <v>0</v>
      </c>
      <c r="K116" s="199" t="s">
        <v>194</v>
      </c>
      <c r="L116" s="44"/>
      <c r="M116" s="204" t="s">
        <v>19</v>
      </c>
      <c r="N116" s="205" t="s">
        <v>44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08" t="s">
        <v>141</v>
      </c>
      <c r="AT116" s="208" t="s">
        <v>137</v>
      </c>
      <c r="AU116" s="208" t="s">
        <v>83</v>
      </c>
      <c r="AY116" s="18" t="s">
        <v>142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8" t="s">
        <v>81</v>
      </c>
      <c r="BK116" s="209">
        <f>ROUND(I116*H116,2)</f>
        <v>0</v>
      </c>
      <c r="BL116" s="18" t="s">
        <v>141</v>
      </c>
      <c r="BM116" s="208" t="s">
        <v>2070</v>
      </c>
    </row>
    <row r="117" s="12" customFormat="1">
      <c r="B117" s="226"/>
      <c r="C117" s="227"/>
      <c r="D117" s="228" t="s">
        <v>203</v>
      </c>
      <c r="E117" s="229" t="s">
        <v>19</v>
      </c>
      <c r="F117" s="230" t="s">
        <v>2071</v>
      </c>
      <c r="G117" s="227"/>
      <c r="H117" s="231">
        <v>531.85400000000004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203</v>
      </c>
      <c r="AU117" s="237" t="s">
        <v>83</v>
      </c>
      <c r="AV117" s="12" t="s">
        <v>83</v>
      </c>
      <c r="AW117" s="12" t="s">
        <v>34</v>
      </c>
      <c r="AX117" s="12" t="s">
        <v>73</v>
      </c>
      <c r="AY117" s="237" t="s">
        <v>142</v>
      </c>
    </row>
    <row r="118" s="12" customFormat="1">
      <c r="B118" s="226"/>
      <c r="C118" s="227"/>
      <c r="D118" s="228" t="s">
        <v>203</v>
      </c>
      <c r="E118" s="229" t="s">
        <v>19</v>
      </c>
      <c r="F118" s="230" t="s">
        <v>2072</v>
      </c>
      <c r="G118" s="227"/>
      <c r="H118" s="231">
        <v>78.079999999999998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203</v>
      </c>
      <c r="AU118" s="237" t="s">
        <v>83</v>
      </c>
      <c r="AV118" s="12" t="s">
        <v>83</v>
      </c>
      <c r="AW118" s="12" t="s">
        <v>34</v>
      </c>
      <c r="AX118" s="12" t="s">
        <v>73</v>
      </c>
      <c r="AY118" s="237" t="s">
        <v>142</v>
      </c>
    </row>
    <row r="119" s="14" customFormat="1">
      <c r="B119" s="248"/>
      <c r="C119" s="249"/>
      <c r="D119" s="228" t="s">
        <v>203</v>
      </c>
      <c r="E119" s="250" t="s">
        <v>19</v>
      </c>
      <c r="F119" s="251" t="s">
        <v>208</v>
      </c>
      <c r="G119" s="249"/>
      <c r="H119" s="252">
        <v>609.93400000000008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203</v>
      </c>
      <c r="AU119" s="258" t="s">
        <v>83</v>
      </c>
      <c r="AV119" s="14" t="s">
        <v>141</v>
      </c>
      <c r="AW119" s="14" t="s">
        <v>34</v>
      </c>
      <c r="AX119" s="14" t="s">
        <v>81</v>
      </c>
      <c r="AY119" s="258" t="s">
        <v>142</v>
      </c>
    </row>
    <row r="120" s="13" customFormat="1">
      <c r="B120" s="238"/>
      <c r="C120" s="239"/>
      <c r="D120" s="228" t="s">
        <v>203</v>
      </c>
      <c r="E120" s="240" t="s">
        <v>19</v>
      </c>
      <c r="F120" s="241" t="s">
        <v>1692</v>
      </c>
      <c r="G120" s="239"/>
      <c r="H120" s="240" t="s">
        <v>19</v>
      </c>
      <c r="I120" s="242"/>
      <c r="J120" s="239"/>
      <c r="K120" s="239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203</v>
      </c>
      <c r="AU120" s="247" t="s">
        <v>83</v>
      </c>
      <c r="AV120" s="13" t="s">
        <v>81</v>
      </c>
      <c r="AW120" s="13" t="s">
        <v>34</v>
      </c>
      <c r="AX120" s="13" t="s">
        <v>73</v>
      </c>
      <c r="AY120" s="247" t="s">
        <v>142</v>
      </c>
    </row>
    <row r="121" s="1" customFormat="1" ht="48" customHeight="1">
      <c r="B121" s="39"/>
      <c r="C121" s="197" t="s">
        <v>179</v>
      </c>
      <c r="D121" s="197" t="s">
        <v>137</v>
      </c>
      <c r="E121" s="198" t="s">
        <v>2073</v>
      </c>
      <c r="F121" s="199" t="s">
        <v>2074</v>
      </c>
      <c r="G121" s="200" t="s">
        <v>519</v>
      </c>
      <c r="H121" s="201">
        <v>152.48400000000001</v>
      </c>
      <c r="I121" s="202"/>
      <c r="J121" s="203">
        <f>ROUND(I121*H121,2)</f>
        <v>0</v>
      </c>
      <c r="K121" s="199" t="s">
        <v>194</v>
      </c>
      <c r="L121" s="44"/>
      <c r="M121" s="204" t="s">
        <v>19</v>
      </c>
      <c r="N121" s="205" t="s">
        <v>44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08" t="s">
        <v>141</v>
      </c>
      <c r="AT121" s="208" t="s">
        <v>137</v>
      </c>
      <c r="AU121" s="208" t="s">
        <v>83</v>
      </c>
      <c r="AY121" s="18" t="s">
        <v>142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8" t="s">
        <v>81</v>
      </c>
      <c r="BK121" s="209">
        <f>ROUND(I121*H121,2)</f>
        <v>0</v>
      </c>
      <c r="BL121" s="18" t="s">
        <v>141</v>
      </c>
      <c r="BM121" s="208" t="s">
        <v>2075</v>
      </c>
    </row>
    <row r="122" s="12" customFormat="1">
      <c r="B122" s="226"/>
      <c r="C122" s="227"/>
      <c r="D122" s="228" t="s">
        <v>203</v>
      </c>
      <c r="E122" s="229" t="s">
        <v>19</v>
      </c>
      <c r="F122" s="230" t="s">
        <v>2076</v>
      </c>
      <c r="G122" s="227"/>
      <c r="H122" s="231">
        <v>152.48400000000001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203</v>
      </c>
      <c r="AU122" s="237" t="s">
        <v>83</v>
      </c>
      <c r="AV122" s="12" t="s">
        <v>83</v>
      </c>
      <c r="AW122" s="12" t="s">
        <v>34</v>
      </c>
      <c r="AX122" s="12" t="s">
        <v>81</v>
      </c>
      <c r="AY122" s="237" t="s">
        <v>142</v>
      </c>
    </row>
    <row r="123" s="13" customFormat="1">
      <c r="B123" s="238"/>
      <c r="C123" s="239"/>
      <c r="D123" s="228" t="s">
        <v>203</v>
      </c>
      <c r="E123" s="240" t="s">
        <v>19</v>
      </c>
      <c r="F123" s="241" t="s">
        <v>1697</v>
      </c>
      <c r="G123" s="239"/>
      <c r="H123" s="240" t="s">
        <v>19</v>
      </c>
      <c r="I123" s="242"/>
      <c r="J123" s="239"/>
      <c r="K123" s="239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203</v>
      </c>
      <c r="AU123" s="247" t="s">
        <v>83</v>
      </c>
      <c r="AV123" s="13" t="s">
        <v>81</v>
      </c>
      <c r="AW123" s="13" t="s">
        <v>34</v>
      </c>
      <c r="AX123" s="13" t="s">
        <v>73</v>
      </c>
      <c r="AY123" s="247" t="s">
        <v>142</v>
      </c>
    </row>
    <row r="124" s="1" customFormat="1" ht="36" customHeight="1">
      <c r="B124" s="39"/>
      <c r="C124" s="197" t="s">
        <v>183</v>
      </c>
      <c r="D124" s="197" t="s">
        <v>137</v>
      </c>
      <c r="E124" s="198" t="s">
        <v>1698</v>
      </c>
      <c r="F124" s="199" t="s">
        <v>1699</v>
      </c>
      <c r="G124" s="200" t="s">
        <v>519</v>
      </c>
      <c r="H124" s="201">
        <v>77</v>
      </c>
      <c r="I124" s="202"/>
      <c r="J124" s="203">
        <f>ROUND(I124*H124,2)</f>
        <v>0</v>
      </c>
      <c r="K124" s="199" t="s">
        <v>194</v>
      </c>
      <c r="L124" s="44"/>
      <c r="M124" s="204" t="s">
        <v>19</v>
      </c>
      <c r="N124" s="205" t="s">
        <v>44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08" t="s">
        <v>141</v>
      </c>
      <c r="AT124" s="208" t="s">
        <v>137</v>
      </c>
      <c r="AU124" s="208" t="s">
        <v>83</v>
      </c>
      <c r="AY124" s="18" t="s">
        <v>142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8" t="s">
        <v>81</v>
      </c>
      <c r="BK124" s="209">
        <f>ROUND(I124*H124,2)</f>
        <v>0</v>
      </c>
      <c r="BL124" s="18" t="s">
        <v>141</v>
      </c>
      <c r="BM124" s="208" t="s">
        <v>2077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2078</v>
      </c>
      <c r="G125" s="227"/>
      <c r="H125" s="231">
        <v>77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81</v>
      </c>
      <c r="AY125" s="237" t="s">
        <v>142</v>
      </c>
    </row>
    <row r="126" s="1" customFormat="1" ht="36" customHeight="1">
      <c r="B126" s="39"/>
      <c r="C126" s="197" t="s">
        <v>187</v>
      </c>
      <c r="D126" s="197" t="s">
        <v>137</v>
      </c>
      <c r="E126" s="198" t="s">
        <v>2079</v>
      </c>
      <c r="F126" s="199" t="s">
        <v>2080</v>
      </c>
      <c r="G126" s="200" t="s">
        <v>417</v>
      </c>
      <c r="H126" s="201">
        <v>1403.96</v>
      </c>
      <c r="I126" s="202"/>
      <c r="J126" s="203">
        <f>ROUND(I126*H126,2)</f>
        <v>0</v>
      </c>
      <c r="K126" s="199" t="s">
        <v>194</v>
      </c>
      <c r="L126" s="44"/>
      <c r="M126" s="204" t="s">
        <v>19</v>
      </c>
      <c r="N126" s="205" t="s">
        <v>44</v>
      </c>
      <c r="O126" s="84"/>
      <c r="P126" s="206">
        <f>O126*H126</f>
        <v>0</v>
      </c>
      <c r="Q126" s="206">
        <v>0.00084000000000000003</v>
      </c>
      <c r="R126" s="206">
        <f>Q126*H126</f>
        <v>1.1793264000000001</v>
      </c>
      <c r="S126" s="206">
        <v>0</v>
      </c>
      <c r="T126" s="207">
        <f>S126*H126</f>
        <v>0</v>
      </c>
      <c r="AR126" s="208" t="s">
        <v>141</v>
      </c>
      <c r="AT126" s="208" t="s">
        <v>137</v>
      </c>
      <c r="AU126" s="208" t="s">
        <v>83</v>
      </c>
      <c r="AY126" s="18" t="s">
        <v>142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8" t="s">
        <v>81</v>
      </c>
      <c r="BK126" s="209">
        <f>ROUND(I126*H126,2)</f>
        <v>0</v>
      </c>
      <c r="BL126" s="18" t="s">
        <v>141</v>
      </c>
      <c r="BM126" s="208" t="s">
        <v>2081</v>
      </c>
    </row>
    <row r="127" s="12" customFormat="1">
      <c r="B127" s="226"/>
      <c r="C127" s="227"/>
      <c r="D127" s="228" t="s">
        <v>203</v>
      </c>
      <c r="E127" s="229" t="s">
        <v>19</v>
      </c>
      <c r="F127" s="230" t="s">
        <v>2082</v>
      </c>
      <c r="G127" s="227"/>
      <c r="H127" s="231">
        <v>1208.76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203</v>
      </c>
      <c r="AU127" s="237" t="s">
        <v>83</v>
      </c>
      <c r="AV127" s="12" t="s">
        <v>83</v>
      </c>
      <c r="AW127" s="12" t="s">
        <v>34</v>
      </c>
      <c r="AX127" s="12" t="s">
        <v>73</v>
      </c>
      <c r="AY127" s="237" t="s">
        <v>142</v>
      </c>
    </row>
    <row r="128" s="12" customFormat="1">
      <c r="B128" s="226"/>
      <c r="C128" s="227"/>
      <c r="D128" s="228" t="s">
        <v>203</v>
      </c>
      <c r="E128" s="229" t="s">
        <v>19</v>
      </c>
      <c r="F128" s="230" t="s">
        <v>2083</v>
      </c>
      <c r="G128" s="227"/>
      <c r="H128" s="231">
        <v>195.19999999999999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203</v>
      </c>
      <c r="AU128" s="237" t="s">
        <v>83</v>
      </c>
      <c r="AV128" s="12" t="s">
        <v>83</v>
      </c>
      <c r="AW128" s="12" t="s">
        <v>34</v>
      </c>
      <c r="AX128" s="12" t="s">
        <v>73</v>
      </c>
      <c r="AY128" s="237" t="s">
        <v>142</v>
      </c>
    </row>
    <row r="129" s="14" customFormat="1">
      <c r="B129" s="248"/>
      <c r="C129" s="249"/>
      <c r="D129" s="228" t="s">
        <v>203</v>
      </c>
      <c r="E129" s="250" t="s">
        <v>19</v>
      </c>
      <c r="F129" s="251" t="s">
        <v>208</v>
      </c>
      <c r="G129" s="249"/>
      <c r="H129" s="252">
        <v>1403.96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203</v>
      </c>
      <c r="AU129" s="258" t="s">
        <v>83</v>
      </c>
      <c r="AV129" s="14" t="s">
        <v>141</v>
      </c>
      <c r="AW129" s="14" t="s">
        <v>34</v>
      </c>
      <c r="AX129" s="14" t="s">
        <v>81</v>
      </c>
      <c r="AY129" s="258" t="s">
        <v>142</v>
      </c>
    </row>
    <row r="130" s="1" customFormat="1" ht="36" customHeight="1">
      <c r="B130" s="39"/>
      <c r="C130" s="197" t="s">
        <v>191</v>
      </c>
      <c r="D130" s="197" t="s">
        <v>137</v>
      </c>
      <c r="E130" s="198" t="s">
        <v>2084</v>
      </c>
      <c r="F130" s="199" t="s">
        <v>2085</v>
      </c>
      <c r="G130" s="200" t="s">
        <v>417</v>
      </c>
      <c r="H130" s="201">
        <v>1403.96</v>
      </c>
      <c r="I130" s="202"/>
      <c r="J130" s="203">
        <f>ROUND(I130*H130,2)</f>
        <v>0</v>
      </c>
      <c r="K130" s="199" t="s">
        <v>194</v>
      </c>
      <c r="L130" s="44"/>
      <c r="M130" s="204" t="s">
        <v>19</v>
      </c>
      <c r="N130" s="205" t="s">
        <v>44</v>
      </c>
      <c r="O130" s="8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08" t="s">
        <v>141</v>
      </c>
      <c r="AT130" s="208" t="s">
        <v>137</v>
      </c>
      <c r="AU130" s="208" t="s">
        <v>83</v>
      </c>
      <c r="AY130" s="18" t="s">
        <v>142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8" t="s">
        <v>81</v>
      </c>
      <c r="BK130" s="209">
        <f>ROUND(I130*H130,2)</f>
        <v>0</v>
      </c>
      <c r="BL130" s="18" t="s">
        <v>141</v>
      </c>
      <c r="BM130" s="208" t="s">
        <v>2086</v>
      </c>
    </row>
    <row r="131" s="12" customFormat="1">
      <c r="B131" s="226"/>
      <c r="C131" s="227"/>
      <c r="D131" s="228" t="s">
        <v>203</v>
      </c>
      <c r="E131" s="229" t="s">
        <v>19</v>
      </c>
      <c r="F131" s="230" t="s">
        <v>2087</v>
      </c>
      <c r="G131" s="227"/>
      <c r="H131" s="231">
        <v>1403.96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203</v>
      </c>
      <c r="AU131" s="237" t="s">
        <v>83</v>
      </c>
      <c r="AV131" s="12" t="s">
        <v>83</v>
      </c>
      <c r="AW131" s="12" t="s">
        <v>34</v>
      </c>
      <c r="AX131" s="12" t="s">
        <v>81</v>
      </c>
      <c r="AY131" s="237" t="s">
        <v>142</v>
      </c>
    </row>
    <row r="132" s="13" customFormat="1">
      <c r="B132" s="238"/>
      <c r="C132" s="239"/>
      <c r="D132" s="228" t="s">
        <v>203</v>
      </c>
      <c r="E132" s="240" t="s">
        <v>19</v>
      </c>
      <c r="F132" s="241" t="s">
        <v>2088</v>
      </c>
      <c r="G132" s="239"/>
      <c r="H132" s="240" t="s">
        <v>19</v>
      </c>
      <c r="I132" s="242"/>
      <c r="J132" s="239"/>
      <c r="K132" s="239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203</v>
      </c>
      <c r="AU132" s="247" t="s">
        <v>83</v>
      </c>
      <c r="AV132" s="13" t="s">
        <v>81</v>
      </c>
      <c r="AW132" s="13" t="s">
        <v>34</v>
      </c>
      <c r="AX132" s="13" t="s">
        <v>73</v>
      </c>
      <c r="AY132" s="247" t="s">
        <v>142</v>
      </c>
    </row>
    <row r="133" s="1" customFormat="1" ht="60" customHeight="1">
      <c r="B133" s="39"/>
      <c r="C133" s="197" t="s">
        <v>8</v>
      </c>
      <c r="D133" s="197" t="s">
        <v>137</v>
      </c>
      <c r="E133" s="198" t="s">
        <v>1712</v>
      </c>
      <c r="F133" s="199" t="s">
        <v>1713</v>
      </c>
      <c r="G133" s="200" t="s">
        <v>519</v>
      </c>
      <c r="H133" s="201">
        <v>308.96699999999998</v>
      </c>
      <c r="I133" s="202"/>
      <c r="J133" s="203">
        <f>ROUND(I133*H133,2)</f>
        <v>0</v>
      </c>
      <c r="K133" s="199" t="s">
        <v>194</v>
      </c>
      <c r="L133" s="44"/>
      <c r="M133" s="204" t="s">
        <v>19</v>
      </c>
      <c r="N133" s="205" t="s">
        <v>44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208" t="s">
        <v>141</v>
      </c>
      <c r="AT133" s="208" t="s">
        <v>137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141</v>
      </c>
      <c r="BM133" s="208" t="s">
        <v>2089</v>
      </c>
    </row>
    <row r="134" s="12" customFormat="1">
      <c r="B134" s="226"/>
      <c r="C134" s="227"/>
      <c r="D134" s="228" t="s">
        <v>203</v>
      </c>
      <c r="E134" s="229" t="s">
        <v>19</v>
      </c>
      <c r="F134" s="230" t="s">
        <v>2090</v>
      </c>
      <c r="G134" s="227"/>
      <c r="H134" s="231">
        <v>308.96699999999998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203</v>
      </c>
      <c r="AU134" s="237" t="s">
        <v>83</v>
      </c>
      <c r="AV134" s="12" t="s">
        <v>83</v>
      </c>
      <c r="AW134" s="12" t="s">
        <v>34</v>
      </c>
      <c r="AX134" s="12" t="s">
        <v>73</v>
      </c>
      <c r="AY134" s="237" t="s">
        <v>142</v>
      </c>
    </row>
    <row r="135" s="13" customFormat="1">
      <c r="B135" s="238"/>
      <c r="C135" s="239"/>
      <c r="D135" s="228" t="s">
        <v>203</v>
      </c>
      <c r="E135" s="240" t="s">
        <v>19</v>
      </c>
      <c r="F135" s="241" t="s">
        <v>1716</v>
      </c>
      <c r="G135" s="239"/>
      <c r="H135" s="240" t="s">
        <v>19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203</v>
      </c>
      <c r="AU135" s="247" t="s">
        <v>83</v>
      </c>
      <c r="AV135" s="13" t="s">
        <v>81</v>
      </c>
      <c r="AW135" s="13" t="s">
        <v>34</v>
      </c>
      <c r="AX135" s="13" t="s">
        <v>73</v>
      </c>
      <c r="AY135" s="247" t="s">
        <v>142</v>
      </c>
    </row>
    <row r="136" s="14" customFormat="1">
      <c r="B136" s="248"/>
      <c r="C136" s="249"/>
      <c r="D136" s="228" t="s">
        <v>203</v>
      </c>
      <c r="E136" s="250" t="s">
        <v>19</v>
      </c>
      <c r="F136" s="251" t="s">
        <v>208</v>
      </c>
      <c r="G136" s="249"/>
      <c r="H136" s="252">
        <v>308.96699999999998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203</v>
      </c>
      <c r="AU136" s="258" t="s">
        <v>83</v>
      </c>
      <c r="AV136" s="14" t="s">
        <v>141</v>
      </c>
      <c r="AW136" s="14" t="s">
        <v>34</v>
      </c>
      <c r="AX136" s="14" t="s">
        <v>81</v>
      </c>
      <c r="AY136" s="258" t="s">
        <v>142</v>
      </c>
    </row>
    <row r="137" s="1" customFormat="1" ht="60" customHeight="1">
      <c r="B137" s="39"/>
      <c r="C137" s="197" t="s">
        <v>209</v>
      </c>
      <c r="D137" s="197" t="s">
        <v>137</v>
      </c>
      <c r="E137" s="198" t="s">
        <v>1717</v>
      </c>
      <c r="F137" s="199" t="s">
        <v>1718</v>
      </c>
      <c r="G137" s="200" t="s">
        <v>519</v>
      </c>
      <c r="H137" s="201">
        <v>77.242000000000004</v>
      </c>
      <c r="I137" s="202"/>
      <c r="J137" s="203">
        <f>ROUND(I137*H137,2)</f>
        <v>0</v>
      </c>
      <c r="K137" s="199" t="s">
        <v>194</v>
      </c>
      <c r="L137" s="44"/>
      <c r="M137" s="204" t="s">
        <v>19</v>
      </c>
      <c r="N137" s="205" t="s">
        <v>44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08" t="s">
        <v>141</v>
      </c>
      <c r="AT137" s="208" t="s">
        <v>137</v>
      </c>
      <c r="AU137" s="208" t="s">
        <v>83</v>
      </c>
      <c r="AY137" s="18" t="s">
        <v>142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8" t="s">
        <v>81</v>
      </c>
      <c r="BK137" s="209">
        <f>ROUND(I137*H137,2)</f>
        <v>0</v>
      </c>
      <c r="BL137" s="18" t="s">
        <v>141</v>
      </c>
      <c r="BM137" s="208" t="s">
        <v>2091</v>
      </c>
    </row>
    <row r="138" s="12" customFormat="1">
      <c r="B138" s="226"/>
      <c r="C138" s="227"/>
      <c r="D138" s="228" t="s">
        <v>203</v>
      </c>
      <c r="E138" s="229" t="s">
        <v>19</v>
      </c>
      <c r="F138" s="230" t="s">
        <v>2092</v>
      </c>
      <c r="G138" s="227"/>
      <c r="H138" s="231">
        <v>77.242000000000004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203</v>
      </c>
      <c r="AU138" s="237" t="s">
        <v>83</v>
      </c>
      <c r="AV138" s="12" t="s">
        <v>83</v>
      </c>
      <c r="AW138" s="12" t="s">
        <v>34</v>
      </c>
      <c r="AX138" s="12" t="s">
        <v>73</v>
      </c>
      <c r="AY138" s="237" t="s">
        <v>142</v>
      </c>
    </row>
    <row r="139" s="13" customFormat="1">
      <c r="B139" s="238"/>
      <c r="C139" s="239"/>
      <c r="D139" s="228" t="s">
        <v>203</v>
      </c>
      <c r="E139" s="240" t="s">
        <v>19</v>
      </c>
      <c r="F139" s="241" t="s">
        <v>1716</v>
      </c>
      <c r="G139" s="239"/>
      <c r="H139" s="240" t="s">
        <v>19</v>
      </c>
      <c r="I139" s="242"/>
      <c r="J139" s="239"/>
      <c r="K139" s="239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203</v>
      </c>
      <c r="AU139" s="247" t="s">
        <v>83</v>
      </c>
      <c r="AV139" s="13" t="s">
        <v>81</v>
      </c>
      <c r="AW139" s="13" t="s">
        <v>34</v>
      </c>
      <c r="AX139" s="13" t="s">
        <v>73</v>
      </c>
      <c r="AY139" s="247" t="s">
        <v>142</v>
      </c>
    </row>
    <row r="140" s="14" customFormat="1">
      <c r="B140" s="248"/>
      <c r="C140" s="249"/>
      <c r="D140" s="228" t="s">
        <v>203</v>
      </c>
      <c r="E140" s="250" t="s">
        <v>19</v>
      </c>
      <c r="F140" s="251" t="s">
        <v>208</v>
      </c>
      <c r="G140" s="249"/>
      <c r="H140" s="252">
        <v>77.242000000000004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203</v>
      </c>
      <c r="AU140" s="258" t="s">
        <v>83</v>
      </c>
      <c r="AV140" s="14" t="s">
        <v>141</v>
      </c>
      <c r="AW140" s="14" t="s">
        <v>34</v>
      </c>
      <c r="AX140" s="14" t="s">
        <v>81</v>
      </c>
      <c r="AY140" s="258" t="s">
        <v>142</v>
      </c>
    </row>
    <row r="141" s="1" customFormat="1" ht="60" customHeight="1">
      <c r="B141" s="39"/>
      <c r="C141" s="197" t="s">
        <v>282</v>
      </c>
      <c r="D141" s="197" t="s">
        <v>137</v>
      </c>
      <c r="E141" s="198" t="s">
        <v>595</v>
      </c>
      <c r="F141" s="199" t="s">
        <v>596</v>
      </c>
      <c r="G141" s="200" t="s">
        <v>519</v>
      </c>
      <c r="H141" s="201">
        <v>733.78599999999994</v>
      </c>
      <c r="I141" s="202"/>
      <c r="J141" s="203">
        <f>ROUND(I141*H141,2)</f>
        <v>0</v>
      </c>
      <c r="K141" s="199" t="s">
        <v>194</v>
      </c>
      <c r="L141" s="44"/>
      <c r="M141" s="204" t="s">
        <v>19</v>
      </c>
      <c r="N141" s="205" t="s">
        <v>44</v>
      </c>
      <c r="O141" s="8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AR141" s="208" t="s">
        <v>141</v>
      </c>
      <c r="AT141" s="208" t="s">
        <v>137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2093</v>
      </c>
    </row>
    <row r="142" s="12" customFormat="1">
      <c r="B142" s="226"/>
      <c r="C142" s="227"/>
      <c r="D142" s="228" t="s">
        <v>203</v>
      </c>
      <c r="E142" s="229" t="s">
        <v>19</v>
      </c>
      <c r="F142" s="230" t="s">
        <v>2094</v>
      </c>
      <c r="G142" s="227"/>
      <c r="H142" s="231">
        <v>733.78599999999994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203</v>
      </c>
      <c r="AU142" s="237" t="s">
        <v>83</v>
      </c>
      <c r="AV142" s="12" t="s">
        <v>83</v>
      </c>
      <c r="AW142" s="12" t="s">
        <v>34</v>
      </c>
      <c r="AX142" s="12" t="s">
        <v>73</v>
      </c>
      <c r="AY142" s="237" t="s">
        <v>142</v>
      </c>
    </row>
    <row r="143" s="13" customFormat="1">
      <c r="B143" s="238"/>
      <c r="C143" s="239"/>
      <c r="D143" s="228" t="s">
        <v>203</v>
      </c>
      <c r="E143" s="240" t="s">
        <v>19</v>
      </c>
      <c r="F143" s="241" t="s">
        <v>2095</v>
      </c>
      <c r="G143" s="239"/>
      <c r="H143" s="240" t="s">
        <v>19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203</v>
      </c>
      <c r="AU143" s="247" t="s">
        <v>83</v>
      </c>
      <c r="AV143" s="13" t="s">
        <v>81</v>
      </c>
      <c r="AW143" s="13" t="s">
        <v>34</v>
      </c>
      <c r="AX143" s="13" t="s">
        <v>73</v>
      </c>
      <c r="AY143" s="247" t="s">
        <v>142</v>
      </c>
    </row>
    <row r="144" s="14" customFormat="1">
      <c r="B144" s="248"/>
      <c r="C144" s="249"/>
      <c r="D144" s="228" t="s">
        <v>203</v>
      </c>
      <c r="E144" s="250" t="s">
        <v>19</v>
      </c>
      <c r="F144" s="251" t="s">
        <v>208</v>
      </c>
      <c r="G144" s="249"/>
      <c r="H144" s="252">
        <v>733.78599999999994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203</v>
      </c>
      <c r="AU144" s="258" t="s">
        <v>83</v>
      </c>
      <c r="AV144" s="14" t="s">
        <v>141</v>
      </c>
      <c r="AW144" s="14" t="s">
        <v>34</v>
      </c>
      <c r="AX144" s="14" t="s">
        <v>81</v>
      </c>
      <c r="AY144" s="258" t="s">
        <v>142</v>
      </c>
    </row>
    <row r="145" s="1" customFormat="1" ht="60" customHeight="1">
      <c r="B145" s="39"/>
      <c r="C145" s="197" t="s">
        <v>291</v>
      </c>
      <c r="D145" s="197" t="s">
        <v>137</v>
      </c>
      <c r="E145" s="198" t="s">
        <v>1724</v>
      </c>
      <c r="F145" s="199" t="s">
        <v>1725</v>
      </c>
      <c r="G145" s="200" t="s">
        <v>519</v>
      </c>
      <c r="H145" s="201">
        <v>154.48400000000001</v>
      </c>
      <c r="I145" s="202"/>
      <c r="J145" s="203">
        <f>ROUND(I145*H145,2)</f>
        <v>0</v>
      </c>
      <c r="K145" s="199" t="s">
        <v>194</v>
      </c>
      <c r="L145" s="44"/>
      <c r="M145" s="204" t="s">
        <v>19</v>
      </c>
      <c r="N145" s="205" t="s">
        <v>44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08" t="s">
        <v>141</v>
      </c>
      <c r="AT145" s="208" t="s">
        <v>137</v>
      </c>
      <c r="AU145" s="208" t="s">
        <v>83</v>
      </c>
      <c r="AY145" s="18" t="s">
        <v>142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8" t="s">
        <v>81</v>
      </c>
      <c r="BK145" s="209">
        <f>ROUND(I145*H145,2)</f>
        <v>0</v>
      </c>
      <c r="BL145" s="18" t="s">
        <v>141</v>
      </c>
      <c r="BM145" s="208" t="s">
        <v>2096</v>
      </c>
    </row>
    <row r="146" s="12" customFormat="1">
      <c r="B146" s="226"/>
      <c r="C146" s="227"/>
      <c r="D146" s="228" t="s">
        <v>203</v>
      </c>
      <c r="E146" s="229" t="s">
        <v>19</v>
      </c>
      <c r="F146" s="230" t="s">
        <v>2097</v>
      </c>
      <c r="G146" s="227"/>
      <c r="H146" s="231">
        <v>154.48400000000001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203</v>
      </c>
      <c r="AU146" s="237" t="s">
        <v>83</v>
      </c>
      <c r="AV146" s="12" t="s">
        <v>83</v>
      </c>
      <c r="AW146" s="12" t="s">
        <v>34</v>
      </c>
      <c r="AX146" s="12" t="s">
        <v>73</v>
      </c>
      <c r="AY146" s="237" t="s">
        <v>142</v>
      </c>
    </row>
    <row r="147" s="13" customFormat="1">
      <c r="B147" s="238"/>
      <c r="C147" s="239"/>
      <c r="D147" s="228" t="s">
        <v>203</v>
      </c>
      <c r="E147" s="240" t="s">
        <v>19</v>
      </c>
      <c r="F147" s="241" t="s">
        <v>1728</v>
      </c>
      <c r="G147" s="239"/>
      <c r="H147" s="240" t="s">
        <v>19</v>
      </c>
      <c r="I147" s="242"/>
      <c r="J147" s="239"/>
      <c r="K147" s="239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203</v>
      </c>
      <c r="AU147" s="247" t="s">
        <v>83</v>
      </c>
      <c r="AV147" s="13" t="s">
        <v>81</v>
      </c>
      <c r="AW147" s="13" t="s">
        <v>34</v>
      </c>
      <c r="AX147" s="13" t="s">
        <v>73</v>
      </c>
      <c r="AY147" s="247" t="s">
        <v>142</v>
      </c>
    </row>
    <row r="148" s="14" customFormat="1">
      <c r="B148" s="248"/>
      <c r="C148" s="249"/>
      <c r="D148" s="228" t="s">
        <v>203</v>
      </c>
      <c r="E148" s="250" t="s">
        <v>19</v>
      </c>
      <c r="F148" s="251" t="s">
        <v>208</v>
      </c>
      <c r="G148" s="249"/>
      <c r="H148" s="252">
        <v>154.48400000000001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203</v>
      </c>
      <c r="AU148" s="258" t="s">
        <v>83</v>
      </c>
      <c r="AV148" s="14" t="s">
        <v>141</v>
      </c>
      <c r="AW148" s="14" t="s">
        <v>34</v>
      </c>
      <c r="AX148" s="14" t="s">
        <v>81</v>
      </c>
      <c r="AY148" s="258" t="s">
        <v>142</v>
      </c>
    </row>
    <row r="149" s="1" customFormat="1" ht="60" customHeight="1">
      <c r="B149" s="39"/>
      <c r="C149" s="197" t="s">
        <v>294</v>
      </c>
      <c r="D149" s="197" t="s">
        <v>137</v>
      </c>
      <c r="E149" s="198" t="s">
        <v>608</v>
      </c>
      <c r="F149" s="199" t="s">
        <v>609</v>
      </c>
      <c r="G149" s="200" t="s">
        <v>519</v>
      </c>
      <c r="H149" s="201">
        <v>502.08199999999999</v>
      </c>
      <c r="I149" s="202"/>
      <c r="J149" s="203">
        <f>ROUND(I149*H149,2)</f>
        <v>0</v>
      </c>
      <c r="K149" s="199" t="s">
        <v>194</v>
      </c>
      <c r="L149" s="44"/>
      <c r="M149" s="204" t="s">
        <v>19</v>
      </c>
      <c r="N149" s="205" t="s">
        <v>44</v>
      </c>
      <c r="O149" s="84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08" t="s">
        <v>141</v>
      </c>
      <c r="AT149" s="208" t="s">
        <v>137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141</v>
      </c>
      <c r="BM149" s="208" t="s">
        <v>2098</v>
      </c>
    </row>
    <row r="150" s="12" customFormat="1">
      <c r="B150" s="226"/>
      <c r="C150" s="227"/>
      <c r="D150" s="228" t="s">
        <v>203</v>
      </c>
      <c r="E150" s="229" t="s">
        <v>19</v>
      </c>
      <c r="F150" s="230" t="s">
        <v>2099</v>
      </c>
      <c r="G150" s="227"/>
      <c r="H150" s="231">
        <v>502.08199999999999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203</v>
      </c>
      <c r="AU150" s="237" t="s">
        <v>83</v>
      </c>
      <c r="AV150" s="12" t="s">
        <v>83</v>
      </c>
      <c r="AW150" s="12" t="s">
        <v>34</v>
      </c>
      <c r="AX150" s="12" t="s">
        <v>81</v>
      </c>
      <c r="AY150" s="237" t="s">
        <v>142</v>
      </c>
    </row>
    <row r="151" s="1" customFormat="1" ht="72" customHeight="1">
      <c r="B151" s="39"/>
      <c r="C151" s="197" t="s">
        <v>297</v>
      </c>
      <c r="D151" s="197" t="s">
        <v>137</v>
      </c>
      <c r="E151" s="198" t="s">
        <v>616</v>
      </c>
      <c r="F151" s="199" t="s">
        <v>617</v>
      </c>
      <c r="G151" s="200" t="s">
        <v>519</v>
      </c>
      <c r="H151" s="201">
        <v>4518.7380000000003</v>
      </c>
      <c r="I151" s="202"/>
      <c r="J151" s="203">
        <f>ROUND(I151*H151,2)</f>
        <v>0</v>
      </c>
      <c r="K151" s="199" t="s">
        <v>194</v>
      </c>
      <c r="L151" s="44"/>
      <c r="M151" s="204" t="s">
        <v>19</v>
      </c>
      <c r="N151" s="205" t="s">
        <v>44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208" t="s">
        <v>141</v>
      </c>
      <c r="AT151" s="208" t="s">
        <v>137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2100</v>
      </c>
    </row>
    <row r="152" s="12" customFormat="1">
      <c r="B152" s="226"/>
      <c r="C152" s="227"/>
      <c r="D152" s="228" t="s">
        <v>203</v>
      </c>
      <c r="E152" s="229" t="s">
        <v>19</v>
      </c>
      <c r="F152" s="230" t="s">
        <v>2101</v>
      </c>
      <c r="G152" s="227"/>
      <c r="H152" s="231">
        <v>4518.7380000000003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203</v>
      </c>
      <c r="AU152" s="237" t="s">
        <v>83</v>
      </c>
      <c r="AV152" s="12" t="s">
        <v>83</v>
      </c>
      <c r="AW152" s="12" t="s">
        <v>34</v>
      </c>
      <c r="AX152" s="12" t="s">
        <v>73</v>
      </c>
      <c r="AY152" s="237" t="s">
        <v>142</v>
      </c>
    </row>
    <row r="153" s="13" customFormat="1">
      <c r="B153" s="238"/>
      <c r="C153" s="239"/>
      <c r="D153" s="228" t="s">
        <v>203</v>
      </c>
      <c r="E153" s="240" t="s">
        <v>19</v>
      </c>
      <c r="F153" s="241" t="s">
        <v>2102</v>
      </c>
      <c r="G153" s="239"/>
      <c r="H153" s="240" t="s">
        <v>19</v>
      </c>
      <c r="I153" s="242"/>
      <c r="J153" s="239"/>
      <c r="K153" s="239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203</v>
      </c>
      <c r="AU153" s="247" t="s">
        <v>83</v>
      </c>
      <c r="AV153" s="13" t="s">
        <v>81</v>
      </c>
      <c r="AW153" s="13" t="s">
        <v>34</v>
      </c>
      <c r="AX153" s="13" t="s">
        <v>73</v>
      </c>
      <c r="AY153" s="247" t="s">
        <v>142</v>
      </c>
    </row>
    <row r="154" s="14" customFormat="1">
      <c r="B154" s="248"/>
      <c r="C154" s="249"/>
      <c r="D154" s="228" t="s">
        <v>203</v>
      </c>
      <c r="E154" s="250" t="s">
        <v>19</v>
      </c>
      <c r="F154" s="251" t="s">
        <v>208</v>
      </c>
      <c r="G154" s="249"/>
      <c r="H154" s="252">
        <v>4518.7380000000003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203</v>
      </c>
      <c r="AU154" s="258" t="s">
        <v>83</v>
      </c>
      <c r="AV154" s="14" t="s">
        <v>141</v>
      </c>
      <c r="AW154" s="14" t="s">
        <v>34</v>
      </c>
      <c r="AX154" s="14" t="s">
        <v>81</v>
      </c>
      <c r="AY154" s="258" t="s">
        <v>142</v>
      </c>
    </row>
    <row r="155" s="1" customFormat="1" ht="60" customHeight="1">
      <c r="B155" s="39"/>
      <c r="C155" s="197" t="s">
        <v>7</v>
      </c>
      <c r="D155" s="197" t="s">
        <v>137</v>
      </c>
      <c r="E155" s="198" t="s">
        <v>1734</v>
      </c>
      <c r="F155" s="199" t="s">
        <v>1735</v>
      </c>
      <c r="G155" s="200" t="s">
        <v>519</v>
      </c>
      <c r="H155" s="201">
        <v>154.476</v>
      </c>
      <c r="I155" s="202"/>
      <c r="J155" s="203">
        <f>ROUND(I155*H155,2)</f>
        <v>0</v>
      </c>
      <c r="K155" s="199" t="s">
        <v>194</v>
      </c>
      <c r="L155" s="44"/>
      <c r="M155" s="204" t="s">
        <v>19</v>
      </c>
      <c r="N155" s="205" t="s">
        <v>44</v>
      </c>
      <c r="O155" s="84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208" t="s">
        <v>141</v>
      </c>
      <c r="AT155" s="208" t="s">
        <v>137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141</v>
      </c>
      <c r="BM155" s="208" t="s">
        <v>2103</v>
      </c>
    </row>
    <row r="156" s="12" customFormat="1">
      <c r="B156" s="226"/>
      <c r="C156" s="227"/>
      <c r="D156" s="228" t="s">
        <v>203</v>
      </c>
      <c r="E156" s="229" t="s">
        <v>19</v>
      </c>
      <c r="F156" s="230" t="s">
        <v>2104</v>
      </c>
      <c r="G156" s="227"/>
      <c r="H156" s="231">
        <v>154.476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203</v>
      </c>
      <c r="AU156" s="237" t="s">
        <v>83</v>
      </c>
      <c r="AV156" s="12" t="s">
        <v>83</v>
      </c>
      <c r="AW156" s="12" t="s">
        <v>34</v>
      </c>
      <c r="AX156" s="12" t="s">
        <v>81</v>
      </c>
      <c r="AY156" s="237" t="s">
        <v>142</v>
      </c>
    </row>
    <row r="157" s="1" customFormat="1" ht="72" customHeight="1">
      <c r="B157" s="39"/>
      <c r="C157" s="197" t="s">
        <v>302</v>
      </c>
      <c r="D157" s="197" t="s">
        <v>137</v>
      </c>
      <c r="E157" s="198" t="s">
        <v>1738</v>
      </c>
      <c r="F157" s="199" t="s">
        <v>1739</v>
      </c>
      <c r="G157" s="200" t="s">
        <v>519</v>
      </c>
      <c r="H157" s="201">
        <v>1390.356</v>
      </c>
      <c r="I157" s="202"/>
      <c r="J157" s="203">
        <f>ROUND(I157*H157,2)</f>
        <v>0</v>
      </c>
      <c r="K157" s="199" t="s">
        <v>194</v>
      </c>
      <c r="L157" s="44"/>
      <c r="M157" s="204" t="s">
        <v>19</v>
      </c>
      <c r="N157" s="205" t="s">
        <v>44</v>
      </c>
      <c r="O157" s="8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AR157" s="208" t="s">
        <v>141</v>
      </c>
      <c r="AT157" s="208" t="s">
        <v>137</v>
      </c>
      <c r="AU157" s="208" t="s">
        <v>83</v>
      </c>
      <c r="AY157" s="18" t="s">
        <v>142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8" t="s">
        <v>81</v>
      </c>
      <c r="BK157" s="209">
        <f>ROUND(I157*H157,2)</f>
        <v>0</v>
      </c>
      <c r="BL157" s="18" t="s">
        <v>141</v>
      </c>
      <c r="BM157" s="208" t="s">
        <v>2105</v>
      </c>
    </row>
    <row r="158" s="12" customFormat="1">
      <c r="B158" s="226"/>
      <c r="C158" s="227"/>
      <c r="D158" s="228" t="s">
        <v>203</v>
      </c>
      <c r="E158" s="229" t="s">
        <v>19</v>
      </c>
      <c r="F158" s="230" t="s">
        <v>2106</v>
      </c>
      <c r="G158" s="227"/>
      <c r="H158" s="231">
        <v>1390.356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203</v>
      </c>
      <c r="AU158" s="237" t="s">
        <v>83</v>
      </c>
      <c r="AV158" s="12" t="s">
        <v>83</v>
      </c>
      <c r="AW158" s="12" t="s">
        <v>34</v>
      </c>
      <c r="AX158" s="12" t="s">
        <v>73</v>
      </c>
      <c r="AY158" s="237" t="s">
        <v>142</v>
      </c>
    </row>
    <row r="159" s="13" customFormat="1">
      <c r="B159" s="238"/>
      <c r="C159" s="239"/>
      <c r="D159" s="228" t="s">
        <v>203</v>
      </c>
      <c r="E159" s="240" t="s">
        <v>19</v>
      </c>
      <c r="F159" s="241" t="s">
        <v>1733</v>
      </c>
      <c r="G159" s="239"/>
      <c r="H159" s="240" t="s">
        <v>19</v>
      </c>
      <c r="I159" s="242"/>
      <c r="J159" s="239"/>
      <c r="K159" s="239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203</v>
      </c>
      <c r="AU159" s="247" t="s">
        <v>83</v>
      </c>
      <c r="AV159" s="13" t="s">
        <v>81</v>
      </c>
      <c r="AW159" s="13" t="s">
        <v>34</v>
      </c>
      <c r="AX159" s="13" t="s">
        <v>73</v>
      </c>
      <c r="AY159" s="247" t="s">
        <v>142</v>
      </c>
    </row>
    <row r="160" s="14" customFormat="1">
      <c r="B160" s="248"/>
      <c r="C160" s="249"/>
      <c r="D160" s="228" t="s">
        <v>203</v>
      </c>
      <c r="E160" s="250" t="s">
        <v>19</v>
      </c>
      <c r="F160" s="251" t="s">
        <v>208</v>
      </c>
      <c r="G160" s="249"/>
      <c r="H160" s="252">
        <v>1390.356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203</v>
      </c>
      <c r="AU160" s="258" t="s">
        <v>83</v>
      </c>
      <c r="AV160" s="14" t="s">
        <v>141</v>
      </c>
      <c r="AW160" s="14" t="s">
        <v>34</v>
      </c>
      <c r="AX160" s="14" t="s">
        <v>81</v>
      </c>
      <c r="AY160" s="258" t="s">
        <v>142</v>
      </c>
    </row>
    <row r="161" s="1" customFormat="1" ht="36" customHeight="1">
      <c r="B161" s="39"/>
      <c r="C161" s="197" t="s">
        <v>305</v>
      </c>
      <c r="D161" s="197" t="s">
        <v>137</v>
      </c>
      <c r="E161" s="198" t="s">
        <v>627</v>
      </c>
      <c r="F161" s="199" t="s">
        <v>628</v>
      </c>
      <c r="G161" s="200" t="s">
        <v>519</v>
      </c>
      <c r="H161" s="201">
        <v>502.08199999999999</v>
      </c>
      <c r="I161" s="202"/>
      <c r="J161" s="203">
        <f>ROUND(I161*H161,2)</f>
        <v>0</v>
      </c>
      <c r="K161" s="199" t="s">
        <v>194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2107</v>
      </c>
    </row>
    <row r="162" s="12" customFormat="1">
      <c r="B162" s="226"/>
      <c r="C162" s="227"/>
      <c r="D162" s="228" t="s">
        <v>203</v>
      </c>
      <c r="E162" s="229" t="s">
        <v>19</v>
      </c>
      <c r="F162" s="230" t="s">
        <v>2108</v>
      </c>
      <c r="G162" s="227"/>
      <c r="H162" s="231">
        <v>502.08199999999999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203</v>
      </c>
      <c r="AU162" s="237" t="s">
        <v>83</v>
      </c>
      <c r="AV162" s="12" t="s">
        <v>83</v>
      </c>
      <c r="AW162" s="12" t="s">
        <v>34</v>
      </c>
      <c r="AX162" s="12" t="s">
        <v>81</v>
      </c>
      <c r="AY162" s="237" t="s">
        <v>142</v>
      </c>
    </row>
    <row r="163" s="13" customFormat="1">
      <c r="B163" s="238"/>
      <c r="C163" s="239"/>
      <c r="D163" s="228" t="s">
        <v>203</v>
      </c>
      <c r="E163" s="240" t="s">
        <v>19</v>
      </c>
      <c r="F163" s="241" t="s">
        <v>1744</v>
      </c>
      <c r="G163" s="239"/>
      <c r="H163" s="240" t="s">
        <v>19</v>
      </c>
      <c r="I163" s="242"/>
      <c r="J163" s="239"/>
      <c r="K163" s="239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203</v>
      </c>
      <c r="AU163" s="247" t="s">
        <v>83</v>
      </c>
      <c r="AV163" s="13" t="s">
        <v>81</v>
      </c>
      <c r="AW163" s="13" t="s">
        <v>34</v>
      </c>
      <c r="AX163" s="13" t="s">
        <v>73</v>
      </c>
      <c r="AY163" s="247" t="s">
        <v>142</v>
      </c>
    </row>
    <row r="164" s="1" customFormat="1" ht="36" customHeight="1">
      <c r="B164" s="39"/>
      <c r="C164" s="197" t="s">
        <v>308</v>
      </c>
      <c r="D164" s="197" t="s">
        <v>137</v>
      </c>
      <c r="E164" s="198" t="s">
        <v>1745</v>
      </c>
      <c r="F164" s="199" t="s">
        <v>1746</v>
      </c>
      <c r="G164" s="200" t="s">
        <v>519</v>
      </c>
      <c r="H164" s="201">
        <v>154.48400000000001</v>
      </c>
      <c r="I164" s="202"/>
      <c r="J164" s="203">
        <f>ROUND(I164*H164,2)</f>
        <v>0</v>
      </c>
      <c r="K164" s="199" t="s">
        <v>194</v>
      </c>
      <c r="L164" s="44"/>
      <c r="M164" s="204" t="s">
        <v>19</v>
      </c>
      <c r="N164" s="205" t="s">
        <v>44</v>
      </c>
      <c r="O164" s="84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AR164" s="208" t="s">
        <v>141</v>
      </c>
      <c r="AT164" s="208" t="s">
        <v>137</v>
      </c>
      <c r="AU164" s="208" t="s">
        <v>83</v>
      </c>
      <c r="AY164" s="18" t="s">
        <v>142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8" t="s">
        <v>81</v>
      </c>
      <c r="BK164" s="209">
        <f>ROUND(I164*H164,2)</f>
        <v>0</v>
      </c>
      <c r="BL164" s="18" t="s">
        <v>141</v>
      </c>
      <c r="BM164" s="208" t="s">
        <v>2109</v>
      </c>
    </row>
    <row r="165" s="12" customFormat="1">
      <c r="B165" s="226"/>
      <c r="C165" s="227"/>
      <c r="D165" s="228" t="s">
        <v>203</v>
      </c>
      <c r="E165" s="229" t="s">
        <v>19</v>
      </c>
      <c r="F165" s="230" t="s">
        <v>2110</v>
      </c>
      <c r="G165" s="227"/>
      <c r="H165" s="231">
        <v>154.48400000000001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203</v>
      </c>
      <c r="AU165" s="237" t="s">
        <v>83</v>
      </c>
      <c r="AV165" s="12" t="s">
        <v>83</v>
      </c>
      <c r="AW165" s="12" t="s">
        <v>34</v>
      </c>
      <c r="AX165" s="12" t="s">
        <v>81</v>
      </c>
      <c r="AY165" s="237" t="s">
        <v>142</v>
      </c>
    </row>
    <row r="166" s="13" customFormat="1">
      <c r="B166" s="238"/>
      <c r="C166" s="239"/>
      <c r="D166" s="228" t="s">
        <v>203</v>
      </c>
      <c r="E166" s="240" t="s">
        <v>19</v>
      </c>
      <c r="F166" s="241" t="s">
        <v>1744</v>
      </c>
      <c r="G166" s="239"/>
      <c r="H166" s="240" t="s">
        <v>19</v>
      </c>
      <c r="I166" s="242"/>
      <c r="J166" s="239"/>
      <c r="K166" s="239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203</v>
      </c>
      <c r="AU166" s="247" t="s">
        <v>83</v>
      </c>
      <c r="AV166" s="13" t="s">
        <v>81</v>
      </c>
      <c r="AW166" s="13" t="s">
        <v>34</v>
      </c>
      <c r="AX166" s="13" t="s">
        <v>73</v>
      </c>
      <c r="AY166" s="247" t="s">
        <v>142</v>
      </c>
    </row>
    <row r="167" s="1" customFormat="1" ht="36" customHeight="1">
      <c r="B167" s="39"/>
      <c r="C167" s="197" t="s">
        <v>311</v>
      </c>
      <c r="D167" s="197" t="s">
        <v>137</v>
      </c>
      <c r="E167" s="198" t="s">
        <v>651</v>
      </c>
      <c r="F167" s="199" t="s">
        <v>652</v>
      </c>
      <c r="G167" s="200" t="s">
        <v>280</v>
      </c>
      <c r="H167" s="201">
        <v>1181.819</v>
      </c>
      <c r="I167" s="202"/>
      <c r="J167" s="203">
        <f>ROUND(I167*H167,2)</f>
        <v>0</v>
      </c>
      <c r="K167" s="199" t="s">
        <v>194</v>
      </c>
      <c r="L167" s="44"/>
      <c r="M167" s="204" t="s">
        <v>19</v>
      </c>
      <c r="N167" s="205" t="s">
        <v>44</v>
      </c>
      <c r="O167" s="84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AR167" s="208" t="s">
        <v>141</v>
      </c>
      <c r="AT167" s="208" t="s">
        <v>137</v>
      </c>
      <c r="AU167" s="208" t="s">
        <v>83</v>
      </c>
      <c r="AY167" s="18" t="s">
        <v>142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8" t="s">
        <v>81</v>
      </c>
      <c r="BK167" s="209">
        <f>ROUND(I167*H167,2)</f>
        <v>0</v>
      </c>
      <c r="BL167" s="18" t="s">
        <v>141</v>
      </c>
      <c r="BM167" s="208" t="s">
        <v>2111</v>
      </c>
    </row>
    <row r="168" s="12" customFormat="1">
      <c r="B168" s="226"/>
      <c r="C168" s="227"/>
      <c r="D168" s="228" t="s">
        <v>203</v>
      </c>
      <c r="E168" s="229" t="s">
        <v>19</v>
      </c>
      <c r="F168" s="230" t="s">
        <v>2112</v>
      </c>
      <c r="G168" s="227"/>
      <c r="H168" s="231">
        <v>1181.819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203</v>
      </c>
      <c r="AU168" s="237" t="s">
        <v>83</v>
      </c>
      <c r="AV168" s="12" t="s">
        <v>83</v>
      </c>
      <c r="AW168" s="12" t="s">
        <v>34</v>
      </c>
      <c r="AX168" s="12" t="s">
        <v>81</v>
      </c>
      <c r="AY168" s="237" t="s">
        <v>142</v>
      </c>
    </row>
    <row r="169" s="1" customFormat="1" ht="36" customHeight="1">
      <c r="B169" s="39"/>
      <c r="C169" s="197" t="s">
        <v>314</v>
      </c>
      <c r="D169" s="197" t="s">
        <v>137</v>
      </c>
      <c r="E169" s="198" t="s">
        <v>672</v>
      </c>
      <c r="F169" s="199" t="s">
        <v>673</v>
      </c>
      <c r="G169" s="200" t="s">
        <v>519</v>
      </c>
      <c r="H169" s="201">
        <v>231.703</v>
      </c>
      <c r="I169" s="202"/>
      <c r="J169" s="203">
        <f>ROUND(I169*H169,2)</f>
        <v>0</v>
      </c>
      <c r="K169" s="199" t="s">
        <v>194</v>
      </c>
      <c r="L169" s="44"/>
      <c r="M169" s="204" t="s">
        <v>19</v>
      </c>
      <c r="N169" s="205" t="s">
        <v>44</v>
      </c>
      <c r="O169" s="84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AR169" s="208" t="s">
        <v>141</v>
      </c>
      <c r="AT169" s="208" t="s">
        <v>137</v>
      </c>
      <c r="AU169" s="208" t="s">
        <v>83</v>
      </c>
      <c r="AY169" s="18" t="s">
        <v>142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8" t="s">
        <v>81</v>
      </c>
      <c r="BK169" s="209">
        <f>ROUND(I169*H169,2)</f>
        <v>0</v>
      </c>
      <c r="BL169" s="18" t="s">
        <v>141</v>
      </c>
      <c r="BM169" s="208" t="s">
        <v>2113</v>
      </c>
    </row>
    <row r="170" s="12" customFormat="1">
      <c r="B170" s="226"/>
      <c r="C170" s="227"/>
      <c r="D170" s="228" t="s">
        <v>203</v>
      </c>
      <c r="E170" s="229" t="s">
        <v>19</v>
      </c>
      <c r="F170" s="230" t="s">
        <v>2114</v>
      </c>
      <c r="G170" s="227"/>
      <c r="H170" s="231">
        <v>186.322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203</v>
      </c>
      <c r="AU170" s="237" t="s">
        <v>83</v>
      </c>
      <c r="AV170" s="12" t="s">
        <v>83</v>
      </c>
      <c r="AW170" s="12" t="s">
        <v>34</v>
      </c>
      <c r="AX170" s="12" t="s">
        <v>73</v>
      </c>
      <c r="AY170" s="237" t="s">
        <v>142</v>
      </c>
    </row>
    <row r="171" s="12" customFormat="1">
      <c r="B171" s="226"/>
      <c r="C171" s="227"/>
      <c r="D171" s="228" t="s">
        <v>203</v>
      </c>
      <c r="E171" s="229" t="s">
        <v>19</v>
      </c>
      <c r="F171" s="230" t="s">
        <v>2115</v>
      </c>
      <c r="G171" s="227"/>
      <c r="H171" s="231">
        <v>2.306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203</v>
      </c>
      <c r="AU171" s="237" t="s">
        <v>83</v>
      </c>
      <c r="AV171" s="12" t="s">
        <v>83</v>
      </c>
      <c r="AW171" s="12" t="s">
        <v>34</v>
      </c>
      <c r="AX171" s="12" t="s">
        <v>73</v>
      </c>
      <c r="AY171" s="237" t="s">
        <v>142</v>
      </c>
    </row>
    <row r="172" s="12" customFormat="1">
      <c r="B172" s="226"/>
      <c r="C172" s="227"/>
      <c r="D172" s="228" t="s">
        <v>203</v>
      </c>
      <c r="E172" s="229" t="s">
        <v>19</v>
      </c>
      <c r="F172" s="230" t="s">
        <v>2116</v>
      </c>
      <c r="G172" s="227"/>
      <c r="H172" s="231">
        <v>19.305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203</v>
      </c>
      <c r="AU172" s="237" t="s">
        <v>83</v>
      </c>
      <c r="AV172" s="12" t="s">
        <v>83</v>
      </c>
      <c r="AW172" s="12" t="s">
        <v>34</v>
      </c>
      <c r="AX172" s="12" t="s">
        <v>73</v>
      </c>
      <c r="AY172" s="237" t="s">
        <v>142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2117</v>
      </c>
      <c r="G173" s="227"/>
      <c r="H173" s="231">
        <v>10.119999999999999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73</v>
      </c>
      <c r="AY173" s="237" t="s">
        <v>142</v>
      </c>
    </row>
    <row r="174" s="12" customFormat="1">
      <c r="B174" s="226"/>
      <c r="C174" s="227"/>
      <c r="D174" s="228" t="s">
        <v>203</v>
      </c>
      <c r="E174" s="229" t="s">
        <v>19</v>
      </c>
      <c r="F174" s="230" t="s">
        <v>2118</v>
      </c>
      <c r="G174" s="227"/>
      <c r="H174" s="231">
        <v>13.65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203</v>
      </c>
      <c r="AU174" s="237" t="s">
        <v>83</v>
      </c>
      <c r="AV174" s="12" t="s">
        <v>83</v>
      </c>
      <c r="AW174" s="12" t="s">
        <v>34</v>
      </c>
      <c r="AX174" s="12" t="s">
        <v>73</v>
      </c>
      <c r="AY174" s="237" t="s">
        <v>142</v>
      </c>
    </row>
    <row r="175" s="14" customFormat="1">
      <c r="B175" s="248"/>
      <c r="C175" s="249"/>
      <c r="D175" s="228" t="s">
        <v>203</v>
      </c>
      <c r="E175" s="250" t="s">
        <v>19</v>
      </c>
      <c r="F175" s="251" t="s">
        <v>208</v>
      </c>
      <c r="G175" s="249"/>
      <c r="H175" s="252">
        <v>231.70300000000003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203</v>
      </c>
      <c r="AU175" s="258" t="s">
        <v>83</v>
      </c>
      <c r="AV175" s="14" t="s">
        <v>141</v>
      </c>
      <c r="AW175" s="14" t="s">
        <v>34</v>
      </c>
      <c r="AX175" s="14" t="s">
        <v>81</v>
      </c>
      <c r="AY175" s="258" t="s">
        <v>142</v>
      </c>
    </row>
    <row r="176" s="1" customFormat="1" ht="16.5" customHeight="1">
      <c r="B176" s="39"/>
      <c r="C176" s="264" t="s">
        <v>317</v>
      </c>
      <c r="D176" s="264" t="s">
        <v>283</v>
      </c>
      <c r="E176" s="265" t="s">
        <v>1758</v>
      </c>
      <c r="F176" s="266" t="s">
        <v>1759</v>
      </c>
      <c r="G176" s="267" t="s">
        <v>280</v>
      </c>
      <c r="H176" s="268">
        <v>208.53299999999999</v>
      </c>
      <c r="I176" s="269"/>
      <c r="J176" s="270">
        <f>ROUND(I176*H176,2)</f>
        <v>0</v>
      </c>
      <c r="K176" s="266" t="s">
        <v>194</v>
      </c>
      <c r="L176" s="271"/>
      <c r="M176" s="272" t="s">
        <v>19</v>
      </c>
      <c r="N176" s="273" t="s">
        <v>44</v>
      </c>
      <c r="O176" s="84"/>
      <c r="P176" s="206">
        <f>O176*H176</f>
        <v>0</v>
      </c>
      <c r="Q176" s="206">
        <v>1</v>
      </c>
      <c r="R176" s="206">
        <f>Q176*H176</f>
        <v>208.53299999999999</v>
      </c>
      <c r="S176" s="206">
        <v>0</v>
      </c>
      <c r="T176" s="207">
        <f>S176*H176</f>
        <v>0</v>
      </c>
      <c r="AR176" s="208" t="s">
        <v>167</v>
      </c>
      <c r="AT176" s="208" t="s">
        <v>283</v>
      </c>
      <c r="AU176" s="208" t="s">
        <v>83</v>
      </c>
      <c r="AY176" s="18" t="s">
        <v>142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8" t="s">
        <v>81</v>
      </c>
      <c r="BK176" s="209">
        <f>ROUND(I176*H176,2)</f>
        <v>0</v>
      </c>
      <c r="BL176" s="18" t="s">
        <v>141</v>
      </c>
      <c r="BM176" s="208" t="s">
        <v>2119</v>
      </c>
    </row>
    <row r="177" s="12" customFormat="1">
      <c r="B177" s="226"/>
      <c r="C177" s="227"/>
      <c r="D177" s="228" t="s">
        <v>203</v>
      </c>
      <c r="E177" s="229" t="s">
        <v>19</v>
      </c>
      <c r="F177" s="230" t="s">
        <v>2120</v>
      </c>
      <c r="G177" s="227"/>
      <c r="H177" s="231">
        <v>208.53299999999999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203</v>
      </c>
      <c r="AU177" s="237" t="s">
        <v>83</v>
      </c>
      <c r="AV177" s="12" t="s">
        <v>83</v>
      </c>
      <c r="AW177" s="12" t="s">
        <v>34</v>
      </c>
      <c r="AX177" s="12" t="s">
        <v>81</v>
      </c>
      <c r="AY177" s="237" t="s">
        <v>142</v>
      </c>
    </row>
    <row r="178" s="1" customFormat="1" ht="60" customHeight="1">
      <c r="B178" s="39"/>
      <c r="C178" s="197" t="s">
        <v>320</v>
      </c>
      <c r="D178" s="197" t="s">
        <v>137</v>
      </c>
      <c r="E178" s="198" t="s">
        <v>1763</v>
      </c>
      <c r="F178" s="199" t="s">
        <v>1764</v>
      </c>
      <c r="G178" s="200" t="s">
        <v>519</v>
      </c>
      <c r="H178" s="201">
        <v>182.69</v>
      </c>
      <c r="I178" s="202"/>
      <c r="J178" s="203">
        <f>ROUND(I178*H178,2)</f>
        <v>0</v>
      </c>
      <c r="K178" s="199" t="s">
        <v>194</v>
      </c>
      <c r="L178" s="44"/>
      <c r="M178" s="204" t="s">
        <v>19</v>
      </c>
      <c r="N178" s="205" t="s">
        <v>44</v>
      </c>
      <c r="O178" s="84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08" t="s">
        <v>141</v>
      </c>
      <c r="AT178" s="208" t="s">
        <v>137</v>
      </c>
      <c r="AU178" s="208" t="s">
        <v>83</v>
      </c>
      <c r="AY178" s="18" t="s">
        <v>142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8" t="s">
        <v>81</v>
      </c>
      <c r="BK178" s="209">
        <f>ROUND(I178*H178,2)</f>
        <v>0</v>
      </c>
      <c r="BL178" s="18" t="s">
        <v>141</v>
      </c>
      <c r="BM178" s="208" t="s">
        <v>2121</v>
      </c>
    </row>
    <row r="179" s="12" customFormat="1">
      <c r="B179" s="226"/>
      <c r="C179" s="227"/>
      <c r="D179" s="228" t="s">
        <v>203</v>
      </c>
      <c r="E179" s="229" t="s">
        <v>19</v>
      </c>
      <c r="F179" s="230" t="s">
        <v>2122</v>
      </c>
      <c r="G179" s="227"/>
      <c r="H179" s="231">
        <v>158.28999999999999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203</v>
      </c>
      <c r="AU179" s="237" t="s">
        <v>83</v>
      </c>
      <c r="AV179" s="12" t="s">
        <v>83</v>
      </c>
      <c r="AW179" s="12" t="s">
        <v>34</v>
      </c>
      <c r="AX179" s="12" t="s">
        <v>73</v>
      </c>
      <c r="AY179" s="237" t="s">
        <v>142</v>
      </c>
    </row>
    <row r="180" s="12" customFormat="1">
      <c r="B180" s="226"/>
      <c r="C180" s="227"/>
      <c r="D180" s="228" t="s">
        <v>203</v>
      </c>
      <c r="E180" s="229" t="s">
        <v>19</v>
      </c>
      <c r="F180" s="230" t="s">
        <v>2123</v>
      </c>
      <c r="G180" s="227"/>
      <c r="H180" s="231">
        <v>24.399999999999999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203</v>
      </c>
      <c r="AU180" s="237" t="s">
        <v>83</v>
      </c>
      <c r="AV180" s="12" t="s">
        <v>83</v>
      </c>
      <c r="AW180" s="12" t="s">
        <v>34</v>
      </c>
      <c r="AX180" s="12" t="s">
        <v>73</v>
      </c>
      <c r="AY180" s="237" t="s">
        <v>142</v>
      </c>
    </row>
    <row r="181" s="14" customFormat="1">
      <c r="B181" s="248"/>
      <c r="C181" s="249"/>
      <c r="D181" s="228" t="s">
        <v>203</v>
      </c>
      <c r="E181" s="250" t="s">
        <v>19</v>
      </c>
      <c r="F181" s="251" t="s">
        <v>208</v>
      </c>
      <c r="G181" s="249"/>
      <c r="H181" s="252">
        <v>182.69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203</v>
      </c>
      <c r="AU181" s="258" t="s">
        <v>83</v>
      </c>
      <c r="AV181" s="14" t="s">
        <v>141</v>
      </c>
      <c r="AW181" s="14" t="s">
        <v>34</v>
      </c>
      <c r="AX181" s="14" t="s">
        <v>81</v>
      </c>
      <c r="AY181" s="258" t="s">
        <v>142</v>
      </c>
    </row>
    <row r="182" s="1" customFormat="1" ht="16.5" customHeight="1">
      <c r="B182" s="39"/>
      <c r="C182" s="264" t="s">
        <v>323</v>
      </c>
      <c r="D182" s="264" t="s">
        <v>283</v>
      </c>
      <c r="E182" s="265" t="s">
        <v>1768</v>
      </c>
      <c r="F182" s="266" t="s">
        <v>1769</v>
      </c>
      <c r="G182" s="267" t="s">
        <v>280</v>
      </c>
      <c r="H182" s="268">
        <v>328.84199999999998</v>
      </c>
      <c r="I182" s="269"/>
      <c r="J182" s="270">
        <f>ROUND(I182*H182,2)</f>
        <v>0</v>
      </c>
      <c r="K182" s="266" t="s">
        <v>194</v>
      </c>
      <c r="L182" s="271"/>
      <c r="M182" s="272" t="s">
        <v>19</v>
      </c>
      <c r="N182" s="273" t="s">
        <v>44</v>
      </c>
      <c r="O182" s="84"/>
      <c r="P182" s="206">
        <f>O182*H182</f>
        <v>0</v>
      </c>
      <c r="Q182" s="206">
        <v>1</v>
      </c>
      <c r="R182" s="206">
        <f>Q182*H182</f>
        <v>328.84199999999998</v>
      </c>
      <c r="S182" s="206">
        <v>0</v>
      </c>
      <c r="T182" s="207">
        <f>S182*H182</f>
        <v>0</v>
      </c>
      <c r="AR182" s="208" t="s">
        <v>167</v>
      </c>
      <c r="AT182" s="208" t="s">
        <v>283</v>
      </c>
      <c r="AU182" s="208" t="s">
        <v>83</v>
      </c>
      <c r="AY182" s="18" t="s">
        <v>142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8" t="s">
        <v>81</v>
      </c>
      <c r="BK182" s="209">
        <f>ROUND(I182*H182,2)</f>
        <v>0</v>
      </c>
      <c r="BL182" s="18" t="s">
        <v>141</v>
      </c>
      <c r="BM182" s="208" t="s">
        <v>2124</v>
      </c>
    </row>
    <row r="183" s="12" customFormat="1">
      <c r="B183" s="226"/>
      <c r="C183" s="227"/>
      <c r="D183" s="228" t="s">
        <v>203</v>
      </c>
      <c r="E183" s="229" t="s">
        <v>19</v>
      </c>
      <c r="F183" s="230" t="s">
        <v>2125</v>
      </c>
      <c r="G183" s="227"/>
      <c r="H183" s="231">
        <v>328.84199999999998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203</v>
      </c>
      <c r="AU183" s="237" t="s">
        <v>83</v>
      </c>
      <c r="AV183" s="12" t="s">
        <v>83</v>
      </c>
      <c r="AW183" s="12" t="s">
        <v>34</v>
      </c>
      <c r="AX183" s="12" t="s">
        <v>81</v>
      </c>
      <c r="AY183" s="237" t="s">
        <v>142</v>
      </c>
    </row>
    <row r="184" s="11" customFormat="1" ht="22.8" customHeight="1">
      <c r="B184" s="210"/>
      <c r="C184" s="211"/>
      <c r="D184" s="212" t="s">
        <v>72</v>
      </c>
      <c r="E184" s="224" t="s">
        <v>141</v>
      </c>
      <c r="F184" s="224" t="s">
        <v>742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SUM(P185:P188)</f>
        <v>0</v>
      </c>
      <c r="Q184" s="218"/>
      <c r="R184" s="219">
        <f>SUM(R185:R188)</f>
        <v>0</v>
      </c>
      <c r="S184" s="218"/>
      <c r="T184" s="220">
        <f>SUM(T185:T188)</f>
        <v>0</v>
      </c>
      <c r="AR184" s="221" t="s">
        <v>81</v>
      </c>
      <c r="AT184" s="222" t="s">
        <v>72</v>
      </c>
      <c r="AU184" s="222" t="s">
        <v>81</v>
      </c>
      <c r="AY184" s="221" t="s">
        <v>142</v>
      </c>
      <c r="BK184" s="223">
        <f>SUM(BK185:BK188)</f>
        <v>0</v>
      </c>
    </row>
    <row r="185" s="1" customFormat="1" ht="24" customHeight="1">
      <c r="B185" s="39"/>
      <c r="C185" s="197" t="s">
        <v>326</v>
      </c>
      <c r="D185" s="197" t="s">
        <v>137</v>
      </c>
      <c r="E185" s="198" t="s">
        <v>1775</v>
      </c>
      <c r="F185" s="199" t="s">
        <v>1776</v>
      </c>
      <c r="G185" s="200" t="s">
        <v>519</v>
      </c>
      <c r="H185" s="201">
        <v>37.758000000000003</v>
      </c>
      <c r="I185" s="202"/>
      <c r="J185" s="203">
        <f>ROUND(I185*H185,2)</f>
        <v>0</v>
      </c>
      <c r="K185" s="199" t="s">
        <v>194</v>
      </c>
      <c r="L185" s="44"/>
      <c r="M185" s="204" t="s">
        <v>19</v>
      </c>
      <c r="N185" s="205" t="s">
        <v>44</v>
      </c>
      <c r="O185" s="84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AR185" s="208" t="s">
        <v>141</v>
      </c>
      <c r="AT185" s="208" t="s">
        <v>137</v>
      </c>
      <c r="AU185" s="208" t="s">
        <v>83</v>
      </c>
      <c r="AY185" s="18" t="s">
        <v>142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8" t="s">
        <v>81</v>
      </c>
      <c r="BK185" s="209">
        <f>ROUND(I185*H185,2)</f>
        <v>0</v>
      </c>
      <c r="BL185" s="18" t="s">
        <v>141</v>
      </c>
      <c r="BM185" s="208" t="s">
        <v>2126</v>
      </c>
    </row>
    <row r="186" s="12" customFormat="1">
      <c r="B186" s="226"/>
      <c r="C186" s="227"/>
      <c r="D186" s="228" t="s">
        <v>203</v>
      </c>
      <c r="E186" s="229" t="s">
        <v>19</v>
      </c>
      <c r="F186" s="230" t="s">
        <v>2127</v>
      </c>
      <c r="G186" s="227"/>
      <c r="H186" s="231">
        <v>31.658000000000001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203</v>
      </c>
      <c r="AU186" s="237" t="s">
        <v>83</v>
      </c>
      <c r="AV186" s="12" t="s">
        <v>83</v>
      </c>
      <c r="AW186" s="12" t="s">
        <v>34</v>
      </c>
      <c r="AX186" s="12" t="s">
        <v>73</v>
      </c>
      <c r="AY186" s="237" t="s">
        <v>142</v>
      </c>
    </row>
    <row r="187" s="12" customFormat="1">
      <c r="B187" s="226"/>
      <c r="C187" s="227"/>
      <c r="D187" s="228" t="s">
        <v>203</v>
      </c>
      <c r="E187" s="229" t="s">
        <v>19</v>
      </c>
      <c r="F187" s="230" t="s">
        <v>2128</v>
      </c>
      <c r="G187" s="227"/>
      <c r="H187" s="231">
        <v>6.0999999999999996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203</v>
      </c>
      <c r="AU187" s="237" t="s">
        <v>83</v>
      </c>
      <c r="AV187" s="12" t="s">
        <v>83</v>
      </c>
      <c r="AW187" s="12" t="s">
        <v>34</v>
      </c>
      <c r="AX187" s="12" t="s">
        <v>73</v>
      </c>
      <c r="AY187" s="237" t="s">
        <v>142</v>
      </c>
    </row>
    <row r="188" s="14" customFormat="1">
      <c r="B188" s="248"/>
      <c r="C188" s="249"/>
      <c r="D188" s="228" t="s">
        <v>203</v>
      </c>
      <c r="E188" s="250" t="s">
        <v>19</v>
      </c>
      <c r="F188" s="251" t="s">
        <v>208</v>
      </c>
      <c r="G188" s="249"/>
      <c r="H188" s="252">
        <v>37.758000000000003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203</v>
      </c>
      <c r="AU188" s="258" t="s">
        <v>83</v>
      </c>
      <c r="AV188" s="14" t="s">
        <v>141</v>
      </c>
      <c r="AW188" s="14" t="s">
        <v>34</v>
      </c>
      <c r="AX188" s="14" t="s">
        <v>81</v>
      </c>
      <c r="AY188" s="258" t="s">
        <v>142</v>
      </c>
    </row>
    <row r="189" s="11" customFormat="1" ht="22.8" customHeight="1">
      <c r="B189" s="210"/>
      <c r="C189" s="211"/>
      <c r="D189" s="212" t="s">
        <v>72</v>
      </c>
      <c r="E189" s="224" t="s">
        <v>154</v>
      </c>
      <c r="F189" s="224" t="s">
        <v>754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SUM(P190:P191)</f>
        <v>0</v>
      </c>
      <c r="Q189" s="218"/>
      <c r="R189" s="219">
        <f>SUM(R190:R191)</f>
        <v>0</v>
      </c>
      <c r="S189" s="218"/>
      <c r="T189" s="220">
        <f>SUM(T190:T191)</f>
        <v>0</v>
      </c>
      <c r="AR189" s="221" t="s">
        <v>81</v>
      </c>
      <c r="AT189" s="222" t="s">
        <v>72</v>
      </c>
      <c r="AU189" s="222" t="s">
        <v>81</v>
      </c>
      <c r="AY189" s="221" t="s">
        <v>142</v>
      </c>
      <c r="BK189" s="223">
        <f>SUM(BK190:BK191)</f>
        <v>0</v>
      </c>
    </row>
    <row r="190" s="1" customFormat="1" ht="24" customHeight="1">
      <c r="B190" s="39"/>
      <c r="C190" s="197" t="s">
        <v>329</v>
      </c>
      <c r="D190" s="197" t="s">
        <v>137</v>
      </c>
      <c r="E190" s="198" t="s">
        <v>1799</v>
      </c>
      <c r="F190" s="199" t="s">
        <v>1800</v>
      </c>
      <c r="G190" s="200" t="s">
        <v>417</v>
      </c>
      <c r="H190" s="201">
        <v>6.5999999999999996</v>
      </c>
      <c r="I190" s="202"/>
      <c r="J190" s="203">
        <f>ROUND(I190*H190,2)</f>
        <v>0</v>
      </c>
      <c r="K190" s="199" t="s">
        <v>194</v>
      </c>
      <c r="L190" s="44"/>
      <c r="M190" s="204" t="s">
        <v>19</v>
      </c>
      <c r="N190" s="205" t="s">
        <v>44</v>
      </c>
      <c r="O190" s="84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AR190" s="208" t="s">
        <v>141</v>
      </c>
      <c r="AT190" s="208" t="s">
        <v>137</v>
      </c>
      <c r="AU190" s="208" t="s">
        <v>83</v>
      </c>
      <c r="AY190" s="18" t="s">
        <v>142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8" t="s">
        <v>81</v>
      </c>
      <c r="BK190" s="209">
        <f>ROUND(I190*H190,2)</f>
        <v>0</v>
      </c>
      <c r="BL190" s="18" t="s">
        <v>141</v>
      </c>
      <c r="BM190" s="208" t="s">
        <v>2129</v>
      </c>
    </row>
    <row r="191" s="12" customFormat="1">
      <c r="B191" s="226"/>
      <c r="C191" s="227"/>
      <c r="D191" s="228" t="s">
        <v>203</v>
      </c>
      <c r="E191" s="229" t="s">
        <v>19</v>
      </c>
      <c r="F191" s="230" t="s">
        <v>2130</v>
      </c>
      <c r="G191" s="227"/>
      <c r="H191" s="231">
        <v>6.5999999999999996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203</v>
      </c>
      <c r="AU191" s="237" t="s">
        <v>83</v>
      </c>
      <c r="AV191" s="12" t="s">
        <v>83</v>
      </c>
      <c r="AW191" s="12" t="s">
        <v>34</v>
      </c>
      <c r="AX191" s="12" t="s">
        <v>81</v>
      </c>
      <c r="AY191" s="237" t="s">
        <v>142</v>
      </c>
    </row>
    <row r="192" s="11" customFormat="1" ht="22.8" customHeight="1">
      <c r="B192" s="210"/>
      <c r="C192" s="211"/>
      <c r="D192" s="212" t="s">
        <v>72</v>
      </c>
      <c r="E192" s="224" t="s">
        <v>167</v>
      </c>
      <c r="F192" s="224" t="s">
        <v>923</v>
      </c>
      <c r="G192" s="211"/>
      <c r="H192" s="211"/>
      <c r="I192" s="214"/>
      <c r="J192" s="225">
        <f>BK192</f>
        <v>0</v>
      </c>
      <c r="K192" s="211"/>
      <c r="L192" s="216"/>
      <c r="M192" s="217"/>
      <c r="N192" s="218"/>
      <c r="O192" s="218"/>
      <c r="P192" s="219">
        <f>SUM(P193:P291)</f>
        <v>0</v>
      </c>
      <c r="Q192" s="218"/>
      <c r="R192" s="219">
        <f>SUM(R193:R291)</f>
        <v>8.5543243199999992</v>
      </c>
      <c r="S192" s="218"/>
      <c r="T192" s="220">
        <f>SUM(T193:T291)</f>
        <v>8.1463999999999999</v>
      </c>
      <c r="AR192" s="221" t="s">
        <v>81</v>
      </c>
      <c r="AT192" s="222" t="s">
        <v>72</v>
      </c>
      <c r="AU192" s="222" t="s">
        <v>81</v>
      </c>
      <c r="AY192" s="221" t="s">
        <v>142</v>
      </c>
      <c r="BK192" s="223">
        <f>SUM(BK193:BK291)</f>
        <v>0</v>
      </c>
    </row>
    <row r="193" s="1" customFormat="1" ht="24" customHeight="1">
      <c r="B193" s="39"/>
      <c r="C193" s="197" t="s">
        <v>287</v>
      </c>
      <c r="D193" s="197" t="s">
        <v>137</v>
      </c>
      <c r="E193" s="198" t="s">
        <v>2131</v>
      </c>
      <c r="F193" s="199" t="s">
        <v>2132</v>
      </c>
      <c r="G193" s="200" t="s">
        <v>201</v>
      </c>
      <c r="H193" s="201">
        <v>184</v>
      </c>
      <c r="I193" s="202"/>
      <c r="J193" s="203">
        <f>ROUND(I193*H193,2)</f>
        <v>0</v>
      </c>
      <c r="K193" s="199" t="s">
        <v>194</v>
      </c>
      <c r="L193" s="44"/>
      <c r="M193" s="204" t="s">
        <v>19</v>
      </c>
      <c r="N193" s="205" t="s">
        <v>44</v>
      </c>
      <c r="O193" s="84"/>
      <c r="P193" s="206">
        <f>O193*H193</f>
        <v>0</v>
      </c>
      <c r="Q193" s="206">
        <v>0</v>
      </c>
      <c r="R193" s="206">
        <f>Q193*H193</f>
        <v>0</v>
      </c>
      <c r="S193" s="206">
        <v>0.043999999999999997</v>
      </c>
      <c r="T193" s="207">
        <f>S193*H193</f>
        <v>8.0960000000000001</v>
      </c>
      <c r="AR193" s="208" t="s">
        <v>141</v>
      </c>
      <c r="AT193" s="208" t="s">
        <v>137</v>
      </c>
      <c r="AU193" s="208" t="s">
        <v>83</v>
      </c>
      <c r="AY193" s="18" t="s">
        <v>142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8" t="s">
        <v>81</v>
      </c>
      <c r="BK193" s="209">
        <f>ROUND(I193*H193,2)</f>
        <v>0</v>
      </c>
      <c r="BL193" s="18" t="s">
        <v>141</v>
      </c>
      <c r="BM193" s="208" t="s">
        <v>2133</v>
      </c>
    </row>
    <row r="194" s="1" customFormat="1" ht="36" customHeight="1">
      <c r="B194" s="39"/>
      <c r="C194" s="197" t="s">
        <v>334</v>
      </c>
      <c r="D194" s="197" t="s">
        <v>137</v>
      </c>
      <c r="E194" s="198" t="s">
        <v>2134</v>
      </c>
      <c r="F194" s="199" t="s">
        <v>2135</v>
      </c>
      <c r="G194" s="200" t="s">
        <v>234</v>
      </c>
      <c r="H194" s="201">
        <v>6</v>
      </c>
      <c r="I194" s="202"/>
      <c r="J194" s="203">
        <f>ROUND(I194*H194,2)</f>
        <v>0</v>
      </c>
      <c r="K194" s="199" t="s">
        <v>194</v>
      </c>
      <c r="L194" s="44"/>
      <c r="M194" s="204" t="s">
        <v>19</v>
      </c>
      <c r="N194" s="205" t="s">
        <v>44</v>
      </c>
      <c r="O194" s="84"/>
      <c r="P194" s="206">
        <f>O194*H194</f>
        <v>0</v>
      </c>
      <c r="Q194" s="206">
        <v>0.00167</v>
      </c>
      <c r="R194" s="206">
        <f>Q194*H194</f>
        <v>0.010020000000000001</v>
      </c>
      <c r="S194" s="206">
        <v>0</v>
      </c>
      <c r="T194" s="207">
        <f>S194*H194</f>
        <v>0</v>
      </c>
      <c r="AR194" s="208" t="s">
        <v>141</v>
      </c>
      <c r="AT194" s="208" t="s">
        <v>137</v>
      </c>
      <c r="AU194" s="208" t="s">
        <v>83</v>
      </c>
      <c r="AY194" s="18" t="s">
        <v>142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8" t="s">
        <v>81</v>
      </c>
      <c r="BK194" s="209">
        <f>ROUND(I194*H194,2)</f>
        <v>0</v>
      </c>
      <c r="BL194" s="18" t="s">
        <v>141</v>
      </c>
      <c r="BM194" s="208" t="s">
        <v>2136</v>
      </c>
    </row>
    <row r="195" s="1" customFormat="1" ht="16.5" customHeight="1">
      <c r="B195" s="39"/>
      <c r="C195" s="264" t="s">
        <v>338</v>
      </c>
      <c r="D195" s="264" t="s">
        <v>283</v>
      </c>
      <c r="E195" s="265" t="s">
        <v>2137</v>
      </c>
      <c r="F195" s="266" t="s">
        <v>2138</v>
      </c>
      <c r="G195" s="267" t="s">
        <v>234</v>
      </c>
      <c r="H195" s="268">
        <v>3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4"/>
      <c r="P195" s="206">
        <f>O195*H195</f>
        <v>0</v>
      </c>
      <c r="Q195" s="206">
        <v>0.016</v>
      </c>
      <c r="R195" s="206">
        <f>Q195*H195</f>
        <v>0.048000000000000001</v>
      </c>
      <c r="S195" s="206">
        <v>0</v>
      </c>
      <c r="T195" s="207">
        <f>S195*H195</f>
        <v>0</v>
      </c>
      <c r="AR195" s="208" t="s">
        <v>167</v>
      </c>
      <c r="AT195" s="208" t="s">
        <v>283</v>
      </c>
      <c r="AU195" s="208" t="s">
        <v>83</v>
      </c>
      <c r="AY195" s="18" t="s">
        <v>142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8" t="s">
        <v>81</v>
      </c>
      <c r="BK195" s="209">
        <f>ROUND(I195*H195,2)</f>
        <v>0</v>
      </c>
      <c r="BL195" s="18" t="s">
        <v>141</v>
      </c>
      <c r="BM195" s="208" t="s">
        <v>2139</v>
      </c>
    </row>
    <row r="196" s="1" customFormat="1" ht="16.5" customHeight="1">
      <c r="B196" s="39"/>
      <c r="C196" s="264" t="s">
        <v>341</v>
      </c>
      <c r="D196" s="264" t="s">
        <v>283</v>
      </c>
      <c r="E196" s="265" t="s">
        <v>2140</v>
      </c>
      <c r="F196" s="266" t="s">
        <v>2141</v>
      </c>
      <c r="G196" s="267" t="s">
        <v>234</v>
      </c>
      <c r="H196" s="268">
        <v>3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4"/>
      <c r="P196" s="206">
        <f>O196*H196</f>
        <v>0</v>
      </c>
      <c r="Q196" s="206">
        <v>0.0091999999999999998</v>
      </c>
      <c r="R196" s="206">
        <f>Q196*H196</f>
        <v>0.0276</v>
      </c>
      <c r="S196" s="206">
        <v>0</v>
      </c>
      <c r="T196" s="207">
        <f>S196*H196</f>
        <v>0</v>
      </c>
      <c r="AR196" s="208" t="s">
        <v>167</v>
      </c>
      <c r="AT196" s="208" t="s">
        <v>283</v>
      </c>
      <c r="AU196" s="208" t="s">
        <v>83</v>
      </c>
      <c r="AY196" s="18" t="s">
        <v>142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8" t="s">
        <v>81</v>
      </c>
      <c r="BK196" s="209">
        <f>ROUND(I196*H196,2)</f>
        <v>0</v>
      </c>
      <c r="BL196" s="18" t="s">
        <v>141</v>
      </c>
      <c r="BM196" s="208" t="s">
        <v>2142</v>
      </c>
    </row>
    <row r="197" s="1" customFormat="1" ht="36" customHeight="1">
      <c r="B197" s="39"/>
      <c r="C197" s="197" t="s">
        <v>344</v>
      </c>
      <c r="D197" s="197" t="s">
        <v>137</v>
      </c>
      <c r="E197" s="198" t="s">
        <v>2143</v>
      </c>
      <c r="F197" s="199" t="s">
        <v>2144</v>
      </c>
      <c r="G197" s="200" t="s">
        <v>234</v>
      </c>
      <c r="H197" s="201">
        <v>4</v>
      </c>
      <c r="I197" s="202"/>
      <c r="J197" s="203">
        <f>ROUND(I197*H197,2)</f>
        <v>0</v>
      </c>
      <c r="K197" s="199" t="s">
        <v>194</v>
      </c>
      <c r="L197" s="44"/>
      <c r="M197" s="204" t="s">
        <v>19</v>
      </c>
      <c r="N197" s="205" t="s">
        <v>44</v>
      </c>
      <c r="O197" s="84"/>
      <c r="P197" s="206">
        <f>O197*H197</f>
        <v>0</v>
      </c>
      <c r="Q197" s="206">
        <v>0.00167</v>
      </c>
      <c r="R197" s="206">
        <f>Q197*H197</f>
        <v>0.0066800000000000002</v>
      </c>
      <c r="S197" s="206">
        <v>0</v>
      </c>
      <c r="T197" s="207">
        <f>S197*H197</f>
        <v>0</v>
      </c>
      <c r="AR197" s="208" t="s">
        <v>141</v>
      </c>
      <c r="AT197" s="208" t="s">
        <v>137</v>
      </c>
      <c r="AU197" s="208" t="s">
        <v>83</v>
      </c>
      <c r="AY197" s="18" t="s">
        <v>142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8" t="s">
        <v>81</v>
      </c>
      <c r="BK197" s="209">
        <f>ROUND(I197*H197,2)</f>
        <v>0</v>
      </c>
      <c r="BL197" s="18" t="s">
        <v>141</v>
      </c>
      <c r="BM197" s="208" t="s">
        <v>2145</v>
      </c>
    </row>
    <row r="198" s="1" customFormat="1" ht="16.5" customHeight="1">
      <c r="B198" s="39"/>
      <c r="C198" s="264" t="s">
        <v>347</v>
      </c>
      <c r="D198" s="264" t="s">
        <v>283</v>
      </c>
      <c r="E198" s="265" t="s">
        <v>2146</v>
      </c>
      <c r="F198" s="266" t="s">
        <v>2147</v>
      </c>
      <c r="G198" s="267" t="s">
        <v>234</v>
      </c>
      <c r="H198" s="268">
        <v>1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4"/>
      <c r="P198" s="206">
        <f>O198*H198</f>
        <v>0</v>
      </c>
      <c r="Q198" s="206">
        <v>0.016799999999999999</v>
      </c>
      <c r="R198" s="206">
        <f>Q198*H198</f>
        <v>0.016799999999999999</v>
      </c>
      <c r="S198" s="206">
        <v>0</v>
      </c>
      <c r="T198" s="207">
        <f>S198*H198</f>
        <v>0</v>
      </c>
      <c r="AR198" s="208" t="s">
        <v>167</v>
      </c>
      <c r="AT198" s="208" t="s">
        <v>283</v>
      </c>
      <c r="AU198" s="208" t="s">
        <v>83</v>
      </c>
      <c r="AY198" s="18" t="s">
        <v>142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8" t="s">
        <v>81</v>
      </c>
      <c r="BK198" s="209">
        <f>ROUND(I198*H198,2)</f>
        <v>0</v>
      </c>
      <c r="BL198" s="18" t="s">
        <v>141</v>
      </c>
      <c r="BM198" s="208" t="s">
        <v>2148</v>
      </c>
    </row>
    <row r="199" s="1" customFormat="1" ht="16.5" customHeight="1">
      <c r="B199" s="39"/>
      <c r="C199" s="264" t="s">
        <v>350</v>
      </c>
      <c r="D199" s="264" t="s">
        <v>283</v>
      </c>
      <c r="E199" s="265" t="s">
        <v>2149</v>
      </c>
      <c r="F199" s="266" t="s">
        <v>2150</v>
      </c>
      <c r="G199" s="267" t="s">
        <v>234</v>
      </c>
      <c r="H199" s="268">
        <v>2</v>
      </c>
      <c r="I199" s="269"/>
      <c r="J199" s="270">
        <f>ROUND(I199*H199,2)</f>
        <v>0</v>
      </c>
      <c r="K199" s="266" t="s">
        <v>19</v>
      </c>
      <c r="L199" s="271"/>
      <c r="M199" s="272" t="s">
        <v>19</v>
      </c>
      <c r="N199" s="273" t="s">
        <v>44</v>
      </c>
      <c r="O199" s="84"/>
      <c r="P199" s="206">
        <f>O199*H199</f>
        <v>0</v>
      </c>
      <c r="Q199" s="206">
        <v>0.010999999999999999</v>
      </c>
      <c r="R199" s="206">
        <f>Q199*H199</f>
        <v>0.021999999999999999</v>
      </c>
      <c r="S199" s="206">
        <v>0</v>
      </c>
      <c r="T199" s="207">
        <f>S199*H199</f>
        <v>0</v>
      </c>
      <c r="AR199" s="208" t="s">
        <v>167</v>
      </c>
      <c r="AT199" s="208" t="s">
        <v>283</v>
      </c>
      <c r="AU199" s="208" t="s">
        <v>83</v>
      </c>
      <c r="AY199" s="18" t="s">
        <v>142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8" t="s">
        <v>81</v>
      </c>
      <c r="BK199" s="209">
        <f>ROUND(I199*H199,2)</f>
        <v>0</v>
      </c>
      <c r="BL199" s="18" t="s">
        <v>141</v>
      </c>
      <c r="BM199" s="208" t="s">
        <v>2151</v>
      </c>
    </row>
    <row r="200" s="1" customFormat="1" ht="16.5" customHeight="1">
      <c r="B200" s="39"/>
      <c r="C200" s="264" t="s">
        <v>353</v>
      </c>
      <c r="D200" s="264" t="s">
        <v>283</v>
      </c>
      <c r="E200" s="265" t="s">
        <v>2152</v>
      </c>
      <c r="F200" s="266" t="s">
        <v>2153</v>
      </c>
      <c r="G200" s="267" t="s">
        <v>234</v>
      </c>
      <c r="H200" s="268">
        <v>1</v>
      </c>
      <c r="I200" s="269"/>
      <c r="J200" s="270">
        <f>ROUND(I200*H200,2)</f>
        <v>0</v>
      </c>
      <c r="K200" s="266" t="s">
        <v>19</v>
      </c>
      <c r="L200" s="271"/>
      <c r="M200" s="272" t="s">
        <v>19</v>
      </c>
      <c r="N200" s="273" t="s">
        <v>44</v>
      </c>
      <c r="O200" s="84"/>
      <c r="P200" s="206">
        <f>O200*H200</f>
        <v>0</v>
      </c>
      <c r="Q200" s="206">
        <v>0.010800000000000001</v>
      </c>
      <c r="R200" s="206">
        <f>Q200*H200</f>
        <v>0.010800000000000001</v>
      </c>
      <c r="S200" s="206">
        <v>0</v>
      </c>
      <c r="T200" s="207">
        <f>S200*H200</f>
        <v>0</v>
      </c>
      <c r="AR200" s="208" t="s">
        <v>167</v>
      </c>
      <c r="AT200" s="208" t="s">
        <v>283</v>
      </c>
      <c r="AU200" s="208" t="s">
        <v>83</v>
      </c>
      <c r="AY200" s="18" t="s">
        <v>142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8" t="s">
        <v>81</v>
      </c>
      <c r="BK200" s="209">
        <f>ROUND(I200*H200,2)</f>
        <v>0</v>
      </c>
      <c r="BL200" s="18" t="s">
        <v>141</v>
      </c>
      <c r="BM200" s="208" t="s">
        <v>2154</v>
      </c>
    </row>
    <row r="201" s="1" customFormat="1" ht="48" customHeight="1">
      <c r="B201" s="39"/>
      <c r="C201" s="197" t="s">
        <v>356</v>
      </c>
      <c r="D201" s="197" t="s">
        <v>137</v>
      </c>
      <c r="E201" s="198" t="s">
        <v>2155</v>
      </c>
      <c r="F201" s="199" t="s">
        <v>2156</v>
      </c>
      <c r="G201" s="200" t="s">
        <v>234</v>
      </c>
      <c r="H201" s="201">
        <v>1</v>
      </c>
      <c r="I201" s="202"/>
      <c r="J201" s="203">
        <f>ROUND(I201*H201,2)</f>
        <v>0</v>
      </c>
      <c r="K201" s="199" t="s">
        <v>194</v>
      </c>
      <c r="L201" s="44"/>
      <c r="M201" s="204" t="s">
        <v>19</v>
      </c>
      <c r="N201" s="205" t="s">
        <v>44</v>
      </c>
      <c r="O201" s="84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AR201" s="208" t="s">
        <v>141</v>
      </c>
      <c r="AT201" s="208" t="s">
        <v>137</v>
      </c>
      <c r="AU201" s="208" t="s">
        <v>83</v>
      </c>
      <c r="AY201" s="18" t="s">
        <v>142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8" t="s">
        <v>81</v>
      </c>
      <c r="BK201" s="209">
        <f>ROUND(I201*H201,2)</f>
        <v>0</v>
      </c>
      <c r="BL201" s="18" t="s">
        <v>141</v>
      </c>
      <c r="BM201" s="208" t="s">
        <v>2157</v>
      </c>
    </row>
    <row r="202" s="1" customFormat="1" ht="16.5" customHeight="1">
      <c r="B202" s="39"/>
      <c r="C202" s="264" t="s">
        <v>359</v>
      </c>
      <c r="D202" s="264" t="s">
        <v>283</v>
      </c>
      <c r="E202" s="265" t="s">
        <v>2158</v>
      </c>
      <c r="F202" s="266" t="s">
        <v>2159</v>
      </c>
      <c r="G202" s="267" t="s">
        <v>234</v>
      </c>
      <c r="H202" s="268">
        <v>1</v>
      </c>
      <c r="I202" s="269"/>
      <c r="J202" s="270">
        <f>ROUND(I202*H202,2)</f>
        <v>0</v>
      </c>
      <c r="K202" s="266" t="s">
        <v>19</v>
      </c>
      <c r="L202" s="271"/>
      <c r="M202" s="272" t="s">
        <v>19</v>
      </c>
      <c r="N202" s="273" t="s">
        <v>44</v>
      </c>
      <c r="O202" s="84"/>
      <c r="P202" s="206">
        <f>O202*H202</f>
        <v>0</v>
      </c>
      <c r="Q202" s="206">
        <v>0.019400000000000001</v>
      </c>
      <c r="R202" s="206">
        <f>Q202*H202</f>
        <v>0.019400000000000001</v>
      </c>
      <c r="S202" s="206">
        <v>0</v>
      </c>
      <c r="T202" s="207">
        <f>S202*H202</f>
        <v>0</v>
      </c>
      <c r="AR202" s="208" t="s">
        <v>167</v>
      </c>
      <c r="AT202" s="208" t="s">
        <v>283</v>
      </c>
      <c r="AU202" s="208" t="s">
        <v>83</v>
      </c>
      <c r="AY202" s="18" t="s">
        <v>142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8" t="s">
        <v>81</v>
      </c>
      <c r="BK202" s="209">
        <f>ROUND(I202*H202,2)</f>
        <v>0</v>
      </c>
      <c r="BL202" s="18" t="s">
        <v>141</v>
      </c>
      <c r="BM202" s="208" t="s">
        <v>2160</v>
      </c>
    </row>
    <row r="203" s="1" customFormat="1" ht="36" customHeight="1">
      <c r="B203" s="39"/>
      <c r="C203" s="197" t="s">
        <v>362</v>
      </c>
      <c r="D203" s="197" t="s">
        <v>137</v>
      </c>
      <c r="E203" s="198" t="s">
        <v>2161</v>
      </c>
      <c r="F203" s="199" t="s">
        <v>2162</v>
      </c>
      <c r="G203" s="200" t="s">
        <v>234</v>
      </c>
      <c r="H203" s="201">
        <v>3</v>
      </c>
      <c r="I203" s="202"/>
      <c r="J203" s="203">
        <f>ROUND(I203*H203,2)</f>
        <v>0</v>
      </c>
      <c r="K203" s="199" t="s">
        <v>194</v>
      </c>
      <c r="L203" s="44"/>
      <c r="M203" s="204" t="s">
        <v>19</v>
      </c>
      <c r="N203" s="205" t="s">
        <v>44</v>
      </c>
      <c r="O203" s="84"/>
      <c r="P203" s="206">
        <f>O203*H203</f>
        <v>0</v>
      </c>
      <c r="Q203" s="206">
        <v>0.00296</v>
      </c>
      <c r="R203" s="206">
        <f>Q203*H203</f>
        <v>0.008879999999999999</v>
      </c>
      <c r="S203" s="206">
        <v>0</v>
      </c>
      <c r="T203" s="207">
        <f>S203*H203</f>
        <v>0</v>
      </c>
      <c r="AR203" s="208" t="s">
        <v>141</v>
      </c>
      <c r="AT203" s="208" t="s">
        <v>137</v>
      </c>
      <c r="AU203" s="208" t="s">
        <v>83</v>
      </c>
      <c r="AY203" s="18" t="s">
        <v>142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8" t="s">
        <v>81</v>
      </c>
      <c r="BK203" s="209">
        <f>ROUND(I203*H203,2)</f>
        <v>0</v>
      </c>
      <c r="BL203" s="18" t="s">
        <v>141</v>
      </c>
      <c r="BM203" s="208" t="s">
        <v>2163</v>
      </c>
    </row>
    <row r="204" s="1" customFormat="1" ht="16.5" customHeight="1">
      <c r="B204" s="39"/>
      <c r="C204" s="264" t="s">
        <v>365</v>
      </c>
      <c r="D204" s="264" t="s">
        <v>283</v>
      </c>
      <c r="E204" s="265" t="s">
        <v>2164</v>
      </c>
      <c r="F204" s="266" t="s">
        <v>2165</v>
      </c>
      <c r="G204" s="267" t="s">
        <v>234</v>
      </c>
      <c r="H204" s="268">
        <v>2</v>
      </c>
      <c r="I204" s="269"/>
      <c r="J204" s="270">
        <f>ROUND(I204*H204,2)</f>
        <v>0</v>
      </c>
      <c r="K204" s="266" t="s">
        <v>19</v>
      </c>
      <c r="L204" s="271"/>
      <c r="M204" s="272" t="s">
        <v>19</v>
      </c>
      <c r="N204" s="273" t="s">
        <v>44</v>
      </c>
      <c r="O204" s="84"/>
      <c r="P204" s="206">
        <f>O204*H204</f>
        <v>0</v>
      </c>
      <c r="Q204" s="206">
        <v>0.016639999999999999</v>
      </c>
      <c r="R204" s="206">
        <f>Q204*H204</f>
        <v>0.033279999999999997</v>
      </c>
      <c r="S204" s="206">
        <v>0</v>
      </c>
      <c r="T204" s="207">
        <f>S204*H204</f>
        <v>0</v>
      </c>
      <c r="AR204" s="208" t="s">
        <v>167</v>
      </c>
      <c r="AT204" s="208" t="s">
        <v>283</v>
      </c>
      <c r="AU204" s="208" t="s">
        <v>83</v>
      </c>
      <c r="AY204" s="18" t="s">
        <v>142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8" t="s">
        <v>81</v>
      </c>
      <c r="BK204" s="209">
        <f>ROUND(I204*H204,2)</f>
        <v>0</v>
      </c>
      <c r="BL204" s="18" t="s">
        <v>141</v>
      </c>
      <c r="BM204" s="208" t="s">
        <v>2166</v>
      </c>
    </row>
    <row r="205" s="1" customFormat="1" ht="16.5" customHeight="1">
      <c r="B205" s="39"/>
      <c r="C205" s="264" t="s">
        <v>368</v>
      </c>
      <c r="D205" s="264" t="s">
        <v>283</v>
      </c>
      <c r="E205" s="265" t="s">
        <v>2167</v>
      </c>
      <c r="F205" s="266" t="s">
        <v>2168</v>
      </c>
      <c r="G205" s="267" t="s">
        <v>234</v>
      </c>
      <c r="H205" s="268">
        <v>1</v>
      </c>
      <c r="I205" s="269"/>
      <c r="J205" s="270">
        <f>ROUND(I205*H205,2)</f>
        <v>0</v>
      </c>
      <c r="K205" s="266" t="s">
        <v>19</v>
      </c>
      <c r="L205" s="271"/>
      <c r="M205" s="272" t="s">
        <v>19</v>
      </c>
      <c r="N205" s="273" t="s">
        <v>44</v>
      </c>
      <c r="O205" s="84"/>
      <c r="P205" s="206">
        <f>O205*H205</f>
        <v>0</v>
      </c>
      <c r="Q205" s="206">
        <v>0.0167</v>
      </c>
      <c r="R205" s="206">
        <f>Q205*H205</f>
        <v>0.0167</v>
      </c>
      <c r="S205" s="206">
        <v>0</v>
      </c>
      <c r="T205" s="207">
        <f>S205*H205</f>
        <v>0</v>
      </c>
      <c r="AR205" s="208" t="s">
        <v>167</v>
      </c>
      <c r="AT205" s="208" t="s">
        <v>283</v>
      </c>
      <c r="AU205" s="208" t="s">
        <v>83</v>
      </c>
      <c r="AY205" s="18" t="s">
        <v>142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8" t="s">
        <v>81</v>
      </c>
      <c r="BK205" s="209">
        <f>ROUND(I205*H205,2)</f>
        <v>0</v>
      </c>
      <c r="BL205" s="18" t="s">
        <v>141</v>
      </c>
      <c r="BM205" s="208" t="s">
        <v>2169</v>
      </c>
    </row>
    <row r="206" s="1" customFormat="1" ht="48" customHeight="1">
      <c r="B206" s="39"/>
      <c r="C206" s="197" t="s">
        <v>371</v>
      </c>
      <c r="D206" s="197" t="s">
        <v>137</v>
      </c>
      <c r="E206" s="198" t="s">
        <v>2170</v>
      </c>
      <c r="F206" s="199" t="s">
        <v>2171</v>
      </c>
      <c r="G206" s="200" t="s">
        <v>234</v>
      </c>
      <c r="H206" s="201">
        <v>1</v>
      </c>
      <c r="I206" s="202"/>
      <c r="J206" s="203">
        <f>ROUND(I206*H206,2)</f>
        <v>0</v>
      </c>
      <c r="K206" s="199" t="s">
        <v>194</v>
      </c>
      <c r="L206" s="44"/>
      <c r="M206" s="204" t="s">
        <v>19</v>
      </c>
      <c r="N206" s="205" t="s">
        <v>44</v>
      </c>
      <c r="O206" s="84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AR206" s="208" t="s">
        <v>141</v>
      </c>
      <c r="AT206" s="208" t="s">
        <v>137</v>
      </c>
      <c r="AU206" s="208" t="s">
        <v>83</v>
      </c>
      <c r="AY206" s="18" t="s">
        <v>142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8" t="s">
        <v>81</v>
      </c>
      <c r="BK206" s="209">
        <f>ROUND(I206*H206,2)</f>
        <v>0</v>
      </c>
      <c r="BL206" s="18" t="s">
        <v>141</v>
      </c>
      <c r="BM206" s="208" t="s">
        <v>2172</v>
      </c>
    </row>
    <row r="207" s="1" customFormat="1" ht="16.5" customHeight="1">
      <c r="B207" s="39"/>
      <c r="C207" s="264" t="s">
        <v>374</v>
      </c>
      <c r="D207" s="264" t="s">
        <v>283</v>
      </c>
      <c r="E207" s="265" t="s">
        <v>2173</v>
      </c>
      <c r="F207" s="266" t="s">
        <v>2174</v>
      </c>
      <c r="G207" s="267" t="s">
        <v>234</v>
      </c>
      <c r="H207" s="268">
        <v>1</v>
      </c>
      <c r="I207" s="269"/>
      <c r="J207" s="270">
        <f>ROUND(I207*H207,2)</f>
        <v>0</v>
      </c>
      <c r="K207" s="266" t="s">
        <v>19</v>
      </c>
      <c r="L207" s="271"/>
      <c r="M207" s="272" t="s">
        <v>19</v>
      </c>
      <c r="N207" s="273" t="s">
        <v>44</v>
      </c>
      <c r="O207" s="84"/>
      <c r="P207" s="206">
        <f>O207*H207</f>
        <v>0</v>
      </c>
      <c r="Q207" s="206">
        <v>0.032000000000000001</v>
      </c>
      <c r="R207" s="206">
        <f>Q207*H207</f>
        <v>0.032000000000000001</v>
      </c>
      <c r="S207" s="206">
        <v>0</v>
      </c>
      <c r="T207" s="207">
        <f>S207*H207</f>
        <v>0</v>
      </c>
      <c r="AR207" s="208" t="s">
        <v>167</v>
      </c>
      <c r="AT207" s="208" t="s">
        <v>283</v>
      </c>
      <c r="AU207" s="208" t="s">
        <v>83</v>
      </c>
      <c r="AY207" s="18" t="s">
        <v>142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8" t="s">
        <v>81</v>
      </c>
      <c r="BK207" s="209">
        <f>ROUND(I207*H207,2)</f>
        <v>0</v>
      </c>
      <c r="BL207" s="18" t="s">
        <v>141</v>
      </c>
      <c r="BM207" s="208" t="s">
        <v>2175</v>
      </c>
    </row>
    <row r="208" s="1" customFormat="1" ht="36" customHeight="1">
      <c r="B208" s="39"/>
      <c r="C208" s="197" t="s">
        <v>377</v>
      </c>
      <c r="D208" s="197" t="s">
        <v>137</v>
      </c>
      <c r="E208" s="198" t="s">
        <v>2176</v>
      </c>
      <c r="F208" s="199" t="s">
        <v>2177</v>
      </c>
      <c r="G208" s="200" t="s">
        <v>201</v>
      </c>
      <c r="H208" s="201">
        <v>61</v>
      </c>
      <c r="I208" s="202"/>
      <c r="J208" s="203">
        <f>ROUND(I208*H208,2)</f>
        <v>0</v>
      </c>
      <c r="K208" s="199" t="s">
        <v>19</v>
      </c>
      <c r="L208" s="44"/>
      <c r="M208" s="204" t="s">
        <v>19</v>
      </c>
      <c r="N208" s="205" t="s">
        <v>44</v>
      </c>
      <c r="O208" s="84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AR208" s="208" t="s">
        <v>141</v>
      </c>
      <c r="AT208" s="208" t="s">
        <v>137</v>
      </c>
      <c r="AU208" s="208" t="s">
        <v>83</v>
      </c>
      <c r="AY208" s="18" t="s">
        <v>142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8" t="s">
        <v>81</v>
      </c>
      <c r="BK208" s="209">
        <f>ROUND(I208*H208,2)</f>
        <v>0</v>
      </c>
      <c r="BL208" s="18" t="s">
        <v>141</v>
      </c>
      <c r="BM208" s="208" t="s">
        <v>2178</v>
      </c>
    </row>
    <row r="209" s="1" customFormat="1" ht="24" customHeight="1">
      <c r="B209" s="39"/>
      <c r="C209" s="264" t="s">
        <v>380</v>
      </c>
      <c r="D209" s="264" t="s">
        <v>283</v>
      </c>
      <c r="E209" s="265" t="s">
        <v>2179</v>
      </c>
      <c r="F209" s="266" t="s">
        <v>2180</v>
      </c>
      <c r="G209" s="267" t="s">
        <v>201</v>
      </c>
      <c r="H209" s="268">
        <v>62.829999999999998</v>
      </c>
      <c r="I209" s="269"/>
      <c r="J209" s="270">
        <f>ROUND(I209*H209,2)</f>
        <v>0</v>
      </c>
      <c r="K209" s="266" t="s">
        <v>19</v>
      </c>
      <c r="L209" s="271"/>
      <c r="M209" s="272" t="s">
        <v>19</v>
      </c>
      <c r="N209" s="273" t="s">
        <v>44</v>
      </c>
      <c r="O209" s="84"/>
      <c r="P209" s="206">
        <f>O209*H209</f>
        <v>0</v>
      </c>
      <c r="Q209" s="206">
        <v>0.00027999999999999998</v>
      </c>
      <c r="R209" s="206">
        <f>Q209*H209</f>
        <v>0.017592399999999998</v>
      </c>
      <c r="S209" s="206">
        <v>0</v>
      </c>
      <c r="T209" s="207">
        <f>S209*H209</f>
        <v>0</v>
      </c>
      <c r="AR209" s="208" t="s">
        <v>167</v>
      </c>
      <c r="AT209" s="208" t="s">
        <v>283</v>
      </c>
      <c r="AU209" s="208" t="s">
        <v>83</v>
      </c>
      <c r="AY209" s="18" t="s">
        <v>142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8" t="s">
        <v>81</v>
      </c>
      <c r="BK209" s="209">
        <f>ROUND(I209*H209,2)</f>
        <v>0</v>
      </c>
      <c r="BL209" s="18" t="s">
        <v>141</v>
      </c>
      <c r="BM209" s="208" t="s">
        <v>2181</v>
      </c>
    </row>
    <row r="210" s="12" customFormat="1">
      <c r="B210" s="226"/>
      <c r="C210" s="227"/>
      <c r="D210" s="228" t="s">
        <v>203</v>
      </c>
      <c r="E210" s="229" t="s">
        <v>19</v>
      </c>
      <c r="F210" s="230" t="s">
        <v>2182</v>
      </c>
      <c r="G210" s="227"/>
      <c r="H210" s="231">
        <v>62.829999999999998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203</v>
      </c>
      <c r="AU210" s="237" t="s">
        <v>83</v>
      </c>
      <c r="AV210" s="12" t="s">
        <v>83</v>
      </c>
      <c r="AW210" s="12" t="s">
        <v>34</v>
      </c>
      <c r="AX210" s="12" t="s">
        <v>81</v>
      </c>
      <c r="AY210" s="237" t="s">
        <v>142</v>
      </c>
    </row>
    <row r="211" s="1" customFormat="1" ht="24" customHeight="1">
      <c r="B211" s="39"/>
      <c r="C211" s="197" t="s">
        <v>383</v>
      </c>
      <c r="D211" s="197" t="s">
        <v>137</v>
      </c>
      <c r="E211" s="198" t="s">
        <v>2183</v>
      </c>
      <c r="F211" s="199" t="s">
        <v>2184</v>
      </c>
      <c r="G211" s="200" t="s">
        <v>201</v>
      </c>
      <c r="H211" s="201">
        <v>72</v>
      </c>
      <c r="I211" s="202"/>
      <c r="J211" s="203">
        <f>ROUND(I211*H211,2)</f>
        <v>0</v>
      </c>
      <c r="K211" s="199" t="s">
        <v>194</v>
      </c>
      <c r="L211" s="44"/>
      <c r="M211" s="204" t="s">
        <v>19</v>
      </c>
      <c r="N211" s="205" t="s">
        <v>44</v>
      </c>
      <c r="O211" s="84"/>
      <c r="P211" s="206">
        <f>O211*H211</f>
        <v>0</v>
      </c>
      <c r="Q211" s="206">
        <v>0</v>
      </c>
      <c r="R211" s="206">
        <f>Q211*H211</f>
        <v>0</v>
      </c>
      <c r="S211" s="206">
        <v>0.00069999999999999999</v>
      </c>
      <c r="T211" s="207">
        <f>S211*H211</f>
        <v>0.0504</v>
      </c>
      <c r="AR211" s="208" t="s">
        <v>141</v>
      </c>
      <c r="AT211" s="208" t="s">
        <v>137</v>
      </c>
      <c r="AU211" s="208" t="s">
        <v>83</v>
      </c>
      <c r="AY211" s="18" t="s">
        <v>142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8" t="s">
        <v>81</v>
      </c>
      <c r="BK211" s="209">
        <f>ROUND(I211*H211,2)</f>
        <v>0</v>
      </c>
      <c r="BL211" s="18" t="s">
        <v>141</v>
      </c>
      <c r="BM211" s="208" t="s">
        <v>2185</v>
      </c>
    </row>
    <row r="212" s="1" customFormat="1" ht="36" customHeight="1">
      <c r="B212" s="39"/>
      <c r="C212" s="197" t="s">
        <v>387</v>
      </c>
      <c r="D212" s="197" t="s">
        <v>137</v>
      </c>
      <c r="E212" s="198" t="s">
        <v>2186</v>
      </c>
      <c r="F212" s="199" t="s">
        <v>2187</v>
      </c>
      <c r="G212" s="200" t="s">
        <v>201</v>
      </c>
      <c r="H212" s="201">
        <v>69.299999999999997</v>
      </c>
      <c r="I212" s="202"/>
      <c r="J212" s="203">
        <f>ROUND(I212*H212,2)</f>
        <v>0</v>
      </c>
      <c r="K212" s="199" t="s">
        <v>194</v>
      </c>
      <c r="L212" s="44"/>
      <c r="M212" s="204" t="s">
        <v>19</v>
      </c>
      <c r="N212" s="205" t="s">
        <v>44</v>
      </c>
      <c r="O212" s="84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AR212" s="208" t="s">
        <v>141</v>
      </c>
      <c r="AT212" s="208" t="s">
        <v>137</v>
      </c>
      <c r="AU212" s="208" t="s">
        <v>83</v>
      </c>
      <c r="AY212" s="18" t="s">
        <v>142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8" t="s">
        <v>81</v>
      </c>
      <c r="BK212" s="209">
        <f>ROUND(I212*H212,2)</f>
        <v>0</v>
      </c>
      <c r="BL212" s="18" t="s">
        <v>141</v>
      </c>
      <c r="BM212" s="208" t="s">
        <v>2188</v>
      </c>
    </row>
    <row r="213" s="1" customFormat="1" ht="24" customHeight="1">
      <c r="B213" s="39"/>
      <c r="C213" s="264" t="s">
        <v>392</v>
      </c>
      <c r="D213" s="264" t="s">
        <v>283</v>
      </c>
      <c r="E213" s="265" t="s">
        <v>2189</v>
      </c>
      <c r="F213" s="266" t="s">
        <v>2190</v>
      </c>
      <c r="G213" s="267" t="s">
        <v>201</v>
      </c>
      <c r="H213" s="268">
        <v>71.379000000000005</v>
      </c>
      <c r="I213" s="269"/>
      <c r="J213" s="270">
        <f>ROUND(I213*H213,2)</f>
        <v>0</v>
      </c>
      <c r="K213" s="266" t="s">
        <v>19</v>
      </c>
      <c r="L213" s="271"/>
      <c r="M213" s="272" t="s">
        <v>19</v>
      </c>
      <c r="N213" s="273" t="s">
        <v>44</v>
      </c>
      <c r="O213" s="84"/>
      <c r="P213" s="206">
        <f>O213*H213</f>
        <v>0</v>
      </c>
      <c r="Q213" s="206">
        <v>0.0031800000000000001</v>
      </c>
      <c r="R213" s="206">
        <f>Q213*H213</f>
        <v>0.22698522000000002</v>
      </c>
      <c r="S213" s="206">
        <v>0</v>
      </c>
      <c r="T213" s="207">
        <f>S213*H213</f>
        <v>0</v>
      </c>
      <c r="AR213" s="208" t="s">
        <v>167</v>
      </c>
      <c r="AT213" s="208" t="s">
        <v>283</v>
      </c>
      <c r="AU213" s="208" t="s">
        <v>83</v>
      </c>
      <c r="AY213" s="18" t="s">
        <v>142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8" t="s">
        <v>81</v>
      </c>
      <c r="BK213" s="209">
        <f>ROUND(I213*H213,2)</f>
        <v>0</v>
      </c>
      <c r="BL213" s="18" t="s">
        <v>141</v>
      </c>
      <c r="BM213" s="208" t="s">
        <v>2191</v>
      </c>
    </row>
    <row r="214" s="12" customFormat="1">
      <c r="B214" s="226"/>
      <c r="C214" s="227"/>
      <c r="D214" s="228" t="s">
        <v>203</v>
      </c>
      <c r="E214" s="229" t="s">
        <v>19</v>
      </c>
      <c r="F214" s="230" t="s">
        <v>2192</v>
      </c>
      <c r="G214" s="227"/>
      <c r="H214" s="231">
        <v>71.379000000000005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203</v>
      </c>
      <c r="AU214" s="237" t="s">
        <v>83</v>
      </c>
      <c r="AV214" s="12" t="s">
        <v>83</v>
      </c>
      <c r="AW214" s="12" t="s">
        <v>34</v>
      </c>
      <c r="AX214" s="12" t="s">
        <v>81</v>
      </c>
      <c r="AY214" s="237" t="s">
        <v>142</v>
      </c>
    </row>
    <row r="215" s="1" customFormat="1" ht="36" customHeight="1">
      <c r="B215" s="39"/>
      <c r="C215" s="197" t="s">
        <v>396</v>
      </c>
      <c r="D215" s="197" t="s">
        <v>137</v>
      </c>
      <c r="E215" s="198" t="s">
        <v>2193</v>
      </c>
      <c r="F215" s="199" t="s">
        <v>2194</v>
      </c>
      <c r="G215" s="200" t="s">
        <v>201</v>
      </c>
      <c r="H215" s="201">
        <v>218.5</v>
      </c>
      <c r="I215" s="202"/>
      <c r="J215" s="203">
        <f>ROUND(I215*H215,2)</f>
        <v>0</v>
      </c>
      <c r="K215" s="199" t="s">
        <v>194</v>
      </c>
      <c r="L215" s="44"/>
      <c r="M215" s="204" t="s">
        <v>19</v>
      </c>
      <c r="N215" s="205" t="s">
        <v>44</v>
      </c>
      <c r="O215" s="84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AR215" s="208" t="s">
        <v>141</v>
      </c>
      <c r="AT215" s="208" t="s">
        <v>137</v>
      </c>
      <c r="AU215" s="208" t="s">
        <v>83</v>
      </c>
      <c r="AY215" s="18" t="s">
        <v>142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8" t="s">
        <v>81</v>
      </c>
      <c r="BK215" s="209">
        <f>ROUND(I215*H215,2)</f>
        <v>0</v>
      </c>
      <c r="BL215" s="18" t="s">
        <v>141</v>
      </c>
      <c r="BM215" s="208" t="s">
        <v>2195</v>
      </c>
    </row>
    <row r="216" s="1" customFormat="1" ht="24" customHeight="1">
      <c r="B216" s="39"/>
      <c r="C216" s="264" t="s">
        <v>400</v>
      </c>
      <c r="D216" s="264" t="s">
        <v>283</v>
      </c>
      <c r="E216" s="265" t="s">
        <v>2196</v>
      </c>
      <c r="F216" s="266" t="s">
        <v>2197</v>
      </c>
      <c r="G216" s="267" t="s">
        <v>201</v>
      </c>
      <c r="H216" s="268">
        <v>225.05500000000001</v>
      </c>
      <c r="I216" s="269"/>
      <c r="J216" s="270">
        <f>ROUND(I216*H216,2)</f>
        <v>0</v>
      </c>
      <c r="K216" s="266" t="s">
        <v>19</v>
      </c>
      <c r="L216" s="271"/>
      <c r="M216" s="272" t="s">
        <v>19</v>
      </c>
      <c r="N216" s="273" t="s">
        <v>44</v>
      </c>
      <c r="O216" s="84"/>
      <c r="P216" s="206">
        <f>O216*H216</f>
        <v>0</v>
      </c>
      <c r="Q216" s="206">
        <v>0.0067400000000000003</v>
      </c>
      <c r="R216" s="206">
        <f>Q216*H216</f>
        <v>1.5168707000000001</v>
      </c>
      <c r="S216" s="206">
        <v>0</v>
      </c>
      <c r="T216" s="207">
        <f>S216*H216</f>
        <v>0</v>
      </c>
      <c r="AR216" s="208" t="s">
        <v>167</v>
      </c>
      <c r="AT216" s="208" t="s">
        <v>283</v>
      </c>
      <c r="AU216" s="208" t="s">
        <v>83</v>
      </c>
      <c r="AY216" s="18" t="s">
        <v>142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8" t="s">
        <v>81</v>
      </c>
      <c r="BK216" s="209">
        <f>ROUND(I216*H216,2)</f>
        <v>0</v>
      </c>
      <c r="BL216" s="18" t="s">
        <v>141</v>
      </c>
      <c r="BM216" s="208" t="s">
        <v>2198</v>
      </c>
    </row>
    <row r="217" s="12" customFormat="1">
      <c r="B217" s="226"/>
      <c r="C217" s="227"/>
      <c r="D217" s="228" t="s">
        <v>203</v>
      </c>
      <c r="E217" s="229" t="s">
        <v>19</v>
      </c>
      <c r="F217" s="230" t="s">
        <v>2199</v>
      </c>
      <c r="G217" s="227"/>
      <c r="H217" s="231">
        <v>225.05500000000001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203</v>
      </c>
      <c r="AU217" s="237" t="s">
        <v>83</v>
      </c>
      <c r="AV217" s="12" t="s">
        <v>83</v>
      </c>
      <c r="AW217" s="12" t="s">
        <v>34</v>
      </c>
      <c r="AX217" s="12" t="s">
        <v>81</v>
      </c>
      <c r="AY217" s="237" t="s">
        <v>142</v>
      </c>
    </row>
    <row r="218" s="1" customFormat="1" ht="36" customHeight="1">
      <c r="B218" s="39"/>
      <c r="C218" s="197" t="s">
        <v>654</v>
      </c>
      <c r="D218" s="197" t="s">
        <v>137</v>
      </c>
      <c r="E218" s="198" t="s">
        <v>2200</v>
      </c>
      <c r="F218" s="199" t="s">
        <v>2201</v>
      </c>
      <c r="G218" s="200" t="s">
        <v>234</v>
      </c>
      <c r="H218" s="201">
        <v>12</v>
      </c>
      <c r="I218" s="202"/>
      <c r="J218" s="203">
        <f>ROUND(I218*H218,2)</f>
        <v>0</v>
      </c>
      <c r="K218" s="199" t="s">
        <v>194</v>
      </c>
      <c r="L218" s="44"/>
      <c r="M218" s="204" t="s">
        <v>19</v>
      </c>
      <c r="N218" s="205" t="s">
        <v>44</v>
      </c>
      <c r="O218" s="84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AR218" s="208" t="s">
        <v>141</v>
      </c>
      <c r="AT218" s="208" t="s">
        <v>137</v>
      </c>
      <c r="AU218" s="208" t="s">
        <v>83</v>
      </c>
      <c r="AY218" s="18" t="s">
        <v>142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8" t="s">
        <v>81</v>
      </c>
      <c r="BK218" s="209">
        <f>ROUND(I218*H218,2)</f>
        <v>0</v>
      </c>
      <c r="BL218" s="18" t="s">
        <v>141</v>
      </c>
      <c r="BM218" s="208" t="s">
        <v>2202</v>
      </c>
    </row>
    <row r="219" s="1" customFormat="1" ht="16.5" customHeight="1">
      <c r="B219" s="39"/>
      <c r="C219" s="264" t="s">
        <v>661</v>
      </c>
      <c r="D219" s="264" t="s">
        <v>283</v>
      </c>
      <c r="E219" s="265" t="s">
        <v>2203</v>
      </c>
      <c r="F219" s="266" t="s">
        <v>2204</v>
      </c>
      <c r="G219" s="267" t="s">
        <v>234</v>
      </c>
      <c r="H219" s="268">
        <v>12</v>
      </c>
      <c r="I219" s="269"/>
      <c r="J219" s="270">
        <f>ROUND(I219*H219,2)</f>
        <v>0</v>
      </c>
      <c r="K219" s="266" t="s">
        <v>19</v>
      </c>
      <c r="L219" s="271"/>
      <c r="M219" s="272" t="s">
        <v>19</v>
      </c>
      <c r="N219" s="273" t="s">
        <v>44</v>
      </c>
      <c r="O219" s="84"/>
      <c r="P219" s="206">
        <f>O219*H219</f>
        <v>0</v>
      </c>
      <c r="Q219" s="206">
        <v>5.0000000000000002E-05</v>
      </c>
      <c r="R219" s="206">
        <f>Q219*H219</f>
        <v>0.00060000000000000006</v>
      </c>
      <c r="S219" s="206">
        <v>0</v>
      </c>
      <c r="T219" s="207">
        <f>S219*H219</f>
        <v>0</v>
      </c>
      <c r="AR219" s="208" t="s">
        <v>167</v>
      </c>
      <c r="AT219" s="208" t="s">
        <v>283</v>
      </c>
      <c r="AU219" s="208" t="s">
        <v>83</v>
      </c>
      <c r="AY219" s="18" t="s">
        <v>142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8" t="s">
        <v>81</v>
      </c>
      <c r="BK219" s="209">
        <f>ROUND(I219*H219,2)</f>
        <v>0</v>
      </c>
      <c r="BL219" s="18" t="s">
        <v>141</v>
      </c>
      <c r="BM219" s="208" t="s">
        <v>2205</v>
      </c>
    </row>
    <row r="220" s="1" customFormat="1" ht="36" customHeight="1">
      <c r="B220" s="39"/>
      <c r="C220" s="197" t="s">
        <v>666</v>
      </c>
      <c r="D220" s="197" t="s">
        <v>137</v>
      </c>
      <c r="E220" s="198" t="s">
        <v>2206</v>
      </c>
      <c r="F220" s="199" t="s">
        <v>2207</v>
      </c>
      <c r="G220" s="200" t="s">
        <v>234</v>
      </c>
      <c r="H220" s="201">
        <v>12</v>
      </c>
      <c r="I220" s="202"/>
      <c r="J220" s="203">
        <f>ROUND(I220*H220,2)</f>
        <v>0</v>
      </c>
      <c r="K220" s="199" t="s">
        <v>194</v>
      </c>
      <c r="L220" s="44"/>
      <c r="M220" s="204" t="s">
        <v>19</v>
      </c>
      <c r="N220" s="205" t="s">
        <v>44</v>
      </c>
      <c r="O220" s="84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208" t="s">
        <v>141</v>
      </c>
      <c r="AT220" s="208" t="s">
        <v>137</v>
      </c>
      <c r="AU220" s="208" t="s">
        <v>83</v>
      </c>
      <c r="AY220" s="18" t="s">
        <v>142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8" t="s">
        <v>81</v>
      </c>
      <c r="BK220" s="209">
        <f>ROUND(I220*H220,2)</f>
        <v>0</v>
      </c>
      <c r="BL220" s="18" t="s">
        <v>141</v>
      </c>
      <c r="BM220" s="208" t="s">
        <v>2208</v>
      </c>
    </row>
    <row r="221" s="1" customFormat="1" ht="16.5" customHeight="1">
      <c r="B221" s="39"/>
      <c r="C221" s="264" t="s">
        <v>671</v>
      </c>
      <c r="D221" s="264" t="s">
        <v>283</v>
      </c>
      <c r="E221" s="265" t="s">
        <v>2209</v>
      </c>
      <c r="F221" s="266" t="s">
        <v>2210</v>
      </c>
      <c r="G221" s="267" t="s">
        <v>234</v>
      </c>
      <c r="H221" s="268">
        <v>6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4"/>
      <c r="P221" s="206">
        <f>O221*H221</f>
        <v>0</v>
      </c>
      <c r="Q221" s="206">
        <v>0.00040999999999999999</v>
      </c>
      <c r="R221" s="206">
        <f>Q221*H221</f>
        <v>0.0024599999999999999</v>
      </c>
      <c r="S221" s="206">
        <v>0</v>
      </c>
      <c r="T221" s="207">
        <f>S221*H221</f>
        <v>0</v>
      </c>
      <c r="AR221" s="208" t="s">
        <v>167</v>
      </c>
      <c r="AT221" s="208" t="s">
        <v>283</v>
      </c>
      <c r="AU221" s="208" t="s">
        <v>83</v>
      </c>
      <c r="AY221" s="18" t="s">
        <v>142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8" t="s">
        <v>81</v>
      </c>
      <c r="BK221" s="209">
        <f>ROUND(I221*H221,2)</f>
        <v>0</v>
      </c>
      <c r="BL221" s="18" t="s">
        <v>141</v>
      </c>
      <c r="BM221" s="208" t="s">
        <v>2211</v>
      </c>
    </row>
    <row r="222" s="1" customFormat="1" ht="16.5" customHeight="1">
      <c r="B222" s="39"/>
      <c r="C222" s="264" t="s">
        <v>676</v>
      </c>
      <c r="D222" s="264" t="s">
        <v>283</v>
      </c>
      <c r="E222" s="265" t="s">
        <v>2212</v>
      </c>
      <c r="F222" s="266" t="s">
        <v>2213</v>
      </c>
      <c r="G222" s="267" t="s">
        <v>234</v>
      </c>
      <c r="H222" s="268">
        <v>3</v>
      </c>
      <c r="I222" s="269"/>
      <c r="J222" s="270">
        <f>ROUND(I222*H222,2)</f>
        <v>0</v>
      </c>
      <c r="K222" s="266" t="s">
        <v>19</v>
      </c>
      <c r="L222" s="271"/>
      <c r="M222" s="272" t="s">
        <v>19</v>
      </c>
      <c r="N222" s="273" t="s">
        <v>44</v>
      </c>
      <c r="O222" s="84"/>
      <c r="P222" s="206">
        <f>O222*H222</f>
        <v>0</v>
      </c>
      <c r="Q222" s="206">
        <v>0.00048000000000000001</v>
      </c>
      <c r="R222" s="206">
        <f>Q222*H222</f>
        <v>0.0014400000000000001</v>
      </c>
      <c r="S222" s="206">
        <v>0</v>
      </c>
      <c r="T222" s="207">
        <f>S222*H222</f>
        <v>0</v>
      </c>
      <c r="AR222" s="208" t="s">
        <v>167</v>
      </c>
      <c r="AT222" s="208" t="s">
        <v>283</v>
      </c>
      <c r="AU222" s="208" t="s">
        <v>83</v>
      </c>
      <c r="AY222" s="18" t="s">
        <v>142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8" t="s">
        <v>81</v>
      </c>
      <c r="BK222" s="209">
        <f>ROUND(I222*H222,2)</f>
        <v>0</v>
      </c>
      <c r="BL222" s="18" t="s">
        <v>141</v>
      </c>
      <c r="BM222" s="208" t="s">
        <v>2214</v>
      </c>
    </row>
    <row r="223" s="1" customFormat="1" ht="24" customHeight="1">
      <c r="B223" s="39"/>
      <c r="C223" s="264" t="s">
        <v>692</v>
      </c>
      <c r="D223" s="264" t="s">
        <v>283</v>
      </c>
      <c r="E223" s="265" t="s">
        <v>2215</v>
      </c>
      <c r="F223" s="266" t="s">
        <v>2216</v>
      </c>
      <c r="G223" s="267" t="s">
        <v>234</v>
      </c>
      <c r="H223" s="268">
        <v>3</v>
      </c>
      <c r="I223" s="269"/>
      <c r="J223" s="270">
        <f>ROUND(I223*H223,2)</f>
        <v>0</v>
      </c>
      <c r="K223" s="266" t="s">
        <v>19</v>
      </c>
      <c r="L223" s="271"/>
      <c r="M223" s="272" t="s">
        <v>19</v>
      </c>
      <c r="N223" s="273" t="s">
        <v>44</v>
      </c>
      <c r="O223" s="84"/>
      <c r="P223" s="206">
        <f>O223*H223</f>
        <v>0</v>
      </c>
      <c r="Q223" s="206">
        <v>0.0011800000000000001</v>
      </c>
      <c r="R223" s="206">
        <f>Q223*H223</f>
        <v>0.0035400000000000002</v>
      </c>
      <c r="S223" s="206">
        <v>0</v>
      </c>
      <c r="T223" s="207">
        <f>S223*H223</f>
        <v>0</v>
      </c>
      <c r="AR223" s="208" t="s">
        <v>167</v>
      </c>
      <c r="AT223" s="208" t="s">
        <v>283</v>
      </c>
      <c r="AU223" s="208" t="s">
        <v>83</v>
      </c>
      <c r="AY223" s="18" t="s">
        <v>142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8" t="s">
        <v>81</v>
      </c>
      <c r="BK223" s="209">
        <f>ROUND(I223*H223,2)</f>
        <v>0</v>
      </c>
      <c r="BL223" s="18" t="s">
        <v>141</v>
      </c>
      <c r="BM223" s="208" t="s">
        <v>2217</v>
      </c>
    </row>
    <row r="224" s="1" customFormat="1" ht="36" customHeight="1">
      <c r="B224" s="39"/>
      <c r="C224" s="197" t="s">
        <v>699</v>
      </c>
      <c r="D224" s="197" t="s">
        <v>137</v>
      </c>
      <c r="E224" s="198" t="s">
        <v>2218</v>
      </c>
      <c r="F224" s="199" t="s">
        <v>2219</v>
      </c>
      <c r="G224" s="200" t="s">
        <v>234</v>
      </c>
      <c r="H224" s="201">
        <v>33</v>
      </c>
      <c r="I224" s="202"/>
      <c r="J224" s="203">
        <f>ROUND(I224*H224,2)</f>
        <v>0</v>
      </c>
      <c r="K224" s="199" t="s">
        <v>194</v>
      </c>
      <c r="L224" s="44"/>
      <c r="M224" s="204" t="s">
        <v>19</v>
      </c>
      <c r="N224" s="205" t="s">
        <v>44</v>
      </c>
      <c r="O224" s="84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208" t="s">
        <v>141</v>
      </c>
      <c r="AT224" s="208" t="s">
        <v>137</v>
      </c>
      <c r="AU224" s="208" t="s">
        <v>83</v>
      </c>
      <c r="AY224" s="18" t="s">
        <v>142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8" t="s">
        <v>81</v>
      </c>
      <c r="BK224" s="209">
        <f>ROUND(I224*H224,2)</f>
        <v>0</v>
      </c>
      <c r="BL224" s="18" t="s">
        <v>141</v>
      </c>
      <c r="BM224" s="208" t="s">
        <v>2220</v>
      </c>
    </row>
    <row r="225" s="1" customFormat="1" ht="16.5" customHeight="1">
      <c r="B225" s="39"/>
      <c r="C225" s="264" t="s">
        <v>706</v>
      </c>
      <c r="D225" s="264" t="s">
        <v>283</v>
      </c>
      <c r="E225" s="265" t="s">
        <v>2221</v>
      </c>
      <c r="F225" s="266" t="s">
        <v>2222</v>
      </c>
      <c r="G225" s="267" t="s">
        <v>234</v>
      </c>
      <c r="H225" s="268">
        <v>7</v>
      </c>
      <c r="I225" s="269"/>
      <c r="J225" s="270">
        <f>ROUND(I225*H225,2)</f>
        <v>0</v>
      </c>
      <c r="K225" s="266" t="s">
        <v>19</v>
      </c>
      <c r="L225" s="271"/>
      <c r="M225" s="272" t="s">
        <v>19</v>
      </c>
      <c r="N225" s="273" t="s">
        <v>44</v>
      </c>
      <c r="O225" s="84"/>
      <c r="P225" s="206">
        <f>O225*H225</f>
        <v>0</v>
      </c>
      <c r="Q225" s="206">
        <v>0.00072000000000000005</v>
      </c>
      <c r="R225" s="206">
        <f>Q225*H225</f>
        <v>0.0050400000000000002</v>
      </c>
      <c r="S225" s="206">
        <v>0</v>
      </c>
      <c r="T225" s="207">
        <f>S225*H225</f>
        <v>0</v>
      </c>
      <c r="AR225" s="208" t="s">
        <v>167</v>
      </c>
      <c r="AT225" s="208" t="s">
        <v>283</v>
      </c>
      <c r="AU225" s="208" t="s">
        <v>83</v>
      </c>
      <c r="AY225" s="18" t="s">
        <v>142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8" t="s">
        <v>81</v>
      </c>
      <c r="BK225" s="209">
        <f>ROUND(I225*H225,2)</f>
        <v>0</v>
      </c>
      <c r="BL225" s="18" t="s">
        <v>141</v>
      </c>
      <c r="BM225" s="208" t="s">
        <v>2223</v>
      </c>
    </row>
    <row r="226" s="1" customFormat="1" ht="24" customHeight="1">
      <c r="B226" s="39"/>
      <c r="C226" s="264" t="s">
        <v>713</v>
      </c>
      <c r="D226" s="264" t="s">
        <v>283</v>
      </c>
      <c r="E226" s="265" t="s">
        <v>2224</v>
      </c>
      <c r="F226" s="266" t="s">
        <v>2225</v>
      </c>
      <c r="G226" s="267" t="s">
        <v>234</v>
      </c>
      <c r="H226" s="268">
        <v>7</v>
      </c>
      <c r="I226" s="269"/>
      <c r="J226" s="270">
        <f>ROUND(I226*H226,2)</f>
        <v>0</v>
      </c>
      <c r="K226" s="266" t="s">
        <v>19</v>
      </c>
      <c r="L226" s="271"/>
      <c r="M226" s="272" t="s">
        <v>19</v>
      </c>
      <c r="N226" s="273" t="s">
        <v>44</v>
      </c>
      <c r="O226" s="84"/>
      <c r="P226" s="206">
        <f>O226*H226</f>
        <v>0</v>
      </c>
      <c r="Q226" s="206">
        <v>0.0015399999999999999</v>
      </c>
      <c r="R226" s="206">
        <f>Q226*H226</f>
        <v>0.01078</v>
      </c>
      <c r="S226" s="206">
        <v>0</v>
      </c>
      <c r="T226" s="207">
        <f>S226*H226</f>
        <v>0</v>
      </c>
      <c r="AR226" s="208" t="s">
        <v>167</v>
      </c>
      <c r="AT226" s="208" t="s">
        <v>283</v>
      </c>
      <c r="AU226" s="208" t="s">
        <v>83</v>
      </c>
      <c r="AY226" s="18" t="s">
        <v>142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8" t="s">
        <v>81</v>
      </c>
      <c r="BK226" s="209">
        <f>ROUND(I226*H226,2)</f>
        <v>0</v>
      </c>
      <c r="BL226" s="18" t="s">
        <v>141</v>
      </c>
      <c r="BM226" s="208" t="s">
        <v>2226</v>
      </c>
    </row>
    <row r="227" s="1" customFormat="1" ht="16.5" customHeight="1">
      <c r="B227" s="39"/>
      <c r="C227" s="264" t="s">
        <v>719</v>
      </c>
      <c r="D227" s="264" t="s">
        <v>283</v>
      </c>
      <c r="E227" s="265" t="s">
        <v>2227</v>
      </c>
      <c r="F227" s="266" t="s">
        <v>2228</v>
      </c>
      <c r="G227" s="267" t="s">
        <v>234</v>
      </c>
      <c r="H227" s="268">
        <v>19</v>
      </c>
      <c r="I227" s="269"/>
      <c r="J227" s="270">
        <f>ROUND(I227*H227,2)</f>
        <v>0</v>
      </c>
      <c r="K227" s="266" t="s">
        <v>19</v>
      </c>
      <c r="L227" s="271"/>
      <c r="M227" s="272" t="s">
        <v>19</v>
      </c>
      <c r="N227" s="273" t="s">
        <v>44</v>
      </c>
      <c r="O227" s="84"/>
      <c r="P227" s="206">
        <f>O227*H227</f>
        <v>0</v>
      </c>
      <c r="Q227" s="206">
        <v>0.00069999999999999999</v>
      </c>
      <c r="R227" s="206">
        <f>Q227*H227</f>
        <v>0.013299999999999999</v>
      </c>
      <c r="S227" s="206">
        <v>0</v>
      </c>
      <c r="T227" s="207">
        <f>S227*H227</f>
        <v>0</v>
      </c>
      <c r="AR227" s="208" t="s">
        <v>167</v>
      </c>
      <c r="AT227" s="208" t="s">
        <v>283</v>
      </c>
      <c r="AU227" s="208" t="s">
        <v>83</v>
      </c>
      <c r="AY227" s="18" t="s">
        <v>142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8" t="s">
        <v>81</v>
      </c>
      <c r="BK227" s="209">
        <f>ROUND(I227*H227,2)</f>
        <v>0</v>
      </c>
      <c r="BL227" s="18" t="s">
        <v>141</v>
      </c>
      <c r="BM227" s="208" t="s">
        <v>2229</v>
      </c>
    </row>
    <row r="228" s="1" customFormat="1" ht="36" customHeight="1">
      <c r="B228" s="39"/>
      <c r="C228" s="197" t="s">
        <v>724</v>
      </c>
      <c r="D228" s="197" t="s">
        <v>137</v>
      </c>
      <c r="E228" s="198" t="s">
        <v>2230</v>
      </c>
      <c r="F228" s="199" t="s">
        <v>2231</v>
      </c>
      <c r="G228" s="200" t="s">
        <v>234</v>
      </c>
      <c r="H228" s="201">
        <v>1</v>
      </c>
      <c r="I228" s="202"/>
      <c r="J228" s="203">
        <f>ROUND(I228*H228,2)</f>
        <v>0</v>
      </c>
      <c r="K228" s="199" t="s">
        <v>194</v>
      </c>
      <c r="L228" s="44"/>
      <c r="M228" s="204" t="s">
        <v>19</v>
      </c>
      <c r="N228" s="205" t="s">
        <v>44</v>
      </c>
      <c r="O228" s="84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208" t="s">
        <v>141</v>
      </c>
      <c r="AT228" s="208" t="s">
        <v>137</v>
      </c>
      <c r="AU228" s="208" t="s">
        <v>83</v>
      </c>
      <c r="AY228" s="18" t="s">
        <v>142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8" t="s">
        <v>81</v>
      </c>
      <c r="BK228" s="209">
        <f>ROUND(I228*H228,2)</f>
        <v>0</v>
      </c>
      <c r="BL228" s="18" t="s">
        <v>141</v>
      </c>
      <c r="BM228" s="208" t="s">
        <v>2232</v>
      </c>
    </row>
    <row r="229" s="1" customFormat="1" ht="16.5" customHeight="1">
      <c r="B229" s="39"/>
      <c r="C229" s="264" t="s">
        <v>729</v>
      </c>
      <c r="D229" s="264" t="s">
        <v>283</v>
      </c>
      <c r="E229" s="265" t="s">
        <v>2233</v>
      </c>
      <c r="F229" s="266" t="s">
        <v>2234</v>
      </c>
      <c r="G229" s="267" t="s">
        <v>234</v>
      </c>
      <c r="H229" s="268">
        <v>1</v>
      </c>
      <c r="I229" s="269"/>
      <c r="J229" s="270">
        <f>ROUND(I229*H229,2)</f>
        <v>0</v>
      </c>
      <c r="K229" s="266" t="s">
        <v>19</v>
      </c>
      <c r="L229" s="271"/>
      <c r="M229" s="272" t="s">
        <v>19</v>
      </c>
      <c r="N229" s="273" t="s">
        <v>44</v>
      </c>
      <c r="O229" s="84"/>
      <c r="P229" s="206">
        <f>O229*H229</f>
        <v>0</v>
      </c>
      <c r="Q229" s="206">
        <v>0.0012700000000000001</v>
      </c>
      <c r="R229" s="206">
        <f>Q229*H229</f>
        <v>0.0012700000000000001</v>
      </c>
      <c r="S229" s="206">
        <v>0</v>
      </c>
      <c r="T229" s="207">
        <f>S229*H229</f>
        <v>0</v>
      </c>
      <c r="AR229" s="208" t="s">
        <v>167</v>
      </c>
      <c r="AT229" s="208" t="s">
        <v>283</v>
      </c>
      <c r="AU229" s="208" t="s">
        <v>83</v>
      </c>
      <c r="AY229" s="18" t="s">
        <v>142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8" t="s">
        <v>81</v>
      </c>
      <c r="BK229" s="209">
        <f>ROUND(I229*H229,2)</f>
        <v>0</v>
      </c>
      <c r="BL229" s="18" t="s">
        <v>141</v>
      </c>
      <c r="BM229" s="208" t="s">
        <v>2235</v>
      </c>
    </row>
    <row r="230" s="1" customFormat="1" ht="36" customHeight="1">
      <c r="B230" s="39"/>
      <c r="C230" s="197" t="s">
        <v>733</v>
      </c>
      <c r="D230" s="197" t="s">
        <v>137</v>
      </c>
      <c r="E230" s="198" t="s">
        <v>2236</v>
      </c>
      <c r="F230" s="199" t="s">
        <v>2237</v>
      </c>
      <c r="G230" s="200" t="s">
        <v>234</v>
      </c>
      <c r="H230" s="201">
        <v>1</v>
      </c>
      <c r="I230" s="202"/>
      <c r="J230" s="203">
        <f>ROUND(I230*H230,2)</f>
        <v>0</v>
      </c>
      <c r="K230" s="199" t="s">
        <v>194</v>
      </c>
      <c r="L230" s="44"/>
      <c r="M230" s="204" t="s">
        <v>19</v>
      </c>
      <c r="N230" s="205" t="s">
        <v>44</v>
      </c>
      <c r="O230" s="84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208" t="s">
        <v>141</v>
      </c>
      <c r="AT230" s="208" t="s">
        <v>137</v>
      </c>
      <c r="AU230" s="208" t="s">
        <v>83</v>
      </c>
      <c r="AY230" s="18" t="s">
        <v>142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8" t="s">
        <v>81</v>
      </c>
      <c r="BK230" s="209">
        <f>ROUND(I230*H230,2)</f>
        <v>0</v>
      </c>
      <c r="BL230" s="18" t="s">
        <v>141</v>
      </c>
      <c r="BM230" s="208" t="s">
        <v>2238</v>
      </c>
    </row>
    <row r="231" s="1" customFormat="1" ht="16.5" customHeight="1">
      <c r="B231" s="39"/>
      <c r="C231" s="264" t="s">
        <v>737</v>
      </c>
      <c r="D231" s="264" t="s">
        <v>283</v>
      </c>
      <c r="E231" s="265" t="s">
        <v>2239</v>
      </c>
      <c r="F231" s="266" t="s">
        <v>2240</v>
      </c>
      <c r="G231" s="267" t="s">
        <v>234</v>
      </c>
      <c r="H231" s="268">
        <v>1</v>
      </c>
      <c r="I231" s="269"/>
      <c r="J231" s="270">
        <f>ROUND(I231*H231,2)</f>
        <v>0</v>
      </c>
      <c r="K231" s="266" t="s">
        <v>19</v>
      </c>
      <c r="L231" s="271"/>
      <c r="M231" s="272" t="s">
        <v>19</v>
      </c>
      <c r="N231" s="273" t="s">
        <v>44</v>
      </c>
      <c r="O231" s="84"/>
      <c r="P231" s="206">
        <f>O231*H231</f>
        <v>0</v>
      </c>
      <c r="Q231" s="206">
        <v>0.0012800000000000001</v>
      </c>
      <c r="R231" s="206">
        <f>Q231*H231</f>
        <v>0.0012800000000000001</v>
      </c>
      <c r="S231" s="206">
        <v>0</v>
      </c>
      <c r="T231" s="207">
        <f>S231*H231</f>
        <v>0</v>
      </c>
      <c r="AR231" s="208" t="s">
        <v>167</v>
      </c>
      <c r="AT231" s="208" t="s">
        <v>283</v>
      </c>
      <c r="AU231" s="208" t="s">
        <v>83</v>
      </c>
      <c r="AY231" s="18" t="s">
        <v>142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8" t="s">
        <v>81</v>
      </c>
      <c r="BK231" s="209">
        <f>ROUND(I231*H231,2)</f>
        <v>0</v>
      </c>
      <c r="BL231" s="18" t="s">
        <v>141</v>
      </c>
      <c r="BM231" s="208" t="s">
        <v>2241</v>
      </c>
    </row>
    <row r="232" s="1" customFormat="1" ht="36" customHeight="1">
      <c r="B232" s="39"/>
      <c r="C232" s="197" t="s">
        <v>743</v>
      </c>
      <c r="D232" s="197" t="s">
        <v>137</v>
      </c>
      <c r="E232" s="198" t="s">
        <v>2242</v>
      </c>
      <c r="F232" s="199" t="s">
        <v>2243</v>
      </c>
      <c r="G232" s="200" t="s">
        <v>234</v>
      </c>
      <c r="H232" s="201">
        <v>1</v>
      </c>
      <c r="I232" s="202"/>
      <c r="J232" s="203">
        <f>ROUND(I232*H232,2)</f>
        <v>0</v>
      </c>
      <c r="K232" s="199" t="s">
        <v>194</v>
      </c>
      <c r="L232" s="44"/>
      <c r="M232" s="204" t="s">
        <v>19</v>
      </c>
      <c r="N232" s="205" t="s">
        <v>44</v>
      </c>
      <c r="O232" s="84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08" t="s">
        <v>141</v>
      </c>
      <c r="AT232" s="208" t="s">
        <v>137</v>
      </c>
      <c r="AU232" s="208" t="s">
        <v>83</v>
      </c>
      <c r="AY232" s="18" t="s">
        <v>142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8" t="s">
        <v>81</v>
      </c>
      <c r="BK232" s="209">
        <f>ROUND(I232*H232,2)</f>
        <v>0</v>
      </c>
      <c r="BL232" s="18" t="s">
        <v>141</v>
      </c>
      <c r="BM232" s="208" t="s">
        <v>2244</v>
      </c>
    </row>
    <row r="233" s="1" customFormat="1" ht="16.5" customHeight="1">
      <c r="B233" s="39"/>
      <c r="C233" s="264" t="s">
        <v>748</v>
      </c>
      <c r="D233" s="264" t="s">
        <v>283</v>
      </c>
      <c r="E233" s="265" t="s">
        <v>2245</v>
      </c>
      <c r="F233" s="266" t="s">
        <v>2246</v>
      </c>
      <c r="G233" s="267" t="s">
        <v>234</v>
      </c>
      <c r="H233" s="268">
        <v>1</v>
      </c>
      <c r="I233" s="269"/>
      <c r="J233" s="270">
        <f>ROUND(I233*H233,2)</f>
        <v>0</v>
      </c>
      <c r="K233" s="266" t="s">
        <v>19</v>
      </c>
      <c r="L233" s="271"/>
      <c r="M233" s="272" t="s">
        <v>19</v>
      </c>
      <c r="N233" s="273" t="s">
        <v>44</v>
      </c>
      <c r="O233" s="84"/>
      <c r="P233" s="206">
        <f>O233*H233</f>
        <v>0</v>
      </c>
      <c r="Q233" s="206">
        <v>0.00108</v>
      </c>
      <c r="R233" s="206">
        <f>Q233*H233</f>
        <v>0.00108</v>
      </c>
      <c r="S233" s="206">
        <v>0</v>
      </c>
      <c r="T233" s="207">
        <f>S233*H233</f>
        <v>0</v>
      </c>
      <c r="AR233" s="208" t="s">
        <v>167</v>
      </c>
      <c r="AT233" s="208" t="s">
        <v>283</v>
      </c>
      <c r="AU233" s="208" t="s">
        <v>83</v>
      </c>
      <c r="AY233" s="18" t="s">
        <v>142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8" t="s">
        <v>81</v>
      </c>
      <c r="BK233" s="209">
        <f>ROUND(I233*H233,2)</f>
        <v>0</v>
      </c>
      <c r="BL233" s="18" t="s">
        <v>141</v>
      </c>
      <c r="BM233" s="208" t="s">
        <v>2247</v>
      </c>
    </row>
    <row r="234" s="1" customFormat="1" ht="36" customHeight="1">
      <c r="B234" s="39"/>
      <c r="C234" s="197" t="s">
        <v>755</v>
      </c>
      <c r="D234" s="197" t="s">
        <v>137</v>
      </c>
      <c r="E234" s="198" t="s">
        <v>2248</v>
      </c>
      <c r="F234" s="199" t="s">
        <v>2249</v>
      </c>
      <c r="G234" s="200" t="s">
        <v>234</v>
      </c>
      <c r="H234" s="201">
        <v>51</v>
      </c>
      <c r="I234" s="202"/>
      <c r="J234" s="203">
        <f>ROUND(I234*H234,2)</f>
        <v>0</v>
      </c>
      <c r="K234" s="199" t="s">
        <v>194</v>
      </c>
      <c r="L234" s="44"/>
      <c r="M234" s="204" t="s">
        <v>19</v>
      </c>
      <c r="N234" s="205" t="s">
        <v>44</v>
      </c>
      <c r="O234" s="84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208" t="s">
        <v>141</v>
      </c>
      <c r="AT234" s="208" t="s">
        <v>137</v>
      </c>
      <c r="AU234" s="208" t="s">
        <v>83</v>
      </c>
      <c r="AY234" s="18" t="s">
        <v>142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8" t="s">
        <v>81</v>
      </c>
      <c r="BK234" s="209">
        <f>ROUND(I234*H234,2)</f>
        <v>0</v>
      </c>
      <c r="BL234" s="18" t="s">
        <v>141</v>
      </c>
      <c r="BM234" s="208" t="s">
        <v>2250</v>
      </c>
    </row>
    <row r="235" s="1" customFormat="1" ht="24" customHeight="1">
      <c r="B235" s="39"/>
      <c r="C235" s="264" t="s">
        <v>766</v>
      </c>
      <c r="D235" s="264" t="s">
        <v>283</v>
      </c>
      <c r="E235" s="265" t="s">
        <v>2251</v>
      </c>
      <c r="F235" s="266" t="s">
        <v>2252</v>
      </c>
      <c r="G235" s="267" t="s">
        <v>234</v>
      </c>
      <c r="H235" s="268">
        <v>4</v>
      </c>
      <c r="I235" s="269"/>
      <c r="J235" s="270">
        <f>ROUND(I235*H235,2)</f>
        <v>0</v>
      </c>
      <c r="K235" s="266" t="s">
        <v>19</v>
      </c>
      <c r="L235" s="271"/>
      <c r="M235" s="272" t="s">
        <v>19</v>
      </c>
      <c r="N235" s="273" t="s">
        <v>44</v>
      </c>
      <c r="O235" s="84"/>
      <c r="P235" s="206">
        <f>O235*H235</f>
        <v>0</v>
      </c>
      <c r="Q235" s="206">
        <v>0.00247</v>
      </c>
      <c r="R235" s="206">
        <f>Q235*H235</f>
        <v>0.0098799999999999999</v>
      </c>
      <c r="S235" s="206">
        <v>0</v>
      </c>
      <c r="T235" s="207">
        <f>S235*H235</f>
        <v>0</v>
      </c>
      <c r="AR235" s="208" t="s">
        <v>167</v>
      </c>
      <c r="AT235" s="208" t="s">
        <v>283</v>
      </c>
      <c r="AU235" s="208" t="s">
        <v>83</v>
      </c>
      <c r="AY235" s="18" t="s">
        <v>142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8" t="s">
        <v>81</v>
      </c>
      <c r="BK235" s="209">
        <f>ROUND(I235*H235,2)</f>
        <v>0</v>
      </c>
      <c r="BL235" s="18" t="s">
        <v>141</v>
      </c>
      <c r="BM235" s="208" t="s">
        <v>2253</v>
      </c>
    </row>
    <row r="236" s="1" customFormat="1" ht="16.5" customHeight="1">
      <c r="B236" s="39"/>
      <c r="C236" s="264" t="s">
        <v>771</v>
      </c>
      <c r="D236" s="264" t="s">
        <v>283</v>
      </c>
      <c r="E236" s="265" t="s">
        <v>2254</v>
      </c>
      <c r="F236" s="266" t="s">
        <v>2255</v>
      </c>
      <c r="G236" s="267" t="s">
        <v>234</v>
      </c>
      <c r="H236" s="268">
        <v>4</v>
      </c>
      <c r="I236" s="269"/>
      <c r="J236" s="270">
        <f>ROUND(I236*H236,2)</f>
        <v>0</v>
      </c>
      <c r="K236" s="266" t="s">
        <v>19</v>
      </c>
      <c r="L236" s="271"/>
      <c r="M236" s="272" t="s">
        <v>19</v>
      </c>
      <c r="N236" s="273" t="s">
        <v>44</v>
      </c>
      <c r="O236" s="84"/>
      <c r="P236" s="206">
        <f>O236*H236</f>
        <v>0</v>
      </c>
      <c r="Q236" s="206">
        <v>0.00172</v>
      </c>
      <c r="R236" s="206">
        <f>Q236*H236</f>
        <v>0.0068799999999999998</v>
      </c>
      <c r="S236" s="206">
        <v>0</v>
      </c>
      <c r="T236" s="207">
        <f>S236*H236</f>
        <v>0</v>
      </c>
      <c r="AR236" s="208" t="s">
        <v>167</v>
      </c>
      <c r="AT236" s="208" t="s">
        <v>283</v>
      </c>
      <c r="AU236" s="208" t="s">
        <v>83</v>
      </c>
      <c r="AY236" s="18" t="s">
        <v>142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8" t="s">
        <v>81</v>
      </c>
      <c r="BK236" s="209">
        <f>ROUND(I236*H236,2)</f>
        <v>0</v>
      </c>
      <c r="BL236" s="18" t="s">
        <v>141</v>
      </c>
      <c r="BM236" s="208" t="s">
        <v>2256</v>
      </c>
    </row>
    <row r="237" s="1" customFormat="1" ht="16.5" customHeight="1">
      <c r="B237" s="39"/>
      <c r="C237" s="264" t="s">
        <v>776</v>
      </c>
      <c r="D237" s="264" t="s">
        <v>283</v>
      </c>
      <c r="E237" s="265" t="s">
        <v>2257</v>
      </c>
      <c r="F237" s="266" t="s">
        <v>2258</v>
      </c>
      <c r="G237" s="267" t="s">
        <v>234</v>
      </c>
      <c r="H237" s="268">
        <v>43</v>
      </c>
      <c r="I237" s="269"/>
      <c r="J237" s="270">
        <f>ROUND(I237*H237,2)</f>
        <v>0</v>
      </c>
      <c r="K237" s="266" t="s">
        <v>19</v>
      </c>
      <c r="L237" s="271"/>
      <c r="M237" s="272" t="s">
        <v>19</v>
      </c>
      <c r="N237" s="273" t="s">
        <v>44</v>
      </c>
      <c r="O237" s="84"/>
      <c r="P237" s="206">
        <f>O237*H237</f>
        <v>0</v>
      </c>
      <c r="Q237" s="206">
        <v>0.0013699999999999999</v>
      </c>
      <c r="R237" s="206">
        <f>Q237*H237</f>
        <v>0.058909999999999997</v>
      </c>
      <c r="S237" s="206">
        <v>0</v>
      </c>
      <c r="T237" s="207">
        <f>S237*H237</f>
        <v>0</v>
      </c>
      <c r="AR237" s="208" t="s">
        <v>167</v>
      </c>
      <c r="AT237" s="208" t="s">
        <v>283</v>
      </c>
      <c r="AU237" s="208" t="s">
        <v>83</v>
      </c>
      <c r="AY237" s="18" t="s">
        <v>142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8" t="s">
        <v>81</v>
      </c>
      <c r="BK237" s="209">
        <f>ROUND(I237*H237,2)</f>
        <v>0</v>
      </c>
      <c r="BL237" s="18" t="s">
        <v>141</v>
      </c>
      <c r="BM237" s="208" t="s">
        <v>2259</v>
      </c>
    </row>
    <row r="238" s="1" customFormat="1" ht="36" customHeight="1">
      <c r="B238" s="39"/>
      <c r="C238" s="197" t="s">
        <v>783</v>
      </c>
      <c r="D238" s="197" t="s">
        <v>137</v>
      </c>
      <c r="E238" s="198" t="s">
        <v>2260</v>
      </c>
      <c r="F238" s="199" t="s">
        <v>2261</v>
      </c>
      <c r="G238" s="200" t="s">
        <v>234</v>
      </c>
      <c r="H238" s="201">
        <v>2</v>
      </c>
      <c r="I238" s="202"/>
      <c r="J238" s="203">
        <f>ROUND(I238*H238,2)</f>
        <v>0</v>
      </c>
      <c r="K238" s="199" t="s">
        <v>194</v>
      </c>
      <c r="L238" s="44"/>
      <c r="M238" s="204" t="s">
        <v>19</v>
      </c>
      <c r="N238" s="205" t="s">
        <v>44</v>
      </c>
      <c r="O238" s="84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AR238" s="208" t="s">
        <v>141</v>
      </c>
      <c r="AT238" s="208" t="s">
        <v>137</v>
      </c>
      <c r="AU238" s="208" t="s">
        <v>83</v>
      </c>
      <c r="AY238" s="18" t="s">
        <v>142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8" t="s">
        <v>81</v>
      </c>
      <c r="BK238" s="209">
        <f>ROUND(I238*H238,2)</f>
        <v>0</v>
      </c>
      <c r="BL238" s="18" t="s">
        <v>141</v>
      </c>
      <c r="BM238" s="208" t="s">
        <v>2262</v>
      </c>
    </row>
    <row r="239" s="1" customFormat="1" ht="16.5" customHeight="1">
      <c r="B239" s="39"/>
      <c r="C239" s="264" t="s">
        <v>790</v>
      </c>
      <c r="D239" s="264" t="s">
        <v>283</v>
      </c>
      <c r="E239" s="265" t="s">
        <v>2263</v>
      </c>
      <c r="F239" s="266" t="s">
        <v>2264</v>
      </c>
      <c r="G239" s="267" t="s">
        <v>234</v>
      </c>
      <c r="H239" s="268">
        <v>2</v>
      </c>
      <c r="I239" s="269"/>
      <c r="J239" s="270">
        <f>ROUND(I239*H239,2)</f>
        <v>0</v>
      </c>
      <c r="K239" s="266" t="s">
        <v>19</v>
      </c>
      <c r="L239" s="271"/>
      <c r="M239" s="272" t="s">
        <v>19</v>
      </c>
      <c r="N239" s="273" t="s">
        <v>44</v>
      </c>
      <c r="O239" s="84"/>
      <c r="P239" s="206">
        <f>O239*H239</f>
        <v>0</v>
      </c>
      <c r="Q239" s="206">
        <v>0.0030100000000000001</v>
      </c>
      <c r="R239" s="206">
        <f>Q239*H239</f>
        <v>0.0060200000000000002</v>
      </c>
      <c r="S239" s="206">
        <v>0</v>
      </c>
      <c r="T239" s="207">
        <f>S239*H239</f>
        <v>0</v>
      </c>
      <c r="AR239" s="208" t="s">
        <v>167</v>
      </c>
      <c r="AT239" s="208" t="s">
        <v>283</v>
      </c>
      <c r="AU239" s="208" t="s">
        <v>83</v>
      </c>
      <c r="AY239" s="18" t="s">
        <v>142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8" t="s">
        <v>81</v>
      </c>
      <c r="BK239" s="209">
        <f>ROUND(I239*H239,2)</f>
        <v>0</v>
      </c>
      <c r="BL239" s="18" t="s">
        <v>141</v>
      </c>
      <c r="BM239" s="208" t="s">
        <v>2265</v>
      </c>
    </row>
    <row r="240" s="1" customFormat="1" ht="36" customHeight="1">
      <c r="B240" s="39"/>
      <c r="C240" s="197" t="s">
        <v>795</v>
      </c>
      <c r="D240" s="197" t="s">
        <v>137</v>
      </c>
      <c r="E240" s="198" t="s">
        <v>2266</v>
      </c>
      <c r="F240" s="199" t="s">
        <v>2267</v>
      </c>
      <c r="G240" s="200" t="s">
        <v>234</v>
      </c>
      <c r="H240" s="201">
        <v>1</v>
      </c>
      <c r="I240" s="202"/>
      <c r="J240" s="203">
        <f>ROUND(I240*H240,2)</f>
        <v>0</v>
      </c>
      <c r="K240" s="199" t="s">
        <v>194</v>
      </c>
      <c r="L240" s="44"/>
      <c r="M240" s="204" t="s">
        <v>19</v>
      </c>
      <c r="N240" s="205" t="s">
        <v>44</v>
      </c>
      <c r="O240" s="84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AR240" s="208" t="s">
        <v>141</v>
      </c>
      <c r="AT240" s="208" t="s">
        <v>137</v>
      </c>
      <c r="AU240" s="208" t="s">
        <v>83</v>
      </c>
      <c r="AY240" s="18" t="s">
        <v>142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8" t="s">
        <v>81</v>
      </c>
      <c r="BK240" s="209">
        <f>ROUND(I240*H240,2)</f>
        <v>0</v>
      </c>
      <c r="BL240" s="18" t="s">
        <v>141</v>
      </c>
      <c r="BM240" s="208" t="s">
        <v>2268</v>
      </c>
    </row>
    <row r="241" s="1" customFormat="1" ht="16.5" customHeight="1">
      <c r="B241" s="39"/>
      <c r="C241" s="264" t="s">
        <v>800</v>
      </c>
      <c r="D241" s="264" t="s">
        <v>283</v>
      </c>
      <c r="E241" s="265" t="s">
        <v>2269</v>
      </c>
      <c r="F241" s="266" t="s">
        <v>2270</v>
      </c>
      <c r="G241" s="267" t="s">
        <v>234</v>
      </c>
      <c r="H241" s="268">
        <v>1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4"/>
      <c r="P241" s="206">
        <f>O241*H241</f>
        <v>0</v>
      </c>
      <c r="Q241" s="206">
        <v>0.0038500000000000001</v>
      </c>
      <c r="R241" s="206">
        <f>Q241*H241</f>
        <v>0.0038500000000000001</v>
      </c>
      <c r="S241" s="206">
        <v>0</v>
      </c>
      <c r="T241" s="207">
        <f>S241*H241</f>
        <v>0</v>
      </c>
      <c r="AR241" s="208" t="s">
        <v>167</v>
      </c>
      <c r="AT241" s="208" t="s">
        <v>283</v>
      </c>
      <c r="AU241" s="208" t="s">
        <v>83</v>
      </c>
      <c r="AY241" s="18" t="s">
        <v>142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8" t="s">
        <v>81</v>
      </c>
      <c r="BK241" s="209">
        <f>ROUND(I241*H241,2)</f>
        <v>0</v>
      </c>
      <c r="BL241" s="18" t="s">
        <v>141</v>
      </c>
      <c r="BM241" s="208" t="s">
        <v>2271</v>
      </c>
    </row>
    <row r="242" s="1" customFormat="1" ht="36" customHeight="1">
      <c r="B242" s="39"/>
      <c r="C242" s="197" t="s">
        <v>805</v>
      </c>
      <c r="D242" s="197" t="s">
        <v>137</v>
      </c>
      <c r="E242" s="198" t="s">
        <v>2272</v>
      </c>
      <c r="F242" s="199" t="s">
        <v>2273</v>
      </c>
      <c r="G242" s="200" t="s">
        <v>234</v>
      </c>
      <c r="H242" s="201">
        <v>2</v>
      </c>
      <c r="I242" s="202"/>
      <c r="J242" s="203">
        <f>ROUND(I242*H242,2)</f>
        <v>0</v>
      </c>
      <c r="K242" s="199" t="s">
        <v>194</v>
      </c>
      <c r="L242" s="44"/>
      <c r="M242" s="204" t="s">
        <v>19</v>
      </c>
      <c r="N242" s="205" t="s">
        <v>44</v>
      </c>
      <c r="O242" s="84"/>
      <c r="P242" s="206">
        <f>O242*H242</f>
        <v>0</v>
      </c>
      <c r="Q242" s="206">
        <v>0</v>
      </c>
      <c r="R242" s="206">
        <f>Q242*H242</f>
        <v>0</v>
      </c>
      <c r="S242" s="206">
        <v>0</v>
      </c>
      <c r="T242" s="207">
        <f>S242*H242</f>
        <v>0</v>
      </c>
      <c r="AR242" s="208" t="s">
        <v>141</v>
      </c>
      <c r="AT242" s="208" t="s">
        <v>137</v>
      </c>
      <c r="AU242" s="208" t="s">
        <v>83</v>
      </c>
      <c r="AY242" s="18" t="s">
        <v>142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8" t="s">
        <v>81</v>
      </c>
      <c r="BK242" s="209">
        <f>ROUND(I242*H242,2)</f>
        <v>0</v>
      </c>
      <c r="BL242" s="18" t="s">
        <v>141</v>
      </c>
      <c r="BM242" s="208" t="s">
        <v>2274</v>
      </c>
    </row>
    <row r="243" s="1" customFormat="1" ht="16.5" customHeight="1">
      <c r="B243" s="39"/>
      <c r="C243" s="264" t="s">
        <v>810</v>
      </c>
      <c r="D243" s="264" t="s">
        <v>283</v>
      </c>
      <c r="E243" s="265" t="s">
        <v>2275</v>
      </c>
      <c r="F243" s="266" t="s">
        <v>2276</v>
      </c>
      <c r="G243" s="267" t="s">
        <v>234</v>
      </c>
      <c r="H243" s="268">
        <v>2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4"/>
      <c r="P243" s="206">
        <f>O243*H243</f>
        <v>0</v>
      </c>
      <c r="Q243" s="206">
        <v>0.0050400000000000002</v>
      </c>
      <c r="R243" s="206">
        <f>Q243*H243</f>
        <v>0.01008</v>
      </c>
      <c r="S243" s="206">
        <v>0</v>
      </c>
      <c r="T243" s="207">
        <f>S243*H243</f>
        <v>0</v>
      </c>
      <c r="AR243" s="208" t="s">
        <v>167</v>
      </c>
      <c r="AT243" s="208" t="s">
        <v>283</v>
      </c>
      <c r="AU243" s="208" t="s">
        <v>83</v>
      </c>
      <c r="AY243" s="18" t="s">
        <v>142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8" t="s">
        <v>81</v>
      </c>
      <c r="BK243" s="209">
        <f>ROUND(I243*H243,2)</f>
        <v>0</v>
      </c>
      <c r="BL243" s="18" t="s">
        <v>141</v>
      </c>
      <c r="BM243" s="208" t="s">
        <v>2277</v>
      </c>
    </row>
    <row r="244" s="1" customFormat="1" ht="36" customHeight="1">
      <c r="B244" s="39"/>
      <c r="C244" s="197" t="s">
        <v>818</v>
      </c>
      <c r="D244" s="197" t="s">
        <v>137</v>
      </c>
      <c r="E244" s="198" t="s">
        <v>2278</v>
      </c>
      <c r="F244" s="199" t="s">
        <v>2279</v>
      </c>
      <c r="G244" s="200" t="s">
        <v>234</v>
      </c>
      <c r="H244" s="201">
        <v>1</v>
      </c>
      <c r="I244" s="202"/>
      <c r="J244" s="203">
        <f>ROUND(I244*H244,2)</f>
        <v>0</v>
      </c>
      <c r="K244" s="199" t="s">
        <v>194</v>
      </c>
      <c r="L244" s="44"/>
      <c r="M244" s="204" t="s">
        <v>19</v>
      </c>
      <c r="N244" s="205" t="s">
        <v>44</v>
      </c>
      <c r="O244" s="84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208" t="s">
        <v>141</v>
      </c>
      <c r="AT244" s="208" t="s">
        <v>137</v>
      </c>
      <c r="AU244" s="208" t="s">
        <v>83</v>
      </c>
      <c r="AY244" s="18" t="s">
        <v>142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8" t="s">
        <v>81</v>
      </c>
      <c r="BK244" s="209">
        <f>ROUND(I244*H244,2)</f>
        <v>0</v>
      </c>
      <c r="BL244" s="18" t="s">
        <v>141</v>
      </c>
      <c r="BM244" s="208" t="s">
        <v>2280</v>
      </c>
    </row>
    <row r="245" s="1" customFormat="1" ht="16.5" customHeight="1">
      <c r="B245" s="39"/>
      <c r="C245" s="264" t="s">
        <v>823</v>
      </c>
      <c r="D245" s="264" t="s">
        <v>283</v>
      </c>
      <c r="E245" s="265" t="s">
        <v>2281</v>
      </c>
      <c r="F245" s="266" t="s">
        <v>2282</v>
      </c>
      <c r="G245" s="267" t="s">
        <v>234</v>
      </c>
      <c r="H245" s="268">
        <v>1</v>
      </c>
      <c r="I245" s="269"/>
      <c r="J245" s="270">
        <f>ROUND(I245*H245,2)</f>
        <v>0</v>
      </c>
      <c r="K245" s="266" t="s">
        <v>19</v>
      </c>
      <c r="L245" s="271"/>
      <c r="M245" s="272" t="s">
        <v>19</v>
      </c>
      <c r="N245" s="273" t="s">
        <v>44</v>
      </c>
      <c r="O245" s="84"/>
      <c r="P245" s="206">
        <f>O245*H245</f>
        <v>0</v>
      </c>
      <c r="Q245" s="206">
        <v>0.0051599999999999997</v>
      </c>
      <c r="R245" s="206">
        <f>Q245*H245</f>
        <v>0.0051599999999999997</v>
      </c>
      <c r="S245" s="206">
        <v>0</v>
      </c>
      <c r="T245" s="207">
        <f>S245*H245</f>
        <v>0</v>
      </c>
      <c r="AR245" s="208" t="s">
        <v>167</v>
      </c>
      <c r="AT245" s="208" t="s">
        <v>283</v>
      </c>
      <c r="AU245" s="208" t="s">
        <v>83</v>
      </c>
      <c r="AY245" s="18" t="s">
        <v>142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8" t="s">
        <v>81</v>
      </c>
      <c r="BK245" s="209">
        <f>ROUND(I245*H245,2)</f>
        <v>0</v>
      </c>
      <c r="BL245" s="18" t="s">
        <v>141</v>
      </c>
      <c r="BM245" s="208" t="s">
        <v>2283</v>
      </c>
    </row>
    <row r="246" s="1" customFormat="1" ht="24" customHeight="1">
      <c r="B246" s="39"/>
      <c r="C246" s="197" t="s">
        <v>828</v>
      </c>
      <c r="D246" s="197" t="s">
        <v>137</v>
      </c>
      <c r="E246" s="198" t="s">
        <v>2284</v>
      </c>
      <c r="F246" s="199" t="s">
        <v>2285</v>
      </c>
      <c r="G246" s="200" t="s">
        <v>234</v>
      </c>
      <c r="H246" s="201">
        <v>12</v>
      </c>
      <c r="I246" s="202"/>
      <c r="J246" s="203">
        <f>ROUND(I246*H246,2)</f>
        <v>0</v>
      </c>
      <c r="K246" s="199" t="s">
        <v>194</v>
      </c>
      <c r="L246" s="44"/>
      <c r="M246" s="204" t="s">
        <v>19</v>
      </c>
      <c r="N246" s="205" t="s">
        <v>44</v>
      </c>
      <c r="O246" s="84"/>
      <c r="P246" s="206">
        <f>O246*H246</f>
        <v>0</v>
      </c>
      <c r="Q246" s="206">
        <v>2.0000000000000002E-05</v>
      </c>
      <c r="R246" s="206">
        <f>Q246*H246</f>
        <v>0.00024000000000000003</v>
      </c>
      <c r="S246" s="206">
        <v>0</v>
      </c>
      <c r="T246" s="207">
        <f>S246*H246</f>
        <v>0</v>
      </c>
      <c r="AR246" s="208" t="s">
        <v>141</v>
      </c>
      <c r="AT246" s="208" t="s">
        <v>137</v>
      </c>
      <c r="AU246" s="208" t="s">
        <v>83</v>
      </c>
      <c r="AY246" s="18" t="s">
        <v>142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8" t="s">
        <v>81</v>
      </c>
      <c r="BK246" s="209">
        <f>ROUND(I246*H246,2)</f>
        <v>0</v>
      </c>
      <c r="BL246" s="18" t="s">
        <v>141</v>
      </c>
      <c r="BM246" s="208" t="s">
        <v>2286</v>
      </c>
    </row>
    <row r="247" s="1" customFormat="1" ht="16.5" customHeight="1">
      <c r="B247" s="39"/>
      <c r="C247" s="264" t="s">
        <v>833</v>
      </c>
      <c r="D247" s="264" t="s">
        <v>283</v>
      </c>
      <c r="E247" s="265" t="s">
        <v>2287</v>
      </c>
      <c r="F247" s="266" t="s">
        <v>2288</v>
      </c>
      <c r="G247" s="267" t="s">
        <v>234</v>
      </c>
      <c r="H247" s="268">
        <v>12</v>
      </c>
      <c r="I247" s="269"/>
      <c r="J247" s="270">
        <f>ROUND(I247*H247,2)</f>
        <v>0</v>
      </c>
      <c r="K247" s="266" t="s">
        <v>19</v>
      </c>
      <c r="L247" s="271"/>
      <c r="M247" s="272" t="s">
        <v>19</v>
      </c>
      <c r="N247" s="273" t="s">
        <v>44</v>
      </c>
      <c r="O247" s="84"/>
      <c r="P247" s="206">
        <f>O247*H247</f>
        <v>0</v>
      </c>
      <c r="Q247" s="206">
        <v>0.0030400000000000002</v>
      </c>
      <c r="R247" s="206">
        <f>Q247*H247</f>
        <v>0.036479999999999999</v>
      </c>
      <c r="S247" s="206">
        <v>0</v>
      </c>
      <c r="T247" s="207">
        <f>S247*H247</f>
        <v>0</v>
      </c>
      <c r="AR247" s="208" t="s">
        <v>167</v>
      </c>
      <c r="AT247" s="208" t="s">
        <v>283</v>
      </c>
      <c r="AU247" s="208" t="s">
        <v>83</v>
      </c>
      <c r="AY247" s="18" t="s">
        <v>142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8" t="s">
        <v>81</v>
      </c>
      <c r="BK247" s="209">
        <f>ROUND(I247*H247,2)</f>
        <v>0</v>
      </c>
      <c r="BL247" s="18" t="s">
        <v>141</v>
      </c>
      <c r="BM247" s="208" t="s">
        <v>2289</v>
      </c>
    </row>
    <row r="248" s="1" customFormat="1" ht="24" customHeight="1">
      <c r="B248" s="39"/>
      <c r="C248" s="264" t="s">
        <v>837</v>
      </c>
      <c r="D248" s="264" t="s">
        <v>283</v>
      </c>
      <c r="E248" s="265" t="s">
        <v>2290</v>
      </c>
      <c r="F248" s="266" t="s">
        <v>2291</v>
      </c>
      <c r="G248" s="267" t="s">
        <v>234</v>
      </c>
      <c r="H248" s="268">
        <v>12</v>
      </c>
      <c r="I248" s="269"/>
      <c r="J248" s="270">
        <f>ROUND(I248*H248,2)</f>
        <v>0</v>
      </c>
      <c r="K248" s="266" t="s">
        <v>19</v>
      </c>
      <c r="L248" s="271"/>
      <c r="M248" s="272" t="s">
        <v>19</v>
      </c>
      <c r="N248" s="273" t="s">
        <v>44</v>
      </c>
      <c r="O248" s="84"/>
      <c r="P248" s="206">
        <f>O248*H248</f>
        <v>0</v>
      </c>
      <c r="Q248" s="206">
        <v>0.0033</v>
      </c>
      <c r="R248" s="206">
        <f>Q248*H248</f>
        <v>0.039599999999999996</v>
      </c>
      <c r="S248" s="206">
        <v>0</v>
      </c>
      <c r="T248" s="207">
        <f>S248*H248</f>
        <v>0</v>
      </c>
      <c r="AR248" s="208" t="s">
        <v>167</v>
      </c>
      <c r="AT248" s="208" t="s">
        <v>283</v>
      </c>
      <c r="AU248" s="208" t="s">
        <v>83</v>
      </c>
      <c r="AY248" s="18" t="s">
        <v>142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8" t="s">
        <v>81</v>
      </c>
      <c r="BK248" s="209">
        <f>ROUND(I248*H248,2)</f>
        <v>0</v>
      </c>
      <c r="BL248" s="18" t="s">
        <v>141</v>
      </c>
      <c r="BM248" s="208" t="s">
        <v>2292</v>
      </c>
    </row>
    <row r="249" s="1" customFormat="1" ht="16.5" customHeight="1">
      <c r="B249" s="39"/>
      <c r="C249" s="264" t="s">
        <v>844</v>
      </c>
      <c r="D249" s="264" t="s">
        <v>283</v>
      </c>
      <c r="E249" s="265" t="s">
        <v>2293</v>
      </c>
      <c r="F249" s="266" t="s">
        <v>2294</v>
      </c>
      <c r="G249" s="267" t="s">
        <v>234</v>
      </c>
      <c r="H249" s="268">
        <v>25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4"/>
      <c r="P249" s="206">
        <f>O249*H249</f>
        <v>0</v>
      </c>
      <c r="Q249" s="206">
        <v>0.00064999999999999997</v>
      </c>
      <c r="R249" s="206">
        <f>Q249*H249</f>
        <v>0.016250000000000001</v>
      </c>
      <c r="S249" s="206">
        <v>0</v>
      </c>
      <c r="T249" s="207">
        <f>S249*H249</f>
        <v>0</v>
      </c>
      <c r="AR249" s="208" t="s">
        <v>167</v>
      </c>
      <c r="AT249" s="208" t="s">
        <v>283</v>
      </c>
      <c r="AU249" s="208" t="s">
        <v>83</v>
      </c>
      <c r="AY249" s="18" t="s">
        <v>142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8" t="s">
        <v>81</v>
      </c>
      <c r="BK249" s="209">
        <f>ROUND(I249*H249,2)</f>
        <v>0</v>
      </c>
      <c r="BL249" s="18" t="s">
        <v>141</v>
      </c>
      <c r="BM249" s="208" t="s">
        <v>2295</v>
      </c>
    </row>
    <row r="250" s="1" customFormat="1" ht="16.5" customHeight="1">
      <c r="B250" s="39"/>
      <c r="C250" s="264" t="s">
        <v>849</v>
      </c>
      <c r="D250" s="264" t="s">
        <v>283</v>
      </c>
      <c r="E250" s="265" t="s">
        <v>2296</v>
      </c>
      <c r="F250" s="266" t="s">
        <v>2297</v>
      </c>
      <c r="G250" s="267" t="s">
        <v>234</v>
      </c>
      <c r="H250" s="268">
        <v>12</v>
      </c>
      <c r="I250" s="269"/>
      <c r="J250" s="270">
        <f>ROUND(I250*H250,2)</f>
        <v>0</v>
      </c>
      <c r="K250" s="266" t="s">
        <v>19</v>
      </c>
      <c r="L250" s="271"/>
      <c r="M250" s="272" t="s">
        <v>19</v>
      </c>
      <c r="N250" s="273" t="s">
        <v>44</v>
      </c>
      <c r="O250" s="84"/>
      <c r="P250" s="206">
        <f>O250*H250</f>
        <v>0</v>
      </c>
      <c r="Q250" s="206">
        <v>0.00014999999999999999</v>
      </c>
      <c r="R250" s="206">
        <f>Q250*H250</f>
        <v>0.0018</v>
      </c>
      <c r="S250" s="206">
        <v>0</v>
      </c>
      <c r="T250" s="207">
        <f>S250*H250</f>
        <v>0</v>
      </c>
      <c r="AR250" s="208" t="s">
        <v>167</v>
      </c>
      <c r="AT250" s="208" t="s">
        <v>283</v>
      </c>
      <c r="AU250" s="208" t="s">
        <v>83</v>
      </c>
      <c r="AY250" s="18" t="s">
        <v>142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8" t="s">
        <v>81</v>
      </c>
      <c r="BK250" s="209">
        <f>ROUND(I250*H250,2)</f>
        <v>0</v>
      </c>
      <c r="BL250" s="18" t="s">
        <v>141</v>
      </c>
      <c r="BM250" s="208" t="s">
        <v>2298</v>
      </c>
    </row>
    <row r="251" s="1" customFormat="1" ht="48" customHeight="1">
      <c r="B251" s="39"/>
      <c r="C251" s="197" t="s">
        <v>854</v>
      </c>
      <c r="D251" s="197" t="s">
        <v>137</v>
      </c>
      <c r="E251" s="198" t="s">
        <v>2299</v>
      </c>
      <c r="F251" s="199" t="s">
        <v>2300</v>
      </c>
      <c r="G251" s="200" t="s">
        <v>234</v>
      </c>
      <c r="H251" s="201">
        <v>3</v>
      </c>
      <c r="I251" s="202"/>
      <c r="J251" s="203">
        <f>ROUND(I251*H251,2)</f>
        <v>0</v>
      </c>
      <c r="K251" s="199" t="s">
        <v>194</v>
      </c>
      <c r="L251" s="44"/>
      <c r="M251" s="204" t="s">
        <v>19</v>
      </c>
      <c r="N251" s="205" t="s">
        <v>44</v>
      </c>
      <c r="O251" s="84"/>
      <c r="P251" s="206">
        <f>O251*H251</f>
        <v>0</v>
      </c>
      <c r="Q251" s="206">
        <v>0.0016199999999999999</v>
      </c>
      <c r="R251" s="206">
        <f>Q251*H251</f>
        <v>0.0048599999999999997</v>
      </c>
      <c r="S251" s="206">
        <v>0</v>
      </c>
      <c r="T251" s="207">
        <f>S251*H251</f>
        <v>0</v>
      </c>
      <c r="AR251" s="208" t="s">
        <v>141</v>
      </c>
      <c r="AT251" s="208" t="s">
        <v>137</v>
      </c>
      <c r="AU251" s="208" t="s">
        <v>83</v>
      </c>
      <c r="AY251" s="18" t="s">
        <v>142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8" t="s">
        <v>81</v>
      </c>
      <c r="BK251" s="209">
        <f>ROUND(I251*H251,2)</f>
        <v>0</v>
      </c>
      <c r="BL251" s="18" t="s">
        <v>141</v>
      </c>
      <c r="BM251" s="208" t="s">
        <v>2301</v>
      </c>
    </row>
    <row r="252" s="1" customFormat="1" ht="16.5" customHeight="1">
      <c r="B252" s="39"/>
      <c r="C252" s="264" t="s">
        <v>858</v>
      </c>
      <c r="D252" s="264" t="s">
        <v>283</v>
      </c>
      <c r="E252" s="265" t="s">
        <v>2302</v>
      </c>
      <c r="F252" s="266" t="s">
        <v>2303</v>
      </c>
      <c r="G252" s="267" t="s">
        <v>234</v>
      </c>
      <c r="H252" s="268">
        <v>3</v>
      </c>
      <c r="I252" s="269"/>
      <c r="J252" s="270">
        <f>ROUND(I252*H252,2)</f>
        <v>0</v>
      </c>
      <c r="K252" s="266" t="s">
        <v>19</v>
      </c>
      <c r="L252" s="271"/>
      <c r="M252" s="272" t="s">
        <v>19</v>
      </c>
      <c r="N252" s="273" t="s">
        <v>44</v>
      </c>
      <c r="O252" s="84"/>
      <c r="P252" s="206">
        <f>O252*H252</f>
        <v>0</v>
      </c>
      <c r="Q252" s="206">
        <v>0.0147</v>
      </c>
      <c r="R252" s="206">
        <f>Q252*H252</f>
        <v>0.0441</v>
      </c>
      <c r="S252" s="206">
        <v>0</v>
      </c>
      <c r="T252" s="207">
        <f>S252*H252</f>
        <v>0</v>
      </c>
      <c r="AR252" s="208" t="s">
        <v>167</v>
      </c>
      <c r="AT252" s="208" t="s">
        <v>283</v>
      </c>
      <c r="AU252" s="208" t="s">
        <v>83</v>
      </c>
      <c r="AY252" s="18" t="s">
        <v>142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8" t="s">
        <v>81</v>
      </c>
      <c r="BK252" s="209">
        <f>ROUND(I252*H252,2)</f>
        <v>0</v>
      </c>
      <c r="BL252" s="18" t="s">
        <v>141</v>
      </c>
      <c r="BM252" s="208" t="s">
        <v>2304</v>
      </c>
    </row>
    <row r="253" s="1" customFormat="1" ht="24" customHeight="1">
      <c r="B253" s="39"/>
      <c r="C253" s="264" t="s">
        <v>865</v>
      </c>
      <c r="D253" s="264" t="s">
        <v>283</v>
      </c>
      <c r="E253" s="265" t="s">
        <v>2305</v>
      </c>
      <c r="F253" s="266" t="s">
        <v>2306</v>
      </c>
      <c r="G253" s="267" t="s">
        <v>234</v>
      </c>
      <c r="H253" s="268">
        <v>3</v>
      </c>
      <c r="I253" s="269"/>
      <c r="J253" s="270">
        <f>ROUND(I253*H253,2)</f>
        <v>0</v>
      </c>
      <c r="K253" s="266" t="s">
        <v>19</v>
      </c>
      <c r="L253" s="271"/>
      <c r="M253" s="272" t="s">
        <v>19</v>
      </c>
      <c r="N253" s="273" t="s">
        <v>44</v>
      </c>
      <c r="O253" s="84"/>
      <c r="P253" s="206">
        <f>O253*H253</f>
        <v>0</v>
      </c>
      <c r="Q253" s="206">
        <v>0.0065399999999999998</v>
      </c>
      <c r="R253" s="206">
        <f>Q253*H253</f>
        <v>0.019619999999999999</v>
      </c>
      <c r="S253" s="206">
        <v>0</v>
      </c>
      <c r="T253" s="207">
        <f>S253*H253</f>
        <v>0</v>
      </c>
      <c r="AR253" s="208" t="s">
        <v>167</v>
      </c>
      <c r="AT253" s="208" t="s">
        <v>283</v>
      </c>
      <c r="AU253" s="208" t="s">
        <v>83</v>
      </c>
      <c r="AY253" s="18" t="s">
        <v>142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8" t="s">
        <v>81</v>
      </c>
      <c r="BK253" s="209">
        <f>ROUND(I253*H253,2)</f>
        <v>0</v>
      </c>
      <c r="BL253" s="18" t="s">
        <v>141</v>
      </c>
      <c r="BM253" s="208" t="s">
        <v>2307</v>
      </c>
    </row>
    <row r="254" s="1" customFormat="1" ht="24" customHeight="1">
      <c r="B254" s="39"/>
      <c r="C254" s="197" t="s">
        <v>870</v>
      </c>
      <c r="D254" s="197" t="s">
        <v>137</v>
      </c>
      <c r="E254" s="198" t="s">
        <v>2308</v>
      </c>
      <c r="F254" s="199" t="s">
        <v>2309</v>
      </c>
      <c r="G254" s="200" t="s">
        <v>234</v>
      </c>
      <c r="H254" s="201">
        <v>3</v>
      </c>
      <c r="I254" s="202"/>
      <c r="J254" s="203">
        <f>ROUND(I254*H254,2)</f>
        <v>0</v>
      </c>
      <c r="K254" s="199" t="s">
        <v>194</v>
      </c>
      <c r="L254" s="44"/>
      <c r="M254" s="204" t="s">
        <v>19</v>
      </c>
      <c r="N254" s="205" t="s">
        <v>44</v>
      </c>
      <c r="O254" s="84"/>
      <c r="P254" s="206">
        <f>O254*H254</f>
        <v>0</v>
      </c>
      <c r="Q254" s="206">
        <v>0.00034000000000000002</v>
      </c>
      <c r="R254" s="206">
        <f>Q254*H254</f>
        <v>0.0010200000000000001</v>
      </c>
      <c r="S254" s="206">
        <v>0</v>
      </c>
      <c r="T254" s="207">
        <f>S254*H254</f>
        <v>0</v>
      </c>
      <c r="AR254" s="208" t="s">
        <v>141</v>
      </c>
      <c r="AT254" s="208" t="s">
        <v>137</v>
      </c>
      <c r="AU254" s="208" t="s">
        <v>83</v>
      </c>
      <c r="AY254" s="18" t="s">
        <v>142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8" t="s">
        <v>81</v>
      </c>
      <c r="BK254" s="209">
        <f>ROUND(I254*H254,2)</f>
        <v>0</v>
      </c>
      <c r="BL254" s="18" t="s">
        <v>141</v>
      </c>
      <c r="BM254" s="208" t="s">
        <v>2310</v>
      </c>
    </row>
    <row r="255" s="1" customFormat="1" ht="16.5" customHeight="1">
      <c r="B255" s="39"/>
      <c r="C255" s="264" t="s">
        <v>875</v>
      </c>
      <c r="D255" s="264" t="s">
        <v>283</v>
      </c>
      <c r="E255" s="265" t="s">
        <v>2311</v>
      </c>
      <c r="F255" s="266" t="s">
        <v>2312</v>
      </c>
      <c r="G255" s="267" t="s">
        <v>234</v>
      </c>
      <c r="H255" s="268">
        <v>3</v>
      </c>
      <c r="I255" s="269"/>
      <c r="J255" s="270">
        <f>ROUND(I255*H255,2)</f>
        <v>0</v>
      </c>
      <c r="K255" s="266" t="s">
        <v>19</v>
      </c>
      <c r="L255" s="271"/>
      <c r="M255" s="272" t="s">
        <v>19</v>
      </c>
      <c r="N255" s="273" t="s">
        <v>44</v>
      </c>
      <c r="O255" s="84"/>
      <c r="P255" s="206">
        <f>O255*H255</f>
        <v>0</v>
      </c>
      <c r="Q255" s="206">
        <v>0.036400000000000002</v>
      </c>
      <c r="R255" s="206">
        <f>Q255*H255</f>
        <v>0.10920000000000001</v>
      </c>
      <c r="S255" s="206">
        <v>0</v>
      </c>
      <c r="T255" s="207">
        <f>S255*H255</f>
        <v>0</v>
      </c>
      <c r="AR255" s="208" t="s">
        <v>167</v>
      </c>
      <c r="AT255" s="208" t="s">
        <v>283</v>
      </c>
      <c r="AU255" s="208" t="s">
        <v>83</v>
      </c>
      <c r="AY255" s="18" t="s">
        <v>142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8" t="s">
        <v>81</v>
      </c>
      <c r="BK255" s="209">
        <f>ROUND(I255*H255,2)</f>
        <v>0</v>
      </c>
      <c r="BL255" s="18" t="s">
        <v>141</v>
      </c>
      <c r="BM255" s="208" t="s">
        <v>2313</v>
      </c>
    </row>
    <row r="256" s="1" customFormat="1" ht="24" customHeight="1">
      <c r="B256" s="39"/>
      <c r="C256" s="197" t="s">
        <v>879</v>
      </c>
      <c r="D256" s="197" t="s">
        <v>137</v>
      </c>
      <c r="E256" s="198" t="s">
        <v>2314</v>
      </c>
      <c r="F256" s="199" t="s">
        <v>2315</v>
      </c>
      <c r="G256" s="200" t="s">
        <v>234</v>
      </c>
      <c r="H256" s="201">
        <v>1</v>
      </c>
      <c r="I256" s="202"/>
      <c r="J256" s="203">
        <f>ROUND(I256*H256,2)</f>
        <v>0</v>
      </c>
      <c r="K256" s="199" t="s">
        <v>194</v>
      </c>
      <c r="L256" s="44"/>
      <c r="M256" s="204" t="s">
        <v>19</v>
      </c>
      <c r="N256" s="205" t="s">
        <v>44</v>
      </c>
      <c r="O256" s="84"/>
      <c r="P256" s="206">
        <f>O256*H256</f>
        <v>0</v>
      </c>
      <c r="Q256" s="206">
        <v>0.00034000000000000002</v>
      </c>
      <c r="R256" s="206">
        <f>Q256*H256</f>
        <v>0.00034000000000000002</v>
      </c>
      <c r="S256" s="206">
        <v>0</v>
      </c>
      <c r="T256" s="207">
        <f>S256*H256</f>
        <v>0</v>
      </c>
      <c r="AR256" s="208" t="s">
        <v>141</v>
      </c>
      <c r="AT256" s="208" t="s">
        <v>137</v>
      </c>
      <c r="AU256" s="208" t="s">
        <v>83</v>
      </c>
      <c r="AY256" s="18" t="s">
        <v>142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8" t="s">
        <v>81</v>
      </c>
      <c r="BK256" s="209">
        <f>ROUND(I256*H256,2)</f>
        <v>0</v>
      </c>
      <c r="BL256" s="18" t="s">
        <v>141</v>
      </c>
      <c r="BM256" s="208" t="s">
        <v>2316</v>
      </c>
    </row>
    <row r="257" s="1" customFormat="1" ht="16.5" customHeight="1">
      <c r="B257" s="39"/>
      <c r="C257" s="264" t="s">
        <v>884</v>
      </c>
      <c r="D257" s="264" t="s">
        <v>283</v>
      </c>
      <c r="E257" s="265" t="s">
        <v>2317</v>
      </c>
      <c r="F257" s="266" t="s">
        <v>2318</v>
      </c>
      <c r="G257" s="267" t="s">
        <v>234</v>
      </c>
      <c r="H257" s="268">
        <v>1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4"/>
      <c r="P257" s="206">
        <f>O257*H257</f>
        <v>0</v>
      </c>
      <c r="Q257" s="206">
        <v>0.077499999999999999</v>
      </c>
      <c r="R257" s="206">
        <f>Q257*H257</f>
        <v>0.077499999999999999</v>
      </c>
      <c r="S257" s="206">
        <v>0</v>
      </c>
      <c r="T257" s="207">
        <f>S257*H257</f>
        <v>0</v>
      </c>
      <c r="AR257" s="208" t="s">
        <v>167</v>
      </c>
      <c r="AT257" s="208" t="s">
        <v>283</v>
      </c>
      <c r="AU257" s="208" t="s">
        <v>83</v>
      </c>
      <c r="AY257" s="18" t="s">
        <v>142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8" t="s">
        <v>81</v>
      </c>
      <c r="BK257" s="209">
        <f>ROUND(I257*H257,2)</f>
        <v>0</v>
      </c>
      <c r="BL257" s="18" t="s">
        <v>141</v>
      </c>
      <c r="BM257" s="208" t="s">
        <v>2319</v>
      </c>
    </row>
    <row r="258" s="1" customFormat="1" ht="48" customHeight="1">
      <c r="B258" s="39"/>
      <c r="C258" s="197" t="s">
        <v>892</v>
      </c>
      <c r="D258" s="197" t="s">
        <v>137</v>
      </c>
      <c r="E258" s="198" t="s">
        <v>2320</v>
      </c>
      <c r="F258" s="199" t="s">
        <v>2321</v>
      </c>
      <c r="G258" s="200" t="s">
        <v>234</v>
      </c>
      <c r="H258" s="201">
        <v>6</v>
      </c>
      <c r="I258" s="202"/>
      <c r="J258" s="203">
        <f>ROUND(I258*H258,2)</f>
        <v>0</v>
      </c>
      <c r="K258" s="199" t="s">
        <v>194</v>
      </c>
      <c r="L258" s="44"/>
      <c r="M258" s="204" t="s">
        <v>19</v>
      </c>
      <c r="N258" s="205" t="s">
        <v>44</v>
      </c>
      <c r="O258" s="84"/>
      <c r="P258" s="206">
        <f>O258*H258</f>
        <v>0</v>
      </c>
      <c r="Q258" s="206">
        <v>0.00165</v>
      </c>
      <c r="R258" s="206">
        <f>Q258*H258</f>
        <v>0.0098999999999999991</v>
      </c>
      <c r="S258" s="206">
        <v>0</v>
      </c>
      <c r="T258" s="207">
        <f>S258*H258</f>
        <v>0</v>
      </c>
      <c r="AR258" s="208" t="s">
        <v>141</v>
      </c>
      <c r="AT258" s="208" t="s">
        <v>137</v>
      </c>
      <c r="AU258" s="208" t="s">
        <v>83</v>
      </c>
      <c r="AY258" s="18" t="s">
        <v>142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8" t="s">
        <v>81</v>
      </c>
      <c r="BK258" s="209">
        <f>ROUND(I258*H258,2)</f>
        <v>0</v>
      </c>
      <c r="BL258" s="18" t="s">
        <v>141</v>
      </c>
      <c r="BM258" s="208" t="s">
        <v>2322</v>
      </c>
    </row>
    <row r="259" s="1" customFormat="1" ht="16.5" customHeight="1">
      <c r="B259" s="39"/>
      <c r="C259" s="264" t="s">
        <v>897</v>
      </c>
      <c r="D259" s="264" t="s">
        <v>283</v>
      </c>
      <c r="E259" s="265" t="s">
        <v>2323</v>
      </c>
      <c r="F259" s="266" t="s">
        <v>2324</v>
      </c>
      <c r="G259" s="267" t="s">
        <v>234</v>
      </c>
      <c r="H259" s="268">
        <v>6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4"/>
      <c r="P259" s="206">
        <f>O259*H259</f>
        <v>0</v>
      </c>
      <c r="Q259" s="206">
        <v>0.018499999999999999</v>
      </c>
      <c r="R259" s="206">
        <f>Q259*H259</f>
        <v>0.11099999999999999</v>
      </c>
      <c r="S259" s="206">
        <v>0</v>
      </c>
      <c r="T259" s="207">
        <f>S259*H259</f>
        <v>0</v>
      </c>
      <c r="AR259" s="208" t="s">
        <v>167</v>
      </c>
      <c r="AT259" s="208" t="s">
        <v>283</v>
      </c>
      <c r="AU259" s="208" t="s">
        <v>83</v>
      </c>
      <c r="AY259" s="18" t="s">
        <v>142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8" t="s">
        <v>81</v>
      </c>
      <c r="BK259" s="209">
        <f>ROUND(I259*H259,2)</f>
        <v>0</v>
      </c>
      <c r="BL259" s="18" t="s">
        <v>141</v>
      </c>
      <c r="BM259" s="208" t="s">
        <v>2325</v>
      </c>
    </row>
    <row r="260" s="1" customFormat="1" ht="24" customHeight="1">
      <c r="B260" s="39"/>
      <c r="C260" s="264" t="s">
        <v>903</v>
      </c>
      <c r="D260" s="264" t="s">
        <v>283</v>
      </c>
      <c r="E260" s="265" t="s">
        <v>2326</v>
      </c>
      <c r="F260" s="266" t="s">
        <v>2327</v>
      </c>
      <c r="G260" s="267" t="s">
        <v>234</v>
      </c>
      <c r="H260" s="268">
        <v>6</v>
      </c>
      <c r="I260" s="269"/>
      <c r="J260" s="270">
        <f>ROUND(I260*H260,2)</f>
        <v>0</v>
      </c>
      <c r="K260" s="266" t="s">
        <v>19</v>
      </c>
      <c r="L260" s="271"/>
      <c r="M260" s="272" t="s">
        <v>19</v>
      </c>
      <c r="N260" s="273" t="s">
        <v>44</v>
      </c>
      <c r="O260" s="84"/>
      <c r="P260" s="206">
        <f>O260*H260</f>
        <v>0</v>
      </c>
      <c r="Q260" s="206">
        <v>0.0065399999999999998</v>
      </c>
      <c r="R260" s="206">
        <f>Q260*H260</f>
        <v>0.039239999999999997</v>
      </c>
      <c r="S260" s="206">
        <v>0</v>
      </c>
      <c r="T260" s="207">
        <f>S260*H260</f>
        <v>0</v>
      </c>
      <c r="AR260" s="208" t="s">
        <v>167</v>
      </c>
      <c r="AT260" s="208" t="s">
        <v>283</v>
      </c>
      <c r="AU260" s="208" t="s">
        <v>83</v>
      </c>
      <c r="AY260" s="18" t="s">
        <v>142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8" t="s">
        <v>81</v>
      </c>
      <c r="BK260" s="209">
        <f>ROUND(I260*H260,2)</f>
        <v>0</v>
      </c>
      <c r="BL260" s="18" t="s">
        <v>141</v>
      </c>
      <c r="BM260" s="208" t="s">
        <v>2328</v>
      </c>
    </row>
    <row r="261" s="1" customFormat="1" ht="36" customHeight="1">
      <c r="B261" s="39"/>
      <c r="C261" s="197" t="s">
        <v>909</v>
      </c>
      <c r="D261" s="197" t="s">
        <v>137</v>
      </c>
      <c r="E261" s="198" t="s">
        <v>2329</v>
      </c>
      <c r="F261" s="199" t="s">
        <v>2330</v>
      </c>
      <c r="G261" s="200" t="s">
        <v>234</v>
      </c>
      <c r="H261" s="201">
        <v>2</v>
      </c>
      <c r="I261" s="202"/>
      <c r="J261" s="203">
        <f>ROUND(I261*H261,2)</f>
        <v>0</v>
      </c>
      <c r="K261" s="199" t="s">
        <v>194</v>
      </c>
      <c r="L261" s="44"/>
      <c r="M261" s="204" t="s">
        <v>19</v>
      </c>
      <c r="N261" s="205" t="s">
        <v>44</v>
      </c>
      <c r="O261" s="84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AR261" s="208" t="s">
        <v>141</v>
      </c>
      <c r="AT261" s="208" t="s">
        <v>137</v>
      </c>
      <c r="AU261" s="208" t="s">
        <v>83</v>
      </c>
      <c r="AY261" s="18" t="s">
        <v>142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8" t="s">
        <v>81</v>
      </c>
      <c r="BK261" s="209">
        <f>ROUND(I261*H261,2)</f>
        <v>0</v>
      </c>
      <c r="BL261" s="18" t="s">
        <v>141</v>
      </c>
      <c r="BM261" s="208" t="s">
        <v>2331</v>
      </c>
    </row>
    <row r="262" s="1" customFormat="1" ht="16.5" customHeight="1">
      <c r="B262" s="39"/>
      <c r="C262" s="264" t="s">
        <v>913</v>
      </c>
      <c r="D262" s="264" t="s">
        <v>283</v>
      </c>
      <c r="E262" s="265" t="s">
        <v>2332</v>
      </c>
      <c r="F262" s="266" t="s">
        <v>2333</v>
      </c>
      <c r="G262" s="267" t="s">
        <v>234</v>
      </c>
      <c r="H262" s="268">
        <v>2</v>
      </c>
      <c r="I262" s="269"/>
      <c r="J262" s="270">
        <f>ROUND(I262*H262,2)</f>
        <v>0</v>
      </c>
      <c r="K262" s="266" t="s">
        <v>19</v>
      </c>
      <c r="L262" s="271"/>
      <c r="M262" s="272" t="s">
        <v>19</v>
      </c>
      <c r="N262" s="273" t="s">
        <v>44</v>
      </c>
      <c r="O262" s="84"/>
      <c r="P262" s="206">
        <f>O262*H262</f>
        <v>0</v>
      </c>
      <c r="Q262" s="206">
        <v>0.0035999999999999999</v>
      </c>
      <c r="R262" s="206">
        <f>Q262*H262</f>
        <v>0.0071999999999999998</v>
      </c>
      <c r="S262" s="206">
        <v>0</v>
      </c>
      <c r="T262" s="207">
        <f>S262*H262</f>
        <v>0</v>
      </c>
      <c r="AR262" s="208" t="s">
        <v>167</v>
      </c>
      <c r="AT262" s="208" t="s">
        <v>283</v>
      </c>
      <c r="AU262" s="208" t="s">
        <v>83</v>
      </c>
      <c r="AY262" s="18" t="s">
        <v>142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8" t="s">
        <v>81</v>
      </c>
      <c r="BK262" s="209">
        <f>ROUND(I262*H262,2)</f>
        <v>0</v>
      </c>
      <c r="BL262" s="18" t="s">
        <v>141</v>
      </c>
      <c r="BM262" s="208" t="s">
        <v>2334</v>
      </c>
    </row>
    <row r="263" s="1" customFormat="1" ht="48" customHeight="1">
      <c r="B263" s="39"/>
      <c r="C263" s="197" t="s">
        <v>918</v>
      </c>
      <c r="D263" s="197" t="s">
        <v>137</v>
      </c>
      <c r="E263" s="198" t="s">
        <v>2335</v>
      </c>
      <c r="F263" s="199" t="s">
        <v>2336</v>
      </c>
      <c r="G263" s="200" t="s">
        <v>234</v>
      </c>
      <c r="H263" s="201">
        <v>4</v>
      </c>
      <c r="I263" s="202"/>
      <c r="J263" s="203">
        <f>ROUND(I263*H263,2)</f>
        <v>0</v>
      </c>
      <c r="K263" s="199" t="s">
        <v>194</v>
      </c>
      <c r="L263" s="44"/>
      <c r="M263" s="204" t="s">
        <v>19</v>
      </c>
      <c r="N263" s="205" t="s">
        <v>44</v>
      </c>
      <c r="O263" s="84"/>
      <c r="P263" s="206">
        <f>O263*H263</f>
        <v>0</v>
      </c>
      <c r="Q263" s="206">
        <v>0.00296</v>
      </c>
      <c r="R263" s="206">
        <f>Q263*H263</f>
        <v>0.01184</v>
      </c>
      <c r="S263" s="206">
        <v>0</v>
      </c>
      <c r="T263" s="207">
        <f>S263*H263</f>
        <v>0</v>
      </c>
      <c r="AR263" s="208" t="s">
        <v>141</v>
      </c>
      <c r="AT263" s="208" t="s">
        <v>137</v>
      </c>
      <c r="AU263" s="208" t="s">
        <v>83</v>
      </c>
      <c r="AY263" s="18" t="s">
        <v>142</v>
      </c>
      <c r="BE263" s="209">
        <f>IF(N263="základní",J263,0)</f>
        <v>0</v>
      </c>
      <c r="BF263" s="209">
        <f>IF(N263="snížená",J263,0)</f>
        <v>0</v>
      </c>
      <c r="BG263" s="209">
        <f>IF(N263="zákl. přenesená",J263,0)</f>
        <v>0</v>
      </c>
      <c r="BH263" s="209">
        <f>IF(N263="sníž. přenesená",J263,0)</f>
        <v>0</v>
      </c>
      <c r="BI263" s="209">
        <f>IF(N263="nulová",J263,0)</f>
        <v>0</v>
      </c>
      <c r="BJ263" s="18" t="s">
        <v>81</v>
      </c>
      <c r="BK263" s="209">
        <f>ROUND(I263*H263,2)</f>
        <v>0</v>
      </c>
      <c r="BL263" s="18" t="s">
        <v>141</v>
      </c>
      <c r="BM263" s="208" t="s">
        <v>2337</v>
      </c>
    </row>
    <row r="264" s="1" customFormat="1" ht="16.5" customHeight="1">
      <c r="B264" s="39"/>
      <c r="C264" s="264" t="s">
        <v>924</v>
      </c>
      <c r="D264" s="264" t="s">
        <v>283</v>
      </c>
      <c r="E264" s="265" t="s">
        <v>2338</v>
      </c>
      <c r="F264" s="266" t="s">
        <v>2339</v>
      </c>
      <c r="G264" s="267" t="s">
        <v>234</v>
      </c>
      <c r="H264" s="268">
        <v>4</v>
      </c>
      <c r="I264" s="269"/>
      <c r="J264" s="270">
        <f>ROUND(I264*H264,2)</f>
        <v>0</v>
      </c>
      <c r="K264" s="266" t="s">
        <v>19</v>
      </c>
      <c r="L264" s="271"/>
      <c r="M264" s="272" t="s">
        <v>19</v>
      </c>
      <c r="N264" s="273" t="s">
        <v>44</v>
      </c>
      <c r="O264" s="84"/>
      <c r="P264" s="206">
        <f>O264*H264</f>
        <v>0</v>
      </c>
      <c r="Q264" s="206">
        <v>0.034000000000000002</v>
      </c>
      <c r="R264" s="206">
        <f>Q264*H264</f>
        <v>0.13600000000000001</v>
      </c>
      <c r="S264" s="206">
        <v>0</v>
      </c>
      <c r="T264" s="207">
        <f>S264*H264</f>
        <v>0</v>
      </c>
      <c r="AR264" s="208" t="s">
        <v>167</v>
      </c>
      <c r="AT264" s="208" t="s">
        <v>283</v>
      </c>
      <c r="AU264" s="208" t="s">
        <v>83</v>
      </c>
      <c r="AY264" s="18" t="s">
        <v>142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8" t="s">
        <v>81</v>
      </c>
      <c r="BK264" s="209">
        <f>ROUND(I264*H264,2)</f>
        <v>0</v>
      </c>
      <c r="BL264" s="18" t="s">
        <v>141</v>
      </c>
      <c r="BM264" s="208" t="s">
        <v>2340</v>
      </c>
    </row>
    <row r="265" s="1" customFormat="1" ht="24" customHeight="1">
      <c r="B265" s="39"/>
      <c r="C265" s="264" t="s">
        <v>87</v>
      </c>
      <c r="D265" s="264" t="s">
        <v>283</v>
      </c>
      <c r="E265" s="265" t="s">
        <v>2341</v>
      </c>
      <c r="F265" s="266" t="s">
        <v>2342</v>
      </c>
      <c r="G265" s="267" t="s">
        <v>234</v>
      </c>
      <c r="H265" s="268">
        <v>4</v>
      </c>
      <c r="I265" s="269"/>
      <c r="J265" s="270">
        <f>ROUND(I265*H265,2)</f>
        <v>0</v>
      </c>
      <c r="K265" s="266" t="s">
        <v>19</v>
      </c>
      <c r="L265" s="271"/>
      <c r="M265" s="272" t="s">
        <v>19</v>
      </c>
      <c r="N265" s="273" t="s">
        <v>44</v>
      </c>
      <c r="O265" s="84"/>
      <c r="P265" s="206">
        <f>O265*H265</f>
        <v>0</v>
      </c>
      <c r="Q265" s="206">
        <v>0.0065399999999999998</v>
      </c>
      <c r="R265" s="206">
        <f>Q265*H265</f>
        <v>0.026159999999999999</v>
      </c>
      <c r="S265" s="206">
        <v>0</v>
      </c>
      <c r="T265" s="207">
        <f>S265*H265</f>
        <v>0</v>
      </c>
      <c r="AR265" s="208" t="s">
        <v>167</v>
      </c>
      <c r="AT265" s="208" t="s">
        <v>283</v>
      </c>
      <c r="AU265" s="208" t="s">
        <v>83</v>
      </c>
      <c r="AY265" s="18" t="s">
        <v>142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8" t="s">
        <v>81</v>
      </c>
      <c r="BK265" s="209">
        <f>ROUND(I265*H265,2)</f>
        <v>0</v>
      </c>
      <c r="BL265" s="18" t="s">
        <v>141</v>
      </c>
      <c r="BM265" s="208" t="s">
        <v>2343</v>
      </c>
    </row>
    <row r="266" s="1" customFormat="1" ht="36" customHeight="1">
      <c r="B266" s="39"/>
      <c r="C266" s="197" t="s">
        <v>939</v>
      </c>
      <c r="D266" s="197" t="s">
        <v>137</v>
      </c>
      <c r="E266" s="198" t="s">
        <v>2344</v>
      </c>
      <c r="F266" s="199" t="s">
        <v>2345</v>
      </c>
      <c r="G266" s="200" t="s">
        <v>234</v>
      </c>
      <c r="H266" s="201">
        <v>10</v>
      </c>
      <c r="I266" s="202"/>
      <c r="J266" s="203">
        <f>ROUND(I266*H266,2)</f>
        <v>0</v>
      </c>
      <c r="K266" s="199" t="s">
        <v>194</v>
      </c>
      <c r="L266" s="44"/>
      <c r="M266" s="204" t="s">
        <v>19</v>
      </c>
      <c r="N266" s="205" t="s">
        <v>44</v>
      </c>
      <c r="O266" s="84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AR266" s="208" t="s">
        <v>141</v>
      </c>
      <c r="AT266" s="208" t="s">
        <v>137</v>
      </c>
      <c r="AU266" s="208" t="s">
        <v>83</v>
      </c>
      <c r="AY266" s="18" t="s">
        <v>142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8" t="s">
        <v>81</v>
      </c>
      <c r="BK266" s="209">
        <f>ROUND(I266*H266,2)</f>
        <v>0</v>
      </c>
      <c r="BL266" s="18" t="s">
        <v>141</v>
      </c>
      <c r="BM266" s="208" t="s">
        <v>2346</v>
      </c>
    </row>
    <row r="267" s="1" customFormat="1" ht="16.5" customHeight="1">
      <c r="B267" s="39"/>
      <c r="C267" s="264" t="s">
        <v>947</v>
      </c>
      <c r="D267" s="264" t="s">
        <v>283</v>
      </c>
      <c r="E267" s="265" t="s">
        <v>2347</v>
      </c>
      <c r="F267" s="266" t="s">
        <v>2348</v>
      </c>
      <c r="G267" s="267" t="s">
        <v>234</v>
      </c>
      <c r="H267" s="268">
        <v>10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4"/>
      <c r="P267" s="206">
        <f>O267*H267</f>
        <v>0</v>
      </c>
      <c r="Q267" s="206">
        <v>0.0061000000000000004</v>
      </c>
      <c r="R267" s="206">
        <f>Q267*H267</f>
        <v>0.061000000000000006</v>
      </c>
      <c r="S267" s="206">
        <v>0</v>
      </c>
      <c r="T267" s="207">
        <f>S267*H267</f>
        <v>0</v>
      </c>
      <c r="AR267" s="208" t="s">
        <v>167</v>
      </c>
      <c r="AT267" s="208" t="s">
        <v>283</v>
      </c>
      <c r="AU267" s="208" t="s">
        <v>83</v>
      </c>
      <c r="AY267" s="18" t="s">
        <v>142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8" t="s">
        <v>81</v>
      </c>
      <c r="BK267" s="209">
        <f>ROUND(I267*H267,2)</f>
        <v>0</v>
      </c>
      <c r="BL267" s="18" t="s">
        <v>141</v>
      </c>
      <c r="BM267" s="208" t="s">
        <v>2349</v>
      </c>
    </row>
    <row r="268" s="1" customFormat="1" ht="16.5" customHeight="1">
      <c r="B268" s="39"/>
      <c r="C268" s="197" t="s">
        <v>954</v>
      </c>
      <c r="D268" s="197" t="s">
        <v>137</v>
      </c>
      <c r="E268" s="198" t="s">
        <v>2350</v>
      </c>
      <c r="F268" s="199" t="s">
        <v>2351</v>
      </c>
      <c r="G268" s="200" t="s">
        <v>201</v>
      </c>
      <c r="H268" s="201">
        <v>69.299999999999997</v>
      </c>
      <c r="I268" s="202"/>
      <c r="J268" s="203">
        <f>ROUND(I268*H268,2)</f>
        <v>0</v>
      </c>
      <c r="K268" s="199" t="s">
        <v>194</v>
      </c>
      <c r="L268" s="44"/>
      <c r="M268" s="204" t="s">
        <v>19</v>
      </c>
      <c r="N268" s="205" t="s">
        <v>44</v>
      </c>
      <c r="O268" s="84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AR268" s="208" t="s">
        <v>141</v>
      </c>
      <c r="AT268" s="208" t="s">
        <v>137</v>
      </c>
      <c r="AU268" s="208" t="s">
        <v>83</v>
      </c>
      <c r="AY268" s="18" t="s">
        <v>142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8" t="s">
        <v>81</v>
      </c>
      <c r="BK268" s="209">
        <f>ROUND(I268*H268,2)</f>
        <v>0</v>
      </c>
      <c r="BL268" s="18" t="s">
        <v>141</v>
      </c>
      <c r="BM268" s="208" t="s">
        <v>2352</v>
      </c>
    </row>
    <row r="269" s="1" customFormat="1" ht="24" customHeight="1">
      <c r="B269" s="39"/>
      <c r="C269" s="197" t="s">
        <v>960</v>
      </c>
      <c r="D269" s="197" t="s">
        <v>137</v>
      </c>
      <c r="E269" s="198" t="s">
        <v>2353</v>
      </c>
      <c r="F269" s="199" t="s">
        <v>2354</v>
      </c>
      <c r="G269" s="200" t="s">
        <v>201</v>
      </c>
      <c r="H269" s="201">
        <v>69.299999999999997</v>
      </c>
      <c r="I269" s="202"/>
      <c r="J269" s="203">
        <f>ROUND(I269*H269,2)</f>
        <v>0</v>
      </c>
      <c r="K269" s="199" t="s">
        <v>194</v>
      </c>
      <c r="L269" s="44"/>
      <c r="M269" s="204" t="s">
        <v>19</v>
      </c>
      <c r="N269" s="205" t="s">
        <v>44</v>
      </c>
      <c r="O269" s="84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AR269" s="208" t="s">
        <v>141</v>
      </c>
      <c r="AT269" s="208" t="s">
        <v>137</v>
      </c>
      <c r="AU269" s="208" t="s">
        <v>83</v>
      </c>
      <c r="AY269" s="18" t="s">
        <v>142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8" t="s">
        <v>81</v>
      </c>
      <c r="BK269" s="209">
        <f>ROUND(I269*H269,2)</f>
        <v>0</v>
      </c>
      <c r="BL269" s="18" t="s">
        <v>141</v>
      </c>
      <c r="BM269" s="208" t="s">
        <v>2355</v>
      </c>
    </row>
    <row r="270" s="1" customFormat="1" ht="16.5" customHeight="1">
      <c r="B270" s="39"/>
      <c r="C270" s="197" t="s">
        <v>964</v>
      </c>
      <c r="D270" s="197" t="s">
        <v>137</v>
      </c>
      <c r="E270" s="198" t="s">
        <v>2356</v>
      </c>
      <c r="F270" s="199" t="s">
        <v>2357</v>
      </c>
      <c r="G270" s="200" t="s">
        <v>201</v>
      </c>
      <c r="H270" s="201">
        <v>218.5</v>
      </c>
      <c r="I270" s="202"/>
      <c r="J270" s="203">
        <f>ROUND(I270*H270,2)</f>
        <v>0</v>
      </c>
      <c r="K270" s="199" t="s">
        <v>194</v>
      </c>
      <c r="L270" s="44"/>
      <c r="M270" s="204" t="s">
        <v>19</v>
      </c>
      <c r="N270" s="205" t="s">
        <v>44</v>
      </c>
      <c r="O270" s="84"/>
      <c r="P270" s="206">
        <f>O270*H270</f>
        <v>0</v>
      </c>
      <c r="Q270" s="206">
        <v>0</v>
      </c>
      <c r="R270" s="206">
        <f>Q270*H270</f>
        <v>0</v>
      </c>
      <c r="S270" s="206">
        <v>0</v>
      </c>
      <c r="T270" s="207">
        <f>S270*H270</f>
        <v>0</v>
      </c>
      <c r="AR270" s="208" t="s">
        <v>141</v>
      </c>
      <c r="AT270" s="208" t="s">
        <v>137</v>
      </c>
      <c r="AU270" s="208" t="s">
        <v>83</v>
      </c>
      <c r="AY270" s="18" t="s">
        <v>142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8" t="s">
        <v>81</v>
      </c>
      <c r="BK270" s="209">
        <f>ROUND(I270*H270,2)</f>
        <v>0</v>
      </c>
      <c r="BL270" s="18" t="s">
        <v>141</v>
      </c>
      <c r="BM270" s="208" t="s">
        <v>2358</v>
      </c>
    </row>
    <row r="271" s="1" customFormat="1" ht="24" customHeight="1">
      <c r="B271" s="39"/>
      <c r="C271" s="197" t="s">
        <v>971</v>
      </c>
      <c r="D271" s="197" t="s">
        <v>137</v>
      </c>
      <c r="E271" s="198" t="s">
        <v>2359</v>
      </c>
      <c r="F271" s="199" t="s">
        <v>2360</v>
      </c>
      <c r="G271" s="200" t="s">
        <v>201</v>
      </c>
      <c r="H271" s="201">
        <v>218.5</v>
      </c>
      <c r="I271" s="202"/>
      <c r="J271" s="203">
        <f>ROUND(I271*H271,2)</f>
        <v>0</v>
      </c>
      <c r="K271" s="199" t="s">
        <v>194</v>
      </c>
      <c r="L271" s="44"/>
      <c r="M271" s="204" t="s">
        <v>19</v>
      </c>
      <c r="N271" s="205" t="s">
        <v>44</v>
      </c>
      <c r="O271" s="84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AR271" s="208" t="s">
        <v>141</v>
      </c>
      <c r="AT271" s="208" t="s">
        <v>137</v>
      </c>
      <c r="AU271" s="208" t="s">
        <v>83</v>
      </c>
      <c r="AY271" s="18" t="s">
        <v>142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8" t="s">
        <v>81</v>
      </c>
      <c r="BK271" s="209">
        <f>ROUND(I271*H271,2)</f>
        <v>0</v>
      </c>
      <c r="BL271" s="18" t="s">
        <v>141</v>
      </c>
      <c r="BM271" s="208" t="s">
        <v>2361</v>
      </c>
    </row>
    <row r="272" s="1" customFormat="1" ht="24" customHeight="1">
      <c r="B272" s="39"/>
      <c r="C272" s="197" t="s">
        <v>976</v>
      </c>
      <c r="D272" s="197" t="s">
        <v>137</v>
      </c>
      <c r="E272" s="198" t="s">
        <v>1941</v>
      </c>
      <c r="F272" s="199" t="s">
        <v>1942</v>
      </c>
      <c r="G272" s="200" t="s">
        <v>234</v>
      </c>
      <c r="H272" s="201">
        <v>4</v>
      </c>
      <c r="I272" s="202"/>
      <c r="J272" s="203">
        <f>ROUND(I272*H272,2)</f>
        <v>0</v>
      </c>
      <c r="K272" s="199" t="s">
        <v>194</v>
      </c>
      <c r="L272" s="44"/>
      <c r="M272" s="204" t="s">
        <v>19</v>
      </c>
      <c r="N272" s="205" t="s">
        <v>44</v>
      </c>
      <c r="O272" s="84"/>
      <c r="P272" s="206">
        <f>O272*H272</f>
        <v>0</v>
      </c>
      <c r="Q272" s="206">
        <v>0.45937</v>
      </c>
      <c r="R272" s="206">
        <f>Q272*H272</f>
        <v>1.83748</v>
      </c>
      <c r="S272" s="206">
        <v>0</v>
      </c>
      <c r="T272" s="207">
        <f>S272*H272</f>
        <v>0</v>
      </c>
      <c r="AR272" s="208" t="s">
        <v>141</v>
      </c>
      <c r="AT272" s="208" t="s">
        <v>137</v>
      </c>
      <c r="AU272" s="208" t="s">
        <v>83</v>
      </c>
      <c r="AY272" s="18" t="s">
        <v>142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8" t="s">
        <v>81</v>
      </c>
      <c r="BK272" s="209">
        <f>ROUND(I272*H272,2)</f>
        <v>0</v>
      </c>
      <c r="BL272" s="18" t="s">
        <v>141</v>
      </c>
      <c r="BM272" s="208" t="s">
        <v>2362</v>
      </c>
    </row>
    <row r="273" s="1" customFormat="1" ht="16.5" customHeight="1">
      <c r="B273" s="39"/>
      <c r="C273" s="197" t="s">
        <v>980</v>
      </c>
      <c r="D273" s="197" t="s">
        <v>137</v>
      </c>
      <c r="E273" s="198" t="s">
        <v>2363</v>
      </c>
      <c r="F273" s="199" t="s">
        <v>2364</v>
      </c>
      <c r="G273" s="200" t="s">
        <v>234</v>
      </c>
      <c r="H273" s="201">
        <v>12</v>
      </c>
      <c r="I273" s="202"/>
      <c r="J273" s="203">
        <f>ROUND(I273*H273,2)</f>
        <v>0</v>
      </c>
      <c r="K273" s="199" t="s">
        <v>194</v>
      </c>
      <c r="L273" s="44"/>
      <c r="M273" s="204" t="s">
        <v>19</v>
      </c>
      <c r="N273" s="205" t="s">
        <v>44</v>
      </c>
      <c r="O273" s="84"/>
      <c r="P273" s="206">
        <f>O273*H273</f>
        <v>0</v>
      </c>
      <c r="Q273" s="206">
        <v>0.063829999999999998</v>
      </c>
      <c r="R273" s="206">
        <f>Q273*H273</f>
        <v>0.76595999999999997</v>
      </c>
      <c r="S273" s="206">
        <v>0</v>
      </c>
      <c r="T273" s="207">
        <f>S273*H273</f>
        <v>0</v>
      </c>
      <c r="AR273" s="208" t="s">
        <v>141</v>
      </c>
      <c r="AT273" s="208" t="s">
        <v>137</v>
      </c>
      <c r="AU273" s="208" t="s">
        <v>83</v>
      </c>
      <c r="AY273" s="18" t="s">
        <v>142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8" t="s">
        <v>81</v>
      </c>
      <c r="BK273" s="209">
        <f>ROUND(I273*H273,2)</f>
        <v>0</v>
      </c>
      <c r="BL273" s="18" t="s">
        <v>141</v>
      </c>
      <c r="BM273" s="208" t="s">
        <v>2365</v>
      </c>
    </row>
    <row r="274" s="1" customFormat="1" ht="24" customHeight="1">
      <c r="B274" s="39"/>
      <c r="C274" s="264" t="s">
        <v>984</v>
      </c>
      <c r="D274" s="264" t="s">
        <v>283</v>
      </c>
      <c r="E274" s="265" t="s">
        <v>2366</v>
      </c>
      <c r="F274" s="266" t="s">
        <v>2367</v>
      </c>
      <c r="G274" s="267" t="s">
        <v>234</v>
      </c>
      <c r="H274" s="268">
        <v>12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4"/>
      <c r="P274" s="206">
        <f>O274*H274</f>
        <v>0</v>
      </c>
      <c r="Q274" s="206">
        <v>0.0092999999999999992</v>
      </c>
      <c r="R274" s="206">
        <f>Q274*H274</f>
        <v>0.11159999999999999</v>
      </c>
      <c r="S274" s="206">
        <v>0</v>
      </c>
      <c r="T274" s="207">
        <f>S274*H274</f>
        <v>0</v>
      </c>
      <c r="AR274" s="208" t="s">
        <v>167</v>
      </c>
      <c r="AT274" s="208" t="s">
        <v>283</v>
      </c>
      <c r="AU274" s="208" t="s">
        <v>83</v>
      </c>
      <c r="AY274" s="18" t="s">
        <v>142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8" t="s">
        <v>81</v>
      </c>
      <c r="BK274" s="209">
        <f>ROUND(I274*H274,2)</f>
        <v>0</v>
      </c>
      <c r="BL274" s="18" t="s">
        <v>141</v>
      </c>
      <c r="BM274" s="208" t="s">
        <v>2368</v>
      </c>
    </row>
    <row r="275" s="1" customFormat="1" ht="16.5" customHeight="1">
      <c r="B275" s="39"/>
      <c r="C275" s="197" t="s">
        <v>989</v>
      </c>
      <c r="D275" s="197" t="s">
        <v>137</v>
      </c>
      <c r="E275" s="198" t="s">
        <v>2369</v>
      </c>
      <c r="F275" s="199" t="s">
        <v>2370</v>
      </c>
      <c r="G275" s="200" t="s">
        <v>234</v>
      </c>
      <c r="H275" s="201">
        <v>13</v>
      </c>
      <c r="I275" s="202"/>
      <c r="J275" s="203">
        <f>ROUND(I275*H275,2)</f>
        <v>0</v>
      </c>
      <c r="K275" s="199" t="s">
        <v>194</v>
      </c>
      <c r="L275" s="44"/>
      <c r="M275" s="204" t="s">
        <v>19</v>
      </c>
      <c r="N275" s="205" t="s">
        <v>44</v>
      </c>
      <c r="O275" s="84"/>
      <c r="P275" s="206">
        <f>O275*H275</f>
        <v>0</v>
      </c>
      <c r="Q275" s="206">
        <v>0.12303</v>
      </c>
      <c r="R275" s="206">
        <f>Q275*H275</f>
        <v>1.5993900000000001</v>
      </c>
      <c r="S275" s="206">
        <v>0</v>
      </c>
      <c r="T275" s="207">
        <f>S275*H275</f>
        <v>0</v>
      </c>
      <c r="AR275" s="208" t="s">
        <v>141</v>
      </c>
      <c r="AT275" s="208" t="s">
        <v>137</v>
      </c>
      <c r="AU275" s="208" t="s">
        <v>83</v>
      </c>
      <c r="AY275" s="18" t="s">
        <v>142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8" t="s">
        <v>81</v>
      </c>
      <c r="BK275" s="209">
        <f>ROUND(I275*H275,2)</f>
        <v>0</v>
      </c>
      <c r="BL275" s="18" t="s">
        <v>141</v>
      </c>
      <c r="BM275" s="208" t="s">
        <v>2371</v>
      </c>
    </row>
    <row r="276" s="1" customFormat="1" ht="24" customHeight="1">
      <c r="B276" s="39"/>
      <c r="C276" s="264" t="s">
        <v>993</v>
      </c>
      <c r="D276" s="264" t="s">
        <v>283</v>
      </c>
      <c r="E276" s="265" t="s">
        <v>2372</v>
      </c>
      <c r="F276" s="266" t="s">
        <v>2373</v>
      </c>
      <c r="G276" s="267" t="s">
        <v>234</v>
      </c>
      <c r="H276" s="268">
        <v>13</v>
      </c>
      <c r="I276" s="269"/>
      <c r="J276" s="270">
        <f>ROUND(I276*H276,2)</f>
        <v>0</v>
      </c>
      <c r="K276" s="266" t="s">
        <v>19</v>
      </c>
      <c r="L276" s="271"/>
      <c r="M276" s="272" t="s">
        <v>19</v>
      </c>
      <c r="N276" s="273" t="s">
        <v>44</v>
      </c>
      <c r="O276" s="84"/>
      <c r="P276" s="206">
        <f>O276*H276</f>
        <v>0</v>
      </c>
      <c r="Q276" s="206">
        <v>0.012999999999999999</v>
      </c>
      <c r="R276" s="206">
        <f>Q276*H276</f>
        <v>0.16899999999999998</v>
      </c>
      <c r="S276" s="206">
        <v>0</v>
      </c>
      <c r="T276" s="207">
        <f>S276*H276</f>
        <v>0</v>
      </c>
      <c r="AR276" s="208" t="s">
        <v>167</v>
      </c>
      <c r="AT276" s="208" t="s">
        <v>283</v>
      </c>
      <c r="AU276" s="208" t="s">
        <v>83</v>
      </c>
      <c r="AY276" s="18" t="s">
        <v>142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8" t="s">
        <v>81</v>
      </c>
      <c r="BK276" s="209">
        <f>ROUND(I276*H276,2)</f>
        <v>0</v>
      </c>
      <c r="BL276" s="18" t="s">
        <v>141</v>
      </c>
      <c r="BM276" s="208" t="s">
        <v>2374</v>
      </c>
    </row>
    <row r="277" s="1" customFormat="1" ht="16.5" customHeight="1">
      <c r="B277" s="39"/>
      <c r="C277" s="197" t="s">
        <v>997</v>
      </c>
      <c r="D277" s="197" t="s">
        <v>137</v>
      </c>
      <c r="E277" s="198" t="s">
        <v>2375</v>
      </c>
      <c r="F277" s="199" t="s">
        <v>2376</v>
      </c>
      <c r="G277" s="200" t="s">
        <v>234</v>
      </c>
      <c r="H277" s="201">
        <v>3</v>
      </c>
      <c r="I277" s="202"/>
      <c r="J277" s="203">
        <f>ROUND(I277*H277,2)</f>
        <v>0</v>
      </c>
      <c r="K277" s="199" t="s">
        <v>194</v>
      </c>
      <c r="L277" s="44"/>
      <c r="M277" s="204" t="s">
        <v>19</v>
      </c>
      <c r="N277" s="205" t="s">
        <v>44</v>
      </c>
      <c r="O277" s="84"/>
      <c r="P277" s="206">
        <f>O277*H277</f>
        <v>0</v>
      </c>
      <c r="Q277" s="206">
        <v>0.32906000000000002</v>
      </c>
      <c r="R277" s="206">
        <f>Q277*H277</f>
        <v>0.98718000000000006</v>
      </c>
      <c r="S277" s="206">
        <v>0</v>
      </c>
      <c r="T277" s="207">
        <f>S277*H277</f>
        <v>0</v>
      </c>
      <c r="AR277" s="208" t="s">
        <v>141</v>
      </c>
      <c r="AT277" s="208" t="s">
        <v>137</v>
      </c>
      <c r="AU277" s="208" t="s">
        <v>83</v>
      </c>
      <c r="AY277" s="18" t="s">
        <v>142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8" t="s">
        <v>81</v>
      </c>
      <c r="BK277" s="209">
        <f>ROUND(I277*H277,2)</f>
        <v>0</v>
      </c>
      <c r="BL277" s="18" t="s">
        <v>141</v>
      </c>
      <c r="BM277" s="208" t="s">
        <v>2377</v>
      </c>
    </row>
    <row r="278" s="1" customFormat="1" ht="16.5" customHeight="1">
      <c r="B278" s="39"/>
      <c r="C278" s="264" t="s">
        <v>1001</v>
      </c>
      <c r="D278" s="264" t="s">
        <v>283</v>
      </c>
      <c r="E278" s="265" t="s">
        <v>2378</v>
      </c>
      <c r="F278" s="266" t="s">
        <v>2379</v>
      </c>
      <c r="G278" s="267" t="s">
        <v>234</v>
      </c>
      <c r="H278" s="268">
        <v>3</v>
      </c>
      <c r="I278" s="269"/>
      <c r="J278" s="270">
        <f>ROUND(I278*H278,2)</f>
        <v>0</v>
      </c>
      <c r="K278" s="266" t="s">
        <v>19</v>
      </c>
      <c r="L278" s="271"/>
      <c r="M278" s="272" t="s">
        <v>19</v>
      </c>
      <c r="N278" s="273" t="s">
        <v>44</v>
      </c>
      <c r="O278" s="84"/>
      <c r="P278" s="206">
        <f>O278*H278</f>
        <v>0</v>
      </c>
      <c r="Q278" s="206">
        <v>0.001</v>
      </c>
      <c r="R278" s="206">
        <f>Q278*H278</f>
        <v>0.0030000000000000001</v>
      </c>
      <c r="S278" s="206">
        <v>0</v>
      </c>
      <c r="T278" s="207">
        <f>S278*H278</f>
        <v>0</v>
      </c>
      <c r="AR278" s="208" t="s">
        <v>167</v>
      </c>
      <c r="AT278" s="208" t="s">
        <v>283</v>
      </c>
      <c r="AU278" s="208" t="s">
        <v>83</v>
      </c>
      <c r="AY278" s="18" t="s">
        <v>142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8" t="s">
        <v>81</v>
      </c>
      <c r="BK278" s="209">
        <f>ROUND(I278*H278,2)</f>
        <v>0</v>
      </c>
      <c r="BL278" s="18" t="s">
        <v>141</v>
      </c>
      <c r="BM278" s="208" t="s">
        <v>2380</v>
      </c>
    </row>
    <row r="279" s="1" customFormat="1" ht="24" customHeight="1">
      <c r="B279" s="39"/>
      <c r="C279" s="264" t="s">
        <v>1006</v>
      </c>
      <c r="D279" s="264" t="s">
        <v>283</v>
      </c>
      <c r="E279" s="265" t="s">
        <v>2381</v>
      </c>
      <c r="F279" s="266" t="s">
        <v>2382</v>
      </c>
      <c r="G279" s="267" t="s">
        <v>234</v>
      </c>
      <c r="H279" s="268">
        <v>3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4"/>
      <c r="P279" s="206">
        <f>O279*H279</f>
        <v>0</v>
      </c>
      <c r="Q279" s="206">
        <v>0.024</v>
      </c>
      <c r="R279" s="206">
        <f>Q279*H279</f>
        <v>0.072000000000000008</v>
      </c>
      <c r="S279" s="206">
        <v>0</v>
      </c>
      <c r="T279" s="207">
        <f>S279*H279</f>
        <v>0</v>
      </c>
      <c r="AR279" s="208" t="s">
        <v>167</v>
      </c>
      <c r="AT279" s="208" t="s">
        <v>283</v>
      </c>
      <c r="AU279" s="208" t="s">
        <v>83</v>
      </c>
      <c r="AY279" s="18" t="s">
        <v>142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8" t="s">
        <v>81</v>
      </c>
      <c r="BK279" s="209">
        <f>ROUND(I279*H279,2)</f>
        <v>0</v>
      </c>
      <c r="BL279" s="18" t="s">
        <v>141</v>
      </c>
      <c r="BM279" s="208" t="s">
        <v>2383</v>
      </c>
    </row>
    <row r="280" s="1" customFormat="1" ht="24" customHeight="1">
      <c r="B280" s="39"/>
      <c r="C280" s="197" t="s">
        <v>1010</v>
      </c>
      <c r="D280" s="197" t="s">
        <v>137</v>
      </c>
      <c r="E280" s="198" t="s">
        <v>2384</v>
      </c>
      <c r="F280" s="199" t="s">
        <v>2385</v>
      </c>
      <c r="G280" s="200" t="s">
        <v>234</v>
      </c>
      <c r="H280" s="201">
        <v>16</v>
      </c>
      <c r="I280" s="202"/>
      <c r="J280" s="203">
        <f>ROUND(I280*H280,2)</f>
        <v>0</v>
      </c>
      <c r="K280" s="199" t="s">
        <v>194</v>
      </c>
      <c r="L280" s="44"/>
      <c r="M280" s="204" t="s">
        <v>19</v>
      </c>
      <c r="N280" s="205" t="s">
        <v>44</v>
      </c>
      <c r="O280" s="84"/>
      <c r="P280" s="206">
        <f>O280*H280</f>
        <v>0</v>
      </c>
      <c r="Q280" s="206">
        <v>0.00016000000000000001</v>
      </c>
      <c r="R280" s="206">
        <f>Q280*H280</f>
        <v>0.0025600000000000002</v>
      </c>
      <c r="S280" s="206">
        <v>0</v>
      </c>
      <c r="T280" s="207">
        <f>S280*H280</f>
        <v>0</v>
      </c>
      <c r="AR280" s="208" t="s">
        <v>141</v>
      </c>
      <c r="AT280" s="208" t="s">
        <v>137</v>
      </c>
      <c r="AU280" s="208" t="s">
        <v>83</v>
      </c>
      <c r="AY280" s="18" t="s">
        <v>142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8" t="s">
        <v>81</v>
      </c>
      <c r="BK280" s="209">
        <f>ROUND(I280*H280,2)</f>
        <v>0</v>
      </c>
      <c r="BL280" s="18" t="s">
        <v>141</v>
      </c>
      <c r="BM280" s="208" t="s">
        <v>2386</v>
      </c>
    </row>
    <row r="281" s="1" customFormat="1" ht="16.5" customHeight="1">
      <c r="B281" s="39"/>
      <c r="C281" s="197" t="s">
        <v>1015</v>
      </c>
      <c r="D281" s="197" t="s">
        <v>137</v>
      </c>
      <c r="E281" s="198" t="s">
        <v>2387</v>
      </c>
      <c r="F281" s="199" t="s">
        <v>2388</v>
      </c>
      <c r="G281" s="200" t="s">
        <v>201</v>
      </c>
      <c r="H281" s="201">
        <v>348.60000000000002</v>
      </c>
      <c r="I281" s="202"/>
      <c r="J281" s="203">
        <f>ROUND(I281*H281,2)</f>
        <v>0</v>
      </c>
      <c r="K281" s="199" t="s">
        <v>194</v>
      </c>
      <c r="L281" s="44"/>
      <c r="M281" s="204" t="s">
        <v>19</v>
      </c>
      <c r="N281" s="205" t="s">
        <v>44</v>
      </c>
      <c r="O281" s="84"/>
      <c r="P281" s="206">
        <f>O281*H281</f>
        <v>0</v>
      </c>
      <c r="Q281" s="206">
        <v>0.00019000000000000001</v>
      </c>
      <c r="R281" s="206">
        <f>Q281*H281</f>
        <v>0.066234000000000001</v>
      </c>
      <c r="S281" s="206">
        <v>0</v>
      </c>
      <c r="T281" s="207">
        <f>S281*H281</f>
        <v>0</v>
      </c>
      <c r="AR281" s="208" t="s">
        <v>141</v>
      </c>
      <c r="AT281" s="208" t="s">
        <v>137</v>
      </c>
      <c r="AU281" s="208" t="s">
        <v>83</v>
      </c>
      <c r="AY281" s="18" t="s">
        <v>142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8" t="s">
        <v>81</v>
      </c>
      <c r="BK281" s="209">
        <f>ROUND(I281*H281,2)</f>
        <v>0</v>
      </c>
      <c r="BL281" s="18" t="s">
        <v>141</v>
      </c>
      <c r="BM281" s="208" t="s">
        <v>2389</v>
      </c>
    </row>
    <row r="282" s="12" customFormat="1">
      <c r="B282" s="226"/>
      <c r="C282" s="227"/>
      <c r="D282" s="228" t="s">
        <v>203</v>
      </c>
      <c r="E282" s="229" t="s">
        <v>19</v>
      </c>
      <c r="F282" s="230" t="s">
        <v>2390</v>
      </c>
      <c r="G282" s="227"/>
      <c r="H282" s="231">
        <v>348.60000000000002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203</v>
      </c>
      <c r="AU282" s="237" t="s">
        <v>83</v>
      </c>
      <c r="AV282" s="12" t="s">
        <v>83</v>
      </c>
      <c r="AW282" s="12" t="s">
        <v>34</v>
      </c>
      <c r="AX282" s="12" t="s">
        <v>81</v>
      </c>
      <c r="AY282" s="237" t="s">
        <v>142</v>
      </c>
    </row>
    <row r="283" s="1" customFormat="1" ht="16.5" customHeight="1">
      <c r="B283" s="39"/>
      <c r="C283" s="197" t="s">
        <v>1021</v>
      </c>
      <c r="D283" s="197" t="s">
        <v>137</v>
      </c>
      <c r="E283" s="198" t="s">
        <v>1989</v>
      </c>
      <c r="F283" s="199" t="s">
        <v>1990</v>
      </c>
      <c r="G283" s="200" t="s">
        <v>201</v>
      </c>
      <c r="H283" s="201">
        <v>348.80000000000001</v>
      </c>
      <c r="I283" s="202"/>
      <c r="J283" s="203">
        <f>ROUND(I283*H283,2)</f>
        <v>0</v>
      </c>
      <c r="K283" s="199" t="s">
        <v>194</v>
      </c>
      <c r="L283" s="44"/>
      <c r="M283" s="204" t="s">
        <v>19</v>
      </c>
      <c r="N283" s="205" t="s">
        <v>44</v>
      </c>
      <c r="O283" s="84"/>
      <c r="P283" s="206">
        <f>O283*H283</f>
        <v>0</v>
      </c>
      <c r="Q283" s="206">
        <v>9.0000000000000006E-05</v>
      </c>
      <c r="R283" s="206">
        <f>Q283*H283</f>
        <v>0.031392000000000003</v>
      </c>
      <c r="S283" s="206">
        <v>0</v>
      </c>
      <c r="T283" s="207">
        <f>S283*H283</f>
        <v>0</v>
      </c>
      <c r="AR283" s="208" t="s">
        <v>141</v>
      </c>
      <c r="AT283" s="208" t="s">
        <v>137</v>
      </c>
      <c r="AU283" s="208" t="s">
        <v>83</v>
      </c>
      <c r="AY283" s="18" t="s">
        <v>142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8" t="s">
        <v>81</v>
      </c>
      <c r="BK283" s="209">
        <f>ROUND(I283*H283,2)</f>
        <v>0</v>
      </c>
      <c r="BL283" s="18" t="s">
        <v>141</v>
      </c>
      <c r="BM283" s="208" t="s">
        <v>2391</v>
      </c>
    </row>
    <row r="284" s="12" customFormat="1">
      <c r="B284" s="226"/>
      <c r="C284" s="227"/>
      <c r="D284" s="228" t="s">
        <v>203</v>
      </c>
      <c r="E284" s="229" t="s">
        <v>19</v>
      </c>
      <c r="F284" s="230" t="s">
        <v>2392</v>
      </c>
      <c r="G284" s="227"/>
      <c r="H284" s="231">
        <v>348.80000000000001</v>
      </c>
      <c r="I284" s="232"/>
      <c r="J284" s="227"/>
      <c r="K284" s="227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203</v>
      </c>
      <c r="AU284" s="237" t="s">
        <v>83</v>
      </c>
      <c r="AV284" s="12" t="s">
        <v>83</v>
      </c>
      <c r="AW284" s="12" t="s">
        <v>34</v>
      </c>
      <c r="AX284" s="12" t="s">
        <v>81</v>
      </c>
      <c r="AY284" s="237" t="s">
        <v>142</v>
      </c>
    </row>
    <row r="285" s="1" customFormat="1" ht="24" customHeight="1">
      <c r="B285" s="39"/>
      <c r="C285" s="197" t="s">
        <v>1030</v>
      </c>
      <c r="D285" s="197" t="s">
        <v>137</v>
      </c>
      <c r="E285" s="198" t="s">
        <v>2393</v>
      </c>
      <c r="F285" s="199" t="s">
        <v>2394</v>
      </c>
      <c r="G285" s="200" t="s">
        <v>140</v>
      </c>
      <c r="H285" s="201">
        <v>1</v>
      </c>
      <c r="I285" s="202"/>
      <c r="J285" s="203">
        <f>ROUND(I285*H285,2)</f>
        <v>0</v>
      </c>
      <c r="K285" s="199" t="s">
        <v>19</v>
      </c>
      <c r="L285" s="44"/>
      <c r="M285" s="204" t="s">
        <v>19</v>
      </c>
      <c r="N285" s="205" t="s">
        <v>44</v>
      </c>
      <c r="O285" s="84"/>
      <c r="P285" s="206">
        <f>O285*H285</f>
        <v>0</v>
      </c>
      <c r="Q285" s="206">
        <v>0</v>
      </c>
      <c r="R285" s="206">
        <f>Q285*H285</f>
        <v>0</v>
      </c>
      <c r="S285" s="206">
        <v>0</v>
      </c>
      <c r="T285" s="207">
        <f>S285*H285</f>
        <v>0</v>
      </c>
      <c r="AR285" s="208" t="s">
        <v>141</v>
      </c>
      <c r="AT285" s="208" t="s">
        <v>137</v>
      </c>
      <c r="AU285" s="208" t="s">
        <v>83</v>
      </c>
      <c r="AY285" s="18" t="s">
        <v>142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8" t="s">
        <v>81</v>
      </c>
      <c r="BK285" s="209">
        <f>ROUND(I285*H285,2)</f>
        <v>0</v>
      </c>
      <c r="BL285" s="18" t="s">
        <v>141</v>
      </c>
      <c r="BM285" s="208" t="s">
        <v>2395</v>
      </c>
    </row>
    <row r="286" s="1" customFormat="1" ht="24" customHeight="1">
      <c r="B286" s="39"/>
      <c r="C286" s="197" t="s">
        <v>1036</v>
      </c>
      <c r="D286" s="197" t="s">
        <v>137</v>
      </c>
      <c r="E286" s="198" t="s">
        <v>2396</v>
      </c>
      <c r="F286" s="199" t="s">
        <v>2397</v>
      </c>
      <c r="G286" s="200" t="s">
        <v>140</v>
      </c>
      <c r="H286" s="201">
        <v>1</v>
      </c>
      <c r="I286" s="202"/>
      <c r="J286" s="203">
        <f>ROUND(I286*H286,2)</f>
        <v>0</v>
      </c>
      <c r="K286" s="199" t="s">
        <v>19</v>
      </c>
      <c r="L286" s="44"/>
      <c r="M286" s="204" t="s">
        <v>19</v>
      </c>
      <c r="N286" s="205" t="s">
        <v>44</v>
      </c>
      <c r="O286" s="84"/>
      <c r="P286" s="206">
        <f>O286*H286</f>
        <v>0</v>
      </c>
      <c r="Q286" s="206">
        <v>0</v>
      </c>
      <c r="R286" s="206">
        <f>Q286*H286</f>
        <v>0</v>
      </c>
      <c r="S286" s="206">
        <v>0</v>
      </c>
      <c r="T286" s="207">
        <f>S286*H286</f>
        <v>0</v>
      </c>
      <c r="AR286" s="208" t="s">
        <v>141</v>
      </c>
      <c r="AT286" s="208" t="s">
        <v>137</v>
      </c>
      <c r="AU286" s="208" t="s">
        <v>83</v>
      </c>
      <c r="AY286" s="18" t="s">
        <v>142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8" t="s">
        <v>81</v>
      </c>
      <c r="BK286" s="209">
        <f>ROUND(I286*H286,2)</f>
        <v>0</v>
      </c>
      <c r="BL286" s="18" t="s">
        <v>141</v>
      </c>
      <c r="BM286" s="208" t="s">
        <v>2398</v>
      </c>
    </row>
    <row r="287" s="1" customFormat="1" ht="24" customHeight="1">
      <c r="B287" s="39"/>
      <c r="C287" s="197" t="s">
        <v>1042</v>
      </c>
      <c r="D287" s="197" t="s">
        <v>137</v>
      </c>
      <c r="E287" s="198" t="s">
        <v>2399</v>
      </c>
      <c r="F287" s="199" t="s">
        <v>2400</v>
      </c>
      <c r="G287" s="200" t="s">
        <v>140</v>
      </c>
      <c r="H287" s="201">
        <v>1</v>
      </c>
      <c r="I287" s="202"/>
      <c r="J287" s="203">
        <f>ROUND(I287*H287,2)</f>
        <v>0</v>
      </c>
      <c r="K287" s="199" t="s">
        <v>19</v>
      </c>
      <c r="L287" s="44"/>
      <c r="M287" s="204" t="s">
        <v>19</v>
      </c>
      <c r="N287" s="205" t="s">
        <v>44</v>
      </c>
      <c r="O287" s="84"/>
      <c r="P287" s="206">
        <f>O287*H287</f>
        <v>0</v>
      </c>
      <c r="Q287" s="206">
        <v>0</v>
      </c>
      <c r="R287" s="206">
        <f>Q287*H287</f>
        <v>0</v>
      </c>
      <c r="S287" s="206">
        <v>0</v>
      </c>
      <c r="T287" s="207">
        <f>S287*H287</f>
        <v>0</v>
      </c>
      <c r="AR287" s="208" t="s">
        <v>141</v>
      </c>
      <c r="AT287" s="208" t="s">
        <v>137</v>
      </c>
      <c r="AU287" s="208" t="s">
        <v>83</v>
      </c>
      <c r="AY287" s="18" t="s">
        <v>142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8" t="s">
        <v>81</v>
      </c>
      <c r="BK287" s="209">
        <f>ROUND(I287*H287,2)</f>
        <v>0</v>
      </c>
      <c r="BL287" s="18" t="s">
        <v>141</v>
      </c>
      <c r="BM287" s="208" t="s">
        <v>2401</v>
      </c>
    </row>
    <row r="288" s="1" customFormat="1" ht="48" customHeight="1">
      <c r="B288" s="39"/>
      <c r="C288" s="197" t="s">
        <v>1053</v>
      </c>
      <c r="D288" s="197" t="s">
        <v>137</v>
      </c>
      <c r="E288" s="198" t="s">
        <v>2402</v>
      </c>
      <c r="F288" s="199" t="s">
        <v>2403</v>
      </c>
      <c r="G288" s="200" t="s">
        <v>140</v>
      </c>
      <c r="H288" s="201">
        <v>1</v>
      </c>
      <c r="I288" s="202"/>
      <c r="J288" s="203">
        <f>ROUND(I288*H288,2)</f>
        <v>0</v>
      </c>
      <c r="K288" s="199" t="s">
        <v>19</v>
      </c>
      <c r="L288" s="44"/>
      <c r="M288" s="204" t="s">
        <v>19</v>
      </c>
      <c r="N288" s="205" t="s">
        <v>44</v>
      </c>
      <c r="O288" s="84"/>
      <c r="P288" s="206">
        <f>O288*H288</f>
        <v>0</v>
      </c>
      <c r="Q288" s="206">
        <v>0</v>
      </c>
      <c r="R288" s="206">
        <f>Q288*H288</f>
        <v>0</v>
      </c>
      <c r="S288" s="206">
        <v>0</v>
      </c>
      <c r="T288" s="207">
        <f>S288*H288</f>
        <v>0</v>
      </c>
      <c r="AR288" s="208" t="s">
        <v>141</v>
      </c>
      <c r="AT288" s="208" t="s">
        <v>137</v>
      </c>
      <c r="AU288" s="208" t="s">
        <v>83</v>
      </c>
      <c r="AY288" s="18" t="s">
        <v>142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8" t="s">
        <v>81</v>
      </c>
      <c r="BK288" s="209">
        <f>ROUND(I288*H288,2)</f>
        <v>0</v>
      </c>
      <c r="BL288" s="18" t="s">
        <v>141</v>
      </c>
      <c r="BM288" s="208" t="s">
        <v>2404</v>
      </c>
    </row>
    <row r="289" s="1" customFormat="1" ht="24" customHeight="1">
      <c r="B289" s="39"/>
      <c r="C289" s="197" t="s">
        <v>1057</v>
      </c>
      <c r="D289" s="197" t="s">
        <v>137</v>
      </c>
      <c r="E289" s="198" t="s">
        <v>2405</v>
      </c>
      <c r="F289" s="199" t="s">
        <v>2406</v>
      </c>
      <c r="G289" s="200" t="s">
        <v>519</v>
      </c>
      <c r="H289" s="201">
        <v>4.3799999999999999</v>
      </c>
      <c r="I289" s="202"/>
      <c r="J289" s="203">
        <f>ROUND(I289*H289,2)</f>
        <v>0</v>
      </c>
      <c r="K289" s="199" t="s">
        <v>19</v>
      </c>
      <c r="L289" s="44"/>
      <c r="M289" s="204" t="s">
        <v>19</v>
      </c>
      <c r="N289" s="205" t="s">
        <v>44</v>
      </c>
      <c r="O289" s="84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AR289" s="208" t="s">
        <v>141</v>
      </c>
      <c r="AT289" s="208" t="s">
        <v>137</v>
      </c>
      <c r="AU289" s="208" t="s">
        <v>83</v>
      </c>
      <c r="AY289" s="18" t="s">
        <v>142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8" t="s">
        <v>81</v>
      </c>
      <c r="BK289" s="209">
        <f>ROUND(I289*H289,2)</f>
        <v>0</v>
      </c>
      <c r="BL289" s="18" t="s">
        <v>141</v>
      </c>
      <c r="BM289" s="208" t="s">
        <v>2407</v>
      </c>
    </row>
    <row r="290" s="1" customFormat="1" ht="24" customHeight="1">
      <c r="B290" s="39"/>
      <c r="C290" s="197" t="s">
        <v>1061</v>
      </c>
      <c r="D290" s="197" t="s">
        <v>137</v>
      </c>
      <c r="E290" s="198" t="s">
        <v>2408</v>
      </c>
      <c r="F290" s="199" t="s">
        <v>2409</v>
      </c>
      <c r="G290" s="200" t="s">
        <v>140</v>
      </c>
      <c r="H290" s="201">
        <v>1</v>
      </c>
      <c r="I290" s="202"/>
      <c r="J290" s="203">
        <f>ROUND(I290*H290,2)</f>
        <v>0</v>
      </c>
      <c r="K290" s="199" t="s">
        <v>19</v>
      </c>
      <c r="L290" s="44"/>
      <c r="M290" s="204" t="s">
        <v>19</v>
      </c>
      <c r="N290" s="205" t="s">
        <v>44</v>
      </c>
      <c r="O290" s="84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AR290" s="208" t="s">
        <v>141</v>
      </c>
      <c r="AT290" s="208" t="s">
        <v>137</v>
      </c>
      <c r="AU290" s="208" t="s">
        <v>83</v>
      </c>
      <c r="AY290" s="18" t="s">
        <v>142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8" t="s">
        <v>81</v>
      </c>
      <c r="BK290" s="209">
        <f>ROUND(I290*H290,2)</f>
        <v>0</v>
      </c>
      <c r="BL290" s="18" t="s">
        <v>141</v>
      </c>
      <c r="BM290" s="208" t="s">
        <v>2410</v>
      </c>
    </row>
    <row r="291" s="1" customFormat="1" ht="16.5" customHeight="1">
      <c r="B291" s="39"/>
      <c r="C291" s="197" t="s">
        <v>1065</v>
      </c>
      <c r="D291" s="197" t="s">
        <v>137</v>
      </c>
      <c r="E291" s="198" t="s">
        <v>2411</v>
      </c>
      <c r="F291" s="199" t="s">
        <v>2412</v>
      </c>
      <c r="G291" s="200" t="s">
        <v>140</v>
      </c>
      <c r="H291" s="201">
        <v>1</v>
      </c>
      <c r="I291" s="202"/>
      <c r="J291" s="203">
        <f>ROUND(I291*H291,2)</f>
        <v>0</v>
      </c>
      <c r="K291" s="199" t="s">
        <v>19</v>
      </c>
      <c r="L291" s="44"/>
      <c r="M291" s="204" t="s">
        <v>19</v>
      </c>
      <c r="N291" s="205" t="s">
        <v>44</v>
      </c>
      <c r="O291" s="84"/>
      <c r="P291" s="206">
        <f>O291*H291</f>
        <v>0</v>
      </c>
      <c r="Q291" s="206">
        <v>0</v>
      </c>
      <c r="R291" s="206">
        <f>Q291*H291</f>
        <v>0</v>
      </c>
      <c r="S291" s="206">
        <v>0</v>
      </c>
      <c r="T291" s="207">
        <f>S291*H291</f>
        <v>0</v>
      </c>
      <c r="AR291" s="208" t="s">
        <v>141</v>
      </c>
      <c r="AT291" s="208" t="s">
        <v>137</v>
      </c>
      <c r="AU291" s="208" t="s">
        <v>83</v>
      </c>
      <c r="AY291" s="18" t="s">
        <v>142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8" t="s">
        <v>81</v>
      </c>
      <c r="BK291" s="209">
        <f>ROUND(I291*H291,2)</f>
        <v>0</v>
      </c>
      <c r="BL291" s="18" t="s">
        <v>141</v>
      </c>
      <c r="BM291" s="208" t="s">
        <v>2413</v>
      </c>
    </row>
    <row r="292" s="11" customFormat="1" ht="22.8" customHeight="1">
      <c r="B292" s="210"/>
      <c r="C292" s="211"/>
      <c r="D292" s="212" t="s">
        <v>72</v>
      </c>
      <c r="E292" s="224" t="s">
        <v>1282</v>
      </c>
      <c r="F292" s="224" t="s">
        <v>1283</v>
      </c>
      <c r="G292" s="211"/>
      <c r="H292" s="211"/>
      <c r="I292" s="214"/>
      <c r="J292" s="225">
        <f>BK292</f>
        <v>0</v>
      </c>
      <c r="K292" s="211"/>
      <c r="L292" s="216"/>
      <c r="M292" s="217"/>
      <c r="N292" s="218"/>
      <c r="O292" s="218"/>
      <c r="P292" s="219">
        <f>SUM(P293:P298)</f>
        <v>0</v>
      </c>
      <c r="Q292" s="218"/>
      <c r="R292" s="219">
        <f>SUM(R293:R298)</f>
        <v>0</v>
      </c>
      <c r="S292" s="218"/>
      <c r="T292" s="220">
        <f>SUM(T293:T298)</f>
        <v>0</v>
      </c>
      <c r="AR292" s="221" t="s">
        <v>81</v>
      </c>
      <c r="AT292" s="222" t="s">
        <v>72</v>
      </c>
      <c r="AU292" s="222" t="s">
        <v>81</v>
      </c>
      <c r="AY292" s="221" t="s">
        <v>142</v>
      </c>
      <c r="BK292" s="223">
        <f>SUM(BK293:BK298)</f>
        <v>0</v>
      </c>
    </row>
    <row r="293" s="1" customFormat="1" ht="36" customHeight="1">
      <c r="B293" s="39"/>
      <c r="C293" s="197" t="s">
        <v>1069</v>
      </c>
      <c r="D293" s="197" t="s">
        <v>137</v>
      </c>
      <c r="E293" s="198" t="s">
        <v>1336</v>
      </c>
      <c r="F293" s="199" t="s">
        <v>1337</v>
      </c>
      <c r="G293" s="200" t="s">
        <v>280</v>
      </c>
      <c r="H293" s="201">
        <v>193.154</v>
      </c>
      <c r="I293" s="202"/>
      <c r="J293" s="203">
        <f>ROUND(I293*H293,2)</f>
        <v>0</v>
      </c>
      <c r="K293" s="199" t="s">
        <v>194</v>
      </c>
      <c r="L293" s="44"/>
      <c r="M293" s="204" t="s">
        <v>19</v>
      </c>
      <c r="N293" s="205" t="s">
        <v>44</v>
      </c>
      <c r="O293" s="84"/>
      <c r="P293" s="206">
        <f>O293*H293</f>
        <v>0</v>
      </c>
      <c r="Q293" s="206">
        <v>0</v>
      </c>
      <c r="R293" s="206">
        <f>Q293*H293</f>
        <v>0</v>
      </c>
      <c r="S293" s="206">
        <v>0</v>
      </c>
      <c r="T293" s="207">
        <f>S293*H293</f>
        <v>0</v>
      </c>
      <c r="AR293" s="208" t="s">
        <v>141</v>
      </c>
      <c r="AT293" s="208" t="s">
        <v>137</v>
      </c>
      <c r="AU293" s="208" t="s">
        <v>83</v>
      </c>
      <c r="AY293" s="18" t="s">
        <v>142</v>
      </c>
      <c r="BE293" s="209">
        <f>IF(N293="základní",J293,0)</f>
        <v>0</v>
      </c>
      <c r="BF293" s="209">
        <f>IF(N293="snížená",J293,0)</f>
        <v>0</v>
      </c>
      <c r="BG293" s="209">
        <f>IF(N293="zákl. přenesená",J293,0)</f>
        <v>0</v>
      </c>
      <c r="BH293" s="209">
        <f>IF(N293="sníž. přenesená",J293,0)</f>
        <v>0</v>
      </c>
      <c r="BI293" s="209">
        <f>IF(N293="nulová",J293,0)</f>
        <v>0</v>
      </c>
      <c r="BJ293" s="18" t="s">
        <v>81</v>
      </c>
      <c r="BK293" s="209">
        <f>ROUND(I293*H293,2)</f>
        <v>0</v>
      </c>
      <c r="BL293" s="18" t="s">
        <v>141</v>
      </c>
      <c r="BM293" s="208" t="s">
        <v>2414</v>
      </c>
    </row>
    <row r="294" s="12" customFormat="1">
      <c r="B294" s="226"/>
      <c r="C294" s="227"/>
      <c r="D294" s="228" t="s">
        <v>203</v>
      </c>
      <c r="E294" s="229" t="s">
        <v>19</v>
      </c>
      <c r="F294" s="230" t="s">
        <v>2415</v>
      </c>
      <c r="G294" s="227"/>
      <c r="H294" s="231">
        <v>193.154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203</v>
      </c>
      <c r="AU294" s="237" t="s">
        <v>83</v>
      </c>
      <c r="AV294" s="12" t="s">
        <v>83</v>
      </c>
      <c r="AW294" s="12" t="s">
        <v>34</v>
      </c>
      <c r="AX294" s="12" t="s">
        <v>81</v>
      </c>
      <c r="AY294" s="237" t="s">
        <v>142</v>
      </c>
    </row>
    <row r="295" s="1" customFormat="1" ht="48" customHeight="1">
      <c r="B295" s="39"/>
      <c r="C295" s="197" t="s">
        <v>1078</v>
      </c>
      <c r="D295" s="197" t="s">
        <v>137</v>
      </c>
      <c r="E295" s="198" t="s">
        <v>1347</v>
      </c>
      <c r="F295" s="199" t="s">
        <v>1348</v>
      </c>
      <c r="G295" s="200" t="s">
        <v>280</v>
      </c>
      <c r="H295" s="201">
        <v>3287.8000000000002</v>
      </c>
      <c r="I295" s="202"/>
      <c r="J295" s="203">
        <f>ROUND(I295*H295,2)</f>
        <v>0</v>
      </c>
      <c r="K295" s="199" t="s">
        <v>194</v>
      </c>
      <c r="L295" s="44"/>
      <c r="M295" s="204" t="s">
        <v>19</v>
      </c>
      <c r="N295" s="205" t="s">
        <v>44</v>
      </c>
      <c r="O295" s="84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AR295" s="208" t="s">
        <v>141</v>
      </c>
      <c r="AT295" s="208" t="s">
        <v>137</v>
      </c>
      <c r="AU295" s="208" t="s">
        <v>83</v>
      </c>
      <c r="AY295" s="18" t="s">
        <v>142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8" t="s">
        <v>81</v>
      </c>
      <c r="BK295" s="209">
        <f>ROUND(I295*H295,2)</f>
        <v>0</v>
      </c>
      <c r="BL295" s="18" t="s">
        <v>141</v>
      </c>
      <c r="BM295" s="208" t="s">
        <v>2416</v>
      </c>
    </row>
    <row r="296" s="12" customFormat="1">
      <c r="B296" s="226"/>
      <c r="C296" s="227"/>
      <c r="D296" s="228" t="s">
        <v>203</v>
      </c>
      <c r="E296" s="227"/>
      <c r="F296" s="230" t="s">
        <v>2417</v>
      </c>
      <c r="G296" s="227"/>
      <c r="H296" s="231">
        <v>3287.8000000000002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203</v>
      </c>
      <c r="AU296" s="237" t="s">
        <v>83</v>
      </c>
      <c r="AV296" s="12" t="s">
        <v>83</v>
      </c>
      <c r="AW296" s="12" t="s">
        <v>4</v>
      </c>
      <c r="AX296" s="12" t="s">
        <v>81</v>
      </c>
      <c r="AY296" s="237" t="s">
        <v>142</v>
      </c>
    </row>
    <row r="297" s="1" customFormat="1" ht="24" customHeight="1">
      <c r="B297" s="39"/>
      <c r="C297" s="197" t="s">
        <v>1083</v>
      </c>
      <c r="D297" s="197" t="s">
        <v>137</v>
      </c>
      <c r="E297" s="198" t="s">
        <v>2027</v>
      </c>
      <c r="F297" s="199" t="s">
        <v>2028</v>
      </c>
      <c r="G297" s="200" t="s">
        <v>280</v>
      </c>
      <c r="H297" s="201">
        <v>193.154</v>
      </c>
      <c r="I297" s="202"/>
      <c r="J297" s="203">
        <f>ROUND(I297*H297,2)</f>
        <v>0</v>
      </c>
      <c r="K297" s="199" t="s">
        <v>194</v>
      </c>
      <c r="L297" s="44"/>
      <c r="M297" s="204" t="s">
        <v>19</v>
      </c>
      <c r="N297" s="205" t="s">
        <v>44</v>
      </c>
      <c r="O297" s="84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AR297" s="208" t="s">
        <v>141</v>
      </c>
      <c r="AT297" s="208" t="s">
        <v>137</v>
      </c>
      <c r="AU297" s="208" t="s">
        <v>83</v>
      </c>
      <c r="AY297" s="18" t="s">
        <v>142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8" t="s">
        <v>81</v>
      </c>
      <c r="BK297" s="209">
        <f>ROUND(I297*H297,2)</f>
        <v>0</v>
      </c>
      <c r="BL297" s="18" t="s">
        <v>141</v>
      </c>
      <c r="BM297" s="208" t="s">
        <v>2418</v>
      </c>
    </row>
    <row r="298" s="1" customFormat="1" ht="36" customHeight="1">
      <c r="B298" s="39"/>
      <c r="C298" s="197" t="s">
        <v>1088</v>
      </c>
      <c r="D298" s="197" t="s">
        <v>137</v>
      </c>
      <c r="E298" s="198" t="s">
        <v>2033</v>
      </c>
      <c r="F298" s="199" t="s">
        <v>2034</v>
      </c>
      <c r="G298" s="200" t="s">
        <v>280</v>
      </c>
      <c r="H298" s="201">
        <v>193.154</v>
      </c>
      <c r="I298" s="202"/>
      <c r="J298" s="203">
        <f>ROUND(I298*H298,2)</f>
        <v>0</v>
      </c>
      <c r="K298" s="199" t="s">
        <v>194</v>
      </c>
      <c r="L298" s="44"/>
      <c r="M298" s="204" t="s">
        <v>19</v>
      </c>
      <c r="N298" s="205" t="s">
        <v>44</v>
      </c>
      <c r="O298" s="84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AR298" s="208" t="s">
        <v>141</v>
      </c>
      <c r="AT298" s="208" t="s">
        <v>137</v>
      </c>
      <c r="AU298" s="208" t="s">
        <v>83</v>
      </c>
      <c r="AY298" s="18" t="s">
        <v>142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8" t="s">
        <v>81</v>
      </c>
      <c r="BK298" s="209">
        <f>ROUND(I298*H298,2)</f>
        <v>0</v>
      </c>
      <c r="BL298" s="18" t="s">
        <v>141</v>
      </c>
      <c r="BM298" s="208" t="s">
        <v>2419</v>
      </c>
    </row>
    <row r="299" s="11" customFormat="1" ht="22.8" customHeight="1">
      <c r="B299" s="210"/>
      <c r="C299" s="211"/>
      <c r="D299" s="212" t="s">
        <v>72</v>
      </c>
      <c r="E299" s="224" t="s">
        <v>1370</v>
      </c>
      <c r="F299" s="224" t="s">
        <v>1371</v>
      </c>
      <c r="G299" s="211"/>
      <c r="H299" s="211"/>
      <c r="I299" s="214"/>
      <c r="J299" s="225">
        <f>BK299</f>
        <v>0</v>
      </c>
      <c r="K299" s="211"/>
      <c r="L299" s="216"/>
      <c r="M299" s="217"/>
      <c r="N299" s="218"/>
      <c r="O299" s="218"/>
      <c r="P299" s="219">
        <f>P300</f>
        <v>0</v>
      </c>
      <c r="Q299" s="218"/>
      <c r="R299" s="219">
        <f>R300</f>
        <v>0</v>
      </c>
      <c r="S299" s="218"/>
      <c r="T299" s="220">
        <f>T300</f>
        <v>0</v>
      </c>
      <c r="AR299" s="221" t="s">
        <v>81</v>
      </c>
      <c r="AT299" s="222" t="s">
        <v>72</v>
      </c>
      <c r="AU299" s="222" t="s">
        <v>81</v>
      </c>
      <c r="AY299" s="221" t="s">
        <v>142</v>
      </c>
      <c r="BK299" s="223">
        <f>BK300</f>
        <v>0</v>
      </c>
    </row>
    <row r="300" s="1" customFormat="1" ht="48" customHeight="1">
      <c r="B300" s="39"/>
      <c r="C300" s="197" t="s">
        <v>1093</v>
      </c>
      <c r="D300" s="197" t="s">
        <v>137</v>
      </c>
      <c r="E300" s="198" t="s">
        <v>2036</v>
      </c>
      <c r="F300" s="199" t="s">
        <v>2037</v>
      </c>
      <c r="G300" s="200" t="s">
        <v>280</v>
      </c>
      <c r="H300" s="201">
        <v>1.8899999999999999</v>
      </c>
      <c r="I300" s="202"/>
      <c r="J300" s="203">
        <f>ROUND(I300*H300,2)</f>
        <v>0</v>
      </c>
      <c r="K300" s="199" t="s">
        <v>194</v>
      </c>
      <c r="L300" s="44"/>
      <c r="M300" s="274" t="s">
        <v>19</v>
      </c>
      <c r="N300" s="275" t="s">
        <v>44</v>
      </c>
      <c r="O300" s="276"/>
      <c r="P300" s="277">
        <f>O300*H300</f>
        <v>0</v>
      </c>
      <c r="Q300" s="277">
        <v>0</v>
      </c>
      <c r="R300" s="277">
        <f>Q300*H300</f>
        <v>0</v>
      </c>
      <c r="S300" s="277">
        <v>0</v>
      </c>
      <c r="T300" s="278">
        <f>S300*H300</f>
        <v>0</v>
      </c>
      <c r="AR300" s="208" t="s">
        <v>141</v>
      </c>
      <c r="AT300" s="208" t="s">
        <v>137</v>
      </c>
      <c r="AU300" s="208" t="s">
        <v>83</v>
      </c>
      <c r="AY300" s="18" t="s">
        <v>142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8" t="s">
        <v>81</v>
      </c>
      <c r="BK300" s="209">
        <f>ROUND(I300*H300,2)</f>
        <v>0</v>
      </c>
      <c r="BL300" s="18" t="s">
        <v>141</v>
      </c>
      <c r="BM300" s="208" t="s">
        <v>2420</v>
      </c>
    </row>
    <row r="301" s="1" customFormat="1" ht="6.96" customHeight="1">
      <c r="B301" s="59"/>
      <c r="C301" s="60"/>
      <c r="D301" s="60"/>
      <c r="E301" s="60"/>
      <c r="F301" s="60"/>
      <c r="G301" s="60"/>
      <c r="H301" s="60"/>
      <c r="I301" s="162"/>
      <c r="J301" s="60"/>
      <c r="K301" s="60"/>
      <c r="L301" s="44"/>
    </row>
  </sheetData>
  <sheetProtection sheet="1" autoFilter="0" formatColumns="0" formatRows="0" objects="1" scenarios="1" spinCount="100000" saltValue="UNfOwvBiHYiaWVEXeYrbEC8/GYFDYOvlbTzClj4Ut6xqHZ64ExcyMEDlvCrwTDHX4qAr7Aqt4CgCpawqgRi1gw==" hashValue="sgkqzRF4jpebkfLk+WjT2vPOR82jnTz3tJSmJvpCcut0hlW4cacHgkRFCNk9jwYiG7kr+DYqZYEMyBhqWB8WTg==" algorithmName="SHA-512" password="CC35"/>
  <autoFilter ref="C85:K30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101</v>
      </c>
      <c r="AZ2" s="290" t="s">
        <v>2421</v>
      </c>
      <c r="BA2" s="290" t="s">
        <v>19</v>
      </c>
      <c r="BB2" s="290" t="s">
        <v>19</v>
      </c>
      <c r="BC2" s="290" t="s">
        <v>2422</v>
      </c>
      <c r="BD2" s="290" t="s">
        <v>83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  <c r="AZ3" s="290" t="s">
        <v>2423</v>
      </c>
      <c r="BA3" s="290" t="s">
        <v>19</v>
      </c>
      <c r="BB3" s="290" t="s">
        <v>19</v>
      </c>
      <c r="BC3" s="290" t="s">
        <v>2424</v>
      </c>
      <c r="BD3" s="290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2425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1650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ROUND(J85,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ROUND((SUM(BE85:BE165)),  2)</f>
        <v>0</v>
      </c>
      <c r="I33" s="151">
        <v>0.20999999999999999</v>
      </c>
      <c r="J33" s="150">
        <f>ROUND(((SUM(BE85:BE165))*I33),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ROUND((SUM(BF85:BF165)),  2)</f>
        <v>0</v>
      </c>
      <c r="I34" s="151">
        <v>0.14999999999999999</v>
      </c>
      <c r="J34" s="150">
        <f>ROUND(((SUM(BF85:BF165))*I34),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ROUND((SUM(BG85:BG165)),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ROUND((SUM(BH85:BH165)),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ROUND((SUM(BI85:BI165)),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353 - vodovodní přípojka pro zahrádkářskou kolonii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>Vladimír Baštář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J85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J86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J87</f>
        <v>0</v>
      </c>
      <c r="K61" s="180"/>
      <c r="L61" s="185"/>
    </row>
    <row r="62" s="9" customFormat="1" ht="19.92" customHeight="1">
      <c r="B62" s="179"/>
      <c r="C62" s="180"/>
      <c r="D62" s="181" t="s">
        <v>407</v>
      </c>
      <c r="E62" s="182"/>
      <c r="F62" s="182"/>
      <c r="G62" s="182"/>
      <c r="H62" s="182"/>
      <c r="I62" s="183"/>
      <c r="J62" s="184">
        <f>J123</f>
        <v>0</v>
      </c>
      <c r="K62" s="180"/>
      <c r="L62" s="185"/>
    </row>
    <row r="63" s="9" customFormat="1" ht="19.92" customHeight="1">
      <c r="B63" s="179"/>
      <c r="C63" s="180"/>
      <c r="D63" s="181" t="s">
        <v>409</v>
      </c>
      <c r="E63" s="182"/>
      <c r="F63" s="182"/>
      <c r="G63" s="182"/>
      <c r="H63" s="182"/>
      <c r="I63" s="183"/>
      <c r="J63" s="184">
        <f>J131</f>
        <v>0</v>
      </c>
      <c r="K63" s="180"/>
      <c r="L63" s="185"/>
    </row>
    <row r="64" s="9" customFormat="1" ht="19.92" customHeight="1">
      <c r="B64" s="179"/>
      <c r="C64" s="180"/>
      <c r="D64" s="181" t="s">
        <v>411</v>
      </c>
      <c r="E64" s="182"/>
      <c r="F64" s="182"/>
      <c r="G64" s="182"/>
      <c r="H64" s="182"/>
      <c r="I64" s="183"/>
      <c r="J64" s="184">
        <f>J153</f>
        <v>0</v>
      </c>
      <c r="K64" s="180"/>
      <c r="L64" s="185"/>
    </row>
    <row r="65" s="9" customFormat="1" ht="19.92" customHeight="1">
      <c r="B65" s="179"/>
      <c r="C65" s="180"/>
      <c r="D65" s="181" t="s">
        <v>412</v>
      </c>
      <c r="E65" s="182"/>
      <c r="F65" s="182"/>
      <c r="G65" s="182"/>
      <c r="H65" s="182"/>
      <c r="I65" s="183"/>
      <c r="J65" s="184">
        <f>J164</f>
        <v>0</v>
      </c>
      <c r="K65" s="180"/>
      <c r="L65" s="185"/>
    </row>
    <row r="66" s="1" customFormat="1" ht="21.84" customHeight="1">
      <c r="B66" s="39"/>
      <c r="C66" s="40"/>
      <c r="D66" s="40"/>
      <c r="E66" s="40"/>
      <c r="F66" s="40"/>
      <c r="G66" s="40"/>
      <c r="H66" s="40"/>
      <c r="I66" s="136"/>
      <c r="J66" s="40"/>
      <c r="K66" s="40"/>
      <c r="L66" s="44"/>
    </row>
    <row r="67" s="1" customFormat="1" ht="6.96" customHeight="1">
      <c r="B67" s="59"/>
      <c r="C67" s="60"/>
      <c r="D67" s="60"/>
      <c r="E67" s="60"/>
      <c r="F67" s="60"/>
      <c r="G67" s="60"/>
      <c r="H67" s="60"/>
      <c r="I67" s="162"/>
      <c r="J67" s="60"/>
      <c r="K67" s="60"/>
      <c r="L67" s="44"/>
    </row>
    <row r="71" s="1" customFormat="1" ht="6.96" customHeight="1">
      <c r="B71" s="61"/>
      <c r="C71" s="62"/>
      <c r="D71" s="62"/>
      <c r="E71" s="62"/>
      <c r="F71" s="62"/>
      <c r="G71" s="62"/>
      <c r="H71" s="62"/>
      <c r="I71" s="165"/>
      <c r="J71" s="62"/>
      <c r="K71" s="62"/>
      <c r="L71" s="44"/>
    </row>
    <row r="72" s="1" customFormat="1" ht="24.96" customHeight="1">
      <c r="B72" s="39"/>
      <c r="C72" s="24" t="s">
        <v>124</v>
      </c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36"/>
      <c r="J73" s="40"/>
      <c r="K73" s="40"/>
      <c r="L73" s="44"/>
    </row>
    <row r="74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6.5" customHeight="1">
      <c r="B75" s="39"/>
      <c r="C75" s="40"/>
      <c r="D75" s="40"/>
      <c r="E75" s="166" t="str">
        <f>E7</f>
        <v>Rekonstrukce Peškovy ulice - 1. etapa, DI1</v>
      </c>
      <c r="F75" s="33"/>
      <c r="G75" s="33"/>
      <c r="H75" s="33"/>
      <c r="I75" s="136"/>
      <c r="J75" s="40"/>
      <c r="K75" s="40"/>
      <c r="L75" s="44"/>
    </row>
    <row r="76" s="1" customFormat="1" ht="12" customHeight="1">
      <c r="B76" s="39"/>
      <c r="C76" s="33" t="s">
        <v>115</v>
      </c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6.5" customHeight="1">
      <c r="B77" s="39"/>
      <c r="C77" s="40"/>
      <c r="D77" s="40"/>
      <c r="E77" s="69" t="str">
        <f>E9</f>
        <v>353 - vodovodní přípojka pro zahrádkářskou kolonii</v>
      </c>
      <c r="F77" s="40"/>
      <c r="G77" s="40"/>
      <c r="H77" s="40"/>
      <c r="I77" s="136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12" customHeight="1">
      <c r="B79" s="39"/>
      <c r="C79" s="33" t="s">
        <v>21</v>
      </c>
      <c r="D79" s="40"/>
      <c r="E79" s="40"/>
      <c r="F79" s="28" t="str">
        <f>F12</f>
        <v xml:space="preserve"> </v>
      </c>
      <c r="G79" s="40"/>
      <c r="H79" s="40"/>
      <c r="I79" s="139" t="s">
        <v>23</v>
      </c>
      <c r="J79" s="72" t="str">
        <f>IF(J12="","",J12)</f>
        <v>17. 3. 2020</v>
      </c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44"/>
    </row>
    <row r="81" s="1" customFormat="1" ht="15.15" customHeight="1">
      <c r="B81" s="39"/>
      <c r="C81" s="33" t="s">
        <v>25</v>
      </c>
      <c r="D81" s="40"/>
      <c r="E81" s="40"/>
      <c r="F81" s="28" t="str">
        <f>E15</f>
        <v xml:space="preserve"> </v>
      </c>
      <c r="G81" s="40"/>
      <c r="H81" s="40"/>
      <c r="I81" s="139" t="s">
        <v>32</v>
      </c>
      <c r="J81" s="37" t="str">
        <f>E21</f>
        <v xml:space="preserve"> </v>
      </c>
      <c r="K81" s="40"/>
      <c r="L81" s="44"/>
    </row>
    <row r="82" s="1" customFormat="1" ht="15.15" customHeight="1">
      <c r="B82" s="39"/>
      <c r="C82" s="33" t="s">
        <v>30</v>
      </c>
      <c r="D82" s="40"/>
      <c r="E82" s="40"/>
      <c r="F82" s="28" t="str">
        <f>IF(E18="","",E18)</f>
        <v>Vyplň údaj</v>
      </c>
      <c r="G82" s="40"/>
      <c r="H82" s="40"/>
      <c r="I82" s="139" t="s">
        <v>35</v>
      </c>
      <c r="J82" s="37" t="str">
        <f>E24</f>
        <v>Vladimír Baštář</v>
      </c>
      <c r="K82" s="40"/>
      <c r="L82" s="44"/>
    </row>
    <row r="83" s="1" customFormat="1" ht="10.32" customHeight="1"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44"/>
    </row>
    <row r="84" s="10" customFormat="1" ht="29.28" customHeight="1">
      <c r="B84" s="186"/>
      <c r="C84" s="187" t="s">
        <v>125</v>
      </c>
      <c r="D84" s="188" t="s">
        <v>58</v>
      </c>
      <c r="E84" s="188" t="s">
        <v>54</v>
      </c>
      <c r="F84" s="188" t="s">
        <v>55</v>
      </c>
      <c r="G84" s="188" t="s">
        <v>126</v>
      </c>
      <c r="H84" s="188" t="s">
        <v>127</v>
      </c>
      <c r="I84" s="189" t="s">
        <v>128</v>
      </c>
      <c r="J84" s="190" t="s">
        <v>120</v>
      </c>
      <c r="K84" s="191" t="s">
        <v>129</v>
      </c>
      <c r="L84" s="192"/>
      <c r="M84" s="92" t="s">
        <v>19</v>
      </c>
      <c r="N84" s="93" t="s">
        <v>43</v>
      </c>
      <c r="O84" s="93" t="s">
        <v>130</v>
      </c>
      <c r="P84" s="93" t="s">
        <v>131</v>
      </c>
      <c r="Q84" s="93" t="s">
        <v>132</v>
      </c>
      <c r="R84" s="93" t="s">
        <v>133</v>
      </c>
      <c r="S84" s="93" t="s">
        <v>134</v>
      </c>
      <c r="T84" s="94" t="s">
        <v>135</v>
      </c>
    </row>
    <row r="85" s="1" customFormat="1" ht="22.8" customHeight="1">
      <c r="B85" s="39"/>
      <c r="C85" s="99" t="s">
        <v>136</v>
      </c>
      <c r="D85" s="40"/>
      <c r="E85" s="40"/>
      <c r="F85" s="40"/>
      <c r="G85" s="40"/>
      <c r="H85" s="40"/>
      <c r="I85" s="136"/>
      <c r="J85" s="193">
        <f>BK85</f>
        <v>0</v>
      </c>
      <c r="K85" s="40"/>
      <c r="L85" s="44"/>
      <c r="M85" s="95"/>
      <c r="N85" s="96"/>
      <c r="O85" s="96"/>
      <c r="P85" s="194">
        <f>P86</f>
        <v>0</v>
      </c>
      <c r="Q85" s="96"/>
      <c r="R85" s="194">
        <f>R86</f>
        <v>16.17692023</v>
      </c>
      <c r="S85" s="96"/>
      <c r="T85" s="195">
        <f>T86</f>
        <v>0</v>
      </c>
      <c r="AT85" s="18" t="s">
        <v>72</v>
      </c>
      <c r="AU85" s="18" t="s">
        <v>121</v>
      </c>
      <c r="BK85" s="196">
        <f>BK86</f>
        <v>0</v>
      </c>
    </row>
    <row r="86" s="11" customFormat="1" ht="25.92" customHeight="1">
      <c r="B86" s="210"/>
      <c r="C86" s="211"/>
      <c r="D86" s="212" t="s">
        <v>72</v>
      </c>
      <c r="E86" s="213" t="s">
        <v>196</v>
      </c>
      <c r="F86" s="213" t="s">
        <v>197</v>
      </c>
      <c r="G86" s="211"/>
      <c r="H86" s="211"/>
      <c r="I86" s="214"/>
      <c r="J86" s="215">
        <f>BK86</f>
        <v>0</v>
      </c>
      <c r="K86" s="211"/>
      <c r="L86" s="216"/>
      <c r="M86" s="217"/>
      <c r="N86" s="218"/>
      <c r="O86" s="218"/>
      <c r="P86" s="219">
        <f>P87+P123+P131+P153+P164</f>
        <v>0</v>
      </c>
      <c r="Q86" s="218"/>
      <c r="R86" s="219">
        <f>R87+R123+R131+R153+R164</f>
        <v>16.17692023</v>
      </c>
      <c r="S86" s="218"/>
      <c r="T86" s="220">
        <f>T87+T123+T131+T153+T164</f>
        <v>0</v>
      </c>
      <c r="AR86" s="221" t="s">
        <v>81</v>
      </c>
      <c r="AT86" s="222" t="s">
        <v>72</v>
      </c>
      <c r="AU86" s="222" t="s">
        <v>73</v>
      </c>
      <c r="AY86" s="221" t="s">
        <v>142</v>
      </c>
      <c r="BK86" s="223">
        <f>BK87+BK123+BK131+BK153+BK164</f>
        <v>0</v>
      </c>
    </row>
    <row r="87" s="11" customFormat="1" ht="22.8" customHeight="1">
      <c r="B87" s="210"/>
      <c r="C87" s="211"/>
      <c r="D87" s="212" t="s">
        <v>72</v>
      </c>
      <c r="E87" s="224" t="s">
        <v>81</v>
      </c>
      <c r="F87" s="224" t="s">
        <v>414</v>
      </c>
      <c r="G87" s="211"/>
      <c r="H87" s="211"/>
      <c r="I87" s="214"/>
      <c r="J87" s="225">
        <f>BK87</f>
        <v>0</v>
      </c>
      <c r="K87" s="211"/>
      <c r="L87" s="216"/>
      <c r="M87" s="217"/>
      <c r="N87" s="218"/>
      <c r="O87" s="218"/>
      <c r="P87" s="219">
        <f>SUM(P88:P122)</f>
        <v>0</v>
      </c>
      <c r="Q87" s="218"/>
      <c r="R87" s="219">
        <f>SUM(R88:R122)</f>
        <v>15.161513600000001</v>
      </c>
      <c r="S87" s="218"/>
      <c r="T87" s="220">
        <f>SUM(T88:T122)</f>
        <v>0</v>
      </c>
      <c r="AR87" s="221" t="s">
        <v>81</v>
      </c>
      <c r="AT87" s="222" t="s">
        <v>72</v>
      </c>
      <c r="AU87" s="222" t="s">
        <v>81</v>
      </c>
      <c r="AY87" s="221" t="s">
        <v>142</v>
      </c>
      <c r="BK87" s="223">
        <f>SUM(BK88:BK122)</f>
        <v>0</v>
      </c>
    </row>
    <row r="88" s="1" customFormat="1" ht="36" customHeight="1">
      <c r="B88" s="39"/>
      <c r="C88" s="197" t="s">
        <v>81</v>
      </c>
      <c r="D88" s="197" t="s">
        <v>137</v>
      </c>
      <c r="E88" s="198" t="s">
        <v>2058</v>
      </c>
      <c r="F88" s="199" t="s">
        <v>2059</v>
      </c>
      <c r="G88" s="200" t="s">
        <v>519</v>
      </c>
      <c r="H88" s="201">
        <v>7.8129999999999997</v>
      </c>
      <c r="I88" s="202"/>
      <c r="J88" s="203">
        <f>ROUND(I88*H88,2)</f>
        <v>0</v>
      </c>
      <c r="K88" s="199" t="s">
        <v>194</v>
      </c>
      <c r="L88" s="44"/>
      <c r="M88" s="204" t="s">
        <v>19</v>
      </c>
      <c r="N88" s="205" t="s">
        <v>44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08" t="s">
        <v>141</v>
      </c>
      <c r="AT88" s="208" t="s">
        <v>137</v>
      </c>
      <c r="AU88" s="208" t="s">
        <v>83</v>
      </c>
      <c r="AY88" s="18" t="s">
        <v>142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8" t="s">
        <v>81</v>
      </c>
      <c r="BK88" s="209">
        <f>ROUND(I88*H88,2)</f>
        <v>0</v>
      </c>
      <c r="BL88" s="18" t="s">
        <v>141</v>
      </c>
      <c r="BM88" s="208" t="s">
        <v>2426</v>
      </c>
    </row>
    <row r="89" s="12" customFormat="1">
      <c r="B89" s="226"/>
      <c r="C89" s="227"/>
      <c r="D89" s="228" t="s">
        <v>203</v>
      </c>
      <c r="E89" s="229" t="s">
        <v>19</v>
      </c>
      <c r="F89" s="230" t="s">
        <v>2427</v>
      </c>
      <c r="G89" s="227"/>
      <c r="H89" s="231">
        <v>15.625</v>
      </c>
      <c r="I89" s="232"/>
      <c r="J89" s="227"/>
      <c r="K89" s="227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203</v>
      </c>
      <c r="AU89" s="237" t="s">
        <v>83</v>
      </c>
      <c r="AV89" s="12" t="s">
        <v>83</v>
      </c>
      <c r="AW89" s="12" t="s">
        <v>34</v>
      </c>
      <c r="AX89" s="12" t="s">
        <v>73</v>
      </c>
      <c r="AY89" s="237" t="s">
        <v>142</v>
      </c>
    </row>
    <row r="90" s="15" customFormat="1">
      <c r="B90" s="279"/>
      <c r="C90" s="280"/>
      <c r="D90" s="228" t="s">
        <v>203</v>
      </c>
      <c r="E90" s="281" t="s">
        <v>2423</v>
      </c>
      <c r="F90" s="282" t="s">
        <v>1230</v>
      </c>
      <c r="G90" s="280"/>
      <c r="H90" s="283">
        <v>15.625</v>
      </c>
      <c r="I90" s="284"/>
      <c r="J90" s="280"/>
      <c r="K90" s="280"/>
      <c r="L90" s="285"/>
      <c r="M90" s="286"/>
      <c r="N90" s="287"/>
      <c r="O90" s="287"/>
      <c r="P90" s="287"/>
      <c r="Q90" s="287"/>
      <c r="R90" s="287"/>
      <c r="S90" s="287"/>
      <c r="T90" s="288"/>
      <c r="AT90" s="289" t="s">
        <v>203</v>
      </c>
      <c r="AU90" s="289" t="s">
        <v>83</v>
      </c>
      <c r="AV90" s="15" t="s">
        <v>147</v>
      </c>
      <c r="AW90" s="15" t="s">
        <v>34</v>
      </c>
      <c r="AX90" s="15" t="s">
        <v>73</v>
      </c>
      <c r="AY90" s="289" t="s">
        <v>142</v>
      </c>
    </row>
    <row r="91" s="12" customFormat="1">
      <c r="B91" s="226"/>
      <c r="C91" s="227"/>
      <c r="D91" s="228" t="s">
        <v>203</v>
      </c>
      <c r="E91" s="229" t="s">
        <v>19</v>
      </c>
      <c r="F91" s="230" t="s">
        <v>2428</v>
      </c>
      <c r="G91" s="227"/>
      <c r="H91" s="231">
        <v>7.8129999999999997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203</v>
      </c>
      <c r="AU91" s="237" t="s">
        <v>83</v>
      </c>
      <c r="AV91" s="12" t="s">
        <v>83</v>
      </c>
      <c r="AW91" s="12" t="s">
        <v>34</v>
      </c>
      <c r="AX91" s="12" t="s">
        <v>81</v>
      </c>
      <c r="AY91" s="237" t="s">
        <v>142</v>
      </c>
    </row>
    <row r="92" s="1" customFormat="1" ht="36" customHeight="1">
      <c r="B92" s="39"/>
      <c r="C92" s="197" t="s">
        <v>83</v>
      </c>
      <c r="D92" s="197" t="s">
        <v>137</v>
      </c>
      <c r="E92" s="198" t="s">
        <v>2063</v>
      </c>
      <c r="F92" s="199" t="s">
        <v>2064</v>
      </c>
      <c r="G92" s="200" t="s">
        <v>519</v>
      </c>
      <c r="H92" s="201">
        <v>7.8129999999999997</v>
      </c>
      <c r="I92" s="202"/>
      <c r="J92" s="203">
        <f>ROUND(I92*H92,2)</f>
        <v>0</v>
      </c>
      <c r="K92" s="199" t="s">
        <v>194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141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2429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2428</v>
      </c>
      <c r="G93" s="227"/>
      <c r="H93" s="231">
        <v>7.8129999999999997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81</v>
      </c>
      <c r="AY93" s="237" t="s">
        <v>142</v>
      </c>
    </row>
    <row r="94" s="1" customFormat="1" ht="48" customHeight="1">
      <c r="B94" s="39"/>
      <c r="C94" s="197" t="s">
        <v>147</v>
      </c>
      <c r="D94" s="197" t="s">
        <v>137</v>
      </c>
      <c r="E94" s="198" t="s">
        <v>2430</v>
      </c>
      <c r="F94" s="199" t="s">
        <v>2431</v>
      </c>
      <c r="G94" s="200" t="s">
        <v>519</v>
      </c>
      <c r="H94" s="201">
        <v>9.9960000000000004</v>
      </c>
      <c r="I94" s="202"/>
      <c r="J94" s="203">
        <f>ROUND(I94*H94,2)</f>
        <v>0</v>
      </c>
      <c r="K94" s="199" t="s">
        <v>194</v>
      </c>
      <c r="L94" s="44"/>
      <c r="M94" s="204" t="s">
        <v>19</v>
      </c>
      <c r="N94" s="205" t="s">
        <v>44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08" t="s">
        <v>141</v>
      </c>
      <c r="AT94" s="208" t="s">
        <v>137</v>
      </c>
      <c r="AU94" s="208" t="s">
        <v>83</v>
      </c>
      <c r="AY94" s="18" t="s">
        <v>142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8" t="s">
        <v>81</v>
      </c>
      <c r="BK94" s="209">
        <f>ROUND(I94*H94,2)</f>
        <v>0</v>
      </c>
      <c r="BL94" s="18" t="s">
        <v>141</v>
      </c>
      <c r="BM94" s="208" t="s">
        <v>2432</v>
      </c>
    </row>
    <row r="95" s="12" customFormat="1">
      <c r="B95" s="226"/>
      <c r="C95" s="227"/>
      <c r="D95" s="228" t="s">
        <v>203</v>
      </c>
      <c r="E95" s="229" t="s">
        <v>19</v>
      </c>
      <c r="F95" s="230" t="s">
        <v>2433</v>
      </c>
      <c r="G95" s="227"/>
      <c r="H95" s="231">
        <v>9.9960000000000004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203</v>
      </c>
      <c r="AU95" s="237" t="s">
        <v>83</v>
      </c>
      <c r="AV95" s="12" t="s">
        <v>83</v>
      </c>
      <c r="AW95" s="12" t="s">
        <v>34</v>
      </c>
      <c r="AX95" s="12" t="s">
        <v>81</v>
      </c>
      <c r="AY95" s="237" t="s">
        <v>142</v>
      </c>
    </row>
    <row r="96" s="13" customFormat="1">
      <c r="B96" s="238"/>
      <c r="C96" s="239"/>
      <c r="D96" s="228" t="s">
        <v>203</v>
      </c>
      <c r="E96" s="240" t="s">
        <v>19</v>
      </c>
      <c r="F96" s="241" t="s">
        <v>2434</v>
      </c>
      <c r="G96" s="239"/>
      <c r="H96" s="240" t="s">
        <v>19</v>
      </c>
      <c r="I96" s="242"/>
      <c r="J96" s="239"/>
      <c r="K96" s="239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203</v>
      </c>
      <c r="AU96" s="247" t="s">
        <v>83</v>
      </c>
      <c r="AV96" s="13" t="s">
        <v>81</v>
      </c>
      <c r="AW96" s="13" t="s">
        <v>34</v>
      </c>
      <c r="AX96" s="13" t="s">
        <v>73</v>
      </c>
      <c r="AY96" s="247" t="s">
        <v>142</v>
      </c>
    </row>
    <row r="97" s="1" customFormat="1" ht="48" customHeight="1">
      <c r="B97" s="39"/>
      <c r="C97" s="197" t="s">
        <v>141</v>
      </c>
      <c r="D97" s="197" t="s">
        <v>137</v>
      </c>
      <c r="E97" s="198" t="s">
        <v>2435</v>
      </c>
      <c r="F97" s="199" t="s">
        <v>2436</v>
      </c>
      <c r="G97" s="200" t="s">
        <v>519</v>
      </c>
      <c r="H97" s="201">
        <v>9.9960000000000004</v>
      </c>
      <c r="I97" s="202"/>
      <c r="J97" s="203">
        <f>ROUND(I97*H97,2)</f>
        <v>0</v>
      </c>
      <c r="K97" s="199" t="s">
        <v>194</v>
      </c>
      <c r="L97" s="44"/>
      <c r="M97" s="204" t="s">
        <v>19</v>
      </c>
      <c r="N97" s="205" t="s">
        <v>44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08" t="s">
        <v>141</v>
      </c>
      <c r="AT97" s="208" t="s">
        <v>137</v>
      </c>
      <c r="AU97" s="208" t="s">
        <v>83</v>
      </c>
      <c r="AY97" s="18" t="s">
        <v>142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8" t="s">
        <v>81</v>
      </c>
      <c r="BK97" s="209">
        <f>ROUND(I97*H97,2)</f>
        <v>0</v>
      </c>
      <c r="BL97" s="18" t="s">
        <v>141</v>
      </c>
      <c r="BM97" s="208" t="s">
        <v>2437</v>
      </c>
    </row>
    <row r="98" s="1" customFormat="1" ht="36" customHeight="1">
      <c r="B98" s="39"/>
      <c r="C98" s="197" t="s">
        <v>154</v>
      </c>
      <c r="D98" s="197" t="s">
        <v>137</v>
      </c>
      <c r="E98" s="198" t="s">
        <v>2079</v>
      </c>
      <c r="F98" s="199" t="s">
        <v>2080</v>
      </c>
      <c r="G98" s="200" t="s">
        <v>417</v>
      </c>
      <c r="H98" s="201">
        <v>47.039999999999999</v>
      </c>
      <c r="I98" s="202"/>
      <c r="J98" s="203">
        <f>ROUND(I98*H98,2)</f>
        <v>0</v>
      </c>
      <c r="K98" s="199" t="s">
        <v>194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0.00084000000000000003</v>
      </c>
      <c r="R98" s="206">
        <f>Q98*H98</f>
        <v>0.039513600000000003</v>
      </c>
      <c r="S98" s="206">
        <v>0</v>
      </c>
      <c r="T98" s="207">
        <f>S98*H98</f>
        <v>0</v>
      </c>
      <c r="AR98" s="208" t="s">
        <v>141</v>
      </c>
      <c r="AT98" s="208" t="s">
        <v>137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141</v>
      </c>
      <c r="BM98" s="208" t="s">
        <v>2438</v>
      </c>
    </row>
    <row r="99" s="12" customFormat="1">
      <c r="B99" s="226"/>
      <c r="C99" s="227"/>
      <c r="D99" s="228" t="s">
        <v>203</v>
      </c>
      <c r="E99" s="229" t="s">
        <v>19</v>
      </c>
      <c r="F99" s="230" t="s">
        <v>2439</v>
      </c>
      <c r="G99" s="227"/>
      <c r="H99" s="231">
        <v>47.039999999999999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203</v>
      </c>
      <c r="AU99" s="237" t="s">
        <v>83</v>
      </c>
      <c r="AV99" s="12" t="s">
        <v>83</v>
      </c>
      <c r="AW99" s="12" t="s">
        <v>34</v>
      </c>
      <c r="AX99" s="12" t="s">
        <v>81</v>
      </c>
      <c r="AY99" s="237" t="s">
        <v>142</v>
      </c>
    </row>
    <row r="100" s="1" customFormat="1" ht="36" customHeight="1">
      <c r="B100" s="39"/>
      <c r="C100" s="197" t="s">
        <v>159</v>
      </c>
      <c r="D100" s="197" t="s">
        <v>137</v>
      </c>
      <c r="E100" s="198" t="s">
        <v>2084</v>
      </c>
      <c r="F100" s="199" t="s">
        <v>2085</v>
      </c>
      <c r="G100" s="200" t="s">
        <v>417</v>
      </c>
      <c r="H100" s="201">
        <v>47.039999999999999</v>
      </c>
      <c r="I100" s="202"/>
      <c r="J100" s="203">
        <f>ROUND(I100*H100,2)</f>
        <v>0</v>
      </c>
      <c r="K100" s="199" t="s">
        <v>194</v>
      </c>
      <c r="L100" s="44"/>
      <c r="M100" s="204" t="s">
        <v>19</v>
      </c>
      <c r="N100" s="205" t="s">
        <v>44</v>
      </c>
      <c r="O100" s="84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08" t="s">
        <v>141</v>
      </c>
      <c r="AT100" s="208" t="s">
        <v>137</v>
      </c>
      <c r="AU100" s="208" t="s">
        <v>83</v>
      </c>
      <c r="AY100" s="18" t="s">
        <v>142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8" t="s">
        <v>81</v>
      </c>
      <c r="BK100" s="209">
        <f>ROUND(I100*H100,2)</f>
        <v>0</v>
      </c>
      <c r="BL100" s="18" t="s">
        <v>141</v>
      </c>
      <c r="BM100" s="208" t="s">
        <v>2440</v>
      </c>
    </row>
    <row r="101" s="12" customFormat="1">
      <c r="B101" s="226"/>
      <c r="C101" s="227"/>
      <c r="D101" s="228" t="s">
        <v>203</v>
      </c>
      <c r="E101" s="229" t="s">
        <v>19</v>
      </c>
      <c r="F101" s="230" t="s">
        <v>2441</v>
      </c>
      <c r="G101" s="227"/>
      <c r="H101" s="231">
        <v>47.039999999999999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203</v>
      </c>
      <c r="AU101" s="237" t="s">
        <v>83</v>
      </c>
      <c r="AV101" s="12" t="s">
        <v>83</v>
      </c>
      <c r="AW101" s="12" t="s">
        <v>34</v>
      </c>
      <c r="AX101" s="12" t="s">
        <v>81</v>
      </c>
      <c r="AY101" s="237" t="s">
        <v>142</v>
      </c>
    </row>
    <row r="102" s="13" customFormat="1">
      <c r="B102" s="238"/>
      <c r="C102" s="239"/>
      <c r="D102" s="228" t="s">
        <v>203</v>
      </c>
      <c r="E102" s="240" t="s">
        <v>19</v>
      </c>
      <c r="F102" s="241" t="s">
        <v>2088</v>
      </c>
      <c r="G102" s="239"/>
      <c r="H102" s="240" t="s">
        <v>19</v>
      </c>
      <c r="I102" s="242"/>
      <c r="J102" s="239"/>
      <c r="K102" s="239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203</v>
      </c>
      <c r="AU102" s="247" t="s">
        <v>83</v>
      </c>
      <c r="AV102" s="13" t="s">
        <v>81</v>
      </c>
      <c r="AW102" s="13" t="s">
        <v>34</v>
      </c>
      <c r="AX102" s="13" t="s">
        <v>73</v>
      </c>
      <c r="AY102" s="247" t="s">
        <v>142</v>
      </c>
    </row>
    <row r="103" s="1" customFormat="1" ht="60" customHeight="1">
      <c r="B103" s="39"/>
      <c r="C103" s="197" t="s">
        <v>163</v>
      </c>
      <c r="D103" s="197" t="s">
        <v>137</v>
      </c>
      <c r="E103" s="198" t="s">
        <v>608</v>
      </c>
      <c r="F103" s="199" t="s">
        <v>609</v>
      </c>
      <c r="G103" s="200" t="s">
        <v>519</v>
      </c>
      <c r="H103" s="201">
        <v>31.920999999999999</v>
      </c>
      <c r="I103" s="202"/>
      <c r="J103" s="203">
        <f>ROUND(I103*H103,2)</f>
        <v>0</v>
      </c>
      <c r="K103" s="199" t="s">
        <v>194</v>
      </c>
      <c r="L103" s="44"/>
      <c r="M103" s="204" t="s">
        <v>19</v>
      </c>
      <c r="N103" s="205" t="s">
        <v>44</v>
      </c>
      <c r="O103" s="84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08" t="s">
        <v>141</v>
      </c>
      <c r="AT103" s="208" t="s">
        <v>137</v>
      </c>
      <c r="AU103" s="208" t="s">
        <v>83</v>
      </c>
      <c r="AY103" s="18" t="s">
        <v>142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8" t="s">
        <v>81</v>
      </c>
      <c r="BK103" s="209">
        <f>ROUND(I103*H103,2)</f>
        <v>0</v>
      </c>
      <c r="BL103" s="18" t="s">
        <v>141</v>
      </c>
      <c r="BM103" s="208" t="s">
        <v>2442</v>
      </c>
    </row>
    <row r="104" s="12" customFormat="1">
      <c r="B104" s="226"/>
      <c r="C104" s="227"/>
      <c r="D104" s="228" t="s">
        <v>203</v>
      </c>
      <c r="E104" s="229" t="s">
        <v>2421</v>
      </c>
      <c r="F104" s="230" t="s">
        <v>2443</v>
      </c>
      <c r="G104" s="227"/>
      <c r="H104" s="231">
        <v>31.920999999999999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203</v>
      </c>
      <c r="AU104" s="237" t="s">
        <v>83</v>
      </c>
      <c r="AV104" s="12" t="s">
        <v>83</v>
      </c>
      <c r="AW104" s="12" t="s">
        <v>34</v>
      </c>
      <c r="AX104" s="12" t="s">
        <v>81</v>
      </c>
      <c r="AY104" s="237" t="s">
        <v>142</v>
      </c>
    </row>
    <row r="105" s="1" customFormat="1" ht="60" customHeight="1">
      <c r="B105" s="39"/>
      <c r="C105" s="197" t="s">
        <v>167</v>
      </c>
      <c r="D105" s="197" t="s">
        <v>137</v>
      </c>
      <c r="E105" s="198" t="s">
        <v>2444</v>
      </c>
      <c r="F105" s="199" t="s">
        <v>2445</v>
      </c>
      <c r="G105" s="200" t="s">
        <v>519</v>
      </c>
      <c r="H105" s="201">
        <v>223.447</v>
      </c>
      <c r="I105" s="202"/>
      <c r="J105" s="203">
        <f>ROUND(I105*H105,2)</f>
        <v>0</v>
      </c>
      <c r="K105" s="199" t="s">
        <v>2446</v>
      </c>
      <c r="L105" s="44"/>
      <c r="M105" s="204" t="s">
        <v>19</v>
      </c>
      <c r="N105" s="205" t="s">
        <v>44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08" t="s">
        <v>141</v>
      </c>
      <c r="AT105" s="208" t="s">
        <v>137</v>
      </c>
      <c r="AU105" s="208" t="s">
        <v>83</v>
      </c>
      <c r="AY105" s="18" t="s">
        <v>142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81</v>
      </c>
      <c r="BK105" s="209">
        <f>ROUND(I105*H105,2)</f>
        <v>0</v>
      </c>
      <c r="BL105" s="18" t="s">
        <v>141</v>
      </c>
      <c r="BM105" s="208" t="s">
        <v>2447</v>
      </c>
    </row>
    <row r="106" s="12" customFormat="1">
      <c r="B106" s="226"/>
      <c r="C106" s="227"/>
      <c r="D106" s="228" t="s">
        <v>203</v>
      </c>
      <c r="E106" s="229" t="s">
        <v>19</v>
      </c>
      <c r="F106" s="230" t="s">
        <v>2448</v>
      </c>
      <c r="G106" s="227"/>
      <c r="H106" s="231">
        <v>31.920999999999999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203</v>
      </c>
      <c r="AU106" s="237" t="s">
        <v>83</v>
      </c>
      <c r="AV106" s="12" t="s">
        <v>83</v>
      </c>
      <c r="AW106" s="12" t="s">
        <v>34</v>
      </c>
      <c r="AX106" s="12" t="s">
        <v>81</v>
      </c>
      <c r="AY106" s="237" t="s">
        <v>142</v>
      </c>
    </row>
    <row r="107" s="12" customFormat="1">
      <c r="B107" s="226"/>
      <c r="C107" s="227"/>
      <c r="D107" s="228" t="s">
        <v>203</v>
      </c>
      <c r="E107" s="227"/>
      <c r="F107" s="230" t="s">
        <v>2449</v>
      </c>
      <c r="G107" s="227"/>
      <c r="H107" s="231">
        <v>223.447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203</v>
      </c>
      <c r="AU107" s="237" t="s">
        <v>83</v>
      </c>
      <c r="AV107" s="12" t="s">
        <v>83</v>
      </c>
      <c r="AW107" s="12" t="s">
        <v>4</v>
      </c>
      <c r="AX107" s="12" t="s">
        <v>81</v>
      </c>
      <c r="AY107" s="237" t="s">
        <v>142</v>
      </c>
    </row>
    <row r="108" s="1" customFormat="1" ht="36" customHeight="1">
      <c r="B108" s="39"/>
      <c r="C108" s="197" t="s">
        <v>171</v>
      </c>
      <c r="D108" s="197" t="s">
        <v>137</v>
      </c>
      <c r="E108" s="198" t="s">
        <v>651</v>
      </c>
      <c r="F108" s="199" t="s">
        <v>652</v>
      </c>
      <c r="G108" s="200" t="s">
        <v>280</v>
      </c>
      <c r="H108" s="201">
        <v>31.920999999999999</v>
      </c>
      <c r="I108" s="202"/>
      <c r="J108" s="203">
        <f>ROUND(I108*H108,2)</f>
        <v>0</v>
      </c>
      <c r="K108" s="199" t="s">
        <v>194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141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141</v>
      </c>
      <c r="BM108" s="208" t="s">
        <v>2450</v>
      </c>
    </row>
    <row r="109" s="1" customFormat="1" ht="36" customHeight="1">
      <c r="B109" s="39"/>
      <c r="C109" s="197" t="s">
        <v>175</v>
      </c>
      <c r="D109" s="197" t="s">
        <v>137</v>
      </c>
      <c r="E109" s="198" t="s">
        <v>672</v>
      </c>
      <c r="F109" s="199" t="s">
        <v>673</v>
      </c>
      <c r="G109" s="200" t="s">
        <v>519</v>
      </c>
      <c r="H109" s="201">
        <v>7.3940000000000001</v>
      </c>
      <c r="I109" s="202"/>
      <c r="J109" s="203">
        <f>ROUND(I109*H109,2)</f>
        <v>0</v>
      </c>
      <c r="K109" s="199" t="s">
        <v>194</v>
      </c>
      <c r="L109" s="44"/>
      <c r="M109" s="204" t="s">
        <v>19</v>
      </c>
      <c r="N109" s="205" t="s">
        <v>44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08" t="s">
        <v>141</v>
      </c>
      <c r="AT109" s="208" t="s">
        <v>137</v>
      </c>
      <c r="AU109" s="208" t="s">
        <v>83</v>
      </c>
      <c r="AY109" s="18" t="s">
        <v>142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8" t="s">
        <v>81</v>
      </c>
      <c r="BK109" s="209">
        <f>ROUND(I109*H109,2)</f>
        <v>0</v>
      </c>
      <c r="BL109" s="18" t="s">
        <v>141</v>
      </c>
      <c r="BM109" s="208" t="s">
        <v>2451</v>
      </c>
    </row>
    <row r="110" s="12" customFormat="1">
      <c r="B110" s="226"/>
      <c r="C110" s="227"/>
      <c r="D110" s="228" t="s">
        <v>203</v>
      </c>
      <c r="E110" s="229" t="s">
        <v>19</v>
      </c>
      <c r="F110" s="230" t="s">
        <v>2452</v>
      </c>
      <c r="G110" s="227"/>
      <c r="H110" s="231">
        <v>1.7250000000000001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203</v>
      </c>
      <c r="AU110" s="237" t="s">
        <v>83</v>
      </c>
      <c r="AV110" s="12" t="s">
        <v>83</v>
      </c>
      <c r="AW110" s="12" t="s">
        <v>34</v>
      </c>
      <c r="AX110" s="12" t="s">
        <v>73</v>
      </c>
      <c r="AY110" s="237" t="s">
        <v>142</v>
      </c>
    </row>
    <row r="111" s="12" customFormat="1">
      <c r="B111" s="226"/>
      <c r="C111" s="227"/>
      <c r="D111" s="228" t="s">
        <v>203</v>
      </c>
      <c r="E111" s="229" t="s">
        <v>19</v>
      </c>
      <c r="F111" s="230" t="s">
        <v>2453</v>
      </c>
      <c r="G111" s="227"/>
      <c r="H111" s="231">
        <v>4.3120000000000003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203</v>
      </c>
      <c r="AU111" s="237" t="s">
        <v>83</v>
      </c>
      <c r="AV111" s="12" t="s">
        <v>83</v>
      </c>
      <c r="AW111" s="12" t="s">
        <v>34</v>
      </c>
      <c r="AX111" s="12" t="s">
        <v>73</v>
      </c>
      <c r="AY111" s="237" t="s">
        <v>142</v>
      </c>
    </row>
    <row r="112" s="12" customFormat="1">
      <c r="B112" s="226"/>
      <c r="C112" s="227"/>
      <c r="D112" s="228" t="s">
        <v>203</v>
      </c>
      <c r="E112" s="229" t="s">
        <v>19</v>
      </c>
      <c r="F112" s="230" t="s">
        <v>2454</v>
      </c>
      <c r="G112" s="227"/>
      <c r="H112" s="231">
        <v>8.75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203</v>
      </c>
      <c r="AU112" s="237" t="s">
        <v>83</v>
      </c>
      <c r="AV112" s="12" t="s">
        <v>83</v>
      </c>
      <c r="AW112" s="12" t="s">
        <v>34</v>
      </c>
      <c r="AX112" s="12" t="s">
        <v>73</v>
      </c>
      <c r="AY112" s="237" t="s">
        <v>142</v>
      </c>
    </row>
    <row r="113" s="14" customFormat="1">
      <c r="B113" s="248"/>
      <c r="C113" s="249"/>
      <c r="D113" s="228" t="s">
        <v>203</v>
      </c>
      <c r="E113" s="250" t="s">
        <v>19</v>
      </c>
      <c r="F113" s="251" t="s">
        <v>208</v>
      </c>
      <c r="G113" s="249"/>
      <c r="H113" s="252">
        <v>14.787000000000001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203</v>
      </c>
      <c r="AU113" s="258" t="s">
        <v>83</v>
      </c>
      <c r="AV113" s="14" t="s">
        <v>141</v>
      </c>
      <c r="AW113" s="14" t="s">
        <v>34</v>
      </c>
      <c r="AX113" s="14" t="s">
        <v>73</v>
      </c>
      <c r="AY113" s="258" t="s">
        <v>142</v>
      </c>
    </row>
    <row r="114" s="12" customFormat="1">
      <c r="B114" s="226"/>
      <c r="C114" s="227"/>
      <c r="D114" s="228" t="s">
        <v>203</v>
      </c>
      <c r="E114" s="229" t="s">
        <v>19</v>
      </c>
      <c r="F114" s="230" t="s">
        <v>2455</v>
      </c>
      <c r="G114" s="227"/>
      <c r="H114" s="231">
        <v>7.3940000000000001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203</v>
      </c>
      <c r="AU114" s="237" t="s">
        <v>83</v>
      </c>
      <c r="AV114" s="12" t="s">
        <v>83</v>
      </c>
      <c r="AW114" s="12" t="s">
        <v>34</v>
      </c>
      <c r="AX114" s="12" t="s">
        <v>81</v>
      </c>
      <c r="AY114" s="237" t="s">
        <v>142</v>
      </c>
    </row>
    <row r="115" s="1" customFormat="1" ht="16.5" customHeight="1">
      <c r="B115" s="39"/>
      <c r="C115" s="264" t="s">
        <v>179</v>
      </c>
      <c r="D115" s="264" t="s">
        <v>283</v>
      </c>
      <c r="E115" s="265" t="s">
        <v>1758</v>
      </c>
      <c r="F115" s="266" t="s">
        <v>1759</v>
      </c>
      <c r="G115" s="267" t="s">
        <v>280</v>
      </c>
      <c r="H115" s="268">
        <v>6.6550000000000002</v>
      </c>
      <c r="I115" s="269"/>
      <c r="J115" s="270">
        <f>ROUND(I115*H115,2)</f>
        <v>0</v>
      </c>
      <c r="K115" s="266" t="s">
        <v>194</v>
      </c>
      <c r="L115" s="271"/>
      <c r="M115" s="272" t="s">
        <v>19</v>
      </c>
      <c r="N115" s="273" t="s">
        <v>44</v>
      </c>
      <c r="O115" s="84"/>
      <c r="P115" s="206">
        <f>O115*H115</f>
        <v>0</v>
      </c>
      <c r="Q115" s="206">
        <v>1</v>
      </c>
      <c r="R115" s="206">
        <f>Q115*H115</f>
        <v>6.6550000000000002</v>
      </c>
      <c r="S115" s="206">
        <v>0</v>
      </c>
      <c r="T115" s="207">
        <f>S115*H115</f>
        <v>0</v>
      </c>
      <c r="AR115" s="208" t="s">
        <v>167</v>
      </c>
      <c r="AT115" s="208" t="s">
        <v>283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141</v>
      </c>
      <c r="BM115" s="208" t="s">
        <v>2456</v>
      </c>
    </row>
    <row r="116" s="12" customFormat="1">
      <c r="B116" s="226"/>
      <c r="C116" s="227"/>
      <c r="D116" s="228" t="s">
        <v>203</v>
      </c>
      <c r="E116" s="229" t="s">
        <v>19</v>
      </c>
      <c r="F116" s="230" t="s">
        <v>2457</v>
      </c>
      <c r="G116" s="227"/>
      <c r="H116" s="231">
        <v>6.6550000000000002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203</v>
      </c>
      <c r="AU116" s="237" t="s">
        <v>83</v>
      </c>
      <c r="AV116" s="12" t="s">
        <v>83</v>
      </c>
      <c r="AW116" s="12" t="s">
        <v>34</v>
      </c>
      <c r="AX116" s="12" t="s">
        <v>81</v>
      </c>
      <c r="AY116" s="237" t="s">
        <v>142</v>
      </c>
    </row>
    <row r="117" s="1" customFormat="1" ht="60" customHeight="1">
      <c r="B117" s="39"/>
      <c r="C117" s="197" t="s">
        <v>183</v>
      </c>
      <c r="D117" s="197" t="s">
        <v>137</v>
      </c>
      <c r="E117" s="198" t="s">
        <v>2458</v>
      </c>
      <c r="F117" s="199" t="s">
        <v>2459</v>
      </c>
      <c r="G117" s="200" t="s">
        <v>519</v>
      </c>
      <c r="H117" s="201">
        <v>3.6970000000000001</v>
      </c>
      <c r="I117" s="202"/>
      <c r="J117" s="203">
        <f>ROUND(I117*H117,2)</f>
        <v>0</v>
      </c>
      <c r="K117" s="199" t="s">
        <v>2446</v>
      </c>
      <c r="L117" s="44"/>
      <c r="M117" s="204" t="s">
        <v>19</v>
      </c>
      <c r="N117" s="205" t="s">
        <v>44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08" t="s">
        <v>141</v>
      </c>
      <c r="AT117" s="208" t="s">
        <v>137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141</v>
      </c>
      <c r="BM117" s="208" t="s">
        <v>2460</v>
      </c>
    </row>
    <row r="118" s="12" customFormat="1">
      <c r="B118" s="226"/>
      <c r="C118" s="227"/>
      <c r="D118" s="228" t="s">
        <v>203</v>
      </c>
      <c r="E118" s="229" t="s">
        <v>19</v>
      </c>
      <c r="F118" s="230" t="s">
        <v>2461</v>
      </c>
      <c r="G118" s="227"/>
      <c r="H118" s="231">
        <v>3.6970000000000001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203</v>
      </c>
      <c r="AU118" s="237" t="s">
        <v>83</v>
      </c>
      <c r="AV118" s="12" t="s">
        <v>83</v>
      </c>
      <c r="AW118" s="12" t="s">
        <v>34</v>
      </c>
      <c r="AX118" s="12" t="s">
        <v>81</v>
      </c>
      <c r="AY118" s="237" t="s">
        <v>142</v>
      </c>
    </row>
    <row r="119" s="1" customFormat="1" ht="60" customHeight="1">
      <c r="B119" s="39"/>
      <c r="C119" s="197" t="s">
        <v>187</v>
      </c>
      <c r="D119" s="197" t="s">
        <v>137</v>
      </c>
      <c r="E119" s="198" t="s">
        <v>1763</v>
      </c>
      <c r="F119" s="199" t="s">
        <v>1764</v>
      </c>
      <c r="G119" s="200" t="s">
        <v>519</v>
      </c>
      <c r="H119" s="201">
        <v>4.7039999999999997</v>
      </c>
      <c r="I119" s="202"/>
      <c r="J119" s="203">
        <f>ROUND(I119*H119,2)</f>
        <v>0</v>
      </c>
      <c r="K119" s="199" t="s">
        <v>194</v>
      </c>
      <c r="L119" s="44"/>
      <c r="M119" s="204" t="s">
        <v>19</v>
      </c>
      <c r="N119" s="205" t="s">
        <v>44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08" t="s">
        <v>141</v>
      </c>
      <c r="AT119" s="208" t="s">
        <v>137</v>
      </c>
      <c r="AU119" s="208" t="s">
        <v>83</v>
      </c>
      <c r="AY119" s="18" t="s">
        <v>142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8" t="s">
        <v>81</v>
      </c>
      <c r="BK119" s="209">
        <f>ROUND(I119*H119,2)</f>
        <v>0</v>
      </c>
      <c r="BL119" s="18" t="s">
        <v>141</v>
      </c>
      <c r="BM119" s="208" t="s">
        <v>2462</v>
      </c>
    </row>
    <row r="120" s="12" customFormat="1">
      <c r="B120" s="226"/>
      <c r="C120" s="227"/>
      <c r="D120" s="228" t="s">
        <v>203</v>
      </c>
      <c r="E120" s="229" t="s">
        <v>19</v>
      </c>
      <c r="F120" s="230" t="s">
        <v>2463</v>
      </c>
      <c r="G120" s="227"/>
      <c r="H120" s="231">
        <v>4.7039999999999997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203</v>
      </c>
      <c r="AU120" s="237" t="s">
        <v>83</v>
      </c>
      <c r="AV120" s="12" t="s">
        <v>83</v>
      </c>
      <c r="AW120" s="12" t="s">
        <v>34</v>
      </c>
      <c r="AX120" s="12" t="s">
        <v>81</v>
      </c>
      <c r="AY120" s="237" t="s">
        <v>142</v>
      </c>
    </row>
    <row r="121" s="1" customFormat="1" ht="16.5" customHeight="1">
      <c r="B121" s="39"/>
      <c r="C121" s="264" t="s">
        <v>191</v>
      </c>
      <c r="D121" s="264" t="s">
        <v>283</v>
      </c>
      <c r="E121" s="265" t="s">
        <v>1768</v>
      </c>
      <c r="F121" s="266" t="s">
        <v>1769</v>
      </c>
      <c r="G121" s="267" t="s">
        <v>280</v>
      </c>
      <c r="H121" s="268">
        <v>8.4670000000000005</v>
      </c>
      <c r="I121" s="269"/>
      <c r="J121" s="270">
        <f>ROUND(I121*H121,2)</f>
        <v>0</v>
      </c>
      <c r="K121" s="266" t="s">
        <v>194</v>
      </c>
      <c r="L121" s="271"/>
      <c r="M121" s="272" t="s">
        <v>19</v>
      </c>
      <c r="N121" s="273" t="s">
        <v>44</v>
      </c>
      <c r="O121" s="84"/>
      <c r="P121" s="206">
        <f>O121*H121</f>
        <v>0</v>
      </c>
      <c r="Q121" s="206">
        <v>1</v>
      </c>
      <c r="R121" s="206">
        <f>Q121*H121</f>
        <v>8.4670000000000005</v>
      </c>
      <c r="S121" s="206">
        <v>0</v>
      </c>
      <c r="T121" s="207">
        <f>S121*H121</f>
        <v>0</v>
      </c>
      <c r="AR121" s="208" t="s">
        <v>167</v>
      </c>
      <c r="AT121" s="208" t="s">
        <v>283</v>
      </c>
      <c r="AU121" s="208" t="s">
        <v>83</v>
      </c>
      <c r="AY121" s="18" t="s">
        <v>142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8" t="s">
        <v>81</v>
      </c>
      <c r="BK121" s="209">
        <f>ROUND(I121*H121,2)</f>
        <v>0</v>
      </c>
      <c r="BL121" s="18" t="s">
        <v>141</v>
      </c>
      <c r="BM121" s="208" t="s">
        <v>2464</v>
      </c>
    </row>
    <row r="122" s="12" customFormat="1">
      <c r="B122" s="226"/>
      <c r="C122" s="227"/>
      <c r="D122" s="228" t="s">
        <v>203</v>
      </c>
      <c r="E122" s="229" t="s">
        <v>19</v>
      </c>
      <c r="F122" s="230" t="s">
        <v>2465</v>
      </c>
      <c r="G122" s="227"/>
      <c r="H122" s="231">
        <v>8.4670000000000005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203</v>
      </c>
      <c r="AU122" s="237" t="s">
        <v>83</v>
      </c>
      <c r="AV122" s="12" t="s">
        <v>83</v>
      </c>
      <c r="AW122" s="12" t="s">
        <v>34</v>
      </c>
      <c r="AX122" s="12" t="s">
        <v>81</v>
      </c>
      <c r="AY122" s="237" t="s">
        <v>142</v>
      </c>
    </row>
    <row r="123" s="11" customFormat="1" ht="22.8" customHeight="1">
      <c r="B123" s="210"/>
      <c r="C123" s="211"/>
      <c r="D123" s="212" t="s">
        <v>72</v>
      </c>
      <c r="E123" s="224" t="s">
        <v>141</v>
      </c>
      <c r="F123" s="224" t="s">
        <v>742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SUM(P124:P130)</f>
        <v>0</v>
      </c>
      <c r="Q123" s="218"/>
      <c r="R123" s="219">
        <f>SUM(R124:R130)</f>
        <v>0</v>
      </c>
      <c r="S123" s="218"/>
      <c r="T123" s="220">
        <f>SUM(T124:T130)</f>
        <v>0</v>
      </c>
      <c r="AR123" s="221" t="s">
        <v>81</v>
      </c>
      <c r="AT123" s="222" t="s">
        <v>72</v>
      </c>
      <c r="AU123" s="222" t="s">
        <v>81</v>
      </c>
      <c r="AY123" s="221" t="s">
        <v>142</v>
      </c>
      <c r="BK123" s="223">
        <f>SUM(BK124:BK130)</f>
        <v>0</v>
      </c>
    </row>
    <row r="124" s="1" customFormat="1" ht="24" customHeight="1">
      <c r="B124" s="39"/>
      <c r="C124" s="197" t="s">
        <v>8</v>
      </c>
      <c r="D124" s="197" t="s">
        <v>137</v>
      </c>
      <c r="E124" s="198" t="s">
        <v>1775</v>
      </c>
      <c r="F124" s="199" t="s">
        <v>1776</v>
      </c>
      <c r="G124" s="200" t="s">
        <v>519</v>
      </c>
      <c r="H124" s="201">
        <v>2.2200000000000002</v>
      </c>
      <c r="I124" s="202"/>
      <c r="J124" s="203">
        <f>ROUND(I124*H124,2)</f>
        <v>0</v>
      </c>
      <c r="K124" s="199" t="s">
        <v>194</v>
      </c>
      <c r="L124" s="44"/>
      <c r="M124" s="204" t="s">
        <v>19</v>
      </c>
      <c r="N124" s="205" t="s">
        <v>44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08" t="s">
        <v>141</v>
      </c>
      <c r="AT124" s="208" t="s">
        <v>137</v>
      </c>
      <c r="AU124" s="208" t="s">
        <v>83</v>
      </c>
      <c r="AY124" s="18" t="s">
        <v>142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8" t="s">
        <v>81</v>
      </c>
      <c r="BK124" s="209">
        <f>ROUND(I124*H124,2)</f>
        <v>0</v>
      </c>
      <c r="BL124" s="18" t="s">
        <v>141</v>
      </c>
      <c r="BM124" s="208" t="s">
        <v>2466</v>
      </c>
    </row>
    <row r="125" s="12" customFormat="1">
      <c r="B125" s="226"/>
      <c r="C125" s="227"/>
      <c r="D125" s="228" t="s">
        <v>203</v>
      </c>
      <c r="E125" s="229" t="s">
        <v>19</v>
      </c>
      <c r="F125" s="230" t="s">
        <v>2467</v>
      </c>
      <c r="G125" s="227"/>
      <c r="H125" s="231">
        <v>1.47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203</v>
      </c>
      <c r="AU125" s="237" t="s">
        <v>83</v>
      </c>
      <c r="AV125" s="12" t="s">
        <v>83</v>
      </c>
      <c r="AW125" s="12" t="s">
        <v>34</v>
      </c>
      <c r="AX125" s="12" t="s">
        <v>73</v>
      </c>
      <c r="AY125" s="237" t="s">
        <v>142</v>
      </c>
    </row>
    <row r="126" s="12" customFormat="1">
      <c r="B126" s="226"/>
      <c r="C126" s="227"/>
      <c r="D126" s="228" t="s">
        <v>203</v>
      </c>
      <c r="E126" s="229" t="s">
        <v>19</v>
      </c>
      <c r="F126" s="230" t="s">
        <v>2468</v>
      </c>
      <c r="G126" s="227"/>
      <c r="H126" s="231">
        <v>0.75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203</v>
      </c>
      <c r="AU126" s="237" t="s">
        <v>83</v>
      </c>
      <c r="AV126" s="12" t="s">
        <v>83</v>
      </c>
      <c r="AW126" s="12" t="s">
        <v>34</v>
      </c>
      <c r="AX126" s="12" t="s">
        <v>73</v>
      </c>
      <c r="AY126" s="237" t="s">
        <v>142</v>
      </c>
    </row>
    <row r="127" s="14" customFormat="1">
      <c r="B127" s="248"/>
      <c r="C127" s="249"/>
      <c r="D127" s="228" t="s">
        <v>203</v>
      </c>
      <c r="E127" s="250" t="s">
        <v>19</v>
      </c>
      <c r="F127" s="251" t="s">
        <v>208</v>
      </c>
      <c r="G127" s="249"/>
      <c r="H127" s="252">
        <v>2.2200000000000002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203</v>
      </c>
      <c r="AU127" s="258" t="s">
        <v>83</v>
      </c>
      <c r="AV127" s="14" t="s">
        <v>141</v>
      </c>
      <c r="AW127" s="14" t="s">
        <v>34</v>
      </c>
      <c r="AX127" s="14" t="s">
        <v>81</v>
      </c>
      <c r="AY127" s="258" t="s">
        <v>142</v>
      </c>
    </row>
    <row r="128" s="1" customFormat="1" ht="36" customHeight="1">
      <c r="B128" s="39"/>
      <c r="C128" s="197" t="s">
        <v>209</v>
      </c>
      <c r="D128" s="197" t="s">
        <v>137</v>
      </c>
      <c r="E128" s="198" t="s">
        <v>1795</v>
      </c>
      <c r="F128" s="199" t="s">
        <v>1796</v>
      </c>
      <c r="G128" s="200" t="s">
        <v>519</v>
      </c>
      <c r="H128" s="201">
        <v>0.93799999999999994</v>
      </c>
      <c r="I128" s="202"/>
      <c r="J128" s="203">
        <f>ROUND(I128*H128,2)</f>
        <v>0</v>
      </c>
      <c r="K128" s="199" t="s">
        <v>194</v>
      </c>
      <c r="L128" s="44"/>
      <c r="M128" s="204" t="s">
        <v>19</v>
      </c>
      <c r="N128" s="205" t="s">
        <v>44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08" t="s">
        <v>141</v>
      </c>
      <c r="AT128" s="208" t="s">
        <v>137</v>
      </c>
      <c r="AU128" s="208" t="s">
        <v>83</v>
      </c>
      <c r="AY128" s="18" t="s">
        <v>142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8" t="s">
        <v>81</v>
      </c>
      <c r="BK128" s="209">
        <f>ROUND(I128*H128,2)</f>
        <v>0</v>
      </c>
      <c r="BL128" s="18" t="s">
        <v>141</v>
      </c>
      <c r="BM128" s="208" t="s">
        <v>2469</v>
      </c>
    </row>
    <row r="129" s="12" customFormat="1">
      <c r="B129" s="226"/>
      <c r="C129" s="227"/>
      <c r="D129" s="228" t="s">
        <v>203</v>
      </c>
      <c r="E129" s="229" t="s">
        <v>19</v>
      </c>
      <c r="F129" s="230" t="s">
        <v>2470</v>
      </c>
      <c r="G129" s="227"/>
      <c r="H129" s="231">
        <v>0.93799999999999994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203</v>
      </c>
      <c r="AU129" s="237" t="s">
        <v>83</v>
      </c>
      <c r="AV129" s="12" t="s">
        <v>83</v>
      </c>
      <c r="AW129" s="12" t="s">
        <v>34</v>
      </c>
      <c r="AX129" s="12" t="s">
        <v>73</v>
      </c>
      <c r="AY129" s="237" t="s">
        <v>142</v>
      </c>
    </row>
    <row r="130" s="14" customFormat="1">
      <c r="B130" s="248"/>
      <c r="C130" s="249"/>
      <c r="D130" s="228" t="s">
        <v>203</v>
      </c>
      <c r="E130" s="250" t="s">
        <v>19</v>
      </c>
      <c r="F130" s="251" t="s">
        <v>208</v>
      </c>
      <c r="G130" s="249"/>
      <c r="H130" s="252">
        <v>0.93799999999999994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203</v>
      </c>
      <c r="AU130" s="258" t="s">
        <v>83</v>
      </c>
      <c r="AV130" s="14" t="s">
        <v>141</v>
      </c>
      <c r="AW130" s="14" t="s">
        <v>34</v>
      </c>
      <c r="AX130" s="14" t="s">
        <v>81</v>
      </c>
      <c r="AY130" s="258" t="s">
        <v>142</v>
      </c>
    </row>
    <row r="131" s="11" customFormat="1" ht="22.8" customHeight="1">
      <c r="B131" s="210"/>
      <c r="C131" s="211"/>
      <c r="D131" s="212" t="s">
        <v>72</v>
      </c>
      <c r="E131" s="224" t="s">
        <v>167</v>
      </c>
      <c r="F131" s="224" t="s">
        <v>923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SUM(P132:P152)</f>
        <v>0</v>
      </c>
      <c r="Q131" s="218"/>
      <c r="R131" s="219">
        <f>SUM(R132:R152)</f>
        <v>1.0154066300000002</v>
      </c>
      <c r="S131" s="218"/>
      <c r="T131" s="220">
        <f>SUM(T132:T152)</f>
        <v>0</v>
      </c>
      <c r="AR131" s="221" t="s">
        <v>81</v>
      </c>
      <c r="AT131" s="222" t="s">
        <v>72</v>
      </c>
      <c r="AU131" s="222" t="s">
        <v>81</v>
      </c>
      <c r="AY131" s="221" t="s">
        <v>142</v>
      </c>
      <c r="BK131" s="223">
        <f>SUM(BK132:BK152)</f>
        <v>0</v>
      </c>
    </row>
    <row r="132" s="1" customFormat="1" ht="36" customHeight="1">
      <c r="B132" s="39"/>
      <c r="C132" s="197" t="s">
        <v>282</v>
      </c>
      <c r="D132" s="197" t="s">
        <v>137</v>
      </c>
      <c r="E132" s="198" t="s">
        <v>2471</v>
      </c>
      <c r="F132" s="199" t="s">
        <v>2472</v>
      </c>
      <c r="G132" s="200" t="s">
        <v>201</v>
      </c>
      <c r="H132" s="201">
        <v>14.699999999999999</v>
      </c>
      <c r="I132" s="202"/>
      <c r="J132" s="203">
        <f>ROUND(I132*H132,2)</f>
        <v>0</v>
      </c>
      <c r="K132" s="199" t="s">
        <v>194</v>
      </c>
      <c r="L132" s="44"/>
      <c r="M132" s="204" t="s">
        <v>19</v>
      </c>
      <c r="N132" s="205" t="s">
        <v>44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08" t="s">
        <v>141</v>
      </c>
      <c r="AT132" s="208" t="s">
        <v>137</v>
      </c>
      <c r="AU132" s="208" t="s">
        <v>83</v>
      </c>
      <c r="AY132" s="18" t="s">
        <v>142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8" t="s">
        <v>81</v>
      </c>
      <c r="BK132" s="209">
        <f>ROUND(I132*H132,2)</f>
        <v>0</v>
      </c>
      <c r="BL132" s="18" t="s">
        <v>141</v>
      </c>
      <c r="BM132" s="208" t="s">
        <v>2473</v>
      </c>
    </row>
    <row r="133" s="1" customFormat="1" ht="16.5" customHeight="1">
      <c r="B133" s="39"/>
      <c r="C133" s="264" t="s">
        <v>291</v>
      </c>
      <c r="D133" s="264" t="s">
        <v>283</v>
      </c>
      <c r="E133" s="265" t="s">
        <v>2474</v>
      </c>
      <c r="F133" s="266" t="s">
        <v>2475</v>
      </c>
      <c r="G133" s="267" t="s">
        <v>201</v>
      </c>
      <c r="H133" s="268">
        <v>15.141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4"/>
      <c r="P133" s="206">
        <f>O133*H133</f>
        <v>0</v>
      </c>
      <c r="Q133" s="206">
        <v>0.00042999999999999999</v>
      </c>
      <c r="R133" s="206">
        <f>Q133*H133</f>
        <v>0.0065106299999999999</v>
      </c>
      <c r="S133" s="206">
        <v>0</v>
      </c>
      <c r="T133" s="207">
        <f>S133*H133</f>
        <v>0</v>
      </c>
      <c r="AR133" s="208" t="s">
        <v>167</v>
      </c>
      <c r="AT133" s="208" t="s">
        <v>283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141</v>
      </c>
      <c r="BM133" s="208" t="s">
        <v>2476</v>
      </c>
    </row>
    <row r="134" s="12" customFormat="1">
      <c r="B134" s="226"/>
      <c r="C134" s="227"/>
      <c r="D134" s="228" t="s">
        <v>203</v>
      </c>
      <c r="E134" s="229" t="s">
        <v>19</v>
      </c>
      <c r="F134" s="230" t="s">
        <v>2477</v>
      </c>
      <c r="G134" s="227"/>
      <c r="H134" s="231">
        <v>15.141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203</v>
      </c>
      <c r="AU134" s="237" t="s">
        <v>83</v>
      </c>
      <c r="AV134" s="12" t="s">
        <v>83</v>
      </c>
      <c r="AW134" s="12" t="s">
        <v>34</v>
      </c>
      <c r="AX134" s="12" t="s">
        <v>81</v>
      </c>
      <c r="AY134" s="237" t="s">
        <v>142</v>
      </c>
    </row>
    <row r="135" s="1" customFormat="1" ht="36" customHeight="1">
      <c r="B135" s="39"/>
      <c r="C135" s="197" t="s">
        <v>294</v>
      </c>
      <c r="D135" s="197" t="s">
        <v>137</v>
      </c>
      <c r="E135" s="198" t="s">
        <v>2478</v>
      </c>
      <c r="F135" s="199" t="s">
        <v>2479</v>
      </c>
      <c r="G135" s="200" t="s">
        <v>234</v>
      </c>
      <c r="H135" s="201">
        <v>1</v>
      </c>
      <c r="I135" s="202"/>
      <c r="J135" s="203">
        <f>ROUND(I135*H135,2)</f>
        <v>0</v>
      </c>
      <c r="K135" s="199" t="s">
        <v>194</v>
      </c>
      <c r="L135" s="44"/>
      <c r="M135" s="204" t="s">
        <v>19</v>
      </c>
      <c r="N135" s="205" t="s">
        <v>44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AR135" s="208" t="s">
        <v>141</v>
      </c>
      <c r="AT135" s="208" t="s">
        <v>137</v>
      </c>
      <c r="AU135" s="208" t="s">
        <v>83</v>
      </c>
      <c r="AY135" s="18" t="s">
        <v>142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81</v>
      </c>
      <c r="BK135" s="209">
        <f>ROUND(I135*H135,2)</f>
        <v>0</v>
      </c>
      <c r="BL135" s="18" t="s">
        <v>141</v>
      </c>
      <c r="BM135" s="208" t="s">
        <v>2480</v>
      </c>
    </row>
    <row r="136" s="1" customFormat="1" ht="16.5" customHeight="1">
      <c r="B136" s="39"/>
      <c r="C136" s="264" t="s">
        <v>297</v>
      </c>
      <c r="D136" s="264" t="s">
        <v>283</v>
      </c>
      <c r="E136" s="265" t="s">
        <v>2481</v>
      </c>
      <c r="F136" s="266" t="s">
        <v>2482</v>
      </c>
      <c r="G136" s="267" t="s">
        <v>234</v>
      </c>
      <c r="H136" s="268">
        <v>1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4"/>
      <c r="P136" s="206">
        <f>O136*H136</f>
        <v>0</v>
      </c>
      <c r="Q136" s="206">
        <v>0.00013999999999999999</v>
      </c>
      <c r="R136" s="206">
        <f>Q136*H136</f>
        <v>0.00013999999999999999</v>
      </c>
      <c r="S136" s="206">
        <v>0</v>
      </c>
      <c r="T136" s="207">
        <f>S136*H136</f>
        <v>0</v>
      </c>
      <c r="AR136" s="208" t="s">
        <v>167</v>
      </c>
      <c r="AT136" s="208" t="s">
        <v>283</v>
      </c>
      <c r="AU136" s="208" t="s">
        <v>83</v>
      </c>
      <c r="AY136" s="18" t="s">
        <v>142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8" t="s">
        <v>81</v>
      </c>
      <c r="BK136" s="209">
        <f>ROUND(I136*H136,2)</f>
        <v>0</v>
      </c>
      <c r="BL136" s="18" t="s">
        <v>141</v>
      </c>
      <c r="BM136" s="208" t="s">
        <v>2483</v>
      </c>
    </row>
    <row r="137" s="1" customFormat="1" ht="36" customHeight="1">
      <c r="B137" s="39"/>
      <c r="C137" s="197" t="s">
        <v>7</v>
      </c>
      <c r="D137" s="197" t="s">
        <v>137</v>
      </c>
      <c r="E137" s="198" t="s">
        <v>2484</v>
      </c>
      <c r="F137" s="199" t="s">
        <v>2485</v>
      </c>
      <c r="G137" s="200" t="s">
        <v>234</v>
      </c>
      <c r="H137" s="201">
        <v>1</v>
      </c>
      <c r="I137" s="202"/>
      <c r="J137" s="203">
        <f>ROUND(I137*H137,2)</f>
        <v>0</v>
      </c>
      <c r="K137" s="199" t="s">
        <v>194</v>
      </c>
      <c r="L137" s="44"/>
      <c r="M137" s="204" t="s">
        <v>19</v>
      </c>
      <c r="N137" s="205" t="s">
        <v>44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08" t="s">
        <v>141</v>
      </c>
      <c r="AT137" s="208" t="s">
        <v>137</v>
      </c>
      <c r="AU137" s="208" t="s">
        <v>83</v>
      </c>
      <c r="AY137" s="18" t="s">
        <v>142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8" t="s">
        <v>81</v>
      </c>
      <c r="BK137" s="209">
        <f>ROUND(I137*H137,2)</f>
        <v>0</v>
      </c>
      <c r="BL137" s="18" t="s">
        <v>141</v>
      </c>
      <c r="BM137" s="208" t="s">
        <v>2486</v>
      </c>
    </row>
    <row r="138" s="1" customFormat="1" ht="16.5" customHeight="1">
      <c r="B138" s="39"/>
      <c r="C138" s="264" t="s">
        <v>302</v>
      </c>
      <c r="D138" s="264" t="s">
        <v>283</v>
      </c>
      <c r="E138" s="265" t="s">
        <v>2487</v>
      </c>
      <c r="F138" s="266" t="s">
        <v>2488</v>
      </c>
      <c r="G138" s="267" t="s">
        <v>234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4"/>
      <c r="P138" s="206">
        <f>O138*H138</f>
        <v>0</v>
      </c>
      <c r="Q138" s="206">
        <v>0.00029999999999999997</v>
      </c>
      <c r="R138" s="206">
        <f>Q138*H138</f>
        <v>0.00029999999999999997</v>
      </c>
      <c r="S138" s="206">
        <v>0</v>
      </c>
      <c r="T138" s="207">
        <f>S138*H138</f>
        <v>0</v>
      </c>
      <c r="AR138" s="208" t="s">
        <v>167</v>
      </c>
      <c r="AT138" s="208" t="s">
        <v>283</v>
      </c>
      <c r="AU138" s="208" t="s">
        <v>83</v>
      </c>
      <c r="AY138" s="18" t="s">
        <v>142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8" t="s">
        <v>81</v>
      </c>
      <c r="BK138" s="209">
        <f>ROUND(I138*H138,2)</f>
        <v>0</v>
      </c>
      <c r="BL138" s="18" t="s">
        <v>141</v>
      </c>
      <c r="BM138" s="208" t="s">
        <v>2489</v>
      </c>
    </row>
    <row r="139" s="1" customFormat="1" ht="16.5" customHeight="1">
      <c r="B139" s="39"/>
      <c r="C139" s="264" t="s">
        <v>305</v>
      </c>
      <c r="D139" s="264" t="s">
        <v>283</v>
      </c>
      <c r="E139" s="265" t="s">
        <v>2293</v>
      </c>
      <c r="F139" s="266" t="s">
        <v>2294</v>
      </c>
      <c r="G139" s="267" t="s">
        <v>234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4"/>
      <c r="P139" s="206">
        <f>O139*H139</f>
        <v>0</v>
      </c>
      <c r="Q139" s="206">
        <v>0.00064999999999999997</v>
      </c>
      <c r="R139" s="206">
        <f>Q139*H139</f>
        <v>0.00064999999999999997</v>
      </c>
      <c r="S139" s="206">
        <v>0</v>
      </c>
      <c r="T139" s="207">
        <f>S139*H139</f>
        <v>0</v>
      </c>
      <c r="AR139" s="208" t="s">
        <v>167</v>
      </c>
      <c r="AT139" s="208" t="s">
        <v>283</v>
      </c>
      <c r="AU139" s="208" t="s">
        <v>83</v>
      </c>
      <c r="AY139" s="18" t="s">
        <v>142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8" t="s">
        <v>81</v>
      </c>
      <c r="BK139" s="209">
        <f>ROUND(I139*H139,2)</f>
        <v>0</v>
      </c>
      <c r="BL139" s="18" t="s">
        <v>141</v>
      </c>
      <c r="BM139" s="208" t="s">
        <v>2490</v>
      </c>
    </row>
    <row r="140" s="1" customFormat="1" ht="24" customHeight="1">
      <c r="B140" s="39"/>
      <c r="C140" s="197" t="s">
        <v>308</v>
      </c>
      <c r="D140" s="197" t="s">
        <v>137</v>
      </c>
      <c r="E140" s="198" t="s">
        <v>2491</v>
      </c>
      <c r="F140" s="199" t="s">
        <v>2492</v>
      </c>
      <c r="G140" s="200" t="s">
        <v>234</v>
      </c>
      <c r="H140" s="201">
        <v>1</v>
      </c>
      <c r="I140" s="202"/>
      <c r="J140" s="203">
        <f>ROUND(I140*H140,2)</f>
        <v>0</v>
      </c>
      <c r="K140" s="199" t="s">
        <v>194</v>
      </c>
      <c r="L140" s="44"/>
      <c r="M140" s="204" t="s">
        <v>19</v>
      </c>
      <c r="N140" s="205" t="s">
        <v>44</v>
      </c>
      <c r="O140" s="84"/>
      <c r="P140" s="206">
        <f>O140*H140</f>
        <v>0</v>
      </c>
      <c r="Q140" s="206">
        <v>2.0000000000000002E-05</v>
      </c>
      <c r="R140" s="206">
        <f>Q140*H140</f>
        <v>2.0000000000000002E-05</v>
      </c>
      <c r="S140" s="206">
        <v>0</v>
      </c>
      <c r="T140" s="207">
        <f>S140*H140</f>
        <v>0</v>
      </c>
      <c r="AR140" s="208" t="s">
        <v>141</v>
      </c>
      <c r="AT140" s="208" t="s">
        <v>137</v>
      </c>
      <c r="AU140" s="208" t="s">
        <v>83</v>
      </c>
      <c r="AY140" s="18" t="s">
        <v>142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8" t="s">
        <v>81</v>
      </c>
      <c r="BK140" s="209">
        <f>ROUND(I140*H140,2)</f>
        <v>0</v>
      </c>
      <c r="BL140" s="18" t="s">
        <v>141</v>
      </c>
      <c r="BM140" s="208" t="s">
        <v>2493</v>
      </c>
    </row>
    <row r="141" s="1" customFormat="1" ht="24" customHeight="1">
      <c r="B141" s="39"/>
      <c r="C141" s="264" t="s">
        <v>311</v>
      </c>
      <c r="D141" s="264" t="s">
        <v>283</v>
      </c>
      <c r="E141" s="265" t="s">
        <v>2290</v>
      </c>
      <c r="F141" s="266" t="s">
        <v>2291</v>
      </c>
      <c r="G141" s="267" t="s">
        <v>234</v>
      </c>
      <c r="H141" s="268">
        <v>1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4"/>
      <c r="P141" s="206">
        <f>O141*H141</f>
        <v>0</v>
      </c>
      <c r="Q141" s="206">
        <v>0.0033</v>
      </c>
      <c r="R141" s="206">
        <f>Q141*H141</f>
        <v>0.0033</v>
      </c>
      <c r="S141" s="206">
        <v>0</v>
      </c>
      <c r="T141" s="207">
        <f>S141*H141</f>
        <v>0</v>
      </c>
      <c r="AR141" s="208" t="s">
        <v>167</v>
      </c>
      <c r="AT141" s="208" t="s">
        <v>283</v>
      </c>
      <c r="AU141" s="208" t="s">
        <v>83</v>
      </c>
      <c r="AY141" s="18" t="s">
        <v>142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8" t="s">
        <v>81</v>
      </c>
      <c r="BK141" s="209">
        <f>ROUND(I141*H141,2)</f>
        <v>0</v>
      </c>
      <c r="BL141" s="18" t="s">
        <v>141</v>
      </c>
      <c r="BM141" s="208" t="s">
        <v>2494</v>
      </c>
    </row>
    <row r="142" s="1" customFormat="1" ht="16.5" customHeight="1">
      <c r="B142" s="39"/>
      <c r="C142" s="264" t="s">
        <v>314</v>
      </c>
      <c r="D142" s="264" t="s">
        <v>283</v>
      </c>
      <c r="E142" s="265" t="s">
        <v>2495</v>
      </c>
      <c r="F142" s="266" t="s">
        <v>2496</v>
      </c>
      <c r="G142" s="267" t="s">
        <v>234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4"/>
      <c r="P142" s="206">
        <f>O142*H142</f>
        <v>0</v>
      </c>
      <c r="Q142" s="206">
        <v>0.0048999999999999998</v>
      </c>
      <c r="R142" s="206">
        <f>Q142*H142</f>
        <v>0.0048999999999999998</v>
      </c>
      <c r="S142" s="206">
        <v>0</v>
      </c>
      <c r="T142" s="207">
        <f>S142*H142</f>
        <v>0</v>
      </c>
      <c r="AR142" s="208" t="s">
        <v>167</v>
      </c>
      <c r="AT142" s="208" t="s">
        <v>283</v>
      </c>
      <c r="AU142" s="208" t="s">
        <v>83</v>
      </c>
      <c r="AY142" s="18" t="s">
        <v>142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8" t="s">
        <v>81</v>
      </c>
      <c r="BK142" s="209">
        <f>ROUND(I142*H142,2)</f>
        <v>0</v>
      </c>
      <c r="BL142" s="18" t="s">
        <v>141</v>
      </c>
      <c r="BM142" s="208" t="s">
        <v>2497</v>
      </c>
    </row>
    <row r="143" s="1" customFormat="1" ht="36" customHeight="1">
      <c r="B143" s="39"/>
      <c r="C143" s="197" t="s">
        <v>317</v>
      </c>
      <c r="D143" s="197" t="s">
        <v>137</v>
      </c>
      <c r="E143" s="198" t="s">
        <v>2329</v>
      </c>
      <c r="F143" s="199" t="s">
        <v>2330</v>
      </c>
      <c r="G143" s="200" t="s">
        <v>234</v>
      </c>
      <c r="H143" s="201">
        <v>1</v>
      </c>
      <c r="I143" s="202"/>
      <c r="J143" s="203">
        <f>ROUND(I143*H143,2)</f>
        <v>0</v>
      </c>
      <c r="K143" s="199" t="s">
        <v>194</v>
      </c>
      <c r="L143" s="44"/>
      <c r="M143" s="204" t="s">
        <v>19</v>
      </c>
      <c r="N143" s="205" t="s">
        <v>44</v>
      </c>
      <c r="O143" s="84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AR143" s="208" t="s">
        <v>141</v>
      </c>
      <c r="AT143" s="208" t="s">
        <v>137</v>
      </c>
      <c r="AU143" s="208" t="s">
        <v>83</v>
      </c>
      <c r="AY143" s="18" t="s">
        <v>142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8" t="s">
        <v>81</v>
      </c>
      <c r="BK143" s="209">
        <f>ROUND(I143*H143,2)</f>
        <v>0</v>
      </c>
      <c r="BL143" s="18" t="s">
        <v>141</v>
      </c>
      <c r="BM143" s="208" t="s">
        <v>2498</v>
      </c>
    </row>
    <row r="144" s="1" customFormat="1" ht="16.5" customHeight="1">
      <c r="B144" s="39"/>
      <c r="C144" s="264" t="s">
        <v>320</v>
      </c>
      <c r="D144" s="264" t="s">
        <v>283</v>
      </c>
      <c r="E144" s="265" t="s">
        <v>2499</v>
      </c>
      <c r="F144" s="266" t="s">
        <v>2500</v>
      </c>
      <c r="G144" s="267" t="s">
        <v>234</v>
      </c>
      <c r="H144" s="268">
        <v>1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4"/>
      <c r="P144" s="206">
        <f>O144*H144</f>
        <v>0</v>
      </c>
      <c r="Q144" s="206">
        <v>0.0035999999999999999</v>
      </c>
      <c r="R144" s="206">
        <f>Q144*H144</f>
        <v>0.0035999999999999999</v>
      </c>
      <c r="S144" s="206">
        <v>0</v>
      </c>
      <c r="T144" s="207">
        <f>S144*H144</f>
        <v>0</v>
      </c>
      <c r="AR144" s="208" t="s">
        <v>167</v>
      </c>
      <c r="AT144" s="208" t="s">
        <v>283</v>
      </c>
      <c r="AU144" s="208" t="s">
        <v>83</v>
      </c>
      <c r="AY144" s="18" t="s">
        <v>142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8" t="s">
        <v>81</v>
      </c>
      <c r="BK144" s="209">
        <f>ROUND(I144*H144,2)</f>
        <v>0</v>
      </c>
      <c r="BL144" s="18" t="s">
        <v>141</v>
      </c>
      <c r="BM144" s="208" t="s">
        <v>2501</v>
      </c>
    </row>
    <row r="145" s="1" customFormat="1" ht="16.5" customHeight="1">
      <c r="B145" s="39"/>
      <c r="C145" s="197" t="s">
        <v>323</v>
      </c>
      <c r="D145" s="197" t="s">
        <v>137</v>
      </c>
      <c r="E145" s="198" t="s">
        <v>2502</v>
      </c>
      <c r="F145" s="199" t="s">
        <v>2503</v>
      </c>
      <c r="G145" s="200" t="s">
        <v>201</v>
      </c>
      <c r="H145" s="201">
        <v>14.699999999999999</v>
      </c>
      <c r="I145" s="202"/>
      <c r="J145" s="203">
        <f>ROUND(I145*H145,2)</f>
        <v>0</v>
      </c>
      <c r="K145" s="199" t="s">
        <v>194</v>
      </c>
      <c r="L145" s="44"/>
      <c r="M145" s="204" t="s">
        <v>19</v>
      </c>
      <c r="N145" s="205" t="s">
        <v>44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08" t="s">
        <v>141</v>
      </c>
      <c r="AT145" s="208" t="s">
        <v>137</v>
      </c>
      <c r="AU145" s="208" t="s">
        <v>83</v>
      </c>
      <c r="AY145" s="18" t="s">
        <v>142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8" t="s">
        <v>81</v>
      </c>
      <c r="BK145" s="209">
        <f>ROUND(I145*H145,2)</f>
        <v>0</v>
      </c>
      <c r="BL145" s="18" t="s">
        <v>141</v>
      </c>
      <c r="BM145" s="208" t="s">
        <v>2504</v>
      </c>
    </row>
    <row r="146" s="1" customFormat="1" ht="24" customHeight="1">
      <c r="B146" s="39"/>
      <c r="C146" s="197" t="s">
        <v>326</v>
      </c>
      <c r="D146" s="197" t="s">
        <v>137</v>
      </c>
      <c r="E146" s="198" t="s">
        <v>2353</v>
      </c>
      <c r="F146" s="199" t="s">
        <v>2354</v>
      </c>
      <c r="G146" s="200" t="s">
        <v>201</v>
      </c>
      <c r="H146" s="201">
        <v>14.699999999999999</v>
      </c>
      <c r="I146" s="202"/>
      <c r="J146" s="203">
        <f>ROUND(I146*H146,2)</f>
        <v>0</v>
      </c>
      <c r="K146" s="199" t="s">
        <v>194</v>
      </c>
      <c r="L146" s="44"/>
      <c r="M146" s="204" t="s">
        <v>19</v>
      </c>
      <c r="N146" s="205" t="s">
        <v>44</v>
      </c>
      <c r="O146" s="84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08" t="s">
        <v>141</v>
      </c>
      <c r="AT146" s="208" t="s">
        <v>137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141</v>
      </c>
      <c r="BM146" s="208" t="s">
        <v>2505</v>
      </c>
    </row>
    <row r="147" s="1" customFormat="1" ht="24" customHeight="1">
      <c r="B147" s="39"/>
      <c r="C147" s="197" t="s">
        <v>329</v>
      </c>
      <c r="D147" s="197" t="s">
        <v>137</v>
      </c>
      <c r="E147" s="198" t="s">
        <v>1941</v>
      </c>
      <c r="F147" s="199" t="s">
        <v>1942</v>
      </c>
      <c r="G147" s="200" t="s">
        <v>234</v>
      </c>
      <c r="H147" s="201">
        <v>2</v>
      </c>
      <c r="I147" s="202"/>
      <c r="J147" s="203">
        <f>ROUND(I147*H147,2)</f>
        <v>0</v>
      </c>
      <c r="K147" s="199" t="s">
        <v>194</v>
      </c>
      <c r="L147" s="44"/>
      <c r="M147" s="204" t="s">
        <v>19</v>
      </c>
      <c r="N147" s="205" t="s">
        <v>44</v>
      </c>
      <c r="O147" s="84"/>
      <c r="P147" s="206">
        <f>O147*H147</f>
        <v>0</v>
      </c>
      <c r="Q147" s="206">
        <v>0.45937</v>
      </c>
      <c r="R147" s="206">
        <f>Q147*H147</f>
        <v>0.91874</v>
      </c>
      <c r="S147" s="206">
        <v>0</v>
      </c>
      <c r="T147" s="207">
        <f>S147*H147</f>
        <v>0</v>
      </c>
      <c r="AR147" s="208" t="s">
        <v>141</v>
      </c>
      <c r="AT147" s="208" t="s">
        <v>137</v>
      </c>
      <c r="AU147" s="208" t="s">
        <v>83</v>
      </c>
      <c r="AY147" s="18" t="s">
        <v>142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8" t="s">
        <v>81</v>
      </c>
      <c r="BK147" s="209">
        <f>ROUND(I147*H147,2)</f>
        <v>0</v>
      </c>
      <c r="BL147" s="18" t="s">
        <v>141</v>
      </c>
      <c r="BM147" s="208" t="s">
        <v>2506</v>
      </c>
    </row>
    <row r="148" s="1" customFormat="1" ht="16.5" customHeight="1">
      <c r="B148" s="39"/>
      <c r="C148" s="197" t="s">
        <v>287</v>
      </c>
      <c r="D148" s="197" t="s">
        <v>137</v>
      </c>
      <c r="E148" s="198" t="s">
        <v>2363</v>
      </c>
      <c r="F148" s="199" t="s">
        <v>2364</v>
      </c>
      <c r="G148" s="200" t="s">
        <v>234</v>
      </c>
      <c r="H148" s="201">
        <v>1</v>
      </c>
      <c r="I148" s="202"/>
      <c r="J148" s="203">
        <f>ROUND(I148*H148,2)</f>
        <v>0</v>
      </c>
      <c r="K148" s="199" t="s">
        <v>194</v>
      </c>
      <c r="L148" s="44"/>
      <c r="M148" s="204" t="s">
        <v>19</v>
      </c>
      <c r="N148" s="205" t="s">
        <v>44</v>
      </c>
      <c r="O148" s="84"/>
      <c r="P148" s="206">
        <f>O148*H148</f>
        <v>0</v>
      </c>
      <c r="Q148" s="206">
        <v>0.063829999999999998</v>
      </c>
      <c r="R148" s="206">
        <f>Q148*H148</f>
        <v>0.063829999999999998</v>
      </c>
      <c r="S148" s="206">
        <v>0</v>
      </c>
      <c r="T148" s="207">
        <f>S148*H148</f>
        <v>0</v>
      </c>
      <c r="AR148" s="208" t="s">
        <v>141</v>
      </c>
      <c r="AT148" s="208" t="s">
        <v>137</v>
      </c>
      <c r="AU148" s="208" t="s">
        <v>83</v>
      </c>
      <c r="AY148" s="18" t="s">
        <v>142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8" t="s">
        <v>81</v>
      </c>
      <c r="BK148" s="209">
        <f>ROUND(I148*H148,2)</f>
        <v>0</v>
      </c>
      <c r="BL148" s="18" t="s">
        <v>141</v>
      </c>
      <c r="BM148" s="208" t="s">
        <v>2507</v>
      </c>
    </row>
    <row r="149" s="1" customFormat="1" ht="24" customHeight="1">
      <c r="B149" s="39"/>
      <c r="C149" s="264" t="s">
        <v>334</v>
      </c>
      <c r="D149" s="264" t="s">
        <v>283</v>
      </c>
      <c r="E149" s="265" t="s">
        <v>2366</v>
      </c>
      <c r="F149" s="266" t="s">
        <v>2367</v>
      </c>
      <c r="G149" s="267" t="s">
        <v>234</v>
      </c>
      <c r="H149" s="268">
        <v>1</v>
      </c>
      <c r="I149" s="269"/>
      <c r="J149" s="270">
        <f>ROUND(I149*H149,2)</f>
        <v>0</v>
      </c>
      <c r="K149" s="266" t="s">
        <v>19</v>
      </c>
      <c r="L149" s="271"/>
      <c r="M149" s="272" t="s">
        <v>19</v>
      </c>
      <c r="N149" s="273" t="s">
        <v>44</v>
      </c>
      <c r="O149" s="84"/>
      <c r="P149" s="206">
        <f>O149*H149</f>
        <v>0</v>
      </c>
      <c r="Q149" s="206">
        <v>0.0092999999999999992</v>
      </c>
      <c r="R149" s="206">
        <f>Q149*H149</f>
        <v>0.0092999999999999992</v>
      </c>
      <c r="S149" s="206">
        <v>0</v>
      </c>
      <c r="T149" s="207">
        <f>S149*H149</f>
        <v>0</v>
      </c>
      <c r="AR149" s="208" t="s">
        <v>167</v>
      </c>
      <c r="AT149" s="208" t="s">
        <v>283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141</v>
      </c>
      <c r="BM149" s="208" t="s">
        <v>2508</v>
      </c>
    </row>
    <row r="150" s="1" customFormat="1" ht="16.5" customHeight="1">
      <c r="B150" s="39"/>
      <c r="C150" s="197" t="s">
        <v>338</v>
      </c>
      <c r="D150" s="197" t="s">
        <v>137</v>
      </c>
      <c r="E150" s="198" t="s">
        <v>2387</v>
      </c>
      <c r="F150" s="199" t="s">
        <v>2388</v>
      </c>
      <c r="G150" s="200" t="s">
        <v>201</v>
      </c>
      <c r="H150" s="201">
        <v>14.699999999999999</v>
      </c>
      <c r="I150" s="202"/>
      <c r="J150" s="203">
        <f>ROUND(I150*H150,2)</f>
        <v>0</v>
      </c>
      <c r="K150" s="199" t="s">
        <v>194</v>
      </c>
      <c r="L150" s="44"/>
      <c r="M150" s="204" t="s">
        <v>19</v>
      </c>
      <c r="N150" s="205" t="s">
        <v>44</v>
      </c>
      <c r="O150" s="84"/>
      <c r="P150" s="206">
        <f>O150*H150</f>
        <v>0</v>
      </c>
      <c r="Q150" s="206">
        <v>0.00019000000000000001</v>
      </c>
      <c r="R150" s="206">
        <f>Q150*H150</f>
        <v>0.0027929999999999999</v>
      </c>
      <c r="S150" s="206">
        <v>0</v>
      </c>
      <c r="T150" s="207">
        <f>S150*H150</f>
        <v>0</v>
      </c>
      <c r="AR150" s="208" t="s">
        <v>141</v>
      </c>
      <c r="AT150" s="208" t="s">
        <v>137</v>
      </c>
      <c r="AU150" s="208" t="s">
        <v>83</v>
      </c>
      <c r="AY150" s="18" t="s">
        <v>142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8" t="s">
        <v>81</v>
      </c>
      <c r="BK150" s="209">
        <f>ROUND(I150*H150,2)</f>
        <v>0</v>
      </c>
      <c r="BL150" s="18" t="s">
        <v>141</v>
      </c>
      <c r="BM150" s="208" t="s">
        <v>2509</v>
      </c>
    </row>
    <row r="151" s="1" customFormat="1" ht="16.5" customHeight="1">
      <c r="B151" s="39"/>
      <c r="C151" s="197" t="s">
        <v>341</v>
      </c>
      <c r="D151" s="197" t="s">
        <v>137</v>
      </c>
      <c r="E151" s="198" t="s">
        <v>1989</v>
      </c>
      <c r="F151" s="199" t="s">
        <v>1990</v>
      </c>
      <c r="G151" s="200" t="s">
        <v>201</v>
      </c>
      <c r="H151" s="201">
        <v>14.699999999999999</v>
      </c>
      <c r="I151" s="202"/>
      <c r="J151" s="203">
        <f>ROUND(I151*H151,2)</f>
        <v>0</v>
      </c>
      <c r="K151" s="199" t="s">
        <v>194</v>
      </c>
      <c r="L151" s="44"/>
      <c r="M151" s="204" t="s">
        <v>19</v>
      </c>
      <c r="N151" s="205" t="s">
        <v>44</v>
      </c>
      <c r="O151" s="84"/>
      <c r="P151" s="206">
        <f>O151*H151</f>
        <v>0</v>
      </c>
      <c r="Q151" s="206">
        <v>9.0000000000000006E-05</v>
      </c>
      <c r="R151" s="206">
        <f>Q151*H151</f>
        <v>0.001323</v>
      </c>
      <c r="S151" s="206">
        <v>0</v>
      </c>
      <c r="T151" s="207">
        <f>S151*H151</f>
        <v>0</v>
      </c>
      <c r="AR151" s="208" t="s">
        <v>141</v>
      </c>
      <c r="AT151" s="208" t="s">
        <v>137</v>
      </c>
      <c r="AU151" s="208" t="s">
        <v>83</v>
      </c>
      <c r="AY151" s="18" t="s">
        <v>142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8" t="s">
        <v>81</v>
      </c>
      <c r="BK151" s="209">
        <f>ROUND(I151*H151,2)</f>
        <v>0</v>
      </c>
      <c r="BL151" s="18" t="s">
        <v>141</v>
      </c>
      <c r="BM151" s="208" t="s">
        <v>2510</v>
      </c>
    </row>
    <row r="152" s="1" customFormat="1" ht="16.5" customHeight="1">
      <c r="B152" s="39"/>
      <c r="C152" s="197" t="s">
        <v>344</v>
      </c>
      <c r="D152" s="197" t="s">
        <v>137</v>
      </c>
      <c r="E152" s="198" t="s">
        <v>2511</v>
      </c>
      <c r="F152" s="199" t="s">
        <v>2512</v>
      </c>
      <c r="G152" s="200" t="s">
        <v>140</v>
      </c>
      <c r="H152" s="201">
        <v>1</v>
      </c>
      <c r="I152" s="202"/>
      <c r="J152" s="203">
        <f>ROUND(I152*H152,2)</f>
        <v>0</v>
      </c>
      <c r="K152" s="199" t="s">
        <v>19</v>
      </c>
      <c r="L152" s="44"/>
      <c r="M152" s="204" t="s">
        <v>19</v>
      </c>
      <c r="N152" s="205" t="s">
        <v>44</v>
      </c>
      <c r="O152" s="84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08" t="s">
        <v>141</v>
      </c>
      <c r="AT152" s="208" t="s">
        <v>137</v>
      </c>
      <c r="AU152" s="208" t="s">
        <v>83</v>
      </c>
      <c r="AY152" s="18" t="s">
        <v>142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8" t="s">
        <v>81</v>
      </c>
      <c r="BK152" s="209">
        <f>ROUND(I152*H152,2)</f>
        <v>0</v>
      </c>
      <c r="BL152" s="18" t="s">
        <v>141</v>
      </c>
      <c r="BM152" s="208" t="s">
        <v>2513</v>
      </c>
    </row>
    <row r="153" s="11" customFormat="1" ht="22.8" customHeight="1">
      <c r="B153" s="210"/>
      <c r="C153" s="211"/>
      <c r="D153" s="212" t="s">
        <v>72</v>
      </c>
      <c r="E153" s="224" t="s">
        <v>1282</v>
      </c>
      <c r="F153" s="224" t="s">
        <v>1283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SUM(P154:P163)</f>
        <v>0</v>
      </c>
      <c r="Q153" s="218"/>
      <c r="R153" s="219">
        <f>SUM(R154:R163)</f>
        <v>0</v>
      </c>
      <c r="S153" s="218"/>
      <c r="T153" s="220">
        <f>SUM(T154:T163)</f>
        <v>0</v>
      </c>
      <c r="AR153" s="221" t="s">
        <v>81</v>
      </c>
      <c r="AT153" s="222" t="s">
        <v>72</v>
      </c>
      <c r="AU153" s="222" t="s">
        <v>81</v>
      </c>
      <c r="AY153" s="221" t="s">
        <v>142</v>
      </c>
      <c r="BK153" s="223">
        <f>SUM(BK154:BK163)</f>
        <v>0</v>
      </c>
    </row>
    <row r="154" s="1" customFormat="1" ht="36" customHeight="1">
      <c r="B154" s="39"/>
      <c r="C154" s="197" t="s">
        <v>347</v>
      </c>
      <c r="D154" s="197" t="s">
        <v>137</v>
      </c>
      <c r="E154" s="198" t="s">
        <v>1336</v>
      </c>
      <c r="F154" s="199" t="s">
        <v>1337</v>
      </c>
      <c r="G154" s="200" t="s">
        <v>280</v>
      </c>
      <c r="H154" s="201">
        <v>7.2720000000000002</v>
      </c>
      <c r="I154" s="202"/>
      <c r="J154" s="203">
        <f>ROUND(I154*H154,2)</f>
        <v>0</v>
      </c>
      <c r="K154" s="199" t="s">
        <v>194</v>
      </c>
      <c r="L154" s="44"/>
      <c r="M154" s="204" t="s">
        <v>19</v>
      </c>
      <c r="N154" s="205" t="s">
        <v>44</v>
      </c>
      <c r="O154" s="84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AR154" s="208" t="s">
        <v>141</v>
      </c>
      <c r="AT154" s="208" t="s">
        <v>137</v>
      </c>
      <c r="AU154" s="208" t="s">
        <v>83</v>
      </c>
      <c r="AY154" s="18" t="s">
        <v>142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8" t="s">
        <v>81</v>
      </c>
      <c r="BK154" s="209">
        <f>ROUND(I154*H154,2)</f>
        <v>0</v>
      </c>
      <c r="BL154" s="18" t="s">
        <v>141</v>
      </c>
      <c r="BM154" s="208" t="s">
        <v>2514</v>
      </c>
    </row>
    <row r="155" s="12" customFormat="1">
      <c r="B155" s="226"/>
      <c r="C155" s="227"/>
      <c r="D155" s="228" t="s">
        <v>203</v>
      </c>
      <c r="E155" s="229" t="s">
        <v>19</v>
      </c>
      <c r="F155" s="230" t="s">
        <v>2515</v>
      </c>
      <c r="G155" s="227"/>
      <c r="H155" s="231">
        <v>1.3320000000000001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203</v>
      </c>
      <c r="AU155" s="237" t="s">
        <v>83</v>
      </c>
      <c r="AV155" s="12" t="s">
        <v>83</v>
      </c>
      <c r="AW155" s="12" t="s">
        <v>34</v>
      </c>
      <c r="AX155" s="12" t="s">
        <v>73</v>
      </c>
      <c r="AY155" s="237" t="s">
        <v>142</v>
      </c>
    </row>
    <row r="156" s="12" customFormat="1">
      <c r="B156" s="226"/>
      <c r="C156" s="227"/>
      <c r="D156" s="228" t="s">
        <v>203</v>
      </c>
      <c r="E156" s="229" t="s">
        <v>19</v>
      </c>
      <c r="F156" s="230" t="s">
        <v>2516</v>
      </c>
      <c r="G156" s="227"/>
      <c r="H156" s="231">
        <v>5.9400000000000004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203</v>
      </c>
      <c r="AU156" s="237" t="s">
        <v>83</v>
      </c>
      <c r="AV156" s="12" t="s">
        <v>83</v>
      </c>
      <c r="AW156" s="12" t="s">
        <v>34</v>
      </c>
      <c r="AX156" s="12" t="s">
        <v>73</v>
      </c>
      <c r="AY156" s="237" t="s">
        <v>142</v>
      </c>
    </row>
    <row r="157" s="14" customFormat="1">
      <c r="B157" s="248"/>
      <c r="C157" s="249"/>
      <c r="D157" s="228" t="s">
        <v>203</v>
      </c>
      <c r="E157" s="250" t="s">
        <v>19</v>
      </c>
      <c r="F157" s="251" t="s">
        <v>208</v>
      </c>
      <c r="G157" s="249"/>
      <c r="H157" s="252">
        <v>7.2720000000000002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203</v>
      </c>
      <c r="AU157" s="258" t="s">
        <v>83</v>
      </c>
      <c r="AV157" s="14" t="s">
        <v>141</v>
      </c>
      <c r="AW157" s="14" t="s">
        <v>34</v>
      </c>
      <c r="AX157" s="14" t="s">
        <v>81</v>
      </c>
      <c r="AY157" s="258" t="s">
        <v>142</v>
      </c>
    </row>
    <row r="158" s="1" customFormat="1" ht="48" customHeight="1">
      <c r="B158" s="39"/>
      <c r="C158" s="197" t="s">
        <v>350</v>
      </c>
      <c r="D158" s="197" t="s">
        <v>137</v>
      </c>
      <c r="E158" s="198" t="s">
        <v>1347</v>
      </c>
      <c r="F158" s="199" t="s">
        <v>1348</v>
      </c>
      <c r="G158" s="200" t="s">
        <v>280</v>
      </c>
      <c r="H158" s="201">
        <v>130.89599999999999</v>
      </c>
      <c r="I158" s="202"/>
      <c r="J158" s="203">
        <f>ROUND(I158*H158,2)</f>
        <v>0</v>
      </c>
      <c r="K158" s="199" t="s">
        <v>194</v>
      </c>
      <c r="L158" s="44"/>
      <c r="M158" s="204" t="s">
        <v>19</v>
      </c>
      <c r="N158" s="205" t="s">
        <v>44</v>
      </c>
      <c r="O158" s="84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208" t="s">
        <v>141</v>
      </c>
      <c r="AT158" s="208" t="s">
        <v>137</v>
      </c>
      <c r="AU158" s="208" t="s">
        <v>83</v>
      </c>
      <c r="AY158" s="18" t="s">
        <v>142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8" t="s">
        <v>81</v>
      </c>
      <c r="BK158" s="209">
        <f>ROUND(I158*H158,2)</f>
        <v>0</v>
      </c>
      <c r="BL158" s="18" t="s">
        <v>141</v>
      </c>
      <c r="BM158" s="208" t="s">
        <v>2517</v>
      </c>
    </row>
    <row r="159" s="12" customFormat="1">
      <c r="B159" s="226"/>
      <c r="C159" s="227"/>
      <c r="D159" s="228" t="s">
        <v>203</v>
      </c>
      <c r="E159" s="229" t="s">
        <v>19</v>
      </c>
      <c r="F159" s="230" t="s">
        <v>2518</v>
      </c>
      <c r="G159" s="227"/>
      <c r="H159" s="231">
        <v>130.89599999999999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203</v>
      </c>
      <c r="AU159" s="237" t="s">
        <v>83</v>
      </c>
      <c r="AV159" s="12" t="s">
        <v>83</v>
      </c>
      <c r="AW159" s="12" t="s">
        <v>34</v>
      </c>
      <c r="AX159" s="12" t="s">
        <v>81</v>
      </c>
      <c r="AY159" s="237" t="s">
        <v>142</v>
      </c>
    </row>
    <row r="160" s="13" customFormat="1">
      <c r="B160" s="238"/>
      <c r="C160" s="239"/>
      <c r="D160" s="228" t="s">
        <v>203</v>
      </c>
      <c r="E160" s="240" t="s">
        <v>19</v>
      </c>
      <c r="F160" s="241" t="s">
        <v>2102</v>
      </c>
      <c r="G160" s="239"/>
      <c r="H160" s="240" t="s">
        <v>19</v>
      </c>
      <c r="I160" s="242"/>
      <c r="J160" s="239"/>
      <c r="K160" s="239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203</v>
      </c>
      <c r="AU160" s="247" t="s">
        <v>83</v>
      </c>
      <c r="AV160" s="13" t="s">
        <v>81</v>
      </c>
      <c r="AW160" s="13" t="s">
        <v>34</v>
      </c>
      <c r="AX160" s="13" t="s">
        <v>73</v>
      </c>
      <c r="AY160" s="247" t="s">
        <v>142</v>
      </c>
    </row>
    <row r="161" s="1" customFormat="1" ht="24" customHeight="1">
      <c r="B161" s="39"/>
      <c r="C161" s="197" t="s">
        <v>353</v>
      </c>
      <c r="D161" s="197" t="s">
        <v>137</v>
      </c>
      <c r="E161" s="198" t="s">
        <v>2027</v>
      </c>
      <c r="F161" s="199" t="s">
        <v>2028</v>
      </c>
      <c r="G161" s="200" t="s">
        <v>280</v>
      </c>
      <c r="H161" s="201">
        <v>7.2720000000000002</v>
      </c>
      <c r="I161" s="202"/>
      <c r="J161" s="203">
        <f>ROUND(I161*H161,2)</f>
        <v>0</v>
      </c>
      <c r="K161" s="199" t="s">
        <v>194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AR161" s="208" t="s">
        <v>141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141</v>
      </c>
      <c r="BM161" s="208" t="s">
        <v>2519</v>
      </c>
    </row>
    <row r="162" s="12" customFormat="1">
      <c r="B162" s="226"/>
      <c r="C162" s="227"/>
      <c r="D162" s="228" t="s">
        <v>203</v>
      </c>
      <c r="E162" s="229" t="s">
        <v>19</v>
      </c>
      <c r="F162" s="230" t="s">
        <v>2520</v>
      </c>
      <c r="G162" s="227"/>
      <c r="H162" s="231">
        <v>7.2720000000000002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203</v>
      </c>
      <c r="AU162" s="237" t="s">
        <v>83</v>
      </c>
      <c r="AV162" s="12" t="s">
        <v>83</v>
      </c>
      <c r="AW162" s="12" t="s">
        <v>34</v>
      </c>
      <c r="AX162" s="12" t="s">
        <v>81</v>
      </c>
      <c r="AY162" s="237" t="s">
        <v>142</v>
      </c>
    </row>
    <row r="163" s="1" customFormat="1" ht="36" customHeight="1">
      <c r="B163" s="39"/>
      <c r="C163" s="197" t="s">
        <v>356</v>
      </c>
      <c r="D163" s="197" t="s">
        <v>137</v>
      </c>
      <c r="E163" s="198" t="s">
        <v>2033</v>
      </c>
      <c r="F163" s="199" t="s">
        <v>2034</v>
      </c>
      <c r="G163" s="200" t="s">
        <v>280</v>
      </c>
      <c r="H163" s="201">
        <v>7.2720000000000002</v>
      </c>
      <c r="I163" s="202"/>
      <c r="J163" s="203">
        <f>ROUND(I163*H163,2)</f>
        <v>0</v>
      </c>
      <c r="K163" s="199" t="s">
        <v>194</v>
      </c>
      <c r="L163" s="44"/>
      <c r="M163" s="204" t="s">
        <v>19</v>
      </c>
      <c r="N163" s="205" t="s">
        <v>44</v>
      </c>
      <c r="O163" s="84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AR163" s="208" t="s">
        <v>141</v>
      </c>
      <c r="AT163" s="208" t="s">
        <v>137</v>
      </c>
      <c r="AU163" s="208" t="s">
        <v>83</v>
      </c>
      <c r="AY163" s="18" t="s">
        <v>142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8" t="s">
        <v>81</v>
      </c>
      <c r="BK163" s="209">
        <f>ROUND(I163*H163,2)</f>
        <v>0</v>
      </c>
      <c r="BL163" s="18" t="s">
        <v>141</v>
      </c>
      <c r="BM163" s="208" t="s">
        <v>2521</v>
      </c>
    </row>
    <row r="164" s="11" customFormat="1" ht="22.8" customHeight="1">
      <c r="B164" s="210"/>
      <c r="C164" s="211"/>
      <c r="D164" s="212" t="s">
        <v>72</v>
      </c>
      <c r="E164" s="224" t="s">
        <v>1370</v>
      </c>
      <c r="F164" s="224" t="s">
        <v>1371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142</v>
      </c>
      <c r="BK164" s="223">
        <f>BK165</f>
        <v>0</v>
      </c>
    </row>
    <row r="165" s="1" customFormat="1" ht="48" customHeight="1">
      <c r="B165" s="39"/>
      <c r="C165" s="197" t="s">
        <v>359</v>
      </c>
      <c r="D165" s="197" t="s">
        <v>137</v>
      </c>
      <c r="E165" s="198" t="s">
        <v>2036</v>
      </c>
      <c r="F165" s="199" t="s">
        <v>2037</v>
      </c>
      <c r="G165" s="200" t="s">
        <v>280</v>
      </c>
      <c r="H165" s="201">
        <v>0.044999999999999998</v>
      </c>
      <c r="I165" s="202"/>
      <c r="J165" s="203">
        <f>ROUND(I165*H165,2)</f>
        <v>0</v>
      </c>
      <c r="K165" s="199" t="s">
        <v>194</v>
      </c>
      <c r="L165" s="44"/>
      <c r="M165" s="274" t="s">
        <v>19</v>
      </c>
      <c r="N165" s="275" t="s">
        <v>44</v>
      </c>
      <c r="O165" s="276"/>
      <c r="P165" s="277">
        <f>O165*H165</f>
        <v>0</v>
      </c>
      <c r="Q165" s="277">
        <v>0</v>
      </c>
      <c r="R165" s="277">
        <f>Q165*H165</f>
        <v>0</v>
      </c>
      <c r="S165" s="277">
        <v>0</v>
      </c>
      <c r="T165" s="278">
        <f>S165*H165</f>
        <v>0</v>
      </c>
      <c r="AR165" s="208" t="s">
        <v>141</v>
      </c>
      <c r="AT165" s="208" t="s">
        <v>137</v>
      </c>
      <c r="AU165" s="208" t="s">
        <v>83</v>
      </c>
      <c r="AY165" s="18" t="s">
        <v>142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8" t="s">
        <v>81</v>
      </c>
      <c r="BK165" s="209">
        <f>ROUND(I165*H165,2)</f>
        <v>0</v>
      </c>
      <c r="BL165" s="18" t="s">
        <v>141</v>
      </c>
      <c r="BM165" s="208" t="s">
        <v>2522</v>
      </c>
    </row>
    <row r="166" s="1" customFormat="1" ht="6.96" customHeight="1">
      <c r="B166" s="59"/>
      <c r="C166" s="60"/>
      <c r="D166" s="60"/>
      <c r="E166" s="60"/>
      <c r="F166" s="60"/>
      <c r="G166" s="60"/>
      <c r="H166" s="60"/>
      <c r="I166" s="162"/>
      <c r="J166" s="60"/>
      <c r="K166" s="60"/>
      <c r="L166" s="44"/>
    </row>
  </sheetData>
  <sheetProtection sheet="1" autoFilter="0" formatColumns="0" formatRows="0" objects="1" scenarios="1" spinCount="100000" saltValue="+mKwd6jFxzuLt1snMOlC9Ou46+Kay16Ela2ZLRQzSNgUatyGJs+aNtv81Ec50OodTVYInl3zBmF35CMOfgN9MQ==" hashValue="YQp64azTXwfw9ztOQciyF6aJWhy718XdJlJ/yCI3b6c9b4nu1QRM79EK8FyEJujVRaMZ+o4lXTaVEP16gdpJgQ==" algorithmName="SHA-512" password="CC35"/>
  <autoFilter ref="C84:K16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104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83</v>
      </c>
    </row>
    <row r="4" ht="24.96" customHeight="1">
      <c r="B4" s="21"/>
      <c r="D4" s="132" t="s">
        <v>114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Rekonstrukce Peškovy ulice - 1. etapa, DI1</v>
      </c>
      <c r="F7" s="134"/>
      <c r="G7" s="134"/>
      <c r="H7" s="134"/>
      <c r="L7" s="21"/>
    </row>
    <row r="8" s="1" customFormat="1" ht="12" customHeight="1">
      <c r="B8" s="44"/>
      <c r="D8" s="134" t="s">
        <v>115</v>
      </c>
      <c r="I8" s="136"/>
      <c r="L8" s="44"/>
    </row>
    <row r="9" s="1" customFormat="1" ht="36.96" customHeight="1">
      <c r="B9" s="44"/>
      <c r="E9" s="137" t="s">
        <v>2523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117</v>
      </c>
      <c r="I12" s="139" t="s">
        <v>23</v>
      </c>
      <c r="J12" s="140" t="str">
        <f>'Rekapitulace stavby'!AN8</f>
        <v>17. 3. 2020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117</v>
      </c>
      <c r="I15" s="139" t="s">
        <v>29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30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32</v>
      </c>
      <c r="I20" s="139" t="s">
        <v>26</v>
      </c>
      <c r="J20" s="138" t="s">
        <v>19</v>
      </c>
      <c r="L20" s="44"/>
    </row>
    <row r="21" s="1" customFormat="1" ht="18" customHeight="1">
      <c r="B21" s="44"/>
      <c r="E21" s="138" t="s">
        <v>117</v>
      </c>
      <c r="I21" s="139" t="s">
        <v>29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">
        <v>19</v>
      </c>
      <c r="L23" s="44"/>
    </row>
    <row r="24" s="1" customFormat="1" ht="18" customHeight="1">
      <c r="B24" s="44"/>
      <c r="E24" s="138" t="s">
        <v>117</v>
      </c>
      <c r="I24" s="139" t="s">
        <v>29</v>
      </c>
      <c r="J24" s="138" t="s">
        <v>19</v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ROUND(J89,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ROUND((SUM(BE89:BE183)),  2)</f>
        <v>0</v>
      </c>
      <c r="I33" s="151">
        <v>0.20999999999999999</v>
      </c>
      <c r="J33" s="150">
        <f>ROUND(((SUM(BE89:BE183))*I33),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ROUND((SUM(BF89:BF183)),  2)</f>
        <v>0</v>
      </c>
      <c r="I34" s="151">
        <v>0.14999999999999999</v>
      </c>
      <c r="J34" s="150">
        <f>ROUND(((SUM(BF89:BF183))*I34),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ROUND((SUM(BG89:BG183)),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ROUND((SUM(BH89:BH183)),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ROUND((SUM(BI89:BI183)),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118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Rekonstrukce Peškovy ulice - 1. etapa, DI1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441 - Veřejné osvětlení a veřejný rozhlas - etapa 1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 xml:space="preserve"> </v>
      </c>
      <c r="G52" s="40"/>
      <c r="H52" s="40"/>
      <c r="I52" s="139" t="s">
        <v>23</v>
      </c>
      <c r="J52" s="72" t="str">
        <f>IF(J12="","",J12)</f>
        <v>17. 3. 2020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39" t="s">
        <v>32</v>
      </c>
      <c r="J54" s="37" t="str">
        <f>E21</f>
        <v xml:space="preserve"> </v>
      </c>
      <c r="K54" s="40"/>
      <c r="L54" s="44"/>
    </row>
    <row r="55" s="1" customFormat="1" ht="15.15" customHeight="1">
      <c r="B55" s="39"/>
      <c r="C55" s="33" t="s">
        <v>30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119</v>
      </c>
      <c r="D57" s="168"/>
      <c r="E57" s="168"/>
      <c r="F57" s="168"/>
      <c r="G57" s="168"/>
      <c r="H57" s="168"/>
      <c r="I57" s="169"/>
      <c r="J57" s="170" t="s">
        <v>120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J89</f>
        <v>0</v>
      </c>
      <c r="K59" s="40"/>
      <c r="L59" s="44"/>
      <c r="AU59" s="18" t="s">
        <v>121</v>
      </c>
    </row>
    <row r="60" s="8" customFormat="1" ht="24.96" customHeight="1">
      <c r="B60" s="172"/>
      <c r="C60" s="173"/>
      <c r="D60" s="174" t="s">
        <v>122</v>
      </c>
      <c r="E60" s="175"/>
      <c r="F60" s="175"/>
      <c r="G60" s="175"/>
      <c r="H60" s="175"/>
      <c r="I60" s="176"/>
      <c r="J60" s="177">
        <f>J90</f>
        <v>0</v>
      </c>
      <c r="K60" s="173"/>
      <c r="L60" s="178"/>
    </row>
    <row r="61" s="9" customFormat="1" ht="19.92" customHeight="1">
      <c r="B61" s="179"/>
      <c r="C61" s="180"/>
      <c r="D61" s="181" t="s">
        <v>405</v>
      </c>
      <c r="E61" s="182"/>
      <c r="F61" s="182"/>
      <c r="G61" s="182"/>
      <c r="H61" s="182"/>
      <c r="I61" s="183"/>
      <c r="J61" s="184">
        <f>J91</f>
        <v>0</v>
      </c>
      <c r="K61" s="180"/>
      <c r="L61" s="185"/>
    </row>
    <row r="62" s="9" customFormat="1" ht="19.92" customHeight="1">
      <c r="B62" s="179"/>
      <c r="C62" s="180"/>
      <c r="D62" s="181" t="s">
        <v>410</v>
      </c>
      <c r="E62" s="182"/>
      <c r="F62" s="182"/>
      <c r="G62" s="182"/>
      <c r="H62" s="182"/>
      <c r="I62" s="183"/>
      <c r="J62" s="184">
        <f>J94</f>
        <v>0</v>
      </c>
      <c r="K62" s="180"/>
      <c r="L62" s="185"/>
    </row>
    <row r="63" s="9" customFormat="1" ht="19.92" customHeight="1">
      <c r="B63" s="179"/>
      <c r="C63" s="180"/>
      <c r="D63" s="181" t="s">
        <v>411</v>
      </c>
      <c r="E63" s="182"/>
      <c r="F63" s="182"/>
      <c r="G63" s="182"/>
      <c r="H63" s="182"/>
      <c r="I63" s="183"/>
      <c r="J63" s="184">
        <f>J97</f>
        <v>0</v>
      </c>
      <c r="K63" s="180"/>
      <c r="L63" s="185"/>
    </row>
    <row r="64" s="8" customFormat="1" ht="24.96" customHeight="1">
      <c r="B64" s="172"/>
      <c r="C64" s="173"/>
      <c r="D64" s="174" t="s">
        <v>223</v>
      </c>
      <c r="E64" s="175"/>
      <c r="F64" s="175"/>
      <c r="G64" s="175"/>
      <c r="H64" s="175"/>
      <c r="I64" s="176"/>
      <c r="J64" s="177">
        <f>J100</f>
        <v>0</v>
      </c>
      <c r="K64" s="173"/>
      <c r="L64" s="178"/>
    </row>
    <row r="65" s="9" customFormat="1" ht="19.92" customHeight="1">
      <c r="B65" s="179"/>
      <c r="C65" s="180"/>
      <c r="D65" s="181" t="s">
        <v>2524</v>
      </c>
      <c r="E65" s="182"/>
      <c r="F65" s="182"/>
      <c r="G65" s="182"/>
      <c r="H65" s="182"/>
      <c r="I65" s="183"/>
      <c r="J65" s="184">
        <f>J101</f>
        <v>0</v>
      </c>
      <c r="K65" s="180"/>
      <c r="L65" s="185"/>
    </row>
    <row r="66" s="8" customFormat="1" ht="24.96" customHeight="1">
      <c r="B66" s="172"/>
      <c r="C66" s="173"/>
      <c r="D66" s="174" t="s">
        <v>2525</v>
      </c>
      <c r="E66" s="175"/>
      <c r="F66" s="175"/>
      <c r="G66" s="175"/>
      <c r="H66" s="175"/>
      <c r="I66" s="176"/>
      <c r="J66" s="177">
        <f>J106</f>
        <v>0</v>
      </c>
      <c r="K66" s="173"/>
      <c r="L66" s="178"/>
    </row>
    <row r="67" s="9" customFormat="1" ht="19.92" customHeight="1">
      <c r="B67" s="179"/>
      <c r="C67" s="180"/>
      <c r="D67" s="181" t="s">
        <v>2526</v>
      </c>
      <c r="E67" s="182"/>
      <c r="F67" s="182"/>
      <c r="G67" s="182"/>
      <c r="H67" s="182"/>
      <c r="I67" s="183"/>
      <c r="J67" s="184">
        <f>J107</f>
        <v>0</v>
      </c>
      <c r="K67" s="180"/>
      <c r="L67" s="185"/>
    </row>
    <row r="68" s="9" customFormat="1" ht="19.92" customHeight="1">
      <c r="B68" s="179"/>
      <c r="C68" s="180"/>
      <c r="D68" s="181" t="s">
        <v>2527</v>
      </c>
      <c r="E68" s="182"/>
      <c r="F68" s="182"/>
      <c r="G68" s="182"/>
      <c r="H68" s="182"/>
      <c r="I68" s="183"/>
      <c r="J68" s="184">
        <f>J148</f>
        <v>0</v>
      </c>
      <c r="K68" s="180"/>
      <c r="L68" s="185"/>
    </row>
    <row r="69" s="9" customFormat="1" ht="19.92" customHeight="1">
      <c r="B69" s="179"/>
      <c r="C69" s="180"/>
      <c r="D69" s="181" t="s">
        <v>2528</v>
      </c>
      <c r="E69" s="182"/>
      <c r="F69" s="182"/>
      <c r="G69" s="182"/>
      <c r="H69" s="182"/>
      <c r="I69" s="183"/>
      <c r="J69" s="184">
        <f>J151</f>
        <v>0</v>
      </c>
      <c r="K69" s="180"/>
      <c r="L69" s="185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6.96" customHeight="1">
      <c r="B71" s="59"/>
      <c r="C71" s="60"/>
      <c r="D71" s="60"/>
      <c r="E71" s="60"/>
      <c r="F71" s="60"/>
      <c r="G71" s="60"/>
      <c r="H71" s="60"/>
      <c r="I71" s="162"/>
      <c r="J71" s="60"/>
      <c r="K71" s="60"/>
      <c r="L71" s="44"/>
    </row>
    <row r="75" s="1" customFormat="1" ht="6.96" customHeight="1">
      <c r="B75" s="61"/>
      <c r="C75" s="62"/>
      <c r="D75" s="62"/>
      <c r="E75" s="62"/>
      <c r="F75" s="62"/>
      <c r="G75" s="62"/>
      <c r="H75" s="62"/>
      <c r="I75" s="165"/>
      <c r="J75" s="62"/>
      <c r="K75" s="62"/>
      <c r="L75" s="44"/>
    </row>
    <row r="76" s="1" customFormat="1" ht="24.96" customHeight="1">
      <c r="B76" s="39"/>
      <c r="C76" s="24" t="s">
        <v>124</v>
      </c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16.5" customHeight="1">
      <c r="B79" s="39"/>
      <c r="C79" s="40"/>
      <c r="D79" s="40"/>
      <c r="E79" s="166" t="str">
        <f>E7</f>
        <v>Rekonstrukce Peškovy ulice - 1. etapa, DI1</v>
      </c>
      <c r="F79" s="33"/>
      <c r="G79" s="33"/>
      <c r="H79" s="33"/>
      <c r="I79" s="136"/>
      <c r="J79" s="40"/>
      <c r="K79" s="40"/>
      <c r="L79" s="44"/>
    </row>
    <row r="80" s="1" customFormat="1" ht="12" customHeight="1">
      <c r="B80" s="39"/>
      <c r="C80" s="33" t="s">
        <v>115</v>
      </c>
      <c r="D80" s="40"/>
      <c r="E80" s="40"/>
      <c r="F80" s="40"/>
      <c r="G80" s="40"/>
      <c r="H80" s="40"/>
      <c r="I80" s="136"/>
      <c r="J80" s="40"/>
      <c r="K80" s="40"/>
      <c r="L80" s="44"/>
    </row>
    <row r="81" s="1" customFormat="1" ht="16.5" customHeight="1">
      <c r="B81" s="39"/>
      <c r="C81" s="40"/>
      <c r="D81" s="40"/>
      <c r="E81" s="69" t="str">
        <f>E9</f>
        <v>441 - Veřejné osvětlení a veřejný rozhlas - etapa 1</v>
      </c>
      <c r="F81" s="40"/>
      <c r="G81" s="40"/>
      <c r="H81" s="40"/>
      <c r="I81" s="136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 xml:space="preserve"> </v>
      </c>
      <c r="G83" s="40"/>
      <c r="H83" s="40"/>
      <c r="I83" s="139" t="s">
        <v>23</v>
      </c>
      <c r="J83" s="72" t="str">
        <f>IF(J12="","",J12)</f>
        <v>17. 3. 2020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44"/>
    </row>
    <row r="85" s="1" customFormat="1" ht="15.15" customHeight="1">
      <c r="B85" s="39"/>
      <c r="C85" s="33" t="s">
        <v>25</v>
      </c>
      <c r="D85" s="40"/>
      <c r="E85" s="40"/>
      <c r="F85" s="28" t="str">
        <f>E15</f>
        <v xml:space="preserve"> </v>
      </c>
      <c r="G85" s="40"/>
      <c r="H85" s="40"/>
      <c r="I85" s="139" t="s">
        <v>32</v>
      </c>
      <c r="J85" s="37" t="str">
        <f>E21</f>
        <v xml:space="preserve"> </v>
      </c>
      <c r="K85" s="40"/>
      <c r="L85" s="44"/>
    </row>
    <row r="86" s="1" customFormat="1" ht="15.15" customHeight="1">
      <c r="B86" s="39"/>
      <c r="C86" s="33" t="s">
        <v>30</v>
      </c>
      <c r="D86" s="40"/>
      <c r="E86" s="40"/>
      <c r="F86" s="28" t="str">
        <f>IF(E18="","",E18)</f>
        <v>Vyplň údaj</v>
      </c>
      <c r="G86" s="40"/>
      <c r="H86" s="40"/>
      <c r="I86" s="139" t="s">
        <v>35</v>
      </c>
      <c r="J86" s="37" t="str">
        <f>E24</f>
        <v xml:space="preserve"> 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36"/>
      <c r="J87" s="40"/>
      <c r="K87" s="40"/>
      <c r="L87" s="44"/>
    </row>
    <row r="88" s="10" customFormat="1" ht="29.28" customHeight="1">
      <c r="B88" s="186"/>
      <c r="C88" s="187" t="s">
        <v>125</v>
      </c>
      <c r="D88" s="188" t="s">
        <v>58</v>
      </c>
      <c r="E88" s="188" t="s">
        <v>54</v>
      </c>
      <c r="F88" s="188" t="s">
        <v>55</v>
      </c>
      <c r="G88" s="188" t="s">
        <v>126</v>
      </c>
      <c r="H88" s="188" t="s">
        <v>127</v>
      </c>
      <c r="I88" s="189" t="s">
        <v>128</v>
      </c>
      <c r="J88" s="190" t="s">
        <v>120</v>
      </c>
      <c r="K88" s="191" t="s">
        <v>129</v>
      </c>
      <c r="L88" s="192"/>
      <c r="M88" s="92" t="s">
        <v>19</v>
      </c>
      <c r="N88" s="93" t="s">
        <v>43</v>
      </c>
      <c r="O88" s="93" t="s">
        <v>130</v>
      </c>
      <c r="P88" s="93" t="s">
        <v>131</v>
      </c>
      <c r="Q88" s="93" t="s">
        <v>132</v>
      </c>
      <c r="R88" s="93" t="s">
        <v>133</v>
      </c>
      <c r="S88" s="93" t="s">
        <v>134</v>
      </c>
      <c r="T88" s="94" t="s">
        <v>135</v>
      </c>
    </row>
    <row r="89" s="1" customFormat="1" ht="22.8" customHeight="1">
      <c r="B89" s="39"/>
      <c r="C89" s="99" t="s">
        <v>136</v>
      </c>
      <c r="D89" s="40"/>
      <c r="E89" s="40"/>
      <c r="F89" s="40"/>
      <c r="G89" s="40"/>
      <c r="H89" s="40"/>
      <c r="I89" s="136"/>
      <c r="J89" s="193">
        <f>BK89</f>
        <v>0</v>
      </c>
      <c r="K89" s="40"/>
      <c r="L89" s="44"/>
      <c r="M89" s="95"/>
      <c r="N89" s="96"/>
      <c r="O89" s="96"/>
      <c r="P89" s="194">
        <f>P90+P100+P106</f>
        <v>0</v>
      </c>
      <c r="Q89" s="96"/>
      <c r="R89" s="194">
        <f>R90+R100+R106</f>
        <v>117.06939546000002</v>
      </c>
      <c r="S89" s="96"/>
      <c r="T89" s="195">
        <f>T90+T100+T106</f>
        <v>10</v>
      </c>
      <c r="AT89" s="18" t="s">
        <v>72</v>
      </c>
      <c r="AU89" s="18" t="s">
        <v>121</v>
      </c>
      <c r="BK89" s="196">
        <f>BK90+BK100+BK106</f>
        <v>0</v>
      </c>
    </row>
    <row r="90" s="11" customFormat="1" ht="25.92" customHeight="1">
      <c r="B90" s="210"/>
      <c r="C90" s="211"/>
      <c r="D90" s="212" t="s">
        <v>72</v>
      </c>
      <c r="E90" s="213" t="s">
        <v>196</v>
      </c>
      <c r="F90" s="213" t="s">
        <v>197</v>
      </c>
      <c r="G90" s="211"/>
      <c r="H90" s="211"/>
      <c r="I90" s="214"/>
      <c r="J90" s="215">
        <f>BK90</f>
        <v>0</v>
      </c>
      <c r="K90" s="211"/>
      <c r="L90" s="216"/>
      <c r="M90" s="217"/>
      <c r="N90" s="218"/>
      <c r="O90" s="218"/>
      <c r="P90" s="219">
        <f>P91+P94+P97</f>
        <v>0</v>
      </c>
      <c r="Q90" s="218"/>
      <c r="R90" s="219">
        <f>R91+R94+R97</f>
        <v>0</v>
      </c>
      <c r="S90" s="218"/>
      <c r="T90" s="220">
        <f>T91+T94+T97</f>
        <v>10</v>
      </c>
      <c r="AR90" s="221" t="s">
        <v>81</v>
      </c>
      <c r="AT90" s="222" t="s">
        <v>72</v>
      </c>
      <c r="AU90" s="222" t="s">
        <v>73</v>
      </c>
      <c r="AY90" s="221" t="s">
        <v>142</v>
      </c>
      <c r="BK90" s="223">
        <f>BK91+BK94+BK97</f>
        <v>0</v>
      </c>
    </row>
    <row r="91" s="11" customFormat="1" ht="22.8" customHeight="1">
      <c r="B91" s="210"/>
      <c r="C91" s="211"/>
      <c r="D91" s="212" t="s">
        <v>72</v>
      </c>
      <c r="E91" s="224" t="s">
        <v>81</v>
      </c>
      <c r="F91" s="224" t="s">
        <v>414</v>
      </c>
      <c r="G91" s="211"/>
      <c r="H91" s="211"/>
      <c r="I91" s="214"/>
      <c r="J91" s="225">
        <f>BK91</f>
        <v>0</v>
      </c>
      <c r="K91" s="211"/>
      <c r="L91" s="216"/>
      <c r="M91" s="217"/>
      <c r="N91" s="218"/>
      <c r="O91" s="218"/>
      <c r="P91" s="219">
        <f>SUM(P92:P93)</f>
        <v>0</v>
      </c>
      <c r="Q91" s="218"/>
      <c r="R91" s="219">
        <f>SUM(R92:R93)</f>
        <v>0</v>
      </c>
      <c r="S91" s="218"/>
      <c r="T91" s="220">
        <f>SUM(T92:T93)</f>
        <v>0</v>
      </c>
      <c r="AR91" s="221" t="s">
        <v>81</v>
      </c>
      <c r="AT91" s="222" t="s">
        <v>72</v>
      </c>
      <c r="AU91" s="222" t="s">
        <v>81</v>
      </c>
      <c r="AY91" s="221" t="s">
        <v>142</v>
      </c>
      <c r="BK91" s="223">
        <f>SUM(BK92:BK93)</f>
        <v>0</v>
      </c>
    </row>
    <row r="92" s="1" customFormat="1" ht="36" customHeight="1">
      <c r="B92" s="39"/>
      <c r="C92" s="197" t="s">
        <v>81</v>
      </c>
      <c r="D92" s="197" t="s">
        <v>137</v>
      </c>
      <c r="E92" s="198" t="s">
        <v>2529</v>
      </c>
      <c r="F92" s="199" t="s">
        <v>2530</v>
      </c>
      <c r="G92" s="200" t="s">
        <v>280</v>
      </c>
      <c r="H92" s="201">
        <v>53.637999999999998</v>
      </c>
      <c r="I92" s="202"/>
      <c r="J92" s="203">
        <f>ROUND(I92*H92,2)</f>
        <v>0</v>
      </c>
      <c r="K92" s="199" t="s">
        <v>2531</v>
      </c>
      <c r="L92" s="44"/>
      <c r="M92" s="204" t="s">
        <v>19</v>
      </c>
      <c r="N92" s="205" t="s">
        <v>44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08" t="s">
        <v>141</v>
      </c>
      <c r="AT92" s="208" t="s">
        <v>137</v>
      </c>
      <c r="AU92" s="208" t="s">
        <v>83</v>
      </c>
      <c r="AY92" s="18" t="s">
        <v>142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8" t="s">
        <v>81</v>
      </c>
      <c r="BK92" s="209">
        <f>ROUND(I92*H92,2)</f>
        <v>0</v>
      </c>
      <c r="BL92" s="18" t="s">
        <v>141</v>
      </c>
      <c r="BM92" s="208" t="s">
        <v>2532</v>
      </c>
    </row>
    <row r="93" s="12" customFormat="1">
      <c r="B93" s="226"/>
      <c r="C93" s="227"/>
      <c r="D93" s="228" t="s">
        <v>203</v>
      </c>
      <c r="E93" s="229" t="s">
        <v>19</v>
      </c>
      <c r="F93" s="230" t="s">
        <v>2533</v>
      </c>
      <c r="G93" s="227"/>
      <c r="H93" s="231">
        <v>53.637999999999998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203</v>
      </c>
      <c r="AU93" s="237" t="s">
        <v>83</v>
      </c>
      <c r="AV93" s="12" t="s">
        <v>83</v>
      </c>
      <c r="AW93" s="12" t="s">
        <v>34</v>
      </c>
      <c r="AX93" s="12" t="s">
        <v>81</v>
      </c>
      <c r="AY93" s="237" t="s">
        <v>142</v>
      </c>
    </row>
    <row r="94" s="11" customFormat="1" ht="22.8" customHeight="1">
      <c r="B94" s="210"/>
      <c r="C94" s="211"/>
      <c r="D94" s="212" t="s">
        <v>72</v>
      </c>
      <c r="E94" s="224" t="s">
        <v>171</v>
      </c>
      <c r="F94" s="224" t="s">
        <v>1041</v>
      </c>
      <c r="G94" s="211"/>
      <c r="H94" s="211"/>
      <c r="I94" s="214"/>
      <c r="J94" s="225">
        <f>BK94</f>
        <v>0</v>
      </c>
      <c r="K94" s="211"/>
      <c r="L94" s="216"/>
      <c r="M94" s="217"/>
      <c r="N94" s="218"/>
      <c r="O94" s="218"/>
      <c r="P94" s="219">
        <f>SUM(P95:P96)</f>
        <v>0</v>
      </c>
      <c r="Q94" s="218"/>
      <c r="R94" s="219">
        <f>SUM(R95:R96)</f>
        <v>0</v>
      </c>
      <c r="S94" s="218"/>
      <c r="T94" s="220">
        <f>SUM(T95:T96)</f>
        <v>10</v>
      </c>
      <c r="AR94" s="221" t="s">
        <v>81</v>
      </c>
      <c r="AT94" s="222" t="s">
        <v>72</v>
      </c>
      <c r="AU94" s="222" t="s">
        <v>81</v>
      </c>
      <c r="AY94" s="221" t="s">
        <v>142</v>
      </c>
      <c r="BK94" s="223">
        <f>SUM(BK95:BK96)</f>
        <v>0</v>
      </c>
    </row>
    <row r="95" s="1" customFormat="1" ht="16.5" customHeight="1">
      <c r="B95" s="39"/>
      <c r="C95" s="197" t="s">
        <v>83</v>
      </c>
      <c r="D95" s="197" t="s">
        <v>137</v>
      </c>
      <c r="E95" s="198" t="s">
        <v>1249</v>
      </c>
      <c r="F95" s="199" t="s">
        <v>1250</v>
      </c>
      <c r="G95" s="200" t="s">
        <v>519</v>
      </c>
      <c r="H95" s="201">
        <v>5</v>
      </c>
      <c r="I95" s="202"/>
      <c r="J95" s="203">
        <f>ROUND(I95*H95,2)</f>
        <v>0</v>
      </c>
      <c r="K95" s="199" t="s">
        <v>2531</v>
      </c>
      <c r="L95" s="44"/>
      <c r="M95" s="204" t="s">
        <v>19</v>
      </c>
      <c r="N95" s="205" t="s">
        <v>44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2</v>
      </c>
      <c r="T95" s="207">
        <f>S95*H95</f>
        <v>10</v>
      </c>
      <c r="AR95" s="208" t="s">
        <v>141</v>
      </c>
      <c r="AT95" s="208" t="s">
        <v>137</v>
      </c>
      <c r="AU95" s="208" t="s">
        <v>83</v>
      </c>
      <c r="AY95" s="18" t="s">
        <v>142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8" t="s">
        <v>81</v>
      </c>
      <c r="BK95" s="209">
        <f>ROUND(I95*H95,2)</f>
        <v>0</v>
      </c>
      <c r="BL95" s="18" t="s">
        <v>141</v>
      </c>
      <c r="BM95" s="208" t="s">
        <v>2534</v>
      </c>
    </row>
    <row r="96" s="12" customFormat="1">
      <c r="B96" s="226"/>
      <c r="C96" s="227"/>
      <c r="D96" s="228" t="s">
        <v>203</v>
      </c>
      <c r="E96" s="229" t="s">
        <v>19</v>
      </c>
      <c r="F96" s="230" t="s">
        <v>2535</v>
      </c>
      <c r="G96" s="227"/>
      <c r="H96" s="231">
        <v>5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203</v>
      </c>
      <c r="AU96" s="237" t="s">
        <v>83</v>
      </c>
      <c r="AV96" s="12" t="s">
        <v>83</v>
      </c>
      <c r="AW96" s="12" t="s">
        <v>34</v>
      </c>
      <c r="AX96" s="12" t="s">
        <v>81</v>
      </c>
      <c r="AY96" s="237" t="s">
        <v>142</v>
      </c>
    </row>
    <row r="97" s="11" customFormat="1" ht="22.8" customHeight="1">
      <c r="B97" s="210"/>
      <c r="C97" s="211"/>
      <c r="D97" s="212" t="s">
        <v>72</v>
      </c>
      <c r="E97" s="224" t="s">
        <v>1282</v>
      </c>
      <c r="F97" s="224" t="s">
        <v>1283</v>
      </c>
      <c r="G97" s="211"/>
      <c r="H97" s="211"/>
      <c r="I97" s="214"/>
      <c r="J97" s="225">
        <f>BK97</f>
        <v>0</v>
      </c>
      <c r="K97" s="211"/>
      <c r="L97" s="216"/>
      <c r="M97" s="217"/>
      <c r="N97" s="218"/>
      <c r="O97" s="218"/>
      <c r="P97" s="219">
        <f>SUM(P98:P99)</f>
        <v>0</v>
      </c>
      <c r="Q97" s="218"/>
      <c r="R97" s="219">
        <f>SUM(R98:R99)</f>
        <v>0</v>
      </c>
      <c r="S97" s="218"/>
      <c r="T97" s="220">
        <f>SUM(T98:T99)</f>
        <v>0</v>
      </c>
      <c r="AR97" s="221" t="s">
        <v>81</v>
      </c>
      <c r="AT97" s="222" t="s">
        <v>72</v>
      </c>
      <c r="AU97" s="222" t="s">
        <v>81</v>
      </c>
      <c r="AY97" s="221" t="s">
        <v>142</v>
      </c>
      <c r="BK97" s="223">
        <f>SUM(BK98:BK99)</f>
        <v>0</v>
      </c>
    </row>
    <row r="98" s="1" customFormat="1" ht="36" customHeight="1">
      <c r="B98" s="39"/>
      <c r="C98" s="197" t="s">
        <v>147</v>
      </c>
      <c r="D98" s="197" t="s">
        <v>137</v>
      </c>
      <c r="E98" s="198" t="s">
        <v>2536</v>
      </c>
      <c r="F98" s="199" t="s">
        <v>2537</v>
      </c>
      <c r="G98" s="200" t="s">
        <v>280</v>
      </c>
      <c r="H98" s="201">
        <v>5</v>
      </c>
      <c r="I98" s="202"/>
      <c r="J98" s="203">
        <f>ROUND(I98*H98,2)</f>
        <v>0</v>
      </c>
      <c r="K98" s="199" t="s">
        <v>2531</v>
      </c>
      <c r="L98" s="44"/>
      <c r="M98" s="204" t="s">
        <v>19</v>
      </c>
      <c r="N98" s="205" t="s">
        <v>44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08" t="s">
        <v>141</v>
      </c>
      <c r="AT98" s="208" t="s">
        <v>137</v>
      </c>
      <c r="AU98" s="208" t="s">
        <v>83</v>
      </c>
      <c r="AY98" s="18" t="s">
        <v>142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8" t="s">
        <v>81</v>
      </c>
      <c r="BK98" s="209">
        <f>ROUND(I98*H98,2)</f>
        <v>0</v>
      </c>
      <c r="BL98" s="18" t="s">
        <v>141</v>
      </c>
      <c r="BM98" s="208" t="s">
        <v>2538</v>
      </c>
    </row>
    <row r="99" s="12" customFormat="1">
      <c r="B99" s="226"/>
      <c r="C99" s="227"/>
      <c r="D99" s="228" t="s">
        <v>203</v>
      </c>
      <c r="E99" s="229" t="s">
        <v>19</v>
      </c>
      <c r="F99" s="230" t="s">
        <v>2535</v>
      </c>
      <c r="G99" s="227"/>
      <c r="H99" s="231">
        <v>5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203</v>
      </c>
      <c r="AU99" s="237" t="s">
        <v>83</v>
      </c>
      <c r="AV99" s="12" t="s">
        <v>83</v>
      </c>
      <c r="AW99" s="12" t="s">
        <v>34</v>
      </c>
      <c r="AX99" s="12" t="s">
        <v>81</v>
      </c>
      <c r="AY99" s="237" t="s">
        <v>142</v>
      </c>
    </row>
    <row r="100" s="11" customFormat="1" ht="25.92" customHeight="1">
      <c r="B100" s="210"/>
      <c r="C100" s="211"/>
      <c r="D100" s="212" t="s">
        <v>72</v>
      </c>
      <c r="E100" s="213" t="s">
        <v>228</v>
      </c>
      <c r="F100" s="213" t="s">
        <v>229</v>
      </c>
      <c r="G100" s="211"/>
      <c r="H100" s="211"/>
      <c r="I100" s="214"/>
      <c r="J100" s="215">
        <f>BK100</f>
        <v>0</v>
      </c>
      <c r="K100" s="211"/>
      <c r="L100" s="216"/>
      <c r="M100" s="217"/>
      <c r="N100" s="218"/>
      <c r="O100" s="218"/>
      <c r="P100" s="219">
        <f>P101</f>
        <v>0</v>
      </c>
      <c r="Q100" s="218"/>
      <c r="R100" s="219">
        <f>R101</f>
        <v>0</v>
      </c>
      <c r="S100" s="218"/>
      <c r="T100" s="220">
        <f>T101</f>
        <v>0</v>
      </c>
      <c r="AR100" s="221" t="s">
        <v>83</v>
      </c>
      <c r="AT100" s="222" t="s">
        <v>72</v>
      </c>
      <c r="AU100" s="222" t="s">
        <v>73</v>
      </c>
      <c r="AY100" s="221" t="s">
        <v>142</v>
      </c>
      <c r="BK100" s="223">
        <f>BK101</f>
        <v>0</v>
      </c>
    </row>
    <row r="101" s="11" customFormat="1" ht="22.8" customHeight="1">
      <c r="B101" s="210"/>
      <c r="C101" s="211"/>
      <c r="D101" s="212" t="s">
        <v>72</v>
      </c>
      <c r="E101" s="224" t="s">
        <v>2539</v>
      </c>
      <c r="F101" s="224" t="s">
        <v>2540</v>
      </c>
      <c r="G101" s="211"/>
      <c r="H101" s="211"/>
      <c r="I101" s="214"/>
      <c r="J101" s="225">
        <f>BK101</f>
        <v>0</v>
      </c>
      <c r="K101" s="211"/>
      <c r="L101" s="216"/>
      <c r="M101" s="217"/>
      <c r="N101" s="218"/>
      <c r="O101" s="218"/>
      <c r="P101" s="219">
        <f>SUM(P102:P105)</f>
        <v>0</v>
      </c>
      <c r="Q101" s="218"/>
      <c r="R101" s="219">
        <f>SUM(R102:R105)</f>
        <v>0</v>
      </c>
      <c r="S101" s="218"/>
      <c r="T101" s="220">
        <f>SUM(T102:T105)</f>
        <v>0</v>
      </c>
      <c r="AR101" s="221" t="s">
        <v>83</v>
      </c>
      <c r="AT101" s="222" t="s">
        <v>72</v>
      </c>
      <c r="AU101" s="222" t="s">
        <v>81</v>
      </c>
      <c r="AY101" s="221" t="s">
        <v>142</v>
      </c>
      <c r="BK101" s="223">
        <f>SUM(BK102:BK105)</f>
        <v>0</v>
      </c>
    </row>
    <row r="102" s="1" customFormat="1" ht="24" customHeight="1">
      <c r="B102" s="39"/>
      <c r="C102" s="197" t="s">
        <v>141</v>
      </c>
      <c r="D102" s="197" t="s">
        <v>137</v>
      </c>
      <c r="E102" s="198" t="s">
        <v>2541</v>
      </c>
      <c r="F102" s="199" t="s">
        <v>2542</v>
      </c>
      <c r="G102" s="200" t="s">
        <v>234</v>
      </c>
      <c r="H102" s="201">
        <v>7</v>
      </c>
      <c r="I102" s="202"/>
      <c r="J102" s="203">
        <f>ROUND(I102*H102,2)</f>
        <v>0</v>
      </c>
      <c r="K102" s="199" t="s">
        <v>2531</v>
      </c>
      <c r="L102" s="44"/>
      <c r="M102" s="204" t="s">
        <v>19</v>
      </c>
      <c r="N102" s="205" t="s">
        <v>44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08" t="s">
        <v>209</v>
      </c>
      <c r="AT102" s="208" t="s">
        <v>137</v>
      </c>
      <c r="AU102" s="208" t="s">
        <v>83</v>
      </c>
      <c r="AY102" s="18" t="s">
        <v>142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81</v>
      </c>
      <c r="BK102" s="209">
        <f>ROUND(I102*H102,2)</f>
        <v>0</v>
      </c>
      <c r="BL102" s="18" t="s">
        <v>209</v>
      </c>
      <c r="BM102" s="208" t="s">
        <v>2543</v>
      </c>
    </row>
    <row r="103" s="1" customFormat="1" ht="24" customHeight="1">
      <c r="B103" s="39"/>
      <c r="C103" s="197" t="s">
        <v>154</v>
      </c>
      <c r="D103" s="197" t="s">
        <v>137</v>
      </c>
      <c r="E103" s="198" t="s">
        <v>2544</v>
      </c>
      <c r="F103" s="199" t="s">
        <v>2542</v>
      </c>
      <c r="G103" s="200" t="s">
        <v>234</v>
      </c>
      <c r="H103" s="201">
        <v>7</v>
      </c>
      <c r="I103" s="202"/>
      <c r="J103" s="203">
        <f>ROUND(I103*H103,2)</f>
        <v>0</v>
      </c>
      <c r="K103" s="199" t="s">
        <v>19</v>
      </c>
      <c r="L103" s="44"/>
      <c r="M103" s="204" t="s">
        <v>19</v>
      </c>
      <c r="N103" s="205" t="s">
        <v>44</v>
      </c>
      <c r="O103" s="84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08" t="s">
        <v>209</v>
      </c>
      <c r="AT103" s="208" t="s">
        <v>137</v>
      </c>
      <c r="AU103" s="208" t="s">
        <v>83</v>
      </c>
      <c r="AY103" s="18" t="s">
        <v>142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8" t="s">
        <v>81</v>
      </c>
      <c r="BK103" s="209">
        <f>ROUND(I103*H103,2)</f>
        <v>0</v>
      </c>
      <c r="BL103" s="18" t="s">
        <v>209</v>
      </c>
      <c r="BM103" s="208" t="s">
        <v>2545</v>
      </c>
    </row>
    <row r="104" s="13" customFormat="1">
      <c r="B104" s="238"/>
      <c r="C104" s="239"/>
      <c r="D104" s="228" t="s">
        <v>203</v>
      </c>
      <c r="E104" s="240" t="s">
        <v>19</v>
      </c>
      <c r="F104" s="241" t="s">
        <v>2546</v>
      </c>
      <c r="G104" s="239"/>
      <c r="H104" s="240" t="s">
        <v>19</v>
      </c>
      <c r="I104" s="242"/>
      <c r="J104" s="239"/>
      <c r="K104" s="239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203</v>
      </c>
      <c r="AU104" s="247" t="s">
        <v>83</v>
      </c>
      <c r="AV104" s="13" t="s">
        <v>81</v>
      </c>
      <c r="AW104" s="13" t="s">
        <v>34</v>
      </c>
      <c r="AX104" s="13" t="s">
        <v>73</v>
      </c>
      <c r="AY104" s="247" t="s">
        <v>142</v>
      </c>
    </row>
    <row r="105" s="12" customFormat="1">
      <c r="B105" s="226"/>
      <c r="C105" s="227"/>
      <c r="D105" s="228" t="s">
        <v>203</v>
      </c>
      <c r="E105" s="229" t="s">
        <v>19</v>
      </c>
      <c r="F105" s="230" t="s">
        <v>163</v>
      </c>
      <c r="G105" s="227"/>
      <c r="H105" s="231">
        <v>7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203</v>
      </c>
      <c r="AU105" s="237" t="s">
        <v>83</v>
      </c>
      <c r="AV105" s="12" t="s">
        <v>83</v>
      </c>
      <c r="AW105" s="12" t="s">
        <v>34</v>
      </c>
      <c r="AX105" s="12" t="s">
        <v>81</v>
      </c>
      <c r="AY105" s="237" t="s">
        <v>142</v>
      </c>
    </row>
    <row r="106" s="11" customFormat="1" ht="25.92" customHeight="1">
      <c r="B106" s="210"/>
      <c r="C106" s="211"/>
      <c r="D106" s="212" t="s">
        <v>72</v>
      </c>
      <c r="E106" s="213" t="s">
        <v>283</v>
      </c>
      <c r="F106" s="213" t="s">
        <v>2547</v>
      </c>
      <c r="G106" s="211"/>
      <c r="H106" s="211"/>
      <c r="I106" s="214"/>
      <c r="J106" s="215">
        <f>BK106</f>
        <v>0</v>
      </c>
      <c r="K106" s="211"/>
      <c r="L106" s="216"/>
      <c r="M106" s="217"/>
      <c r="N106" s="218"/>
      <c r="O106" s="218"/>
      <c r="P106" s="219">
        <f>P107+P148+P151</f>
        <v>0</v>
      </c>
      <c r="Q106" s="218"/>
      <c r="R106" s="219">
        <f>R107+R148+R151</f>
        <v>117.06939546000002</v>
      </c>
      <c r="S106" s="218"/>
      <c r="T106" s="220">
        <f>T107+T148+T151</f>
        <v>0</v>
      </c>
      <c r="AR106" s="221" t="s">
        <v>147</v>
      </c>
      <c r="AT106" s="222" t="s">
        <v>72</v>
      </c>
      <c r="AU106" s="222" t="s">
        <v>73</v>
      </c>
      <c r="AY106" s="221" t="s">
        <v>142</v>
      </c>
      <c r="BK106" s="223">
        <f>BK107+BK148+BK151</f>
        <v>0</v>
      </c>
    </row>
    <row r="107" s="11" customFormat="1" ht="22.8" customHeight="1">
      <c r="B107" s="210"/>
      <c r="C107" s="211"/>
      <c r="D107" s="212" t="s">
        <v>72</v>
      </c>
      <c r="E107" s="224" t="s">
        <v>2548</v>
      </c>
      <c r="F107" s="224" t="s">
        <v>2549</v>
      </c>
      <c r="G107" s="211"/>
      <c r="H107" s="211"/>
      <c r="I107" s="214"/>
      <c r="J107" s="225">
        <f>BK107</f>
        <v>0</v>
      </c>
      <c r="K107" s="211"/>
      <c r="L107" s="216"/>
      <c r="M107" s="217"/>
      <c r="N107" s="218"/>
      <c r="O107" s="218"/>
      <c r="P107" s="219">
        <f>SUM(P108:P147)</f>
        <v>0</v>
      </c>
      <c r="Q107" s="218"/>
      <c r="R107" s="219">
        <f>SUM(R108:R147)</f>
        <v>1.7693935000000001</v>
      </c>
      <c r="S107" s="218"/>
      <c r="T107" s="220">
        <f>SUM(T108:T147)</f>
        <v>0</v>
      </c>
      <c r="AR107" s="221" t="s">
        <v>147</v>
      </c>
      <c r="AT107" s="222" t="s">
        <v>72</v>
      </c>
      <c r="AU107" s="222" t="s">
        <v>81</v>
      </c>
      <c r="AY107" s="221" t="s">
        <v>142</v>
      </c>
      <c r="BK107" s="223">
        <f>SUM(BK108:BK147)</f>
        <v>0</v>
      </c>
    </row>
    <row r="108" s="1" customFormat="1" ht="36" customHeight="1">
      <c r="B108" s="39"/>
      <c r="C108" s="197" t="s">
        <v>159</v>
      </c>
      <c r="D108" s="197" t="s">
        <v>137</v>
      </c>
      <c r="E108" s="198" t="s">
        <v>2550</v>
      </c>
      <c r="F108" s="199" t="s">
        <v>2551</v>
      </c>
      <c r="G108" s="200" t="s">
        <v>234</v>
      </c>
      <c r="H108" s="201">
        <v>18</v>
      </c>
      <c r="I108" s="202"/>
      <c r="J108" s="203">
        <f>ROUND(I108*H108,2)</f>
        <v>0</v>
      </c>
      <c r="K108" s="199" t="s">
        <v>2531</v>
      </c>
      <c r="L108" s="44"/>
      <c r="M108" s="204" t="s">
        <v>19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08" t="s">
        <v>724</v>
      </c>
      <c r="AT108" s="208" t="s">
        <v>137</v>
      </c>
      <c r="AU108" s="208" t="s">
        <v>83</v>
      </c>
      <c r="AY108" s="18" t="s">
        <v>142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81</v>
      </c>
      <c r="BK108" s="209">
        <f>ROUND(I108*H108,2)</f>
        <v>0</v>
      </c>
      <c r="BL108" s="18" t="s">
        <v>724</v>
      </c>
      <c r="BM108" s="208" t="s">
        <v>2552</v>
      </c>
    </row>
    <row r="109" s="1" customFormat="1" ht="36" customHeight="1">
      <c r="B109" s="39"/>
      <c r="C109" s="197" t="s">
        <v>163</v>
      </c>
      <c r="D109" s="197" t="s">
        <v>137</v>
      </c>
      <c r="E109" s="198" t="s">
        <v>2553</v>
      </c>
      <c r="F109" s="199" t="s">
        <v>2554</v>
      </c>
      <c r="G109" s="200" t="s">
        <v>234</v>
      </c>
      <c r="H109" s="201">
        <v>20</v>
      </c>
      <c r="I109" s="202"/>
      <c r="J109" s="203">
        <f>ROUND(I109*H109,2)</f>
        <v>0</v>
      </c>
      <c r="K109" s="199" t="s">
        <v>2531</v>
      </c>
      <c r="L109" s="44"/>
      <c r="M109" s="204" t="s">
        <v>19</v>
      </c>
      <c r="N109" s="205" t="s">
        <v>44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08" t="s">
        <v>724</v>
      </c>
      <c r="AT109" s="208" t="s">
        <v>137</v>
      </c>
      <c r="AU109" s="208" t="s">
        <v>83</v>
      </c>
      <c r="AY109" s="18" t="s">
        <v>142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8" t="s">
        <v>81</v>
      </c>
      <c r="BK109" s="209">
        <f>ROUND(I109*H109,2)</f>
        <v>0</v>
      </c>
      <c r="BL109" s="18" t="s">
        <v>724</v>
      </c>
      <c r="BM109" s="208" t="s">
        <v>2555</v>
      </c>
    </row>
    <row r="110" s="12" customFormat="1">
      <c r="B110" s="226"/>
      <c r="C110" s="227"/>
      <c r="D110" s="228" t="s">
        <v>203</v>
      </c>
      <c r="E110" s="229" t="s">
        <v>19</v>
      </c>
      <c r="F110" s="230" t="s">
        <v>2556</v>
      </c>
      <c r="G110" s="227"/>
      <c r="H110" s="231">
        <v>20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203</v>
      </c>
      <c r="AU110" s="237" t="s">
        <v>83</v>
      </c>
      <c r="AV110" s="12" t="s">
        <v>83</v>
      </c>
      <c r="AW110" s="12" t="s">
        <v>34</v>
      </c>
      <c r="AX110" s="12" t="s">
        <v>81</v>
      </c>
      <c r="AY110" s="237" t="s">
        <v>142</v>
      </c>
    </row>
    <row r="111" s="1" customFormat="1" ht="36" customHeight="1">
      <c r="B111" s="39"/>
      <c r="C111" s="197" t="s">
        <v>167</v>
      </c>
      <c r="D111" s="197" t="s">
        <v>137</v>
      </c>
      <c r="E111" s="198" t="s">
        <v>2557</v>
      </c>
      <c r="F111" s="199" t="s">
        <v>2558</v>
      </c>
      <c r="G111" s="200" t="s">
        <v>234</v>
      </c>
      <c r="H111" s="201">
        <v>3</v>
      </c>
      <c r="I111" s="202"/>
      <c r="J111" s="203">
        <f>ROUND(I111*H111,2)</f>
        <v>0</v>
      </c>
      <c r="K111" s="199" t="s">
        <v>2531</v>
      </c>
      <c r="L111" s="44"/>
      <c r="M111" s="204" t="s">
        <v>19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08" t="s">
        <v>724</v>
      </c>
      <c r="AT111" s="208" t="s">
        <v>137</v>
      </c>
      <c r="AU111" s="208" t="s">
        <v>83</v>
      </c>
      <c r="AY111" s="18" t="s">
        <v>142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81</v>
      </c>
      <c r="BK111" s="209">
        <f>ROUND(I111*H111,2)</f>
        <v>0</v>
      </c>
      <c r="BL111" s="18" t="s">
        <v>724</v>
      </c>
      <c r="BM111" s="208" t="s">
        <v>2559</v>
      </c>
    </row>
    <row r="112" s="1" customFormat="1" ht="24" customHeight="1">
      <c r="B112" s="39"/>
      <c r="C112" s="264" t="s">
        <v>171</v>
      </c>
      <c r="D112" s="264" t="s">
        <v>283</v>
      </c>
      <c r="E112" s="265" t="s">
        <v>2560</v>
      </c>
      <c r="F112" s="266" t="s">
        <v>2561</v>
      </c>
      <c r="G112" s="267" t="s">
        <v>234</v>
      </c>
      <c r="H112" s="268">
        <v>3</v>
      </c>
      <c r="I112" s="269"/>
      <c r="J112" s="270">
        <f>ROUND(I112*H112,2)</f>
        <v>0</v>
      </c>
      <c r="K112" s="266" t="s">
        <v>2531</v>
      </c>
      <c r="L112" s="271"/>
      <c r="M112" s="272" t="s">
        <v>19</v>
      </c>
      <c r="N112" s="273" t="s">
        <v>44</v>
      </c>
      <c r="O112" s="84"/>
      <c r="P112" s="206">
        <f>O112*H112</f>
        <v>0</v>
      </c>
      <c r="Q112" s="206">
        <v>0.0080999999999999996</v>
      </c>
      <c r="R112" s="206">
        <f>Q112*H112</f>
        <v>0.024299999999999999</v>
      </c>
      <c r="S112" s="206">
        <v>0</v>
      </c>
      <c r="T112" s="207">
        <f>S112*H112</f>
        <v>0</v>
      </c>
      <c r="AR112" s="208" t="s">
        <v>1083</v>
      </c>
      <c r="AT112" s="208" t="s">
        <v>283</v>
      </c>
      <c r="AU112" s="208" t="s">
        <v>83</v>
      </c>
      <c r="AY112" s="18" t="s">
        <v>142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8" t="s">
        <v>81</v>
      </c>
      <c r="BK112" s="209">
        <f>ROUND(I112*H112,2)</f>
        <v>0</v>
      </c>
      <c r="BL112" s="18" t="s">
        <v>1083</v>
      </c>
      <c r="BM112" s="208" t="s">
        <v>2562</v>
      </c>
    </row>
    <row r="113" s="1" customFormat="1" ht="24" customHeight="1">
      <c r="B113" s="39"/>
      <c r="C113" s="197" t="s">
        <v>175</v>
      </c>
      <c r="D113" s="197" t="s">
        <v>137</v>
      </c>
      <c r="E113" s="198" t="s">
        <v>2563</v>
      </c>
      <c r="F113" s="199" t="s">
        <v>2564</v>
      </c>
      <c r="G113" s="200" t="s">
        <v>234</v>
      </c>
      <c r="H113" s="201">
        <v>7</v>
      </c>
      <c r="I113" s="202"/>
      <c r="J113" s="203">
        <f>ROUND(I113*H113,2)</f>
        <v>0</v>
      </c>
      <c r="K113" s="199" t="s">
        <v>2531</v>
      </c>
      <c r="L113" s="44"/>
      <c r="M113" s="204" t="s">
        <v>19</v>
      </c>
      <c r="N113" s="205" t="s">
        <v>44</v>
      </c>
      <c r="O113" s="84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08" t="s">
        <v>724</v>
      </c>
      <c r="AT113" s="208" t="s">
        <v>137</v>
      </c>
      <c r="AU113" s="208" t="s">
        <v>83</v>
      </c>
      <c r="AY113" s="18" t="s">
        <v>142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8" t="s">
        <v>81</v>
      </c>
      <c r="BK113" s="209">
        <f>ROUND(I113*H113,2)</f>
        <v>0</v>
      </c>
      <c r="BL113" s="18" t="s">
        <v>724</v>
      </c>
      <c r="BM113" s="208" t="s">
        <v>2565</v>
      </c>
    </row>
    <row r="114" s="1" customFormat="1" ht="16.5" customHeight="1">
      <c r="B114" s="39"/>
      <c r="C114" s="264" t="s">
        <v>179</v>
      </c>
      <c r="D114" s="264" t="s">
        <v>283</v>
      </c>
      <c r="E114" s="265" t="s">
        <v>2566</v>
      </c>
      <c r="F114" s="266" t="s">
        <v>2567</v>
      </c>
      <c r="G114" s="267" t="s">
        <v>234</v>
      </c>
      <c r="H114" s="268">
        <v>7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4"/>
      <c r="P114" s="206">
        <f>O114*H114</f>
        <v>0</v>
      </c>
      <c r="Q114" s="206">
        <v>0.11700000000000001</v>
      </c>
      <c r="R114" s="206">
        <f>Q114*H114</f>
        <v>0.81900000000000006</v>
      </c>
      <c r="S114" s="206">
        <v>0</v>
      </c>
      <c r="T114" s="207">
        <f>S114*H114</f>
        <v>0</v>
      </c>
      <c r="AR114" s="208" t="s">
        <v>2568</v>
      </c>
      <c r="AT114" s="208" t="s">
        <v>283</v>
      </c>
      <c r="AU114" s="208" t="s">
        <v>83</v>
      </c>
      <c r="AY114" s="18" t="s">
        <v>142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81</v>
      </c>
      <c r="BK114" s="209">
        <f>ROUND(I114*H114,2)</f>
        <v>0</v>
      </c>
      <c r="BL114" s="18" t="s">
        <v>724</v>
      </c>
      <c r="BM114" s="208" t="s">
        <v>2569</v>
      </c>
    </row>
    <row r="115" s="1" customFormat="1" ht="24" customHeight="1">
      <c r="B115" s="39"/>
      <c r="C115" s="197" t="s">
        <v>183</v>
      </c>
      <c r="D115" s="197" t="s">
        <v>137</v>
      </c>
      <c r="E115" s="198" t="s">
        <v>2570</v>
      </c>
      <c r="F115" s="199" t="s">
        <v>2571</v>
      </c>
      <c r="G115" s="200" t="s">
        <v>234</v>
      </c>
      <c r="H115" s="201">
        <v>5</v>
      </c>
      <c r="I115" s="202"/>
      <c r="J115" s="203">
        <f>ROUND(I115*H115,2)</f>
        <v>0</v>
      </c>
      <c r="K115" s="199" t="s">
        <v>2531</v>
      </c>
      <c r="L115" s="44"/>
      <c r="M115" s="204" t="s">
        <v>19</v>
      </c>
      <c r="N115" s="205" t="s">
        <v>44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08" t="s">
        <v>724</v>
      </c>
      <c r="AT115" s="208" t="s">
        <v>137</v>
      </c>
      <c r="AU115" s="208" t="s">
        <v>83</v>
      </c>
      <c r="AY115" s="18" t="s">
        <v>142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8" t="s">
        <v>81</v>
      </c>
      <c r="BK115" s="209">
        <f>ROUND(I115*H115,2)</f>
        <v>0</v>
      </c>
      <c r="BL115" s="18" t="s">
        <v>724</v>
      </c>
      <c r="BM115" s="208" t="s">
        <v>2572</v>
      </c>
    </row>
    <row r="116" s="1" customFormat="1" ht="24" customHeight="1">
      <c r="B116" s="39"/>
      <c r="C116" s="197" t="s">
        <v>187</v>
      </c>
      <c r="D116" s="197" t="s">
        <v>137</v>
      </c>
      <c r="E116" s="198" t="s">
        <v>2573</v>
      </c>
      <c r="F116" s="199" t="s">
        <v>2574</v>
      </c>
      <c r="G116" s="200" t="s">
        <v>234</v>
      </c>
      <c r="H116" s="201">
        <v>7</v>
      </c>
      <c r="I116" s="202"/>
      <c r="J116" s="203">
        <f>ROUND(I116*H116,2)</f>
        <v>0</v>
      </c>
      <c r="K116" s="199" t="s">
        <v>2531</v>
      </c>
      <c r="L116" s="44"/>
      <c r="M116" s="204" t="s">
        <v>19</v>
      </c>
      <c r="N116" s="205" t="s">
        <v>44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08" t="s">
        <v>724</v>
      </c>
      <c r="AT116" s="208" t="s">
        <v>137</v>
      </c>
      <c r="AU116" s="208" t="s">
        <v>83</v>
      </c>
      <c r="AY116" s="18" t="s">
        <v>142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8" t="s">
        <v>81</v>
      </c>
      <c r="BK116" s="209">
        <f>ROUND(I116*H116,2)</f>
        <v>0</v>
      </c>
      <c r="BL116" s="18" t="s">
        <v>724</v>
      </c>
      <c r="BM116" s="208" t="s">
        <v>2575</v>
      </c>
    </row>
    <row r="117" s="1" customFormat="1" ht="16.5" customHeight="1">
      <c r="B117" s="39"/>
      <c r="C117" s="264" t="s">
        <v>191</v>
      </c>
      <c r="D117" s="264" t="s">
        <v>283</v>
      </c>
      <c r="E117" s="265" t="s">
        <v>2576</v>
      </c>
      <c r="F117" s="266" t="s">
        <v>2577</v>
      </c>
      <c r="G117" s="267" t="s">
        <v>234</v>
      </c>
      <c r="H117" s="268">
        <v>7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4"/>
      <c r="P117" s="206">
        <f>O117*H117</f>
        <v>0</v>
      </c>
      <c r="Q117" s="206">
        <v>0.018499999999999999</v>
      </c>
      <c r="R117" s="206">
        <f>Q117*H117</f>
        <v>0.1295</v>
      </c>
      <c r="S117" s="206">
        <v>0</v>
      </c>
      <c r="T117" s="207">
        <f>S117*H117</f>
        <v>0</v>
      </c>
      <c r="AR117" s="208" t="s">
        <v>2568</v>
      </c>
      <c r="AT117" s="208" t="s">
        <v>283</v>
      </c>
      <c r="AU117" s="208" t="s">
        <v>83</v>
      </c>
      <c r="AY117" s="18" t="s">
        <v>142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8" t="s">
        <v>81</v>
      </c>
      <c r="BK117" s="209">
        <f>ROUND(I117*H117,2)</f>
        <v>0</v>
      </c>
      <c r="BL117" s="18" t="s">
        <v>724</v>
      </c>
      <c r="BM117" s="208" t="s">
        <v>2578</v>
      </c>
    </row>
    <row r="118" s="1" customFormat="1" ht="24" customHeight="1">
      <c r="B118" s="39"/>
      <c r="C118" s="197" t="s">
        <v>8</v>
      </c>
      <c r="D118" s="197" t="s">
        <v>137</v>
      </c>
      <c r="E118" s="198" t="s">
        <v>2579</v>
      </c>
      <c r="F118" s="199" t="s">
        <v>2580</v>
      </c>
      <c r="G118" s="200" t="s">
        <v>234</v>
      </c>
      <c r="H118" s="201">
        <v>4</v>
      </c>
      <c r="I118" s="202"/>
      <c r="J118" s="203">
        <f>ROUND(I118*H118,2)</f>
        <v>0</v>
      </c>
      <c r="K118" s="199" t="s">
        <v>2531</v>
      </c>
      <c r="L118" s="44"/>
      <c r="M118" s="204" t="s">
        <v>19</v>
      </c>
      <c r="N118" s="205" t="s">
        <v>44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08" t="s">
        <v>724</v>
      </c>
      <c r="AT118" s="208" t="s">
        <v>137</v>
      </c>
      <c r="AU118" s="208" t="s">
        <v>83</v>
      </c>
      <c r="AY118" s="18" t="s">
        <v>142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8" t="s">
        <v>81</v>
      </c>
      <c r="BK118" s="209">
        <f>ROUND(I118*H118,2)</f>
        <v>0</v>
      </c>
      <c r="BL118" s="18" t="s">
        <v>724</v>
      </c>
      <c r="BM118" s="208" t="s">
        <v>2581</v>
      </c>
    </row>
    <row r="119" s="1" customFormat="1" ht="24" customHeight="1">
      <c r="B119" s="39"/>
      <c r="C119" s="197" t="s">
        <v>209</v>
      </c>
      <c r="D119" s="197" t="s">
        <v>137</v>
      </c>
      <c r="E119" s="198" t="s">
        <v>2582</v>
      </c>
      <c r="F119" s="199" t="s">
        <v>2583</v>
      </c>
      <c r="G119" s="200" t="s">
        <v>234</v>
      </c>
      <c r="H119" s="201">
        <v>1</v>
      </c>
      <c r="I119" s="202"/>
      <c r="J119" s="203">
        <f>ROUND(I119*H119,2)</f>
        <v>0</v>
      </c>
      <c r="K119" s="199" t="s">
        <v>2531</v>
      </c>
      <c r="L119" s="44"/>
      <c r="M119" s="204" t="s">
        <v>19</v>
      </c>
      <c r="N119" s="205" t="s">
        <v>44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08" t="s">
        <v>724</v>
      </c>
      <c r="AT119" s="208" t="s">
        <v>137</v>
      </c>
      <c r="AU119" s="208" t="s">
        <v>83</v>
      </c>
      <c r="AY119" s="18" t="s">
        <v>142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8" t="s">
        <v>81</v>
      </c>
      <c r="BK119" s="209">
        <f>ROUND(I119*H119,2)</f>
        <v>0</v>
      </c>
      <c r="BL119" s="18" t="s">
        <v>724</v>
      </c>
      <c r="BM119" s="208" t="s">
        <v>2584</v>
      </c>
    </row>
    <row r="120" s="1" customFormat="1" ht="16.5" customHeight="1">
      <c r="B120" s="39"/>
      <c r="C120" s="197" t="s">
        <v>282</v>
      </c>
      <c r="D120" s="197" t="s">
        <v>137</v>
      </c>
      <c r="E120" s="198" t="s">
        <v>2585</v>
      </c>
      <c r="F120" s="199" t="s">
        <v>2586</v>
      </c>
      <c r="G120" s="200" t="s">
        <v>234</v>
      </c>
      <c r="H120" s="201">
        <v>7</v>
      </c>
      <c r="I120" s="202"/>
      <c r="J120" s="203">
        <f>ROUND(I120*H120,2)</f>
        <v>0</v>
      </c>
      <c r="K120" s="199" t="s">
        <v>2531</v>
      </c>
      <c r="L120" s="44"/>
      <c r="M120" s="204" t="s">
        <v>19</v>
      </c>
      <c r="N120" s="205" t="s">
        <v>44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08" t="s">
        <v>724</v>
      </c>
      <c r="AT120" s="208" t="s">
        <v>137</v>
      </c>
      <c r="AU120" s="208" t="s">
        <v>83</v>
      </c>
      <c r="AY120" s="18" t="s">
        <v>142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8" t="s">
        <v>81</v>
      </c>
      <c r="BK120" s="209">
        <f>ROUND(I120*H120,2)</f>
        <v>0</v>
      </c>
      <c r="BL120" s="18" t="s">
        <v>724</v>
      </c>
      <c r="BM120" s="208" t="s">
        <v>2587</v>
      </c>
    </row>
    <row r="121" s="1" customFormat="1" ht="16.5" customHeight="1">
      <c r="B121" s="39"/>
      <c r="C121" s="264" t="s">
        <v>291</v>
      </c>
      <c r="D121" s="264" t="s">
        <v>283</v>
      </c>
      <c r="E121" s="265" t="s">
        <v>2588</v>
      </c>
      <c r="F121" s="266" t="s">
        <v>2589</v>
      </c>
      <c r="G121" s="267" t="s">
        <v>234</v>
      </c>
      <c r="H121" s="268">
        <v>5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08" t="s">
        <v>2568</v>
      </c>
      <c r="AT121" s="208" t="s">
        <v>283</v>
      </c>
      <c r="AU121" s="208" t="s">
        <v>83</v>
      </c>
      <c r="AY121" s="18" t="s">
        <v>142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8" t="s">
        <v>81</v>
      </c>
      <c r="BK121" s="209">
        <f>ROUND(I121*H121,2)</f>
        <v>0</v>
      </c>
      <c r="BL121" s="18" t="s">
        <v>724</v>
      </c>
      <c r="BM121" s="208" t="s">
        <v>2590</v>
      </c>
    </row>
    <row r="122" s="1" customFormat="1">
      <c r="B122" s="39"/>
      <c r="C122" s="40"/>
      <c r="D122" s="228" t="s">
        <v>213</v>
      </c>
      <c r="E122" s="40"/>
      <c r="F122" s="259" t="s">
        <v>2591</v>
      </c>
      <c r="G122" s="40"/>
      <c r="H122" s="40"/>
      <c r="I122" s="136"/>
      <c r="J122" s="40"/>
      <c r="K122" s="40"/>
      <c r="L122" s="44"/>
      <c r="M122" s="260"/>
      <c r="N122" s="84"/>
      <c r="O122" s="84"/>
      <c r="P122" s="84"/>
      <c r="Q122" s="84"/>
      <c r="R122" s="84"/>
      <c r="S122" s="84"/>
      <c r="T122" s="85"/>
      <c r="AT122" s="18" t="s">
        <v>213</v>
      </c>
      <c r="AU122" s="18" t="s">
        <v>83</v>
      </c>
    </row>
    <row r="123" s="1" customFormat="1" ht="16.5" customHeight="1">
      <c r="B123" s="39"/>
      <c r="C123" s="264" t="s">
        <v>294</v>
      </c>
      <c r="D123" s="264" t="s">
        <v>283</v>
      </c>
      <c r="E123" s="265" t="s">
        <v>2592</v>
      </c>
      <c r="F123" s="266" t="s">
        <v>2593</v>
      </c>
      <c r="G123" s="267" t="s">
        <v>234</v>
      </c>
      <c r="H123" s="268">
        <v>2</v>
      </c>
      <c r="I123" s="269"/>
      <c r="J123" s="270">
        <f>ROUND(I123*H123,2)</f>
        <v>0</v>
      </c>
      <c r="K123" s="266" t="s">
        <v>19</v>
      </c>
      <c r="L123" s="271"/>
      <c r="M123" s="272" t="s">
        <v>19</v>
      </c>
      <c r="N123" s="273" t="s">
        <v>44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08" t="s">
        <v>2568</v>
      </c>
      <c r="AT123" s="208" t="s">
        <v>283</v>
      </c>
      <c r="AU123" s="208" t="s">
        <v>83</v>
      </c>
      <c r="AY123" s="18" t="s">
        <v>142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8" t="s">
        <v>81</v>
      </c>
      <c r="BK123" s="209">
        <f>ROUND(I123*H123,2)</f>
        <v>0</v>
      </c>
      <c r="BL123" s="18" t="s">
        <v>724</v>
      </c>
      <c r="BM123" s="208" t="s">
        <v>2594</v>
      </c>
    </row>
    <row r="124" s="1" customFormat="1">
      <c r="B124" s="39"/>
      <c r="C124" s="40"/>
      <c r="D124" s="228" t="s">
        <v>213</v>
      </c>
      <c r="E124" s="40"/>
      <c r="F124" s="259" t="s">
        <v>2595</v>
      </c>
      <c r="G124" s="40"/>
      <c r="H124" s="40"/>
      <c r="I124" s="136"/>
      <c r="J124" s="40"/>
      <c r="K124" s="40"/>
      <c r="L124" s="44"/>
      <c r="M124" s="260"/>
      <c r="N124" s="84"/>
      <c r="O124" s="84"/>
      <c r="P124" s="84"/>
      <c r="Q124" s="84"/>
      <c r="R124" s="84"/>
      <c r="S124" s="84"/>
      <c r="T124" s="85"/>
      <c r="AT124" s="18" t="s">
        <v>213</v>
      </c>
      <c r="AU124" s="18" t="s">
        <v>83</v>
      </c>
    </row>
    <row r="125" s="1" customFormat="1" ht="48" customHeight="1">
      <c r="B125" s="39"/>
      <c r="C125" s="197" t="s">
        <v>297</v>
      </c>
      <c r="D125" s="197" t="s">
        <v>137</v>
      </c>
      <c r="E125" s="198" t="s">
        <v>2596</v>
      </c>
      <c r="F125" s="199" t="s">
        <v>2597</v>
      </c>
      <c r="G125" s="200" t="s">
        <v>201</v>
      </c>
      <c r="H125" s="201">
        <v>290</v>
      </c>
      <c r="I125" s="202"/>
      <c r="J125" s="203">
        <f>ROUND(I125*H125,2)</f>
        <v>0</v>
      </c>
      <c r="K125" s="199" t="s">
        <v>2531</v>
      </c>
      <c r="L125" s="44"/>
      <c r="M125" s="204" t="s">
        <v>19</v>
      </c>
      <c r="N125" s="205" t="s">
        <v>44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08" t="s">
        <v>724</v>
      </c>
      <c r="AT125" s="208" t="s">
        <v>137</v>
      </c>
      <c r="AU125" s="208" t="s">
        <v>83</v>
      </c>
      <c r="AY125" s="18" t="s">
        <v>142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8" t="s">
        <v>81</v>
      </c>
      <c r="BK125" s="209">
        <f>ROUND(I125*H125,2)</f>
        <v>0</v>
      </c>
      <c r="BL125" s="18" t="s">
        <v>724</v>
      </c>
      <c r="BM125" s="208" t="s">
        <v>2598</v>
      </c>
    </row>
    <row r="126" s="1" customFormat="1" ht="24" customHeight="1">
      <c r="B126" s="39"/>
      <c r="C126" s="197" t="s">
        <v>7</v>
      </c>
      <c r="D126" s="197" t="s">
        <v>137</v>
      </c>
      <c r="E126" s="198" t="s">
        <v>2599</v>
      </c>
      <c r="F126" s="199" t="s">
        <v>2600</v>
      </c>
      <c r="G126" s="200" t="s">
        <v>201</v>
      </c>
      <c r="H126" s="201">
        <v>10.5</v>
      </c>
      <c r="I126" s="202"/>
      <c r="J126" s="203">
        <f>ROUND(I126*H126,2)</f>
        <v>0</v>
      </c>
      <c r="K126" s="199" t="s">
        <v>2531</v>
      </c>
      <c r="L126" s="44"/>
      <c r="M126" s="204" t="s">
        <v>19</v>
      </c>
      <c r="N126" s="205" t="s">
        <v>44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08" t="s">
        <v>724</v>
      </c>
      <c r="AT126" s="208" t="s">
        <v>137</v>
      </c>
      <c r="AU126" s="208" t="s">
        <v>83</v>
      </c>
      <c r="AY126" s="18" t="s">
        <v>142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8" t="s">
        <v>81</v>
      </c>
      <c r="BK126" s="209">
        <f>ROUND(I126*H126,2)</f>
        <v>0</v>
      </c>
      <c r="BL126" s="18" t="s">
        <v>724</v>
      </c>
      <c r="BM126" s="208" t="s">
        <v>2601</v>
      </c>
    </row>
    <row r="127" s="13" customFormat="1">
      <c r="B127" s="238"/>
      <c r="C127" s="239"/>
      <c r="D127" s="228" t="s">
        <v>203</v>
      </c>
      <c r="E127" s="240" t="s">
        <v>19</v>
      </c>
      <c r="F127" s="241" t="s">
        <v>2602</v>
      </c>
      <c r="G127" s="239"/>
      <c r="H127" s="240" t="s">
        <v>19</v>
      </c>
      <c r="I127" s="242"/>
      <c r="J127" s="239"/>
      <c r="K127" s="239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203</v>
      </c>
      <c r="AU127" s="247" t="s">
        <v>83</v>
      </c>
      <c r="AV127" s="13" t="s">
        <v>81</v>
      </c>
      <c r="AW127" s="13" t="s">
        <v>34</v>
      </c>
      <c r="AX127" s="13" t="s">
        <v>73</v>
      </c>
      <c r="AY127" s="247" t="s">
        <v>142</v>
      </c>
    </row>
    <row r="128" s="12" customFormat="1">
      <c r="B128" s="226"/>
      <c r="C128" s="227"/>
      <c r="D128" s="228" t="s">
        <v>203</v>
      </c>
      <c r="E128" s="229" t="s">
        <v>19</v>
      </c>
      <c r="F128" s="230" t="s">
        <v>2603</v>
      </c>
      <c r="G128" s="227"/>
      <c r="H128" s="231">
        <v>10.5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203</v>
      </c>
      <c r="AU128" s="237" t="s">
        <v>83</v>
      </c>
      <c r="AV128" s="12" t="s">
        <v>83</v>
      </c>
      <c r="AW128" s="12" t="s">
        <v>34</v>
      </c>
      <c r="AX128" s="12" t="s">
        <v>81</v>
      </c>
      <c r="AY128" s="237" t="s">
        <v>142</v>
      </c>
    </row>
    <row r="129" s="1" customFormat="1" ht="16.5" customHeight="1">
      <c r="B129" s="39"/>
      <c r="C129" s="264" t="s">
        <v>302</v>
      </c>
      <c r="D129" s="264" t="s">
        <v>283</v>
      </c>
      <c r="E129" s="265" t="s">
        <v>2604</v>
      </c>
      <c r="F129" s="266" t="s">
        <v>2605</v>
      </c>
      <c r="G129" s="267" t="s">
        <v>390</v>
      </c>
      <c r="H129" s="268">
        <v>186.31</v>
      </c>
      <c r="I129" s="269"/>
      <c r="J129" s="270">
        <f>ROUND(I129*H129,2)</f>
        <v>0</v>
      </c>
      <c r="K129" s="266" t="s">
        <v>2531</v>
      </c>
      <c r="L129" s="271"/>
      <c r="M129" s="272" t="s">
        <v>19</v>
      </c>
      <c r="N129" s="273" t="s">
        <v>44</v>
      </c>
      <c r="O129" s="84"/>
      <c r="P129" s="206">
        <f>O129*H129</f>
        <v>0</v>
      </c>
      <c r="Q129" s="206">
        <v>0.001</v>
      </c>
      <c r="R129" s="206">
        <f>Q129*H129</f>
        <v>0.18631</v>
      </c>
      <c r="S129" s="206">
        <v>0</v>
      </c>
      <c r="T129" s="207">
        <f>S129*H129</f>
        <v>0</v>
      </c>
      <c r="AR129" s="208" t="s">
        <v>1083</v>
      </c>
      <c r="AT129" s="208" t="s">
        <v>283</v>
      </c>
      <c r="AU129" s="208" t="s">
        <v>83</v>
      </c>
      <c r="AY129" s="18" t="s">
        <v>142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81</v>
      </c>
      <c r="BK129" s="209">
        <f>ROUND(I129*H129,2)</f>
        <v>0</v>
      </c>
      <c r="BL129" s="18" t="s">
        <v>1083</v>
      </c>
      <c r="BM129" s="208" t="s">
        <v>2606</v>
      </c>
    </row>
    <row r="130" s="12" customFormat="1">
      <c r="B130" s="226"/>
      <c r="C130" s="227"/>
      <c r="D130" s="228" t="s">
        <v>203</v>
      </c>
      <c r="E130" s="229" t="s">
        <v>19</v>
      </c>
      <c r="F130" s="230" t="s">
        <v>2607</v>
      </c>
      <c r="G130" s="227"/>
      <c r="H130" s="231">
        <v>186.31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203</v>
      </c>
      <c r="AU130" s="237" t="s">
        <v>83</v>
      </c>
      <c r="AV130" s="12" t="s">
        <v>83</v>
      </c>
      <c r="AW130" s="12" t="s">
        <v>34</v>
      </c>
      <c r="AX130" s="12" t="s">
        <v>81</v>
      </c>
      <c r="AY130" s="237" t="s">
        <v>142</v>
      </c>
    </row>
    <row r="131" s="1" customFormat="1" ht="16.5" customHeight="1">
      <c r="B131" s="39"/>
      <c r="C131" s="197" t="s">
        <v>305</v>
      </c>
      <c r="D131" s="197" t="s">
        <v>137</v>
      </c>
      <c r="E131" s="198" t="s">
        <v>2608</v>
      </c>
      <c r="F131" s="199" t="s">
        <v>2609</v>
      </c>
      <c r="G131" s="200" t="s">
        <v>234</v>
      </c>
      <c r="H131" s="201">
        <v>22</v>
      </c>
      <c r="I131" s="202"/>
      <c r="J131" s="203">
        <f>ROUND(I131*H131,2)</f>
        <v>0</v>
      </c>
      <c r="K131" s="199" t="s">
        <v>2531</v>
      </c>
      <c r="L131" s="44"/>
      <c r="M131" s="204" t="s">
        <v>19</v>
      </c>
      <c r="N131" s="205" t="s">
        <v>44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AR131" s="208" t="s">
        <v>724</v>
      </c>
      <c r="AT131" s="208" t="s">
        <v>137</v>
      </c>
      <c r="AU131" s="208" t="s">
        <v>83</v>
      </c>
      <c r="AY131" s="18" t="s">
        <v>142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8" t="s">
        <v>81</v>
      </c>
      <c r="BK131" s="209">
        <f>ROUND(I131*H131,2)</f>
        <v>0</v>
      </c>
      <c r="BL131" s="18" t="s">
        <v>724</v>
      </c>
      <c r="BM131" s="208" t="s">
        <v>2610</v>
      </c>
    </row>
    <row r="132" s="12" customFormat="1">
      <c r="B132" s="226"/>
      <c r="C132" s="227"/>
      <c r="D132" s="228" t="s">
        <v>203</v>
      </c>
      <c r="E132" s="229" t="s">
        <v>19</v>
      </c>
      <c r="F132" s="230" t="s">
        <v>2611</v>
      </c>
      <c r="G132" s="227"/>
      <c r="H132" s="231">
        <v>22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203</v>
      </c>
      <c r="AU132" s="237" t="s">
        <v>83</v>
      </c>
      <c r="AV132" s="12" t="s">
        <v>83</v>
      </c>
      <c r="AW132" s="12" t="s">
        <v>34</v>
      </c>
      <c r="AX132" s="12" t="s">
        <v>81</v>
      </c>
      <c r="AY132" s="237" t="s">
        <v>142</v>
      </c>
    </row>
    <row r="133" s="1" customFormat="1" ht="16.5" customHeight="1">
      <c r="B133" s="39"/>
      <c r="C133" s="264" t="s">
        <v>308</v>
      </c>
      <c r="D133" s="264" t="s">
        <v>283</v>
      </c>
      <c r="E133" s="265" t="s">
        <v>2612</v>
      </c>
      <c r="F133" s="266" t="s">
        <v>2613</v>
      </c>
      <c r="G133" s="267" t="s">
        <v>234</v>
      </c>
      <c r="H133" s="268">
        <v>7</v>
      </c>
      <c r="I133" s="269"/>
      <c r="J133" s="270">
        <f>ROUND(I133*H133,2)</f>
        <v>0</v>
      </c>
      <c r="K133" s="266" t="s">
        <v>2531</v>
      </c>
      <c r="L133" s="271"/>
      <c r="M133" s="272" t="s">
        <v>19</v>
      </c>
      <c r="N133" s="273" t="s">
        <v>44</v>
      </c>
      <c r="O133" s="84"/>
      <c r="P133" s="206">
        <f>O133*H133</f>
        <v>0</v>
      </c>
      <c r="Q133" s="206">
        <v>0.00016000000000000001</v>
      </c>
      <c r="R133" s="206">
        <f>Q133*H133</f>
        <v>0.0011200000000000001</v>
      </c>
      <c r="S133" s="206">
        <v>0</v>
      </c>
      <c r="T133" s="207">
        <f>S133*H133</f>
        <v>0</v>
      </c>
      <c r="AR133" s="208" t="s">
        <v>1083</v>
      </c>
      <c r="AT133" s="208" t="s">
        <v>283</v>
      </c>
      <c r="AU133" s="208" t="s">
        <v>83</v>
      </c>
      <c r="AY133" s="18" t="s">
        <v>142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8" t="s">
        <v>81</v>
      </c>
      <c r="BK133" s="209">
        <f>ROUND(I133*H133,2)</f>
        <v>0</v>
      </c>
      <c r="BL133" s="18" t="s">
        <v>1083</v>
      </c>
      <c r="BM133" s="208" t="s">
        <v>2614</v>
      </c>
    </row>
    <row r="134" s="1" customFormat="1" ht="16.5" customHeight="1">
      <c r="B134" s="39"/>
      <c r="C134" s="264" t="s">
        <v>311</v>
      </c>
      <c r="D134" s="264" t="s">
        <v>283</v>
      </c>
      <c r="E134" s="265" t="s">
        <v>2615</v>
      </c>
      <c r="F134" s="266" t="s">
        <v>2616</v>
      </c>
      <c r="G134" s="267" t="s">
        <v>234</v>
      </c>
      <c r="H134" s="268">
        <v>15</v>
      </c>
      <c r="I134" s="269"/>
      <c r="J134" s="270">
        <f>ROUND(I134*H134,2)</f>
        <v>0</v>
      </c>
      <c r="K134" s="266" t="s">
        <v>2531</v>
      </c>
      <c r="L134" s="271"/>
      <c r="M134" s="272" t="s">
        <v>19</v>
      </c>
      <c r="N134" s="273" t="s">
        <v>44</v>
      </c>
      <c r="O134" s="84"/>
      <c r="P134" s="206">
        <f>O134*H134</f>
        <v>0</v>
      </c>
      <c r="Q134" s="206">
        <v>0.00023000000000000001</v>
      </c>
      <c r="R134" s="206">
        <f>Q134*H134</f>
        <v>0.0034499999999999999</v>
      </c>
      <c r="S134" s="206">
        <v>0</v>
      </c>
      <c r="T134" s="207">
        <f>S134*H134</f>
        <v>0</v>
      </c>
      <c r="AR134" s="208" t="s">
        <v>1083</v>
      </c>
      <c r="AT134" s="208" t="s">
        <v>283</v>
      </c>
      <c r="AU134" s="208" t="s">
        <v>83</v>
      </c>
      <c r="AY134" s="18" t="s">
        <v>142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8" t="s">
        <v>81</v>
      </c>
      <c r="BK134" s="209">
        <f>ROUND(I134*H134,2)</f>
        <v>0</v>
      </c>
      <c r="BL134" s="18" t="s">
        <v>1083</v>
      </c>
      <c r="BM134" s="208" t="s">
        <v>2617</v>
      </c>
    </row>
    <row r="135" s="1" customFormat="1" ht="48" customHeight="1">
      <c r="B135" s="39"/>
      <c r="C135" s="197" t="s">
        <v>314</v>
      </c>
      <c r="D135" s="197" t="s">
        <v>137</v>
      </c>
      <c r="E135" s="198" t="s">
        <v>2618</v>
      </c>
      <c r="F135" s="199" t="s">
        <v>2619</v>
      </c>
      <c r="G135" s="200" t="s">
        <v>234</v>
      </c>
      <c r="H135" s="201">
        <v>1</v>
      </c>
      <c r="I135" s="202"/>
      <c r="J135" s="203">
        <f>ROUND(I135*H135,2)</f>
        <v>0</v>
      </c>
      <c r="K135" s="199" t="s">
        <v>2531</v>
      </c>
      <c r="L135" s="44"/>
      <c r="M135" s="204" t="s">
        <v>19</v>
      </c>
      <c r="N135" s="205" t="s">
        <v>44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AR135" s="208" t="s">
        <v>724</v>
      </c>
      <c r="AT135" s="208" t="s">
        <v>137</v>
      </c>
      <c r="AU135" s="208" t="s">
        <v>83</v>
      </c>
      <c r="AY135" s="18" t="s">
        <v>142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81</v>
      </c>
      <c r="BK135" s="209">
        <f>ROUND(I135*H135,2)</f>
        <v>0</v>
      </c>
      <c r="BL135" s="18" t="s">
        <v>724</v>
      </c>
      <c r="BM135" s="208" t="s">
        <v>2620</v>
      </c>
    </row>
    <row r="136" s="1" customFormat="1" ht="48" customHeight="1">
      <c r="B136" s="39"/>
      <c r="C136" s="197" t="s">
        <v>317</v>
      </c>
      <c r="D136" s="197" t="s">
        <v>137</v>
      </c>
      <c r="E136" s="198" t="s">
        <v>2621</v>
      </c>
      <c r="F136" s="199" t="s">
        <v>2622</v>
      </c>
      <c r="G136" s="200" t="s">
        <v>201</v>
      </c>
      <c r="H136" s="201">
        <v>212.625</v>
      </c>
      <c r="I136" s="202"/>
      <c r="J136" s="203">
        <f>ROUND(I136*H136,2)</f>
        <v>0</v>
      </c>
      <c r="K136" s="199" t="s">
        <v>2531</v>
      </c>
      <c r="L136" s="44"/>
      <c r="M136" s="204" t="s">
        <v>19</v>
      </c>
      <c r="N136" s="205" t="s">
        <v>44</v>
      </c>
      <c r="O136" s="84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08" t="s">
        <v>724</v>
      </c>
      <c r="AT136" s="208" t="s">
        <v>137</v>
      </c>
      <c r="AU136" s="208" t="s">
        <v>83</v>
      </c>
      <c r="AY136" s="18" t="s">
        <v>142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8" t="s">
        <v>81</v>
      </c>
      <c r="BK136" s="209">
        <f>ROUND(I136*H136,2)</f>
        <v>0</v>
      </c>
      <c r="BL136" s="18" t="s">
        <v>724</v>
      </c>
      <c r="BM136" s="208" t="s">
        <v>2623</v>
      </c>
    </row>
    <row r="137" s="12" customFormat="1">
      <c r="B137" s="226"/>
      <c r="C137" s="227"/>
      <c r="D137" s="228" t="s">
        <v>203</v>
      </c>
      <c r="E137" s="229" t="s">
        <v>19</v>
      </c>
      <c r="F137" s="230" t="s">
        <v>2624</v>
      </c>
      <c r="G137" s="227"/>
      <c r="H137" s="231">
        <v>82.424999999999997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203</v>
      </c>
      <c r="AU137" s="237" t="s">
        <v>83</v>
      </c>
      <c r="AV137" s="12" t="s">
        <v>83</v>
      </c>
      <c r="AW137" s="12" t="s">
        <v>34</v>
      </c>
      <c r="AX137" s="12" t="s">
        <v>73</v>
      </c>
      <c r="AY137" s="237" t="s">
        <v>142</v>
      </c>
    </row>
    <row r="138" s="12" customFormat="1">
      <c r="B138" s="226"/>
      <c r="C138" s="227"/>
      <c r="D138" s="228" t="s">
        <v>203</v>
      </c>
      <c r="E138" s="229" t="s">
        <v>19</v>
      </c>
      <c r="F138" s="230" t="s">
        <v>2625</v>
      </c>
      <c r="G138" s="227"/>
      <c r="H138" s="231">
        <v>130.19999999999999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203</v>
      </c>
      <c r="AU138" s="237" t="s">
        <v>83</v>
      </c>
      <c r="AV138" s="12" t="s">
        <v>83</v>
      </c>
      <c r="AW138" s="12" t="s">
        <v>34</v>
      </c>
      <c r="AX138" s="12" t="s">
        <v>73</v>
      </c>
      <c r="AY138" s="237" t="s">
        <v>142</v>
      </c>
    </row>
    <row r="139" s="14" customFormat="1">
      <c r="B139" s="248"/>
      <c r="C139" s="249"/>
      <c r="D139" s="228" t="s">
        <v>203</v>
      </c>
      <c r="E139" s="250" t="s">
        <v>19</v>
      </c>
      <c r="F139" s="251" t="s">
        <v>208</v>
      </c>
      <c r="G139" s="249"/>
      <c r="H139" s="252">
        <v>212.625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203</v>
      </c>
      <c r="AU139" s="258" t="s">
        <v>83</v>
      </c>
      <c r="AV139" s="14" t="s">
        <v>141</v>
      </c>
      <c r="AW139" s="14" t="s">
        <v>34</v>
      </c>
      <c r="AX139" s="14" t="s">
        <v>81</v>
      </c>
      <c r="AY139" s="258" t="s">
        <v>142</v>
      </c>
    </row>
    <row r="140" s="1" customFormat="1" ht="16.5" customHeight="1">
      <c r="B140" s="39"/>
      <c r="C140" s="264" t="s">
        <v>320</v>
      </c>
      <c r="D140" s="264" t="s">
        <v>283</v>
      </c>
      <c r="E140" s="265" t="s">
        <v>2626</v>
      </c>
      <c r="F140" s="266" t="s">
        <v>2627</v>
      </c>
      <c r="G140" s="267" t="s">
        <v>201</v>
      </c>
      <c r="H140" s="268">
        <v>82.424999999999997</v>
      </c>
      <c r="I140" s="269"/>
      <c r="J140" s="270">
        <f>ROUND(I140*H140,2)</f>
        <v>0</v>
      </c>
      <c r="K140" s="266" t="s">
        <v>2531</v>
      </c>
      <c r="L140" s="271"/>
      <c r="M140" s="272" t="s">
        <v>19</v>
      </c>
      <c r="N140" s="273" t="s">
        <v>44</v>
      </c>
      <c r="O140" s="84"/>
      <c r="P140" s="206">
        <f>O140*H140</f>
        <v>0</v>
      </c>
      <c r="Q140" s="206">
        <v>0.00012</v>
      </c>
      <c r="R140" s="206">
        <f>Q140*H140</f>
        <v>0.0098910000000000005</v>
      </c>
      <c r="S140" s="206">
        <v>0</v>
      </c>
      <c r="T140" s="207">
        <f>S140*H140</f>
        <v>0</v>
      </c>
      <c r="AR140" s="208" t="s">
        <v>1083</v>
      </c>
      <c r="AT140" s="208" t="s">
        <v>283</v>
      </c>
      <c r="AU140" s="208" t="s">
        <v>83</v>
      </c>
      <c r="AY140" s="18" t="s">
        <v>142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8" t="s">
        <v>81</v>
      </c>
      <c r="BK140" s="209">
        <f>ROUND(I140*H140,2)</f>
        <v>0</v>
      </c>
      <c r="BL140" s="18" t="s">
        <v>1083</v>
      </c>
      <c r="BM140" s="208" t="s">
        <v>2628</v>
      </c>
    </row>
    <row r="141" s="12" customFormat="1">
      <c r="B141" s="226"/>
      <c r="C141" s="227"/>
      <c r="D141" s="228" t="s">
        <v>203</v>
      </c>
      <c r="E141" s="229" t="s">
        <v>19</v>
      </c>
      <c r="F141" s="230" t="s">
        <v>2624</v>
      </c>
      <c r="G141" s="227"/>
      <c r="H141" s="231">
        <v>82.424999999999997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203</v>
      </c>
      <c r="AU141" s="237" t="s">
        <v>83</v>
      </c>
      <c r="AV141" s="12" t="s">
        <v>83</v>
      </c>
      <c r="AW141" s="12" t="s">
        <v>34</v>
      </c>
      <c r="AX141" s="12" t="s">
        <v>81</v>
      </c>
      <c r="AY141" s="237" t="s">
        <v>142</v>
      </c>
    </row>
    <row r="142" s="1" customFormat="1" ht="16.5" customHeight="1">
      <c r="B142" s="39"/>
      <c r="C142" s="264" t="s">
        <v>323</v>
      </c>
      <c r="D142" s="264" t="s">
        <v>283</v>
      </c>
      <c r="E142" s="265" t="s">
        <v>2629</v>
      </c>
      <c r="F142" s="266" t="s">
        <v>2630</v>
      </c>
      <c r="G142" s="267" t="s">
        <v>201</v>
      </c>
      <c r="H142" s="268">
        <v>1302</v>
      </c>
      <c r="I142" s="269"/>
      <c r="J142" s="270">
        <f>ROUND(I142*H142,2)</f>
        <v>0</v>
      </c>
      <c r="K142" s="266" t="s">
        <v>2531</v>
      </c>
      <c r="L142" s="271"/>
      <c r="M142" s="272" t="s">
        <v>19</v>
      </c>
      <c r="N142" s="273" t="s">
        <v>44</v>
      </c>
      <c r="O142" s="84"/>
      <c r="P142" s="206">
        <f>O142*H142</f>
        <v>0</v>
      </c>
      <c r="Q142" s="206">
        <v>0.00018000000000000001</v>
      </c>
      <c r="R142" s="206">
        <f>Q142*H142</f>
        <v>0.23436000000000001</v>
      </c>
      <c r="S142" s="206">
        <v>0</v>
      </c>
      <c r="T142" s="207">
        <f>S142*H142</f>
        <v>0</v>
      </c>
      <c r="AR142" s="208" t="s">
        <v>1083</v>
      </c>
      <c r="AT142" s="208" t="s">
        <v>283</v>
      </c>
      <c r="AU142" s="208" t="s">
        <v>83</v>
      </c>
      <c r="AY142" s="18" t="s">
        <v>142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8" t="s">
        <v>81</v>
      </c>
      <c r="BK142" s="209">
        <f>ROUND(I142*H142,2)</f>
        <v>0</v>
      </c>
      <c r="BL142" s="18" t="s">
        <v>1083</v>
      </c>
      <c r="BM142" s="208" t="s">
        <v>2631</v>
      </c>
    </row>
    <row r="143" s="12" customFormat="1">
      <c r="B143" s="226"/>
      <c r="C143" s="227"/>
      <c r="D143" s="228" t="s">
        <v>203</v>
      </c>
      <c r="E143" s="229" t="s">
        <v>19</v>
      </c>
      <c r="F143" s="230" t="s">
        <v>2632</v>
      </c>
      <c r="G143" s="227"/>
      <c r="H143" s="231">
        <v>1302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203</v>
      </c>
      <c r="AU143" s="237" t="s">
        <v>83</v>
      </c>
      <c r="AV143" s="12" t="s">
        <v>83</v>
      </c>
      <c r="AW143" s="12" t="s">
        <v>34</v>
      </c>
      <c r="AX143" s="12" t="s">
        <v>81</v>
      </c>
      <c r="AY143" s="237" t="s">
        <v>142</v>
      </c>
    </row>
    <row r="144" s="1" customFormat="1" ht="48" customHeight="1">
      <c r="B144" s="39"/>
      <c r="C144" s="197" t="s">
        <v>326</v>
      </c>
      <c r="D144" s="197" t="s">
        <v>137</v>
      </c>
      <c r="E144" s="198" t="s">
        <v>2633</v>
      </c>
      <c r="F144" s="199" t="s">
        <v>2634</v>
      </c>
      <c r="G144" s="200" t="s">
        <v>201</v>
      </c>
      <c r="H144" s="201">
        <v>401.625</v>
      </c>
      <c r="I144" s="202"/>
      <c r="J144" s="203">
        <f>ROUND(I144*H144,2)</f>
        <v>0</v>
      </c>
      <c r="K144" s="199" t="s">
        <v>2531</v>
      </c>
      <c r="L144" s="44"/>
      <c r="M144" s="204" t="s">
        <v>19</v>
      </c>
      <c r="N144" s="205" t="s">
        <v>44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08" t="s">
        <v>724</v>
      </c>
      <c r="AT144" s="208" t="s">
        <v>137</v>
      </c>
      <c r="AU144" s="208" t="s">
        <v>83</v>
      </c>
      <c r="AY144" s="18" t="s">
        <v>142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8" t="s">
        <v>81</v>
      </c>
      <c r="BK144" s="209">
        <f>ROUND(I144*H144,2)</f>
        <v>0</v>
      </c>
      <c r="BL144" s="18" t="s">
        <v>724</v>
      </c>
      <c r="BM144" s="208" t="s">
        <v>2635</v>
      </c>
    </row>
    <row r="145" s="12" customFormat="1">
      <c r="B145" s="226"/>
      <c r="C145" s="227"/>
      <c r="D145" s="228" t="s">
        <v>203</v>
      </c>
      <c r="E145" s="229" t="s">
        <v>19</v>
      </c>
      <c r="F145" s="230" t="s">
        <v>2636</v>
      </c>
      <c r="G145" s="227"/>
      <c r="H145" s="231">
        <v>401.625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203</v>
      </c>
      <c r="AU145" s="237" t="s">
        <v>83</v>
      </c>
      <c r="AV145" s="12" t="s">
        <v>83</v>
      </c>
      <c r="AW145" s="12" t="s">
        <v>34</v>
      </c>
      <c r="AX145" s="12" t="s">
        <v>81</v>
      </c>
      <c r="AY145" s="237" t="s">
        <v>142</v>
      </c>
    </row>
    <row r="146" s="1" customFormat="1" ht="16.5" customHeight="1">
      <c r="B146" s="39"/>
      <c r="C146" s="264" t="s">
        <v>329</v>
      </c>
      <c r="D146" s="264" t="s">
        <v>283</v>
      </c>
      <c r="E146" s="265" t="s">
        <v>2637</v>
      </c>
      <c r="F146" s="266" t="s">
        <v>2638</v>
      </c>
      <c r="G146" s="267" t="s">
        <v>201</v>
      </c>
      <c r="H146" s="268">
        <v>401.625</v>
      </c>
      <c r="I146" s="269"/>
      <c r="J146" s="270">
        <f>ROUND(I146*H146,2)</f>
        <v>0</v>
      </c>
      <c r="K146" s="266" t="s">
        <v>2531</v>
      </c>
      <c r="L146" s="271"/>
      <c r="M146" s="272" t="s">
        <v>19</v>
      </c>
      <c r="N146" s="273" t="s">
        <v>44</v>
      </c>
      <c r="O146" s="84"/>
      <c r="P146" s="206">
        <f>O146*H146</f>
        <v>0</v>
      </c>
      <c r="Q146" s="206">
        <v>0.00089999999999999998</v>
      </c>
      <c r="R146" s="206">
        <f>Q146*H146</f>
        <v>0.36146249999999996</v>
      </c>
      <c r="S146" s="206">
        <v>0</v>
      </c>
      <c r="T146" s="207">
        <f>S146*H146</f>
        <v>0</v>
      </c>
      <c r="AR146" s="208" t="s">
        <v>1083</v>
      </c>
      <c r="AT146" s="208" t="s">
        <v>283</v>
      </c>
      <c r="AU146" s="208" t="s">
        <v>83</v>
      </c>
      <c r="AY146" s="18" t="s">
        <v>142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8" t="s">
        <v>81</v>
      </c>
      <c r="BK146" s="209">
        <f>ROUND(I146*H146,2)</f>
        <v>0</v>
      </c>
      <c r="BL146" s="18" t="s">
        <v>1083</v>
      </c>
      <c r="BM146" s="208" t="s">
        <v>2639</v>
      </c>
    </row>
    <row r="147" s="12" customFormat="1">
      <c r="B147" s="226"/>
      <c r="C147" s="227"/>
      <c r="D147" s="228" t="s">
        <v>203</v>
      </c>
      <c r="E147" s="229" t="s">
        <v>19</v>
      </c>
      <c r="F147" s="230" t="s">
        <v>2636</v>
      </c>
      <c r="G147" s="227"/>
      <c r="H147" s="231">
        <v>401.625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203</v>
      </c>
      <c r="AU147" s="237" t="s">
        <v>83</v>
      </c>
      <c r="AV147" s="12" t="s">
        <v>83</v>
      </c>
      <c r="AW147" s="12" t="s">
        <v>34</v>
      </c>
      <c r="AX147" s="12" t="s">
        <v>81</v>
      </c>
      <c r="AY147" s="237" t="s">
        <v>142</v>
      </c>
    </row>
    <row r="148" s="11" customFormat="1" ht="22.8" customHeight="1">
      <c r="B148" s="210"/>
      <c r="C148" s="211"/>
      <c r="D148" s="212" t="s">
        <v>72</v>
      </c>
      <c r="E148" s="224" t="s">
        <v>2640</v>
      </c>
      <c r="F148" s="224" t="s">
        <v>2641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SUM(P149:P150)</f>
        <v>0</v>
      </c>
      <c r="Q148" s="218"/>
      <c r="R148" s="219">
        <f>SUM(R149:R150)</f>
        <v>0</v>
      </c>
      <c r="S148" s="218"/>
      <c r="T148" s="220">
        <f>SUM(T149:T150)</f>
        <v>0</v>
      </c>
      <c r="AR148" s="221" t="s">
        <v>147</v>
      </c>
      <c r="AT148" s="222" t="s">
        <v>72</v>
      </c>
      <c r="AU148" s="222" t="s">
        <v>81</v>
      </c>
      <c r="AY148" s="221" t="s">
        <v>142</v>
      </c>
      <c r="BK148" s="223">
        <f>SUM(BK149:BK150)</f>
        <v>0</v>
      </c>
    </row>
    <row r="149" s="1" customFormat="1" ht="16.5" customHeight="1">
      <c r="B149" s="39"/>
      <c r="C149" s="197" t="s">
        <v>287</v>
      </c>
      <c r="D149" s="197" t="s">
        <v>137</v>
      </c>
      <c r="E149" s="198" t="s">
        <v>2642</v>
      </c>
      <c r="F149" s="199" t="s">
        <v>2643</v>
      </c>
      <c r="G149" s="200" t="s">
        <v>234</v>
      </c>
      <c r="H149" s="201">
        <v>2</v>
      </c>
      <c r="I149" s="202"/>
      <c r="J149" s="203">
        <f>ROUND(I149*H149,2)</f>
        <v>0</v>
      </c>
      <c r="K149" s="199" t="s">
        <v>2531</v>
      </c>
      <c r="L149" s="44"/>
      <c r="M149" s="204" t="s">
        <v>19</v>
      </c>
      <c r="N149" s="205" t="s">
        <v>44</v>
      </c>
      <c r="O149" s="84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08" t="s">
        <v>724</v>
      </c>
      <c r="AT149" s="208" t="s">
        <v>137</v>
      </c>
      <c r="AU149" s="208" t="s">
        <v>83</v>
      </c>
      <c r="AY149" s="18" t="s">
        <v>142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8" t="s">
        <v>81</v>
      </c>
      <c r="BK149" s="209">
        <f>ROUND(I149*H149,2)</f>
        <v>0</v>
      </c>
      <c r="BL149" s="18" t="s">
        <v>724</v>
      </c>
      <c r="BM149" s="208" t="s">
        <v>2644</v>
      </c>
    </row>
    <row r="150" s="1" customFormat="1" ht="16.5" customHeight="1">
      <c r="B150" s="39"/>
      <c r="C150" s="264" t="s">
        <v>334</v>
      </c>
      <c r="D150" s="264" t="s">
        <v>283</v>
      </c>
      <c r="E150" s="265" t="s">
        <v>2645</v>
      </c>
      <c r="F150" s="266" t="s">
        <v>2646</v>
      </c>
      <c r="G150" s="267" t="s">
        <v>2647</v>
      </c>
      <c r="H150" s="268">
        <v>2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08" t="s">
        <v>2568</v>
      </c>
      <c r="AT150" s="208" t="s">
        <v>283</v>
      </c>
      <c r="AU150" s="208" t="s">
        <v>83</v>
      </c>
      <c r="AY150" s="18" t="s">
        <v>142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8" t="s">
        <v>81</v>
      </c>
      <c r="BK150" s="209">
        <f>ROUND(I150*H150,2)</f>
        <v>0</v>
      </c>
      <c r="BL150" s="18" t="s">
        <v>724</v>
      </c>
      <c r="BM150" s="208" t="s">
        <v>2648</v>
      </c>
    </row>
    <row r="151" s="11" customFormat="1" ht="22.8" customHeight="1">
      <c r="B151" s="210"/>
      <c r="C151" s="211"/>
      <c r="D151" s="212" t="s">
        <v>72</v>
      </c>
      <c r="E151" s="224" t="s">
        <v>2649</v>
      </c>
      <c r="F151" s="224" t="s">
        <v>2650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SUM(P152:P183)</f>
        <v>0</v>
      </c>
      <c r="Q151" s="218"/>
      <c r="R151" s="219">
        <f>SUM(R152:R183)</f>
        <v>115.30000196000002</v>
      </c>
      <c r="S151" s="218"/>
      <c r="T151" s="220">
        <f>SUM(T152:T183)</f>
        <v>0</v>
      </c>
      <c r="AR151" s="221" t="s">
        <v>147</v>
      </c>
      <c r="AT151" s="222" t="s">
        <v>72</v>
      </c>
      <c r="AU151" s="222" t="s">
        <v>81</v>
      </c>
      <c r="AY151" s="221" t="s">
        <v>142</v>
      </c>
      <c r="BK151" s="223">
        <f>SUM(BK152:BK183)</f>
        <v>0</v>
      </c>
    </row>
    <row r="152" s="1" customFormat="1" ht="72" customHeight="1">
      <c r="B152" s="39"/>
      <c r="C152" s="197" t="s">
        <v>338</v>
      </c>
      <c r="D152" s="197" t="s">
        <v>137</v>
      </c>
      <c r="E152" s="198" t="s">
        <v>2651</v>
      </c>
      <c r="F152" s="199" t="s">
        <v>2652</v>
      </c>
      <c r="G152" s="200" t="s">
        <v>234</v>
      </c>
      <c r="H152" s="201">
        <v>7</v>
      </c>
      <c r="I152" s="202"/>
      <c r="J152" s="203">
        <f>ROUND(I152*H152,2)</f>
        <v>0</v>
      </c>
      <c r="K152" s="199" t="s">
        <v>2531</v>
      </c>
      <c r="L152" s="44"/>
      <c r="M152" s="204" t="s">
        <v>19</v>
      </c>
      <c r="N152" s="205" t="s">
        <v>44</v>
      </c>
      <c r="O152" s="84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08" t="s">
        <v>724</v>
      </c>
      <c r="AT152" s="208" t="s">
        <v>137</v>
      </c>
      <c r="AU152" s="208" t="s">
        <v>83</v>
      </c>
      <c r="AY152" s="18" t="s">
        <v>142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8" t="s">
        <v>81</v>
      </c>
      <c r="BK152" s="209">
        <f>ROUND(I152*H152,2)</f>
        <v>0</v>
      </c>
      <c r="BL152" s="18" t="s">
        <v>724</v>
      </c>
      <c r="BM152" s="208" t="s">
        <v>2653</v>
      </c>
    </row>
    <row r="153" s="1" customFormat="1" ht="36" customHeight="1">
      <c r="B153" s="39"/>
      <c r="C153" s="197" t="s">
        <v>341</v>
      </c>
      <c r="D153" s="197" t="s">
        <v>137</v>
      </c>
      <c r="E153" s="198" t="s">
        <v>2654</v>
      </c>
      <c r="F153" s="199" t="s">
        <v>2655</v>
      </c>
      <c r="G153" s="200" t="s">
        <v>519</v>
      </c>
      <c r="H153" s="201">
        <v>5.8239999999999998</v>
      </c>
      <c r="I153" s="202"/>
      <c r="J153" s="203">
        <f>ROUND(I153*H153,2)</f>
        <v>0</v>
      </c>
      <c r="K153" s="199" t="s">
        <v>2531</v>
      </c>
      <c r="L153" s="44"/>
      <c r="M153" s="204" t="s">
        <v>19</v>
      </c>
      <c r="N153" s="205" t="s">
        <v>44</v>
      </c>
      <c r="O153" s="84"/>
      <c r="P153" s="206">
        <f>O153*H153</f>
        <v>0</v>
      </c>
      <c r="Q153" s="206">
        <v>2.45329</v>
      </c>
      <c r="R153" s="206">
        <f>Q153*H153</f>
        <v>14.28796096</v>
      </c>
      <c r="S153" s="206">
        <v>0</v>
      </c>
      <c r="T153" s="207">
        <f>S153*H153</f>
        <v>0</v>
      </c>
      <c r="AR153" s="208" t="s">
        <v>724</v>
      </c>
      <c r="AT153" s="208" t="s">
        <v>137</v>
      </c>
      <c r="AU153" s="208" t="s">
        <v>83</v>
      </c>
      <c r="AY153" s="18" t="s">
        <v>142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81</v>
      </c>
      <c r="BK153" s="209">
        <f>ROUND(I153*H153,2)</f>
        <v>0</v>
      </c>
      <c r="BL153" s="18" t="s">
        <v>724</v>
      </c>
      <c r="BM153" s="208" t="s">
        <v>2656</v>
      </c>
    </row>
    <row r="154" s="12" customFormat="1">
      <c r="B154" s="226"/>
      <c r="C154" s="227"/>
      <c r="D154" s="228" t="s">
        <v>203</v>
      </c>
      <c r="E154" s="229" t="s">
        <v>19</v>
      </c>
      <c r="F154" s="230" t="s">
        <v>2657</v>
      </c>
      <c r="G154" s="227"/>
      <c r="H154" s="231">
        <v>5.8239999999999998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203</v>
      </c>
      <c r="AU154" s="237" t="s">
        <v>83</v>
      </c>
      <c r="AV154" s="12" t="s">
        <v>83</v>
      </c>
      <c r="AW154" s="12" t="s">
        <v>34</v>
      </c>
      <c r="AX154" s="12" t="s">
        <v>81</v>
      </c>
      <c r="AY154" s="237" t="s">
        <v>142</v>
      </c>
    </row>
    <row r="155" s="1" customFormat="1" ht="24" customHeight="1">
      <c r="B155" s="39"/>
      <c r="C155" s="264" t="s">
        <v>344</v>
      </c>
      <c r="D155" s="264" t="s">
        <v>283</v>
      </c>
      <c r="E155" s="265" t="s">
        <v>2658</v>
      </c>
      <c r="F155" s="266" t="s">
        <v>2659</v>
      </c>
      <c r="G155" s="267" t="s">
        <v>201</v>
      </c>
      <c r="H155" s="268">
        <v>42</v>
      </c>
      <c r="I155" s="269"/>
      <c r="J155" s="270">
        <f>ROUND(I155*H155,2)</f>
        <v>0</v>
      </c>
      <c r="K155" s="266" t="s">
        <v>2531</v>
      </c>
      <c r="L155" s="271"/>
      <c r="M155" s="272" t="s">
        <v>19</v>
      </c>
      <c r="N155" s="273" t="s">
        <v>44</v>
      </c>
      <c r="O155" s="84"/>
      <c r="P155" s="206">
        <f>O155*H155</f>
        <v>0</v>
      </c>
      <c r="Q155" s="206">
        <v>0.00019000000000000001</v>
      </c>
      <c r="R155" s="206">
        <f>Q155*H155</f>
        <v>0.007980000000000001</v>
      </c>
      <c r="S155" s="206">
        <v>0</v>
      </c>
      <c r="T155" s="207">
        <f>S155*H155</f>
        <v>0</v>
      </c>
      <c r="AR155" s="208" t="s">
        <v>1083</v>
      </c>
      <c r="AT155" s="208" t="s">
        <v>283</v>
      </c>
      <c r="AU155" s="208" t="s">
        <v>83</v>
      </c>
      <c r="AY155" s="18" t="s">
        <v>142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8" t="s">
        <v>81</v>
      </c>
      <c r="BK155" s="209">
        <f>ROUND(I155*H155,2)</f>
        <v>0</v>
      </c>
      <c r="BL155" s="18" t="s">
        <v>1083</v>
      </c>
      <c r="BM155" s="208" t="s">
        <v>2660</v>
      </c>
    </row>
    <row r="156" s="12" customFormat="1">
      <c r="B156" s="226"/>
      <c r="C156" s="227"/>
      <c r="D156" s="228" t="s">
        <v>203</v>
      </c>
      <c r="E156" s="229" t="s">
        <v>19</v>
      </c>
      <c r="F156" s="230" t="s">
        <v>2661</v>
      </c>
      <c r="G156" s="227"/>
      <c r="H156" s="231">
        <v>42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203</v>
      </c>
      <c r="AU156" s="237" t="s">
        <v>83</v>
      </c>
      <c r="AV156" s="12" t="s">
        <v>83</v>
      </c>
      <c r="AW156" s="12" t="s">
        <v>34</v>
      </c>
      <c r="AX156" s="12" t="s">
        <v>81</v>
      </c>
      <c r="AY156" s="237" t="s">
        <v>142</v>
      </c>
    </row>
    <row r="157" s="1" customFormat="1" ht="16.5" customHeight="1">
      <c r="B157" s="39"/>
      <c r="C157" s="264" t="s">
        <v>347</v>
      </c>
      <c r="D157" s="264" t="s">
        <v>283</v>
      </c>
      <c r="E157" s="265" t="s">
        <v>2662</v>
      </c>
      <c r="F157" s="266" t="s">
        <v>2663</v>
      </c>
      <c r="G157" s="267" t="s">
        <v>234</v>
      </c>
      <c r="H157" s="268">
        <v>7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AR157" s="208" t="s">
        <v>1083</v>
      </c>
      <c r="AT157" s="208" t="s">
        <v>283</v>
      </c>
      <c r="AU157" s="208" t="s">
        <v>83</v>
      </c>
      <c r="AY157" s="18" t="s">
        <v>142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8" t="s">
        <v>81</v>
      </c>
      <c r="BK157" s="209">
        <f>ROUND(I157*H157,2)</f>
        <v>0</v>
      </c>
      <c r="BL157" s="18" t="s">
        <v>1083</v>
      </c>
      <c r="BM157" s="208" t="s">
        <v>2664</v>
      </c>
    </row>
    <row r="158" s="1" customFormat="1" ht="60" customHeight="1">
      <c r="B158" s="39"/>
      <c r="C158" s="197" t="s">
        <v>350</v>
      </c>
      <c r="D158" s="197" t="s">
        <v>137</v>
      </c>
      <c r="E158" s="198" t="s">
        <v>2665</v>
      </c>
      <c r="F158" s="199" t="s">
        <v>2666</v>
      </c>
      <c r="G158" s="200" t="s">
        <v>201</v>
      </c>
      <c r="H158" s="201">
        <v>290</v>
      </c>
      <c r="I158" s="202"/>
      <c r="J158" s="203">
        <f>ROUND(I158*H158,2)</f>
        <v>0</v>
      </c>
      <c r="K158" s="199" t="s">
        <v>2531</v>
      </c>
      <c r="L158" s="44"/>
      <c r="M158" s="204" t="s">
        <v>19</v>
      </c>
      <c r="N158" s="205" t="s">
        <v>44</v>
      </c>
      <c r="O158" s="84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208" t="s">
        <v>724</v>
      </c>
      <c r="AT158" s="208" t="s">
        <v>137</v>
      </c>
      <c r="AU158" s="208" t="s">
        <v>83</v>
      </c>
      <c r="AY158" s="18" t="s">
        <v>142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8" t="s">
        <v>81</v>
      </c>
      <c r="BK158" s="209">
        <f>ROUND(I158*H158,2)</f>
        <v>0</v>
      </c>
      <c r="BL158" s="18" t="s">
        <v>724</v>
      </c>
      <c r="BM158" s="208" t="s">
        <v>2667</v>
      </c>
    </row>
    <row r="159" s="1" customFormat="1" ht="60" customHeight="1">
      <c r="B159" s="39"/>
      <c r="C159" s="197" t="s">
        <v>353</v>
      </c>
      <c r="D159" s="197" t="s">
        <v>137</v>
      </c>
      <c r="E159" s="198" t="s">
        <v>2668</v>
      </c>
      <c r="F159" s="199" t="s">
        <v>2669</v>
      </c>
      <c r="G159" s="200" t="s">
        <v>201</v>
      </c>
      <c r="H159" s="201">
        <v>24.5</v>
      </c>
      <c r="I159" s="202"/>
      <c r="J159" s="203">
        <f>ROUND(I159*H159,2)</f>
        <v>0</v>
      </c>
      <c r="K159" s="199" t="s">
        <v>2531</v>
      </c>
      <c r="L159" s="44"/>
      <c r="M159" s="204" t="s">
        <v>19</v>
      </c>
      <c r="N159" s="205" t="s">
        <v>44</v>
      </c>
      <c r="O159" s="84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AR159" s="208" t="s">
        <v>724</v>
      </c>
      <c r="AT159" s="208" t="s">
        <v>137</v>
      </c>
      <c r="AU159" s="208" t="s">
        <v>83</v>
      </c>
      <c r="AY159" s="18" t="s">
        <v>142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8" t="s">
        <v>81</v>
      </c>
      <c r="BK159" s="209">
        <f>ROUND(I159*H159,2)</f>
        <v>0</v>
      </c>
      <c r="BL159" s="18" t="s">
        <v>724</v>
      </c>
      <c r="BM159" s="208" t="s">
        <v>2670</v>
      </c>
    </row>
    <row r="160" s="12" customFormat="1">
      <c r="B160" s="226"/>
      <c r="C160" s="227"/>
      <c r="D160" s="228" t="s">
        <v>203</v>
      </c>
      <c r="E160" s="229" t="s">
        <v>19</v>
      </c>
      <c r="F160" s="230" t="s">
        <v>2671</v>
      </c>
      <c r="G160" s="227"/>
      <c r="H160" s="231">
        <v>24.5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203</v>
      </c>
      <c r="AU160" s="237" t="s">
        <v>83</v>
      </c>
      <c r="AV160" s="12" t="s">
        <v>83</v>
      </c>
      <c r="AW160" s="12" t="s">
        <v>34</v>
      </c>
      <c r="AX160" s="12" t="s">
        <v>81</v>
      </c>
      <c r="AY160" s="237" t="s">
        <v>142</v>
      </c>
    </row>
    <row r="161" s="1" customFormat="1" ht="48" customHeight="1">
      <c r="B161" s="39"/>
      <c r="C161" s="197" t="s">
        <v>356</v>
      </c>
      <c r="D161" s="197" t="s">
        <v>137</v>
      </c>
      <c r="E161" s="198" t="s">
        <v>2672</v>
      </c>
      <c r="F161" s="199" t="s">
        <v>2673</v>
      </c>
      <c r="G161" s="200" t="s">
        <v>201</v>
      </c>
      <c r="H161" s="201">
        <v>290</v>
      </c>
      <c r="I161" s="202"/>
      <c r="J161" s="203">
        <f>ROUND(I161*H161,2)</f>
        <v>0</v>
      </c>
      <c r="K161" s="199" t="s">
        <v>2531</v>
      </c>
      <c r="L161" s="44"/>
      <c r="M161" s="204" t="s">
        <v>19</v>
      </c>
      <c r="N161" s="205" t="s">
        <v>44</v>
      </c>
      <c r="O161" s="84"/>
      <c r="P161" s="206">
        <f>O161*H161</f>
        <v>0</v>
      </c>
      <c r="Q161" s="206">
        <v>0.14099999999999999</v>
      </c>
      <c r="R161" s="206">
        <f>Q161*H161</f>
        <v>40.889999999999993</v>
      </c>
      <c r="S161" s="206">
        <v>0</v>
      </c>
      <c r="T161" s="207">
        <f>S161*H161</f>
        <v>0</v>
      </c>
      <c r="AR161" s="208" t="s">
        <v>724</v>
      </c>
      <c r="AT161" s="208" t="s">
        <v>137</v>
      </c>
      <c r="AU161" s="208" t="s">
        <v>83</v>
      </c>
      <c r="AY161" s="18" t="s">
        <v>142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8" t="s">
        <v>81</v>
      </c>
      <c r="BK161" s="209">
        <f>ROUND(I161*H161,2)</f>
        <v>0</v>
      </c>
      <c r="BL161" s="18" t="s">
        <v>724</v>
      </c>
      <c r="BM161" s="208" t="s">
        <v>2674</v>
      </c>
    </row>
    <row r="162" s="1" customFormat="1" ht="16.5" customHeight="1">
      <c r="B162" s="39"/>
      <c r="C162" s="264" t="s">
        <v>359</v>
      </c>
      <c r="D162" s="264" t="s">
        <v>283</v>
      </c>
      <c r="E162" s="265" t="s">
        <v>2675</v>
      </c>
      <c r="F162" s="266" t="s">
        <v>2676</v>
      </c>
      <c r="G162" s="267" t="s">
        <v>201</v>
      </c>
      <c r="H162" s="268">
        <v>290</v>
      </c>
      <c r="I162" s="269"/>
      <c r="J162" s="270">
        <f>ROUND(I162*H162,2)</f>
        <v>0</v>
      </c>
      <c r="K162" s="266" t="s">
        <v>2531</v>
      </c>
      <c r="L162" s="271"/>
      <c r="M162" s="272" t="s">
        <v>19</v>
      </c>
      <c r="N162" s="273" t="s">
        <v>44</v>
      </c>
      <c r="O162" s="84"/>
      <c r="P162" s="206">
        <f>O162*H162</f>
        <v>0</v>
      </c>
      <c r="Q162" s="206">
        <v>0.014</v>
      </c>
      <c r="R162" s="206">
        <f>Q162*H162</f>
        <v>4.0600000000000005</v>
      </c>
      <c r="S162" s="206">
        <v>0</v>
      </c>
      <c r="T162" s="207">
        <f>S162*H162</f>
        <v>0</v>
      </c>
      <c r="AR162" s="208" t="s">
        <v>1083</v>
      </c>
      <c r="AT162" s="208" t="s">
        <v>283</v>
      </c>
      <c r="AU162" s="208" t="s">
        <v>83</v>
      </c>
      <c r="AY162" s="18" t="s">
        <v>142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8" t="s">
        <v>81</v>
      </c>
      <c r="BK162" s="209">
        <f>ROUND(I162*H162,2)</f>
        <v>0</v>
      </c>
      <c r="BL162" s="18" t="s">
        <v>1083</v>
      </c>
      <c r="BM162" s="208" t="s">
        <v>2677</v>
      </c>
    </row>
    <row r="163" s="1" customFormat="1" ht="16.5" customHeight="1">
      <c r="B163" s="39"/>
      <c r="C163" s="264" t="s">
        <v>362</v>
      </c>
      <c r="D163" s="264" t="s">
        <v>283</v>
      </c>
      <c r="E163" s="265" t="s">
        <v>2678</v>
      </c>
      <c r="F163" s="266" t="s">
        <v>2679</v>
      </c>
      <c r="G163" s="267" t="s">
        <v>280</v>
      </c>
      <c r="H163" s="268">
        <v>40.600000000000001</v>
      </c>
      <c r="I163" s="269"/>
      <c r="J163" s="270">
        <f>ROUND(I163*H163,2)</f>
        <v>0</v>
      </c>
      <c r="K163" s="266" t="s">
        <v>2531</v>
      </c>
      <c r="L163" s="271"/>
      <c r="M163" s="272" t="s">
        <v>19</v>
      </c>
      <c r="N163" s="273" t="s">
        <v>44</v>
      </c>
      <c r="O163" s="84"/>
      <c r="P163" s="206">
        <f>O163*H163</f>
        <v>0</v>
      </c>
      <c r="Q163" s="206">
        <v>1</v>
      </c>
      <c r="R163" s="206">
        <f>Q163*H163</f>
        <v>40.600000000000001</v>
      </c>
      <c r="S163" s="206">
        <v>0</v>
      </c>
      <c r="T163" s="207">
        <f>S163*H163</f>
        <v>0</v>
      </c>
      <c r="AR163" s="208" t="s">
        <v>1083</v>
      </c>
      <c r="AT163" s="208" t="s">
        <v>283</v>
      </c>
      <c r="AU163" s="208" t="s">
        <v>83</v>
      </c>
      <c r="AY163" s="18" t="s">
        <v>142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8" t="s">
        <v>81</v>
      </c>
      <c r="BK163" s="209">
        <f>ROUND(I163*H163,2)</f>
        <v>0</v>
      </c>
      <c r="BL163" s="18" t="s">
        <v>1083</v>
      </c>
      <c r="BM163" s="208" t="s">
        <v>2680</v>
      </c>
    </row>
    <row r="164" s="13" customFormat="1">
      <c r="B164" s="238"/>
      <c r="C164" s="239"/>
      <c r="D164" s="228" t="s">
        <v>203</v>
      </c>
      <c r="E164" s="240" t="s">
        <v>19</v>
      </c>
      <c r="F164" s="241" t="s">
        <v>2681</v>
      </c>
      <c r="G164" s="239"/>
      <c r="H164" s="240" t="s">
        <v>19</v>
      </c>
      <c r="I164" s="242"/>
      <c r="J164" s="239"/>
      <c r="K164" s="239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203</v>
      </c>
      <c r="AU164" s="247" t="s">
        <v>83</v>
      </c>
      <c r="AV164" s="13" t="s">
        <v>81</v>
      </c>
      <c r="AW164" s="13" t="s">
        <v>34</v>
      </c>
      <c r="AX164" s="13" t="s">
        <v>73</v>
      </c>
      <c r="AY164" s="247" t="s">
        <v>142</v>
      </c>
    </row>
    <row r="165" s="12" customFormat="1">
      <c r="B165" s="226"/>
      <c r="C165" s="227"/>
      <c r="D165" s="228" t="s">
        <v>203</v>
      </c>
      <c r="E165" s="229" t="s">
        <v>19</v>
      </c>
      <c r="F165" s="230" t="s">
        <v>2682</v>
      </c>
      <c r="G165" s="227"/>
      <c r="H165" s="231">
        <v>40.600000000000001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203</v>
      </c>
      <c r="AU165" s="237" t="s">
        <v>83</v>
      </c>
      <c r="AV165" s="12" t="s">
        <v>83</v>
      </c>
      <c r="AW165" s="12" t="s">
        <v>34</v>
      </c>
      <c r="AX165" s="12" t="s">
        <v>81</v>
      </c>
      <c r="AY165" s="237" t="s">
        <v>142</v>
      </c>
    </row>
    <row r="166" s="1" customFormat="1" ht="48" customHeight="1">
      <c r="B166" s="39"/>
      <c r="C166" s="197" t="s">
        <v>365</v>
      </c>
      <c r="D166" s="197" t="s">
        <v>137</v>
      </c>
      <c r="E166" s="198" t="s">
        <v>2683</v>
      </c>
      <c r="F166" s="199" t="s">
        <v>2684</v>
      </c>
      <c r="G166" s="200" t="s">
        <v>201</v>
      </c>
      <c r="H166" s="201">
        <v>49</v>
      </c>
      <c r="I166" s="202"/>
      <c r="J166" s="203">
        <f>ROUND(I166*H166,2)</f>
        <v>0</v>
      </c>
      <c r="K166" s="199" t="s">
        <v>2531</v>
      </c>
      <c r="L166" s="44"/>
      <c r="M166" s="204" t="s">
        <v>19</v>
      </c>
      <c r="N166" s="205" t="s">
        <v>44</v>
      </c>
      <c r="O166" s="84"/>
      <c r="P166" s="206">
        <f>O166*H166</f>
        <v>0</v>
      </c>
      <c r="Q166" s="206">
        <v>0.13538</v>
      </c>
      <c r="R166" s="206">
        <f>Q166*H166</f>
        <v>6.6336199999999996</v>
      </c>
      <c r="S166" s="206">
        <v>0</v>
      </c>
      <c r="T166" s="207">
        <f>S166*H166</f>
        <v>0</v>
      </c>
      <c r="AR166" s="208" t="s">
        <v>724</v>
      </c>
      <c r="AT166" s="208" t="s">
        <v>137</v>
      </c>
      <c r="AU166" s="208" t="s">
        <v>83</v>
      </c>
      <c r="AY166" s="18" t="s">
        <v>142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81</v>
      </c>
      <c r="BK166" s="209">
        <f>ROUND(I166*H166,2)</f>
        <v>0</v>
      </c>
      <c r="BL166" s="18" t="s">
        <v>724</v>
      </c>
      <c r="BM166" s="208" t="s">
        <v>2685</v>
      </c>
    </row>
    <row r="167" s="12" customFormat="1">
      <c r="B167" s="226"/>
      <c r="C167" s="227"/>
      <c r="D167" s="228" t="s">
        <v>203</v>
      </c>
      <c r="E167" s="229" t="s">
        <v>19</v>
      </c>
      <c r="F167" s="230" t="s">
        <v>2686</v>
      </c>
      <c r="G167" s="227"/>
      <c r="H167" s="231">
        <v>49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203</v>
      </c>
      <c r="AU167" s="237" t="s">
        <v>83</v>
      </c>
      <c r="AV167" s="12" t="s">
        <v>83</v>
      </c>
      <c r="AW167" s="12" t="s">
        <v>34</v>
      </c>
      <c r="AX167" s="12" t="s">
        <v>81</v>
      </c>
      <c r="AY167" s="237" t="s">
        <v>142</v>
      </c>
    </row>
    <row r="168" s="1" customFormat="1" ht="24" customHeight="1">
      <c r="B168" s="39"/>
      <c r="C168" s="264" t="s">
        <v>368</v>
      </c>
      <c r="D168" s="264" t="s">
        <v>283</v>
      </c>
      <c r="E168" s="265" t="s">
        <v>2687</v>
      </c>
      <c r="F168" s="266" t="s">
        <v>2688</v>
      </c>
      <c r="G168" s="267" t="s">
        <v>201</v>
      </c>
      <c r="H168" s="268">
        <v>53.899999999999999</v>
      </c>
      <c r="I168" s="269"/>
      <c r="J168" s="270">
        <f>ROUND(I168*H168,2)</f>
        <v>0</v>
      </c>
      <c r="K168" s="266" t="s">
        <v>2531</v>
      </c>
      <c r="L168" s="271"/>
      <c r="M168" s="272" t="s">
        <v>19</v>
      </c>
      <c r="N168" s="273" t="s">
        <v>44</v>
      </c>
      <c r="O168" s="84"/>
      <c r="P168" s="206">
        <f>O168*H168</f>
        <v>0</v>
      </c>
      <c r="Q168" s="206">
        <v>0.00068999999999999997</v>
      </c>
      <c r="R168" s="206">
        <f>Q168*H168</f>
        <v>0.037190999999999995</v>
      </c>
      <c r="S168" s="206">
        <v>0</v>
      </c>
      <c r="T168" s="207">
        <f>S168*H168</f>
        <v>0</v>
      </c>
      <c r="AR168" s="208" t="s">
        <v>1083</v>
      </c>
      <c r="AT168" s="208" t="s">
        <v>283</v>
      </c>
      <c r="AU168" s="208" t="s">
        <v>83</v>
      </c>
      <c r="AY168" s="18" t="s">
        <v>142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8" t="s">
        <v>81</v>
      </c>
      <c r="BK168" s="209">
        <f>ROUND(I168*H168,2)</f>
        <v>0</v>
      </c>
      <c r="BL168" s="18" t="s">
        <v>1083</v>
      </c>
      <c r="BM168" s="208" t="s">
        <v>2689</v>
      </c>
    </row>
    <row r="169" s="12" customFormat="1">
      <c r="B169" s="226"/>
      <c r="C169" s="227"/>
      <c r="D169" s="228" t="s">
        <v>203</v>
      </c>
      <c r="E169" s="229" t="s">
        <v>19</v>
      </c>
      <c r="F169" s="230" t="s">
        <v>2690</v>
      </c>
      <c r="G169" s="227"/>
      <c r="H169" s="231">
        <v>53.899999999999999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203</v>
      </c>
      <c r="AU169" s="237" t="s">
        <v>83</v>
      </c>
      <c r="AV169" s="12" t="s">
        <v>83</v>
      </c>
      <c r="AW169" s="12" t="s">
        <v>34</v>
      </c>
      <c r="AX169" s="12" t="s">
        <v>81</v>
      </c>
      <c r="AY169" s="237" t="s">
        <v>142</v>
      </c>
    </row>
    <row r="170" s="1" customFormat="1" ht="16.5" customHeight="1">
      <c r="B170" s="39"/>
      <c r="C170" s="264" t="s">
        <v>371</v>
      </c>
      <c r="D170" s="264" t="s">
        <v>283</v>
      </c>
      <c r="E170" s="265" t="s">
        <v>2691</v>
      </c>
      <c r="F170" s="266" t="s">
        <v>2692</v>
      </c>
      <c r="G170" s="267" t="s">
        <v>519</v>
      </c>
      <c r="H170" s="268">
        <v>0.73499999999999999</v>
      </c>
      <c r="I170" s="269"/>
      <c r="J170" s="270">
        <f>ROUND(I170*H170,2)</f>
        <v>0</v>
      </c>
      <c r="K170" s="266" t="s">
        <v>2531</v>
      </c>
      <c r="L170" s="271"/>
      <c r="M170" s="272" t="s">
        <v>19</v>
      </c>
      <c r="N170" s="273" t="s">
        <v>44</v>
      </c>
      <c r="O170" s="84"/>
      <c r="P170" s="206">
        <f>O170*H170</f>
        <v>0</v>
      </c>
      <c r="Q170" s="206">
        <v>2.234</v>
      </c>
      <c r="R170" s="206">
        <f>Q170*H170</f>
        <v>1.6419900000000001</v>
      </c>
      <c r="S170" s="206">
        <v>0</v>
      </c>
      <c r="T170" s="207">
        <f>S170*H170</f>
        <v>0</v>
      </c>
      <c r="AR170" s="208" t="s">
        <v>1083</v>
      </c>
      <c r="AT170" s="208" t="s">
        <v>283</v>
      </c>
      <c r="AU170" s="208" t="s">
        <v>83</v>
      </c>
      <c r="AY170" s="18" t="s">
        <v>142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8" t="s">
        <v>81</v>
      </c>
      <c r="BK170" s="209">
        <f>ROUND(I170*H170,2)</f>
        <v>0</v>
      </c>
      <c r="BL170" s="18" t="s">
        <v>1083</v>
      </c>
      <c r="BM170" s="208" t="s">
        <v>2693</v>
      </c>
    </row>
    <row r="171" s="12" customFormat="1">
      <c r="B171" s="226"/>
      <c r="C171" s="227"/>
      <c r="D171" s="228" t="s">
        <v>203</v>
      </c>
      <c r="E171" s="229" t="s">
        <v>19</v>
      </c>
      <c r="F171" s="230" t="s">
        <v>2694</v>
      </c>
      <c r="G171" s="227"/>
      <c r="H171" s="231">
        <v>0.73499999999999999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203</v>
      </c>
      <c r="AU171" s="237" t="s">
        <v>83</v>
      </c>
      <c r="AV171" s="12" t="s">
        <v>83</v>
      </c>
      <c r="AW171" s="12" t="s">
        <v>34</v>
      </c>
      <c r="AX171" s="12" t="s">
        <v>81</v>
      </c>
      <c r="AY171" s="237" t="s">
        <v>142</v>
      </c>
    </row>
    <row r="172" s="1" customFormat="1" ht="16.5" customHeight="1">
      <c r="B172" s="39"/>
      <c r="C172" s="264" t="s">
        <v>374</v>
      </c>
      <c r="D172" s="264" t="s">
        <v>283</v>
      </c>
      <c r="E172" s="265" t="s">
        <v>2695</v>
      </c>
      <c r="F172" s="266" t="s">
        <v>2696</v>
      </c>
      <c r="G172" s="267" t="s">
        <v>519</v>
      </c>
      <c r="H172" s="268">
        <v>2.9399999999999999</v>
      </c>
      <c r="I172" s="269"/>
      <c r="J172" s="270">
        <f>ROUND(I172*H172,2)</f>
        <v>0</v>
      </c>
      <c r="K172" s="266" t="s">
        <v>2531</v>
      </c>
      <c r="L172" s="271"/>
      <c r="M172" s="272" t="s">
        <v>19</v>
      </c>
      <c r="N172" s="273" t="s">
        <v>44</v>
      </c>
      <c r="O172" s="84"/>
      <c r="P172" s="206">
        <f>O172*H172</f>
        <v>0</v>
      </c>
      <c r="Q172" s="206">
        <v>2.4289999999999998</v>
      </c>
      <c r="R172" s="206">
        <f>Q172*H172</f>
        <v>7.1412599999999991</v>
      </c>
      <c r="S172" s="206">
        <v>0</v>
      </c>
      <c r="T172" s="207">
        <f>S172*H172</f>
        <v>0</v>
      </c>
      <c r="AR172" s="208" t="s">
        <v>1083</v>
      </c>
      <c r="AT172" s="208" t="s">
        <v>283</v>
      </c>
      <c r="AU172" s="208" t="s">
        <v>83</v>
      </c>
      <c r="AY172" s="18" t="s">
        <v>142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8" t="s">
        <v>81</v>
      </c>
      <c r="BK172" s="209">
        <f>ROUND(I172*H172,2)</f>
        <v>0</v>
      </c>
      <c r="BL172" s="18" t="s">
        <v>1083</v>
      </c>
      <c r="BM172" s="208" t="s">
        <v>2697</v>
      </c>
    </row>
    <row r="173" s="12" customFormat="1">
      <c r="B173" s="226"/>
      <c r="C173" s="227"/>
      <c r="D173" s="228" t="s">
        <v>203</v>
      </c>
      <c r="E173" s="229" t="s">
        <v>19</v>
      </c>
      <c r="F173" s="230" t="s">
        <v>2698</v>
      </c>
      <c r="G173" s="227"/>
      <c r="H173" s="231">
        <v>2.9399999999999999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203</v>
      </c>
      <c r="AU173" s="237" t="s">
        <v>83</v>
      </c>
      <c r="AV173" s="12" t="s">
        <v>83</v>
      </c>
      <c r="AW173" s="12" t="s">
        <v>34</v>
      </c>
      <c r="AX173" s="12" t="s">
        <v>81</v>
      </c>
      <c r="AY173" s="237" t="s">
        <v>142</v>
      </c>
    </row>
    <row r="174" s="1" customFormat="1" ht="36" customHeight="1">
      <c r="B174" s="39"/>
      <c r="C174" s="197" t="s">
        <v>377</v>
      </c>
      <c r="D174" s="197" t="s">
        <v>137</v>
      </c>
      <c r="E174" s="198" t="s">
        <v>2699</v>
      </c>
      <c r="F174" s="199" t="s">
        <v>2700</v>
      </c>
      <c r="G174" s="200" t="s">
        <v>201</v>
      </c>
      <c r="H174" s="201">
        <v>290</v>
      </c>
      <c r="I174" s="202"/>
      <c r="J174" s="203">
        <f>ROUND(I174*H174,2)</f>
        <v>0</v>
      </c>
      <c r="K174" s="199" t="s">
        <v>2531</v>
      </c>
      <c r="L174" s="44"/>
      <c r="M174" s="204" t="s">
        <v>19</v>
      </c>
      <c r="N174" s="205" t="s">
        <v>44</v>
      </c>
      <c r="O174" s="84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208" t="s">
        <v>724</v>
      </c>
      <c r="AT174" s="208" t="s">
        <v>137</v>
      </c>
      <c r="AU174" s="208" t="s">
        <v>83</v>
      </c>
      <c r="AY174" s="18" t="s">
        <v>142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8" t="s">
        <v>81</v>
      </c>
      <c r="BK174" s="209">
        <f>ROUND(I174*H174,2)</f>
        <v>0</v>
      </c>
      <c r="BL174" s="18" t="s">
        <v>724</v>
      </c>
      <c r="BM174" s="208" t="s">
        <v>2701</v>
      </c>
    </row>
    <row r="175" s="1" customFormat="1" ht="36" customHeight="1">
      <c r="B175" s="39"/>
      <c r="C175" s="197" t="s">
        <v>380</v>
      </c>
      <c r="D175" s="197" t="s">
        <v>137</v>
      </c>
      <c r="E175" s="198" t="s">
        <v>2702</v>
      </c>
      <c r="F175" s="199" t="s">
        <v>2703</v>
      </c>
      <c r="G175" s="200" t="s">
        <v>201</v>
      </c>
      <c r="H175" s="201">
        <v>24.5</v>
      </c>
      <c r="I175" s="202"/>
      <c r="J175" s="203">
        <f>ROUND(I175*H175,2)</f>
        <v>0</v>
      </c>
      <c r="K175" s="199" t="s">
        <v>2531</v>
      </c>
      <c r="L175" s="44"/>
      <c r="M175" s="204" t="s">
        <v>19</v>
      </c>
      <c r="N175" s="205" t="s">
        <v>44</v>
      </c>
      <c r="O175" s="84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208" t="s">
        <v>724</v>
      </c>
      <c r="AT175" s="208" t="s">
        <v>137</v>
      </c>
      <c r="AU175" s="208" t="s">
        <v>83</v>
      </c>
      <c r="AY175" s="18" t="s">
        <v>142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8" t="s">
        <v>81</v>
      </c>
      <c r="BK175" s="209">
        <f>ROUND(I175*H175,2)</f>
        <v>0</v>
      </c>
      <c r="BL175" s="18" t="s">
        <v>724</v>
      </c>
      <c r="BM175" s="208" t="s">
        <v>2704</v>
      </c>
    </row>
    <row r="176" s="12" customFormat="1">
      <c r="B176" s="226"/>
      <c r="C176" s="227"/>
      <c r="D176" s="228" t="s">
        <v>203</v>
      </c>
      <c r="E176" s="229" t="s">
        <v>19</v>
      </c>
      <c r="F176" s="230" t="s">
        <v>2671</v>
      </c>
      <c r="G176" s="227"/>
      <c r="H176" s="231">
        <v>24.5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203</v>
      </c>
      <c r="AU176" s="237" t="s">
        <v>83</v>
      </c>
      <c r="AV176" s="12" t="s">
        <v>83</v>
      </c>
      <c r="AW176" s="12" t="s">
        <v>34</v>
      </c>
      <c r="AX176" s="12" t="s">
        <v>81</v>
      </c>
      <c r="AY176" s="237" t="s">
        <v>142</v>
      </c>
    </row>
    <row r="177" s="1" customFormat="1" ht="48" customHeight="1">
      <c r="B177" s="39"/>
      <c r="C177" s="197" t="s">
        <v>383</v>
      </c>
      <c r="D177" s="197" t="s">
        <v>137</v>
      </c>
      <c r="E177" s="198" t="s">
        <v>2705</v>
      </c>
      <c r="F177" s="199" t="s">
        <v>2706</v>
      </c>
      <c r="G177" s="200" t="s">
        <v>519</v>
      </c>
      <c r="H177" s="201">
        <v>29.798999999999999</v>
      </c>
      <c r="I177" s="202"/>
      <c r="J177" s="203">
        <f>ROUND(I177*H177,2)</f>
        <v>0</v>
      </c>
      <c r="K177" s="199" t="s">
        <v>2531</v>
      </c>
      <c r="L177" s="44"/>
      <c r="M177" s="204" t="s">
        <v>19</v>
      </c>
      <c r="N177" s="205" t="s">
        <v>44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08" t="s">
        <v>724</v>
      </c>
      <c r="AT177" s="208" t="s">
        <v>137</v>
      </c>
      <c r="AU177" s="208" t="s">
        <v>83</v>
      </c>
      <c r="AY177" s="18" t="s">
        <v>142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8" t="s">
        <v>81</v>
      </c>
      <c r="BK177" s="209">
        <f>ROUND(I177*H177,2)</f>
        <v>0</v>
      </c>
      <c r="BL177" s="18" t="s">
        <v>724</v>
      </c>
      <c r="BM177" s="208" t="s">
        <v>2707</v>
      </c>
    </row>
    <row r="178" s="12" customFormat="1">
      <c r="B178" s="226"/>
      <c r="C178" s="227"/>
      <c r="D178" s="228" t="s">
        <v>203</v>
      </c>
      <c r="E178" s="229" t="s">
        <v>19</v>
      </c>
      <c r="F178" s="230" t="s">
        <v>2657</v>
      </c>
      <c r="G178" s="227"/>
      <c r="H178" s="231">
        <v>5.8239999999999998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203</v>
      </c>
      <c r="AU178" s="237" t="s">
        <v>83</v>
      </c>
      <c r="AV178" s="12" t="s">
        <v>83</v>
      </c>
      <c r="AW178" s="12" t="s">
        <v>34</v>
      </c>
      <c r="AX178" s="12" t="s">
        <v>73</v>
      </c>
      <c r="AY178" s="237" t="s">
        <v>142</v>
      </c>
    </row>
    <row r="179" s="12" customFormat="1">
      <c r="B179" s="226"/>
      <c r="C179" s="227"/>
      <c r="D179" s="228" t="s">
        <v>203</v>
      </c>
      <c r="E179" s="229" t="s">
        <v>19</v>
      </c>
      <c r="F179" s="230" t="s">
        <v>2708</v>
      </c>
      <c r="G179" s="227"/>
      <c r="H179" s="231">
        <v>20.300000000000001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203</v>
      </c>
      <c r="AU179" s="237" t="s">
        <v>83</v>
      </c>
      <c r="AV179" s="12" t="s">
        <v>83</v>
      </c>
      <c r="AW179" s="12" t="s">
        <v>34</v>
      </c>
      <c r="AX179" s="12" t="s">
        <v>73</v>
      </c>
      <c r="AY179" s="237" t="s">
        <v>142</v>
      </c>
    </row>
    <row r="180" s="12" customFormat="1">
      <c r="B180" s="226"/>
      <c r="C180" s="227"/>
      <c r="D180" s="228" t="s">
        <v>203</v>
      </c>
      <c r="E180" s="229" t="s">
        <v>19</v>
      </c>
      <c r="F180" s="230" t="s">
        <v>2709</v>
      </c>
      <c r="G180" s="227"/>
      <c r="H180" s="231">
        <v>3.6749999999999998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203</v>
      </c>
      <c r="AU180" s="237" t="s">
        <v>83</v>
      </c>
      <c r="AV180" s="12" t="s">
        <v>83</v>
      </c>
      <c r="AW180" s="12" t="s">
        <v>34</v>
      </c>
      <c r="AX180" s="12" t="s">
        <v>73</v>
      </c>
      <c r="AY180" s="237" t="s">
        <v>142</v>
      </c>
    </row>
    <row r="181" s="14" customFormat="1">
      <c r="B181" s="248"/>
      <c r="C181" s="249"/>
      <c r="D181" s="228" t="s">
        <v>203</v>
      </c>
      <c r="E181" s="250" t="s">
        <v>19</v>
      </c>
      <c r="F181" s="251" t="s">
        <v>208</v>
      </c>
      <c r="G181" s="249"/>
      <c r="H181" s="252">
        <v>29.799000000000003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203</v>
      </c>
      <c r="AU181" s="258" t="s">
        <v>83</v>
      </c>
      <c r="AV181" s="14" t="s">
        <v>141</v>
      </c>
      <c r="AW181" s="14" t="s">
        <v>34</v>
      </c>
      <c r="AX181" s="14" t="s">
        <v>81</v>
      </c>
      <c r="AY181" s="258" t="s">
        <v>142</v>
      </c>
    </row>
    <row r="182" s="1" customFormat="1" ht="60" customHeight="1">
      <c r="B182" s="39"/>
      <c r="C182" s="197" t="s">
        <v>387</v>
      </c>
      <c r="D182" s="197" t="s">
        <v>137</v>
      </c>
      <c r="E182" s="198" t="s">
        <v>2710</v>
      </c>
      <c r="F182" s="199" t="s">
        <v>2711</v>
      </c>
      <c r="G182" s="200" t="s">
        <v>519</v>
      </c>
      <c r="H182" s="201">
        <v>566.18100000000004</v>
      </c>
      <c r="I182" s="202"/>
      <c r="J182" s="203">
        <f>ROUND(I182*H182,2)</f>
        <v>0</v>
      </c>
      <c r="K182" s="199" t="s">
        <v>2531</v>
      </c>
      <c r="L182" s="44"/>
      <c r="M182" s="204" t="s">
        <v>19</v>
      </c>
      <c r="N182" s="205" t="s">
        <v>44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08" t="s">
        <v>724</v>
      </c>
      <c r="AT182" s="208" t="s">
        <v>137</v>
      </c>
      <c r="AU182" s="208" t="s">
        <v>83</v>
      </c>
      <c r="AY182" s="18" t="s">
        <v>142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8" t="s">
        <v>81</v>
      </c>
      <c r="BK182" s="209">
        <f>ROUND(I182*H182,2)</f>
        <v>0</v>
      </c>
      <c r="BL182" s="18" t="s">
        <v>724</v>
      </c>
      <c r="BM182" s="208" t="s">
        <v>2712</v>
      </c>
    </row>
    <row r="183" s="12" customFormat="1">
      <c r="B183" s="226"/>
      <c r="C183" s="227"/>
      <c r="D183" s="228" t="s">
        <v>203</v>
      </c>
      <c r="E183" s="229" t="s">
        <v>19</v>
      </c>
      <c r="F183" s="230" t="s">
        <v>2713</v>
      </c>
      <c r="G183" s="227"/>
      <c r="H183" s="231">
        <v>566.18100000000004</v>
      </c>
      <c r="I183" s="232"/>
      <c r="J183" s="227"/>
      <c r="K183" s="227"/>
      <c r="L183" s="233"/>
      <c r="M183" s="291"/>
      <c r="N183" s="292"/>
      <c r="O183" s="292"/>
      <c r="P183" s="292"/>
      <c r="Q183" s="292"/>
      <c r="R183" s="292"/>
      <c r="S183" s="292"/>
      <c r="T183" s="293"/>
      <c r="AT183" s="237" t="s">
        <v>203</v>
      </c>
      <c r="AU183" s="237" t="s">
        <v>83</v>
      </c>
      <c r="AV183" s="12" t="s">
        <v>83</v>
      </c>
      <c r="AW183" s="12" t="s">
        <v>34</v>
      </c>
      <c r="AX183" s="12" t="s">
        <v>81</v>
      </c>
      <c r="AY183" s="237" t="s">
        <v>142</v>
      </c>
    </row>
    <row r="184" s="1" customFormat="1" ht="6.96" customHeight="1">
      <c r="B184" s="59"/>
      <c r="C184" s="60"/>
      <c r="D184" s="60"/>
      <c r="E184" s="60"/>
      <c r="F184" s="60"/>
      <c r="G184" s="60"/>
      <c r="H184" s="60"/>
      <c r="I184" s="162"/>
      <c r="J184" s="60"/>
      <c r="K184" s="60"/>
      <c r="L184" s="44"/>
    </row>
  </sheetData>
  <sheetProtection sheet="1" autoFilter="0" formatColumns="0" formatRows="0" objects="1" scenarios="1" spinCount="100000" saltValue="MJcpPOXzxmlG8Vu0glsxKoqEUxw/OAfgxbdafsaF9yHcccT2cQyif9OWIjcLPN8Ch4+708FU74gC3h5ib+U0kQ==" hashValue="9MvYS8gTuuN3vZmgKZJMYdHWhjwb8RqbNzJs0zpoYc9KF7MPy2yd9EOSHOEB20IfKfPGXK3UUoJ+kuKRg0J5Vw==" algorithmName="SHA-512" password="CC35"/>
  <autoFilter ref="C88:K18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Matoušek</dc:creator>
  <cp:lastModifiedBy>Pavel Matoušek</cp:lastModifiedBy>
  <dcterms:created xsi:type="dcterms:W3CDTF">2020-10-29T12:52:05Z</dcterms:created>
  <dcterms:modified xsi:type="dcterms:W3CDTF">2020-10-29T12:52:19Z</dcterms:modified>
</cp:coreProperties>
</file>