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800-1 - Prodloužení plyno..." sheetId="2" r:id="rId2"/>
    <sheet name="800-2 - Plynovodní přípojky" sheetId="3" r:id="rId3"/>
    <sheet name="901 - VRN - plynovod" sheetId="4" r:id="rId4"/>
  </sheets>
  <definedNames>
    <definedName name="_xlnm.Print_Area" localSheetId="0">'Rekapitulace stavby'!$D$4:$AO$76,'Rekapitulace stavby'!$C$82:$AQ$98</definedName>
    <definedName name="_xlnm._FilterDatabase" localSheetId="1" hidden="1">'800-1 - Prodloužení plyno...'!$C$118:$K$140</definedName>
    <definedName name="_xlnm.Print_Area" localSheetId="1">'800-1 - Prodloužení plyno...'!$C$4:$J$76,'800-1 - Prodloužení plyno...'!$C$82:$J$100,'800-1 - Prodloužení plyno...'!$C$106:$J$140</definedName>
    <definedName name="_xlnm._FilterDatabase" localSheetId="2" hidden="1">'800-2 - Plynovodní přípojky'!$C$118:$K$155</definedName>
    <definedName name="_xlnm.Print_Area" localSheetId="2">'800-2 - Plynovodní přípojky'!$C$4:$J$76,'800-2 - Plynovodní přípojky'!$C$82:$J$100,'800-2 - Plynovodní přípojky'!$C$106:$J$155</definedName>
    <definedName name="_xlnm._FilterDatabase" localSheetId="3" hidden="1">'901 - VRN - plynovod'!$C$117:$K$129</definedName>
    <definedName name="_xlnm.Print_Area" localSheetId="3">'901 - VRN - plynovod'!$C$4:$J$76,'901 - VRN - plynovod'!$C$82:$J$99,'901 - VRN - plynovod'!$C$105:$J$129</definedName>
    <definedName name="_xlnm.Print_Titles" localSheetId="0">'Rekapitulace stavby'!$92:$92</definedName>
    <definedName name="_xlnm.Print_Titles" localSheetId="1">'800-1 - Prodloužení plyno...'!$118:$118</definedName>
    <definedName name="_xlnm.Print_Titles" localSheetId="2">'800-2 - Plynovodní přípojky'!$118:$118</definedName>
    <definedName name="_xlnm.Print_Titles" localSheetId="3">'901 - VRN - plynovod'!$117:$117</definedName>
  </definedNames>
  <calcPr fullCalcOnLoad="1"/>
</workbook>
</file>

<file path=xl/sharedStrings.xml><?xml version="1.0" encoding="utf-8"?>
<sst xmlns="http://schemas.openxmlformats.org/spreadsheetml/2006/main" count="1274" uniqueCount="279">
  <si>
    <t>Export Komplet</t>
  </si>
  <si>
    <t/>
  </si>
  <si>
    <t>2.0</t>
  </si>
  <si>
    <t>ZAMOK</t>
  </si>
  <si>
    <t>False</t>
  </si>
  <si>
    <t>{b5fc437f-49a7-4438-b62c-af78cfda14a8}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</si>
  <si>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</si>
  <si>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</si>
  <si>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</si>
  <si>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</si>
  <si>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</si>
  <si>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</si>
  <si>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</si>
  <si>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</si>
  <si>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210311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</si>
  <si>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</si>
  <si>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</si>
  <si>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Základní technická vybavenost Loreta - vyhrazená část - plynovod</t>
  </si>
  <si>
    <t>KSO:</t>
  </si>
  <si>
    <t>CC-CZ:</t>
  </si>
  <si>
    <t>Místo:</t>
  </si>
  <si>
    <t>Horažďovice</t>
  </si>
  <si>
    <t>Datum:</t>
  </si>
  <si>
    <t>19. 11. 2020</t>
  </si>
  <si>
    <t>Zadavatel:</t>
  </si>
  <si>
    <t>IČ:</t>
  </si>
  <si>
    <t>Město Horažďovice, IČO 00255513, Mírové náměstí 1,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</si>
  <si>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</si>
  <si>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</si>
  <si>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</si>
  <si>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</si>
  <si>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</si>
  <si>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</si>
  <si>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</si>
  <si>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</si>
  <si>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</si>
  <si>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</si>
  <si>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</si>
  <si>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</si>
  <si>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</si>
  <si>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</si>
  <si>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</si>
  <si>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</si>
  <si>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</si>
  <si>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</si>
  <si>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</si>
  <si>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</si>
  <si>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</si>
  <si>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</si>
  <si>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</si>
  <si>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</si>
  <si>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</si>
  <si>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</si>
  <si>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</si>
  <si>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</si>
  <si>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</si>
  <si>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</si>
  <si>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</si>
  <si>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</si>
  <si>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</si>
  <si>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</si>
  <si>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</si>
  <si>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</si>
  <si>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</si>
  <si>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</si>
  <si>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</si>
  <si>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</si>
  <si>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</si>
  <si>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</si>
  <si>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</si>
  <si>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</si>
  <si>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</si>
  <si>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</si>
  <si>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</si>
  <si>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</si>
  <si>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</si>
  <si>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</si>
  <si>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</si>
  <si>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</si>
  <si>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</si>
  <si>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</si>
  <si>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800-1</t>
  </si>
  <si>
    <t>Prodloužení plynovodu</t>
  </si>
  <si>
    <t>STA</t>
  </si>
  <si>
    <t>1</t>
  </si>
  <si>
    <t>{39b69dfe-da4f-4084-9b91-bcdaa0894e59}</t>
  </si>
  <si>
    <t>2</t>
  </si>
  <si>
    <t>800-2</t>
  </si>
  <si>
    <t>Plynovodní přípojky</t>
  </si>
  <si>
    <t>{13692412-0176-4595-a625-f4cb3f22a28f}</t>
  </si>
  <si>
    <t>901</t>
  </si>
  <si>
    <t>VRN - plynovod</t>
  </si>
  <si>
    <t>{5b3adfd5-f939-42c7-879f-e1572e0c8dcb}</t>
  </si>
  <si>
    <t>KRYCÍ LIST SOUPISU PRACÍ</t>
  </si>
  <si>
    <t>Objekt:</t>
  </si>
  <si>
    <t>800-1 - Prodloužení plynovodu</t>
  </si>
  <si>
    <t>Ing. Jan Štětka</t>
  </si>
  <si>
    <t>Jan Štětka</t>
  </si>
  <si>
    <t>REKAPITULACE ČLENĚNÍ SOUPISU PRACÍ</t>
  </si>
  <si>
    <t>Kód dílu - Popis</t>
  </si>
  <si>
    <t>Cena celkem [CZK]</t>
  </si>
  <si>
    <t>Náklady ze soupisu prací</t>
  </si>
  <si>
    <t>-1</t>
  </si>
  <si>
    <t>PSV - Práce a dodávky PSV</t>
  </si>
  <si>
    <t xml:space="preserve">    723 - Zdravotechnika - prodloužení plynovodu</t>
  </si>
  <si>
    <t xml:space="preserve">    999 -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</si>
  <si>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</si>
  <si>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</si>
  <si>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</si>
  <si>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</si>
  <si>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</si>
  <si>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</si>
  <si>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</si>
  <si>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</si>
  <si>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</si>
  <si>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</si>
  <si>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</si>
  <si>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</si>
  <si>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</si>
  <si>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</si>
  <si>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</si>
  <si>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ROZPOCET</t>
  </si>
  <si>
    <t>723</t>
  </si>
  <si>
    <t>Zdravotechnika - prodloužení plynovodu</t>
  </si>
  <si>
    <t>13</t>
  </si>
  <si>
    <t>K</t>
  </si>
  <si>
    <t>723170129</t>
  </si>
  <si>
    <t>Potrubí plynové plastové Pe 100, PN 0,1 MPa, D 110 x 6,3 mm, s ochranným pláštěm, spojované elektrotvarovkami</t>
  </si>
  <si>
    <t>m</t>
  </si>
  <si>
    <t>16</t>
  </si>
  <si>
    <t>165035461</t>
  </si>
  <si>
    <t>VV</t>
  </si>
  <si>
    <t>310*1,03"vyrovnání výškových úrovní + prořezy"</t>
  </si>
  <si>
    <t>723.003</t>
  </si>
  <si>
    <t>Signální fólie</t>
  </si>
  <si>
    <t>820667302</t>
  </si>
  <si>
    <t>723.004</t>
  </si>
  <si>
    <t>Signalizační vodič</t>
  </si>
  <si>
    <t>65591798</t>
  </si>
  <si>
    <t>3</t>
  </si>
  <si>
    <t>723.005</t>
  </si>
  <si>
    <t>Bezpečnostní T-kus s ventilem, hl. řad DN200, odbočka plast d110x6,3 mm</t>
  </si>
  <si>
    <t>kus</t>
  </si>
  <si>
    <t>532658872</t>
  </si>
  <si>
    <t>14</t>
  </si>
  <si>
    <t>723.006</t>
  </si>
  <si>
    <t>Zátka d110 (elektrotvarovka)</t>
  </si>
  <si>
    <t>597948001</t>
  </si>
  <si>
    <t>5</t>
  </si>
  <si>
    <t>723.010</t>
  </si>
  <si>
    <t>Zemní práce pro vedení plynovodu v zemi, příčný rozměr rýhy 1x0,5 m</t>
  </si>
  <si>
    <t>-1368001910</t>
  </si>
  <si>
    <t>310+10"prostorová rezerva pro připojení, zakončení"</t>
  </si>
  <si>
    <t>6</t>
  </si>
  <si>
    <t>723.011</t>
  </si>
  <si>
    <t>Tlaková zkouška potrubí</t>
  </si>
  <si>
    <t>-412187582</t>
  </si>
  <si>
    <t>7</t>
  </si>
  <si>
    <t>723.012</t>
  </si>
  <si>
    <t>Výchozí revize plynovodní přípojky</t>
  </si>
  <si>
    <t>931588577</t>
  </si>
  <si>
    <t>999</t>
  </si>
  <si>
    <t>Ostatní</t>
  </si>
  <si>
    <t>8</t>
  </si>
  <si>
    <t>999.001</t>
  </si>
  <si>
    <t>Montážní a těsnící materiál</t>
  </si>
  <si>
    <t>kg</t>
  </si>
  <si>
    <t>-902824763</t>
  </si>
  <si>
    <t>9</t>
  </si>
  <si>
    <t>999.003</t>
  </si>
  <si>
    <t>Koordinační činnost</t>
  </si>
  <si>
    <t>-1059565437</t>
  </si>
  <si>
    <t>10</t>
  </si>
  <si>
    <t>999.004</t>
  </si>
  <si>
    <t>Vytyčení plynovodu</t>
  </si>
  <si>
    <t>1439740496</t>
  </si>
  <si>
    <t>11</t>
  </si>
  <si>
    <t>999.005</t>
  </si>
  <si>
    <t>Doprava</t>
  </si>
  <si>
    <t>111689086</t>
  </si>
  <si>
    <t>12</t>
  </si>
  <si>
    <t>999.006</t>
  </si>
  <si>
    <t>Kompletní zajištění a provedení připojení plynovodu dle podmínek provozovatele i vč. nákladů provozovatele (např. plán napojení, bezpečnostní plán, opatření a hlídka apod.)</t>
  </si>
  <si>
    <t>207195195</t>
  </si>
  <si>
    <t>800-2 - Plynovodní přípojky</t>
  </si>
  <si>
    <t xml:space="preserve">    723 - Zdravotechnika - plynovodní přípojky</t>
  </si>
  <si>
    <t>Zdravotechnika - plynovodní přípojky</t>
  </si>
  <si>
    <t>723.001</t>
  </si>
  <si>
    <t>Závitová přechodka d40/DN32 s KU (HUP)</t>
  </si>
  <si>
    <t>798268754</t>
  </si>
  <si>
    <t>23 "počet plynovodních přípojek"</t>
  </si>
  <si>
    <t>723.0013</t>
  </si>
  <si>
    <t>Obnova silniční skladby - ŠD, ACP, ACL a ACo vč. řezání asf. krytu a zálivky spáry</t>
  </si>
  <si>
    <t>m2</t>
  </si>
  <si>
    <t>-1492773931</t>
  </si>
  <si>
    <t>8,2*1,2</t>
  </si>
  <si>
    <t>723.002</t>
  </si>
  <si>
    <t>Plynoměrová skříň pro HUP, regulátor přetlaku plynu a obchodní plynoměr (vnitřní rozměry 500x500x200)</t>
  </si>
  <si>
    <t>-800483707</t>
  </si>
  <si>
    <t>2132393850</t>
  </si>
  <si>
    <t>(4*9)+11+11+40+40+11+11+40+40+11+11+40+40+11+11</t>
  </si>
  <si>
    <t>1745346508</t>
  </si>
  <si>
    <t>(4*9)+11+11+40+40+11+11+40+40+11+11+40+40+11+11+(23*2)</t>
  </si>
  <si>
    <t>4</t>
  </si>
  <si>
    <t>Bezpečnostní T-kus s ventilem, hl. řad DN200, odbočka plast d40x3,7 mm</t>
  </si>
  <si>
    <t>-1623288185</t>
  </si>
  <si>
    <t>P</t>
  </si>
  <si>
    <t>Poznámka k položce:
= 1 (přípojky napojené na ocelový plynovod)</t>
  </si>
  <si>
    <t>Těsnící objímka s ventilem, hlavní řad d110mm, odbočka plast Ø40x3,7mm</t>
  </si>
  <si>
    <t>738384245</t>
  </si>
  <si>
    <t>Poznámka k položce:
= 1 (přípojky napojené na plastový plynovod)</t>
  </si>
  <si>
    <t>17</t>
  </si>
  <si>
    <t>723.008</t>
  </si>
  <si>
    <t>Elektrotvarovka koleno d40 90°</t>
  </si>
  <si>
    <t>-1759030864</t>
  </si>
  <si>
    <t>23 "přípojka"</t>
  </si>
  <si>
    <t>406232701</t>
  </si>
  <si>
    <t>1663709705</t>
  </si>
  <si>
    <t>1218534758</t>
  </si>
  <si>
    <t>19</t>
  </si>
  <si>
    <t>723150368.1</t>
  </si>
  <si>
    <t>Utěsněná chránička D 63 mm (l=2500 mm)</t>
  </si>
  <si>
    <t>ks</t>
  </si>
  <si>
    <t>421510465</t>
  </si>
  <si>
    <t>1+1+1+1+1+1+1+1+1+1</t>
  </si>
  <si>
    <t>20</t>
  </si>
  <si>
    <t>723150368.2</t>
  </si>
  <si>
    <t>Čichačka d40 zakončená v malém silničním poklopu</t>
  </si>
  <si>
    <t>-695937198</t>
  </si>
  <si>
    <t>18</t>
  </si>
  <si>
    <t>723170226</t>
  </si>
  <si>
    <t>Ochrana plynového potrubí ze síťovaného Pe korugovanými trubkami d63</t>
  </si>
  <si>
    <t>1198326522</t>
  </si>
  <si>
    <t>23*2</t>
  </si>
  <si>
    <t>723170115</t>
  </si>
  <si>
    <t>Potrubí plynové plastové Pe 100, PN 0,4 MPa, D 40 x 3,7 mm, s ochranným pláštěm, spojované elektrotvarovkami</t>
  </si>
  <si>
    <t>505618807</t>
  </si>
  <si>
    <t>(4*9)+11+11+40+40+11+11+40+40+11+11+40+40+11+11+23*2 "svislá část přípojky"</t>
  </si>
  <si>
    <t>-237267519</t>
  </si>
  <si>
    <t>2039733887</t>
  </si>
  <si>
    <t>1999073867</t>
  </si>
  <si>
    <t>-791267603</t>
  </si>
  <si>
    <t>-942398</t>
  </si>
  <si>
    <t>901 - VRN - plynovod</t>
  </si>
  <si>
    <t>VRN - Vedlejší rozpočtové náklady</t>
  </si>
  <si>
    <t xml:space="preserve">    VRN9 - Ostatní náklady</t>
  </si>
  <si>
    <t>VRN</t>
  </si>
  <si>
    <t>Vedlejší rozpočtové náklady</t>
  </si>
  <si>
    <t>VRN9</t>
  </si>
  <si>
    <t>Ostatní náklady</t>
  </si>
  <si>
    <t>094103100</t>
  </si>
  <si>
    <t>Zajištění a provedení všech prací a dodávek nezbytných k provedení díla, tj. prací a dodávek které nejsou přímo určeny rozsahem stavby, avšak jejich provedení je pro zhotovení stavby nezbytné (např. VRN/NUS vč. zařízení staveniště)</t>
  </si>
  <si>
    <t>kpl</t>
  </si>
  <si>
    <t>1024</t>
  </si>
  <si>
    <t>299959264</t>
  </si>
  <si>
    <t>094103102</t>
  </si>
  <si>
    <t>VN - Dopravní opatření po dobu stavby -  vybavení povolení zvláštního užívání, návrh DIO a zajištění dopravních opatření po dobu stavby včetně průběžné kontroly a udržování</t>
  </si>
  <si>
    <t>-429474906</t>
  </si>
  <si>
    <t>094103104</t>
  </si>
  <si>
    <t>VN - Opatření pro zajištění bezpečnosti, ochrany zdraví a požární bezpečnosti</t>
  </si>
  <si>
    <t>1866789037</t>
  </si>
  <si>
    <t>094103107</t>
  </si>
  <si>
    <t>VN - Provedení zkoušek materiálů, zařízení a hutnění, komplexní vyzkoušení a zaškolení obsluhy v minimálním rozsahu daným ČSN</t>
  </si>
  <si>
    <t>163824813</t>
  </si>
  <si>
    <t>094103150</t>
  </si>
  <si>
    <t xml:space="preserve">ON - Zpracování plánu bezpečnosti a ochrany zdraví při práci na staveništi dle § 15 zák. č. 309/2006 Sb. v platném znění. a určit osobu zodpovědnou ze bezpečnost a ochranu zdraví na staveništi. </t>
  </si>
  <si>
    <t>-403906479</t>
  </si>
  <si>
    <t>094103155</t>
  </si>
  <si>
    <t>ON - Pořízení kompletní dokladové části stavby dle podmínek smlouvy o dílo (zejména kontroly, zkoušky, revize, atesty, prohlášení atd. )</t>
  </si>
  <si>
    <t>-1110618392</t>
  </si>
  <si>
    <t>094103156</t>
  </si>
  <si>
    <t>ON - Pořízení projektové dokumentace skutečného provedení stavby DSPS v digitální podobě + 3 paré v tištěné podobě</t>
  </si>
  <si>
    <t>1474391106</t>
  </si>
  <si>
    <t>094103157</t>
  </si>
  <si>
    <t>ON - Geodetické práce – vytýčení stavby, hranic pozemku</t>
  </si>
  <si>
    <t>-931399797</t>
  </si>
  <si>
    <t>094103158</t>
  </si>
  <si>
    <t>ON - Geodetické práce – zaměření skutečného stavu</t>
  </si>
  <si>
    <t>-585165960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</si>
</sst>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5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left"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21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2" fillId="0" borderId="20" xfId="0" applyNumberFormat="1" applyFont="1" applyBorder="1" applyAlignment="1" applyProtection="1">
      <alignment vertical="center"/>
      <protection/>
    </xf>
    <xf numFmtId="166" fontId="22" fillId="0" borderId="21" xfId="0" applyNumberFormat="1" applyFont="1" applyBorder="1" applyAlignment="1" applyProtection="1">
      <alignment vertical="center"/>
      <protection/>
    </xf>
    <xf numFmtId="0" fontId="34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spans="2:71" s="1" customFormat="1" ht="36.9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pans="2:71" s="1" customFormat="1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19</v>
      </c>
      <c r="AL7" s="20"/>
      <c r="AM7" s="20"/>
      <c r="AN7" s="25" t="s">
        <v>1</v>
      </c>
      <c r="AO7" s="20"/>
      <c r="AP7" s="20"/>
      <c r="AQ7" s="20"/>
      <c r="AR7" s="18"/>
      <c r="BE7" s="29"/>
      <c r="BS7" s="15" t="s">
        <v>6</v>
      </c>
    </row>
    <row r="8" spans="2:71" s="1" customFormat="1" ht="12" customHeight="1">
      <c r="B8" s="19"/>
      <c r="C8" s="20"/>
      <c r="D8" s="30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22</v>
      </c>
      <c r="AL8" s="20"/>
      <c r="AM8" s="20"/>
      <c r="AN8" s="31" t="s">
        <v>23</v>
      </c>
      <c r="AO8" s="20"/>
      <c r="AP8" s="20"/>
      <c r="AQ8" s="20"/>
      <c r="AR8" s="18"/>
      <c r="BE8" s="29"/>
      <c r="BS8" s="15" t="s">
        <v>6</v>
      </c>
    </row>
    <row r="9" spans="2:71" s="1" customFormat="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spans="2:71" s="1" customFormat="1" ht="12" customHeight="1">
      <c r="B10" s="19"/>
      <c r="C10" s="20"/>
      <c r="D10" s="30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25</v>
      </c>
      <c r="AL10" s="20"/>
      <c r="AM10" s="20"/>
      <c r="AN10" s="25" t="s">
        <v>1</v>
      </c>
      <c r="AO10" s="20"/>
      <c r="AP10" s="20"/>
      <c r="AQ10" s="20"/>
      <c r="AR10" s="18"/>
      <c r="BE10" s="29"/>
      <c r="BS10" s="15" t="s">
        <v>6</v>
      </c>
    </row>
    <row r="11" spans="2:71" s="1" customFormat="1" ht="18.45" customHeight="1">
      <c r="B11" s="19"/>
      <c r="C11" s="20"/>
      <c r="D11" s="20"/>
      <c r="E11" s="25" t="s">
        <v>26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27</v>
      </c>
      <c r="AL11" s="20"/>
      <c r="AM11" s="20"/>
      <c r="AN11" s="25" t="s">
        <v>1</v>
      </c>
      <c r="AO11" s="20"/>
      <c r="AP11" s="20"/>
      <c r="AQ11" s="20"/>
      <c r="AR11" s="18"/>
      <c r="BE11" s="29"/>
      <c r="BS11" s="15" t="s">
        <v>6</v>
      </c>
    </row>
    <row r="12" spans="2:71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pans="2:71" s="1" customFormat="1" ht="12" customHeight="1">
      <c r="B13" s="19"/>
      <c r="C13" s="20"/>
      <c r="D13" s="30" t="s">
        <v>28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25</v>
      </c>
      <c r="AL13" s="20"/>
      <c r="AM13" s="20"/>
      <c r="AN13" s="32" t="s">
        <v>29</v>
      </c>
      <c r="AO13" s="20"/>
      <c r="AP13" s="20"/>
      <c r="AQ13" s="20"/>
      <c r="AR13" s="18"/>
      <c r="BE13" s="29"/>
      <c r="BS13" s="15" t="s">
        <v>6</v>
      </c>
    </row>
    <row r="14" spans="2:71" ht="12">
      <c r="B14" s="19"/>
      <c r="C14" s="20"/>
      <c r="D14" s="20"/>
      <c r="E14" s="32" t="s">
        <v>29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27</v>
      </c>
      <c r="AL14" s="20"/>
      <c r="AM14" s="20"/>
      <c r="AN14" s="32" t="s">
        <v>29</v>
      </c>
      <c r="AO14" s="20"/>
      <c r="AP14" s="20"/>
      <c r="AQ14" s="20"/>
      <c r="AR14" s="18"/>
      <c r="BE14" s="29"/>
      <c r="BS14" s="15" t="s">
        <v>6</v>
      </c>
    </row>
    <row r="15" spans="2:71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pans="2:71" s="1" customFormat="1" ht="12" customHeight="1">
      <c r="B16" s="19"/>
      <c r="C16" s="20"/>
      <c r="D16" s="30" t="s">
        <v>30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25</v>
      </c>
      <c r="AL16" s="20"/>
      <c r="AM16" s="20"/>
      <c r="AN16" s="25" t="s">
        <v>1</v>
      </c>
      <c r="AO16" s="20"/>
      <c r="AP16" s="20"/>
      <c r="AQ16" s="20"/>
      <c r="AR16" s="18"/>
      <c r="BE16" s="29"/>
      <c r="BS16" s="15" t="s">
        <v>4</v>
      </c>
    </row>
    <row r="17" spans="2:71" s="1" customFormat="1" ht="18.45" customHeight="1">
      <c r="B17" s="19"/>
      <c r="C17" s="20"/>
      <c r="D17" s="20"/>
      <c r="E17" s="25" t="s">
        <v>31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27</v>
      </c>
      <c r="AL17" s="20"/>
      <c r="AM17" s="20"/>
      <c r="AN17" s="25" t="s">
        <v>1</v>
      </c>
      <c r="AO17" s="20"/>
      <c r="AP17" s="20"/>
      <c r="AQ17" s="20"/>
      <c r="AR17" s="18"/>
      <c r="BE17" s="29"/>
      <c r="BS17" s="15" t="s">
        <v>32</v>
      </c>
    </row>
    <row r="18" spans="2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pans="2:71" s="1" customFormat="1" ht="12" customHeight="1">
      <c r="B19" s="19"/>
      <c r="C19" s="20"/>
      <c r="D19" s="30" t="s">
        <v>33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25</v>
      </c>
      <c r="AL19" s="20"/>
      <c r="AM19" s="20"/>
      <c r="AN19" s="25" t="s">
        <v>1</v>
      </c>
      <c r="AO19" s="20"/>
      <c r="AP19" s="20"/>
      <c r="AQ19" s="20"/>
      <c r="AR19" s="18"/>
      <c r="BE19" s="29"/>
      <c r="BS19" s="15" t="s">
        <v>6</v>
      </c>
    </row>
    <row r="20" spans="2:71" s="1" customFormat="1" ht="18.45" customHeight="1">
      <c r="B20" s="19"/>
      <c r="C20" s="20"/>
      <c r="D20" s="20"/>
      <c r="E20" s="25" t="s">
        <v>31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27</v>
      </c>
      <c r="AL20" s="20"/>
      <c r="AM20" s="20"/>
      <c r="AN20" s="25" t="s">
        <v>1</v>
      </c>
      <c r="AO20" s="20"/>
      <c r="AP20" s="20"/>
      <c r="AQ20" s="20"/>
      <c r="AR20" s="18"/>
      <c r="BE20" s="29"/>
      <c r="BS20" s="15" t="s">
        <v>4</v>
      </c>
    </row>
    <row r="21" spans="2:57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pans="2:57" s="1" customFormat="1" ht="12" customHeight="1">
      <c r="B22" s="19"/>
      <c r="C22" s="20"/>
      <c r="D22" s="30" t="s">
        <v>34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pans="2:57" s="1" customFormat="1" ht="47.25" customHeight="1">
      <c r="B23" s="19"/>
      <c r="C23" s="20"/>
      <c r="D23" s="20"/>
      <c r="E23" s="34" t="s">
        <v>35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spans="2:57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pans="2:57" s="1" customFormat="1" ht="6.95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pans="1:57" s="2" customFormat="1" ht="25.9" customHeight="1">
      <c r="A26" s="36"/>
      <c r="B26" s="37"/>
      <c r="C26" s="38"/>
      <c r="D26" s="39" t="s">
        <v>36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8"/>
      <c r="AQ26" s="38"/>
      <c r="AR26" s="42"/>
      <c r="BE26" s="29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29"/>
    </row>
    <row r="28" spans="1:57" s="2" customFormat="1" ht="12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37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38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39</v>
      </c>
      <c r="AL28" s="43"/>
      <c r="AM28" s="43"/>
      <c r="AN28" s="43"/>
      <c r="AO28" s="43"/>
      <c r="AP28" s="38"/>
      <c r="AQ28" s="38"/>
      <c r="AR28" s="42"/>
      <c r="BE28" s="29"/>
    </row>
    <row r="29" spans="1:57" s="3" customFormat="1" ht="14.4" customHeight="1">
      <c r="A29" s="3"/>
      <c r="B29" s="44"/>
      <c r="C29" s="45"/>
      <c r="D29" s="30" t="s">
        <v>40</v>
      </c>
      <c r="E29" s="45"/>
      <c r="F29" s="30" t="s">
        <v>41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ROUND(AZ94,2)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ROUND(AV94,2)</f>
        <v>0</v>
      </c>
      <c r="AL29" s="45"/>
      <c r="AM29" s="45"/>
      <c r="AN29" s="45"/>
      <c r="AO29" s="45"/>
      <c r="AP29" s="45"/>
      <c r="AQ29" s="45"/>
      <c r="AR29" s="48"/>
      <c r="BE29" s="49"/>
    </row>
    <row r="30" spans="1:57" s="3" customFormat="1" ht="14.4" customHeight="1">
      <c r="A30" s="3"/>
      <c r="B30" s="44"/>
      <c r="C30" s="45"/>
      <c r="D30" s="45"/>
      <c r="E30" s="45"/>
      <c r="F30" s="30" t="s">
        <v>42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ROUND(BA94,2)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ROUND(AW94,2)</f>
        <v>0</v>
      </c>
      <c r="AL30" s="45"/>
      <c r="AM30" s="45"/>
      <c r="AN30" s="45"/>
      <c r="AO30" s="45"/>
      <c r="AP30" s="45"/>
      <c r="AQ30" s="45"/>
      <c r="AR30" s="48"/>
      <c r="BE30" s="49"/>
    </row>
    <row r="31" spans="1:57" s="3" customFormat="1" ht="14.4" customHeight="1" hidden="1">
      <c r="A31" s="3"/>
      <c r="B31" s="44"/>
      <c r="C31" s="45"/>
      <c r="D31" s="45"/>
      <c r="E31" s="45"/>
      <c r="F31" s="30" t="s">
        <v>43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ROUND(BB94,2)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spans="1:57" s="3" customFormat="1" ht="14.4" customHeight="1" hidden="1">
      <c r="A32" s="3"/>
      <c r="B32" s="44"/>
      <c r="C32" s="45"/>
      <c r="D32" s="45"/>
      <c r="E32" s="45"/>
      <c r="F32" s="30" t="s">
        <v>44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ROUND(BC94,2)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spans="1:57" s="3" customFormat="1" ht="14.4" customHeight="1" hidden="1">
      <c r="A33" s="3"/>
      <c r="B33" s="44"/>
      <c r="C33" s="45"/>
      <c r="D33" s="45"/>
      <c r="E33" s="45"/>
      <c r="F33" s="30" t="s">
        <v>45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ROUND(BD94,2)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49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29"/>
    </row>
    <row r="35" spans="1:57" s="2" customFormat="1" ht="25.9" customHeight="1">
      <c r="A35" s="36"/>
      <c r="B35" s="37"/>
      <c r="C35" s="50"/>
      <c r="D35" s="51" t="s">
        <v>46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47</v>
      </c>
      <c r="U35" s="52"/>
      <c r="V35" s="52"/>
      <c r="W35" s="52"/>
      <c r="X35" s="54" t="s">
        <v>48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  <c r="BE36" s="36"/>
    </row>
    <row r="37" spans="1:57" s="2" customFormat="1" ht="14.4" customHeight="1">
      <c r="A37" s="36"/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42"/>
      <c r="BE37" s="36"/>
    </row>
    <row r="38" spans="2:44" s="1" customFormat="1" ht="14.4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pans="2:44" s="1" customFormat="1" ht="14.4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pans="2:44" s="1" customFormat="1" ht="14.4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pans="2:44" s="1" customFormat="1" ht="14.4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2:44" s="1" customFormat="1" ht="14.4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2:44" s="1" customFormat="1" ht="14.4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2:44" s="1" customFormat="1" ht="14.4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2:44" s="1" customFormat="1" ht="14.4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2:44" s="1" customFormat="1" ht="14.4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2:44" s="1" customFormat="1" ht="14.4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2:44" s="1" customFormat="1" ht="14.4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2:44" s="2" customFormat="1" ht="14.4" customHeight="1">
      <c r="B49" s="57"/>
      <c r="C49" s="58"/>
      <c r="D49" s="59" t="s">
        <v>49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59" t="s">
        <v>50</v>
      </c>
      <c r="AI49" s="60"/>
      <c r="AJ49" s="60"/>
      <c r="AK49" s="60"/>
      <c r="AL49" s="60"/>
      <c r="AM49" s="60"/>
      <c r="AN49" s="60"/>
      <c r="AO49" s="60"/>
      <c r="AP49" s="58"/>
      <c r="AQ49" s="58"/>
      <c r="AR49" s="61"/>
    </row>
    <row r="50" spans="2:44" ht="12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2:44" ht="12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2:44" ht="12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2:44" ht="12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2:44" ht="12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2:44" ht="12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2:44" ht="12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2:44" ht="12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2:44" ht="12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2:44" ht="12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1:57" s="2" customFormat="1" ht="12">
      <c r="A60" s="36"/>
      <c r="B60" s="37"/>
      <c r="C60" s="38"/>
      <c r="D60" s="62" t="s">
        <v>51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62" t="s">
        <v>52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62" t="s">
        <v>51</v>
      </c>
      <c r="AI60" s="40"/>
      <c r="AJ60" s="40"/>
      <c r="AK60" s="40"/>
      <c r="AL60" s="40"/>
      <c r="AM60" s="62" t="s">
        <v>52</v>
      </c>
      <c r="AN60" s="40"/>
      <c r="AO60" s="40"/>
      <c r="AP60" s="38"/>
      <c r="AQ60" s="38"/>
      <c r="AR60" s="42"/>
      <c r="BE60" s="36"/>
    </row>
    <row r="61" spans="2:44" ht="12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2:44" ht="12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2:44" ht="12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1:57" s="2" customFormat="1" ht="12">
      <c r="A64" s="36"/>
      <c r="B64" s="37"/>
      <c r="C64" s="38"/>
      <c r="D64" s="59" t="s">
        <v>53</v>
      </c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59" t="s">
        <v>54</v>
      </c>
      <c r="AI64" s="63"/>
      <c r="AJ64" s="63"/>
      <c r="AK64" s="63"/>
      <c r="AL64" s="63"/>
      <c r="AM64" s="63"/>
      <c r="AN64" s="63"/>
      <c r="AO64" s="63"/>
      <c r="AP64" s="38"/>
      <c r="AQ64" s="38"/>
      <c r="AR64" s="42"/>
      <c r="BE64" s="36"/>
    </row>
    <row r="65" spans="2:44" ht="12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2:44" ht="12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2:44" ht="12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2:44" ht="12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2:44" ht="12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2:44" ht="12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2:44" ht="12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2:44" ht="12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2:44" ht="12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2:44" ht="12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1:57" s="2" customFormat="1" ht="12">
      <c r="A75" s="36"/>
      <c r="B75" s="37"/>
      <c r="C75" s="38"/>
      <c r="D75" s="62" t="s">
        <v>51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62" t="s">
        <v>52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62" t="s">
        <v>51</v>
      </c>
      <c r="AI75" s="40"/>
      <c r="AJ75" s="40"/>
      <c r="AK75" s="40"/>
      <c r="AL75" s="40"/>
      <c r="AM75" s="62" t="s">
        <v>52</v>
      </c>
      <c r="AN75" s="40"/>
      <c r="AO75" s="40"/>
      <c r="AP75" s="38"/>
      <c r="AQ75" s="38"/>
      <c r="AR75" s="42"/>
      <c r="BE75" s="36"/>
    </row>
    <row r="76" spans="1:57" s="2" customFormat="1" ht="12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42"/>
      <c r="BE76" s="36"/>
    </row>
    <row r="77" spans="1:57" s="2" customFormat="1" ht="6.95" customHeight="1">
      <c r="A77" s="36"/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42"/>
      <c r="BE77" s="36"/>
    </row>
    <row r="81" spans="1:57" s="2" customFormat="1" ht="6.95" customHeight="1">
      <c r="A81" s="36"/>
      <c r="B81" s="66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42"/>
      <c r="BE81" s="36"/>
    </row>
    <row r="82" spans="1:57" s="2" customFormat="1" ht="24.95" customHeight="1">
      <c r="A82" s="36"/>
      <c r="B82" s="37"/>
      <c r="C82" s="21" t="s">
        <v>55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42"/>
      <c r="BE82" s="36"/>
    </row>
    <row r="83" spans="1:57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42"/>
      <c r="BE83" s="36"/>
    </row>
    <row r="84" spans="1:57" s="4" customFormat="1" ht="12" customHeight="1">
      <c r="A84" s="4"/>
      <c r="B84" s="68"/>
      <c r="C84" s="30" t="s">
        <v>13</v>
      </c>
      <c r="D84" s="69"/>
      <c r="E84" s="69"/>
      <c r="F84" s="69"/>
      <c r="G84" s="69"/>
      <c r="H84" s="69"/>
      <c r="I84" s="69"/>
      <c r="J84" s="69"/>
      <c r="K84" s="69"/>
      <c r="L84" s="69" t="str">
        <f>K5</f>
        <v>210311</v>
      </c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70"/>
      <c r="BE84" s="4"/>
    </row>
    <row r="85" spans="1:57" s="5" customFormat="1" ht="36.95" customHeight="1">
      <c r="A85" s="5"/>
      <c r="B85" s="71"/>
      <c r="C85" s="72" t="s">
        <v>16</v>
      </c>
      <c r="D85" s="73"/>
      <c r="E85" s="73"/>
      <c r="F85" s="73"/>
      <c r="G85" s="73"/>
      <c r="H85" s="73"/>
      <c r="I85" s="73"/>
      <c r="J85" s="73"/>
      <c r="K85" s="73"/>
      <c r="L85" s="74" t="str">
        <f>K6</f>
        <v>Základní technická vybavenost Loreta - vyhrazená část - plynovod</v>
      </c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5"/>
      <c r="BE85" s="5"/>
    </row>
    <row r="86" spans="1:57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42"/>
      <c r="BE86" s="36"/>
    </row>
    <row r="87" spans="1:57" s="2" customFormat="1" ht="12" customHeight="1">
      <c r="A87" s="36"/>
      <c r="B87" s="37"/>
      <c r="C87" s="30" t="s">
        <v>20</v>
      </c>
      <c r="D87" s="38"/>
      <c r="E87" s="38"/>
      <c r="F87" s="38"/>
      <c r="G87" s="38"/>
      <c r="H87" s="38"/>
      <c r="I87" s="38"/>
      <c r="J87" s="38"/>
      <c r="K87" s="38"/>
      <c r="L87" s="76" t="str">
        <f>IF(K8="","",K8)</f>
        <v>Horažďovice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0" t="s">
        <v>22</v>
      </c>
      <c r="AJ87" s="38"/>
      <c r="AK87" s="38"/>
      <c r="AL87" s="38"/>
      <c r="AM87" s="77" t="str">
        <f>IF(AN8="","",AN8)</f>
        <v>19. 11. 2020</v>
      </c>
      <c r="AN87" s="77"/>
      <c r="AO87" s="38"/>
      <c r="AP87" s="38"/>
      <c r="AQ87" s="38"/>
      <c r="AR87" s="42"/>
      <c r="BE87" s="36"/>
    </row>
    <row r="88" spans="1:57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42"/>
      <c r="BE88" s="36"/>
    </row>
    <row r="89" spans="1:57" s="2" customFormat="1" ht="15.15" customHeight="1">
      <c r="A89" s="36"/>
      <c r="B89" s="37"/>
      <c r="C89" s="30" t="s">
        <v>24</v>
      </c>
      <c r="D89" s="38"/>
      <c r="E89" s="38"/>
      <c r="F89" s="38"/>
      <c r="G89" s="38"/>
      <c r="H89" s="38"/>
      <c r="I89" s="38"/>
      <c r="J89" s="38"/>
      <c r="K89" s="38"/>
      <c r="L89" s="69" t="str">
        <f>IF(E11="","",E11)</f>
        <v>Město Horažďovice, IČO 00255513, Mírové náměstí 1,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0" t="s">
        <v>30</v>
      </c>
      <c r="AJ89" s="38"/>
      <c r="AK89" s="38"/>
      <c r="AL89" s="38"/>
      <c r="AM89" s="78" t="str">
        <f>IF(E17="","",E17)</f>
        <v xml:space="preserve"> </v>
      </c>
      <c r="AN89" s="69"/>
      <c r="AO89" s="69"/>
      <c r="AP89" s="69"/>
      <c r="AQ89" s="38"/>
      <c r="AR89" s="42"/>
      <c r="AS89" s="79" t="s">
        <v>56</v>
      </c>
      <c r="AT89" s="80"/>
      <c r="AU89" s="81"/>
      <c r="AV89" s="81"/>
      <c r="AW89" s="81"/>
      <c r="AX89" s="81"/>
      <c r="AY89" s="81"/>
      <c r="AZ89" s="81"/>
      <c r="BA89" s="81"/>
      <c r="BB89" s="81"/>
      <c r="BC89" s="81"/>
      <c r="BD89" s="82"/>
      <c r="BE89" s="36"/>
    </row>
    <row r="90" spans="1:57" s="2" customFormat="1" ht="15.15" customHeight="1">
      <c r="A90" s="36"/>
      <c r="B90" s="37"/>
      <c r="C90" s="30" t="s">
        <v>28</v>
      </c>
      <c r="D90" s="38"/>
      <c r="E90" s="38"/>
      <c r="F90" s="38"/>
      <c r="G90" s="38"/>
      <c r="H90" s="38"/>
      <c r="I90" s="38"/>
      <c r="J90" s="38"/>
      <c r="K90" s="38"/>
      <c r="L90" s="69" t="str">
        <f>IF(E14="Vyplň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0" t="s">
        <v>33</v>
      </c>
      <c r="AJ90" s="38"/>
      <c r="AK90" s="38"/>
      <c r="AL90" s="38"/>
      <c r="AM90" s="78" t="str">
        <f>IF(E20="","",E20)</f>
        <v xml:space="preserve"> </v>
      </c>
      <c r="AN90" s="69"/>
      <c r="AO90" s="69"/>
      <c r="AP90" s="69"/>
      <c r="AQ90" s="38"/>
      <c r="AR90" s="42"/>
      <c r="AS90" s="83"/>
      <c r="AT90" s="84"/>
      <c r="AU90" s="85"/>
      <c r="AV90" s="85"/>
      <c r="AW90" s="85"/>
      <c r="AX90" s="85"/>
      <c r="AY90" s="85"/>
      <c r="AZ90" s="85"/>
      <c r="BA90" s="85"/>
      <c r="BB90" s="85"/>
      <c r="BC90" s="85"/>
      <c r="BD90" s="86"/>
      <c r="BE90" s="36"/>
    </row>
    <row r="91" spans="1:57" s="2" customFormat="1" ht="10.8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42"/>
      <c r="AS91" s="87"/>
      <c r="AT91" s="88"/>
      <c r="AU91" s="89"/>
      <c r="AV91" s="89"/>
      <c r="AW91" s="89"/>
      <c r="AX91" s="89"/>
      <c r="AY91" s="89"/>
      <c r="AZ91" s="89"/>
      <c r="BA91" s="89"/>
      <c r="BB91" s="89"/>
      <c r="BC91" s="89"/>
      <c r="BD91" s="90"/>
      <c r="BE91" s="36"/>
    </row>
    <row r="92" spans="1:57" s="2" customFormat="1" ht="29.25" customHeight="1">
      <c r="A92" s="36"/>
      <c r="B92" s="37"/>
      <c r="C92" s="91" t="s">
        <v>57</v>
      </c>
      <c r="D92" s="92"/>
      <c r="E92" s="92"/>
      <c r="F92" s="92"/>
      <c r="G92" s="92"/>
      <c r="H92" s="93"/>
      <c r="I92" s="94" t="s">
        <v>58</v>
      </c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5" t="s">
        <v>59</v>
      </c>
      <c r="AH92" s="92"/>
      <c r="AI92" s="92"/>
      <c r="AJ92" s="92"/>
      <c r="AK92" s="92"/>
      <c r="AL92" s="92"/>
      <c r="AM92" s="92"/>
      <c r="AN92" s="94" t="s">
        <v>60</v>
      </c>
      <c r="AO92" s="92"/>
      <c r="AP92" s="96"/>
      <c r="AQ92" s="97" t="s">
        <v>61</v>
      </c>
      <c r="AR92" s="42"/>
      <c r="AS92" s="98" t="s">
        <v>62</v>
      </c>
      <c r="AT92" s="99" t="s">
        <v>63</v>
      </c>
      <c r="AU92" s="99" t="s">
        <v>64</v>
      </c>
      <c r="AV92" s="99" t="s">
        <v>65</v>
      </c>
      <c r="AW92" s="99" t="s">
        <v>66</v>
      </c>
      <c r="AX92" s="99" t="s">
        <v>67</v>
      </c>
      <c r="AY92" s="99" t="s">
        <v>68</v>
      </c>
      <c r="AZ92" s="99" t="s">
        <v>69</v>
      </c>
      <c r="BA92" s="99" t="s">
        <v>70</v>
      </c>
      <c r="BB92" s="99" t="s">
        <v>71</v>
      </c>
      <c r="BC92" s="99" t="s">
        <v>72</v>
      </c>
      <c r="BD92" s="100" t="s">
        <v>73</v>
      </c>
      <c r="BE92" s="36"/>
    </row>
    <row r="93" spans="1:57" s="2" customFormat="1" ht="10.8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42"/>
      <c r="AS93" s="101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3"/>
      <c r="BE93" s="36"/>
    </row>
    <row r="94" spans="1:90" s="6" customFormat="1" ht="32.4" customHeight="1">
      <c r="A94" s="6"/>
      <c r="B94" s="104"/>
      <c r="C94" s="105" t="s">
        <v>74</v>
      </c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7">
        <f>ROUND(SUM(AG95:AG97),2)</f>
        <v>0</v>
      </c>
      <c r="AH94" s="107"/>
      <c r="AI94" s="107"/>
      <c r="AJ94" s="107"/>
      <c r="AK94" s="107"/>
      <c r="AL94" s="107"/>
      <c r="AM94" s="107"/>
      <c r="AN94" s="108">
        <f>SUM(AG94,AT94)</f>
        <v>0</v>
      </c>
      <c r="AO94" s="108"/>
      <c r="AP94" s="108"/>
      <c r="AQ94" s="109" t="s">
        <v>1</v>
      </c>
      <c r="AR94" s="110"/>
      <c r="AS94" s="111">
        <f>ROUND(SUM(AS95:AS97),2)</f>
        <v>0</v>
      </c>
      <c r="AT94" s="112">
        <f>ROUND(SUM(AV94:AW94),2)</f>
        <v>0</v>
      </c>
      <c r="AU94" s="113">
        <f>ROUND(SUM(AU95:AU97),5)</f>
        <v>0</v>
      </c>
      <c r="AV94" s="112">
        <f>ROUND(AZ94*L29,2)</f>
        <v>0</v>
      </c>
      <c r="AW94" s="112">
        <f>ROUND(BA94*L30,2)</f>
        <v>0</v>
      </c>
      <c r="AX94" s="112">
        <f>ROUND(BB94*L29,2)</f>
        <v>0</v>
      </c>
      <c r="AY94" s="112">
        <f>ROUND(BC94*L30,2)</f>
        <v>0</v>
      </c>
      <c r="AZ94" s="112">
        <f>ROUND(SUM(AZ95:AZ97),2)</f>
        <v>0</v>
      </c>
      <c r="BA94" s="112">
        <f>ROUND(SUM(BA95:BA97),2)</f>
        <v>0</v>
      </c>
      <c r="BB94" s="112">
        <f>ROUND(SUM(BB95:BB97),2)</f>
        <v>0</v>
      </c>
      <c r="BC94" s="112">
        <f>ROUND(SUM(BC95:BC97),2)</f>
        <v>0</v>
      </c>
      <c r="BD94" s="114">
        <f>ROUND(SUM(BD95:BD97),2)</f>
        <v>0</v>
      </c>
      <c r="BE94" s="6"/>
      <c r="BS94" s="115" t="s">
        <v>75</v>
      </c>
      <c r="BT94" s="115" t="s">
        <v>76</v>
      </c>
      <c r="BU94" s="116" t="s">
        <v>77</v>
      </c>
      <c r="BV94" s="115" t="s">
        <v>78</v>
      </c>
      <c r="BW94" s="115" t="s">
        <v>5</v>
      </c>
      <c r="BX94" s="115" t="s">
        <v>79</v>
      </c>
      <c r="CL94" s="115" t="s">
        <v>1</v>
      </c>
    </row>
    <row r="95" spans="1:91" s="7" customFormat="1" ht="16.5" customHeight="1">
      <c r="A95" s="117" t="s">
        <v>80</v>
      </c>
      <c r="B95" s="118"/>
      <c r="C95" s="119"/>
      <c r="D95" s="120" t="s">
        <v>81</v>
      </c>
      <c r="E95" s="120"/>
      <c r="F95" s="120"/>
      <c r="G95" s="120"/>
      <c r="H95" s="120"/>
      <c r="I95" s="121"/>
      <c r="J95" s="120" t="s">
        <v>82</v>
      </c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2">
        <f>'800-1 - Prodloužení plyno...'!J30</f>
        <v>0</v>
      </c>
      <c r="AH95" s="121"/>
      <c r="AI95" s="121"/>
      <c r="AJ95" s="121"/>
      <c r="AK95" s="121"/>
      <c r="AL95" s="121"/>
      <c r="AM95" s="121"/>
      <c r="AN95" s="122">
        <f>SUM(AG95,AT95)</f>
        <v>0</v>
      </c>
      <c r="AO95" s="121"/>
      <c r="AP95" s="121"/>
      <c r="AQ95" s="123" t="s">
        <v>83</v>
      </c>
      <c r="AR95" s="124"/>
      <c r="AS95" s="125">
        <v>0</v>
      </c>
      <c r="AT95" s="126">
        <f>ROUND(SUM(AV95:AW95),2)</f>
        <v>0</v>
      </c>
      <c r="AU95" s="127">
        <f>'800-1 - Prodloužení plyno...'!P119</f>
        <v>0</v>
      </c>
      <c r="AV95" s="126">
        <f>'800-1 - Prodloužení plyno...'!J33</f>
        <v>0</v>
      </c>
      <c r="AW95" s="126">
        <f>'800-1 - Prodloužení plyno...'!J34</f>
        <v>0</v>
      </c>
      <c r="AX95" s="126">
        <f>'800-1 - Prodloužení plyno...'!J35</f>
        <v>0</v>
      </c>
      <c r="AY95" s="126">
        <f>'800-1 - Prodloužení plyno...'!J36</f>
        <v>0</v>
      </c>
      <c r="AZ95" s="126">
        <f>'800-1 - Prodloužení plyno...'!F33</f>
        <v>0</v>
      </c>
      <c r="BA95" s="126">
        <f>'800-1 - Prodloužení plyno...'!F34</f>
        <v>0</v>
      </c>
      <c r="BB95" s="126">
        <f>'800-1 - Prodloužení plyno...'!F35</f>
        <v>0</v>
      </c>
      <c r="BC95" s="126">
        <f>'800-1 - Prodloužení plyno...'!F36</f>
        <v>0</v>
      </c>
      <c r="BD95" s="128">
        <f>'800-1 - Prodloužení plyno...'!F37</f>
        <v>0</v>
      </c>
      <c r="BE95" s="7"/>
      <c r="BT95" s="129" t="s">
        <v>84</v>
      </c>
      <c r="BV95" s="129" t="s">
        <v>78</v>
      </c>
      <c r="BW95" s="129" t="s">
        <v>85</v>
      </c>
      <c r="BX95" s="129" t="s">
        <v>5</v>
      </c>
      <c r="CL95" s="129" t="s">
        <v>1</v>
      </c>
      <c r="CM95" s="129" t="s">
        <v>86</v>
      </c>
    </row>
    <row r="96" spans="1:91" s="7" customFormat="1" ht="16.5" customHeight="1">
      <c r="A96" s="117" t="s">
        <v>80</v>
      </c>
      <c r="B96" s="118"/>
      <c r="C96" s="119"/>
      <c r="D96" s="120" t="s">
        <v>87</v>
      </c>
      <c r="E96" s="120"/>
      <c r="F96" s="120"/>
      <c r="G96" s="120"/>
      <c r="H96" s="120"/>
      <c r="I96" s="121"/>
      <c r="J96" s="120" t="s">
        <v>88</v>
      </c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2">
        <f>'800-2 - Plynovodní přípojky'!J30</f>
        <v>0</v>
      </c>
      <c r="AH96" s="121"/>
      <c r="AI96" s="121"/>
      <c r="AJ96" s="121"/>
      <c r="AK96" s="121"/>
      <c r="AL96" s="121"/>
      <c r="AM96" s="121"/>
      <c r="AN96" s="122">
        <f>SUM(AG96,AT96)</f>
        <v>0</v>
      </c>
      <c r="AO96" s="121"/>
      <c r="AP96" s="121"/>
      <c r="AQ96" s="123" t="s">
        <v>83</v>
      </c>
      <c r="AR96" s="124"/>
      <c r="AS96" s="125">
        <v>0</v>
      </c>
      <c r="AT96" s="126">
        <f>ROUND(SUM(AV96:AW96),2)</f>
        <v>0</v>
      </c>
      <c r="AU96" s="127">
        <f>'800-2 - Plynovodní přípojky'!P119</f>
        <v>0</v>
      </c>
      <c r="AV96" s="126">
        <f>'800-2 - Plynovodní přípojky'!J33</f>
        <v>0</v>
      </c>
      <c r="AW96" s="126">
        <f>'800-2 - Plynovodní přípojky'!J34</f>
        <v>0</v>
      </c>
      <c r="AX96" s="126">
        <f>'800-2 - Plynovodní přípojky'!J35</f>
        <v>0</v>
      </c>
      <c r="AY96" s="126">
        <f>'800-2 - Plynovodní přípojky'!J36</f>
        <v>0</v>
      </c>
      <c r="AZ96" s="126">
        <f>'800-2 - Plynovodní přípojky'!F33</f>
        <v>0</v>
      </c>
      <c r="BA96" s="126">
        <f>'800-2 - Plynovodní přípojky'!F34</f>
        <v>0</v>
      </c>
      <c r="BB96" s="126">
        <f>'800-2 - Plynovodní přípojky'!F35</f>
        <v>0</v>
      </c>
      <c r="BC96" s="126">
        <f>'800-2 - Plynovodní přípojky'!F36</f>
        <v>0</v>
      </c>
      <c r="BD96" s="128">
        <f>'800-2 - Plynovodní přípojky'!F37</f>
        <v>0</v>
      </c>
      <c r="BE96" s="7"/>
      <c r="BT96" s="129" t="s">
        <v>84</v>
      </c>
      <c r="BV96" s="129" t="s">
        <v>78</v>
      </c>
      <c r="BW96" s="129" t="s">
        <v>89</v>
      </c>
      <c r="BX96" s="129" t="s">
        <v>5</v>
      </c>
      <c r="CL96" s="129" t="s">
        <v>1</v>
      </c>
      <c r="CM96" s="129" t="s">
        <v>86</v>
      </c>
    </row>
    <row r="97" spans="1:91" s="7" customFormat="1" ht="16.5" customHeight="1">
      <c r="A97" s="117" t="s">
        <v>80</v>
      </c>
      <c r="B97" s="118"/>
      <c r="C97" s="119"/>
      <c r="D97" s="120" t="s">
        <v>90</v>
      </c>
      <c r="E97" s="120"/>
      <c r="F97" s="120"/>
      <c r="G97" s="120"/>
      <c r="H97" s="120"/>
      <c r="I97" s="121"/>
      <c r="J97" s="120" t="s">
        <v>91</v>
      </c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2">
        <f>'901 - VRN - plynovod'!J30</f>
        <v>0</v>
      </c>
      <c r="AH97" s="121"/>
      <c r="AI97" s="121"/>
      <c r="AJ97" s="121"/>
      <c r="AK97" s="121"/>
      <c r="AL97" s="121"/>
      <c r="AM97" s="121"/>
      <c r="AN97" s="122">
        <f>SUM(AG97,AT97)</f>
        <v>0</v>
      </c>
      <c r="AO97" s="121"/>
      <c r="AP97" s="121"/>
      <c r="AQ97" s="123" t="s">
        <v>83</v>
      </c>
      <c r="AR97" s="124"/>
      <c r="AS97" s="130">
        <v>0</v>
      </c>
      <c r="AT97" s="131">
        <f>ROUND(SUM(AV97:AW97),2)</f>
        <v>0</v>
      </c>
      <c r="AU97" s="132">
        <f>'901 - VRN - plynovod'!P118</f>
        <v>0</v>
      </c>
      <c r="AV97" s="131">
        <f>'901 - VRN - plynovod'!J33</f>
        <v>0</v>
      </c>
      <c r="AW97" s="131">
        <f>'901 - VRN - plynovod'!J34</f>
        <v>0</v>
      </c>
      <c r="AX97" s="131">
        <f>'901 - VRN - plynovod'!J35</f>
        <v>0</v>
      </c>
      <c r="AY97" s="131">
        <f>'901 - VRN - plynovod'!J36</f>
        <v>0</v>
      </c>
      <c r="AZ97" s="131">
        <f>'901 - VRN - plynovod'!F33</f>
        <v>0</v>
      </c>
      <c r="BA97" s="131">
        <f>'901 - VRN - plynovod'!F34</f>
        <v>0</v>
      </c>
      <c r="BB97" s="131">
        <f>'901 - VRN - plynovod'!F35</f>
        <v>0</v>
      </c>
      <c r="BC97" s="131">
        <f>'901 - VRN - plynovod'!F36</f>
        <v>0</v>
      </c>
      <c r="BD97" s="133">
        <f>'901 - VRN - plynovod'!F37</f>
        <v>0</v>
      </c>
      <c r="BE97" s="7"/>
      <c r="BT97" s="129" t="s">
        <v>84</v>
      </c>
      <c r="BV97" s="129" t="s">
        <v>78</v>
      </c>
      <c r="BW97" s="129" t="s">
        <v>92</v>
      </c>
      <c r="BX97" s="129" t="s">
        <v>5</v>
      </c>
      <c r="CL97" s="129" t="s">
        <v>1</v>
      </c>
      <c r="CM97" s="129" t="s">
        <v>86</v>
      </c>
    </row>
    <row r="98" spans="1:57" s="2" customFormat="1" ht="30" customHeight="1">
      <c r="A98" s="36"/>
      <c r="B98" s="37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42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</row>
    <row r="99" spans="1:57" s="2" customFormat="1" ht="6.95" customHeight="1">
      <c r="A99" s="36"/>
      <c r="B99" s="64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42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</row>
  </sheetData>
  <sheetProtection password="CC35" sheet="1" objects="1" scenarios="1" formatColumns="0" formatRows="0"/>
  <mergeCells count="50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AG94:AM94"/>
    <mergeCell ref="AN94:AP94"/>
    <mergeCell ref="AR2:BE2"/>
  </mergeCells>
  <hyperlinks>
    <hyperlink ref="A95" location="'800-1 - Prodloužení plyno...'!C2" display="/"/>
    <hyperlink ref="A96" location="'800-2 - Plynovodní přípojky'!C2" display="/"/>
    <hyperlink ref="A97" location="'901 - VRN - plynovod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85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8"/>
      <c r="AT3" s="15" t="s">
        <v>86</v>
      </c>
    </row>
    <row r="4" spans="2:46" s="1" customFormat="1" ht="24.95" customHeight="1">
      <c r="B4" s="18"/>
      <c r="D4" s="136" t="s">
        <v>93</v>
      </c>
      <c r="L4" s="18"/>
      <c r="M4" s="137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8" t="s">
        <v>16</v>
      </c>
      <c r="L6" s="18"/>
    </row>
    <row r="7" spans="2:12" s="1" customFormat="1" ht="16.5" customHeight="1">
      <c r="B7" s="18"/>
      <c r="E7" s="139" t="str">
        <f>'Rekapitulace stavby'!K6</f>
        <v>Základní technická vybavenost Loreta - vyhrazená část - plynovod</v>
      </c>
      <c r="F7" s="138"/>
      <c r="G7" s="138"/>
      <c r="H7" s="138"/>
      <c r="L7" s="18"/>
    </row>
    <row r="8" spans="1:31" s="2" customFormat="1" ht="12" customHeight="1">
      <c r="A8" s="36"/>
      <c r="B8" s="42"/>
      <c r="C8" s="36"/>
      <c r="D8" s="138" t="s">
        <v>94</v>
      </c>
      <c r="E8" s="36"/>
      <c r="F8" s="36"/>
      <c r="G8" s="36"/>
      <c r="H8" s="36"/>
      <c r="I8" s="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0" t="s">
        <v>95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8" t="s">
        <v>18</v>
      </c>
      <c r="E11" s="36"/>
      <c r="F11" s="141" t="s">
        <v>1</v>
      </c>
      <c r="G11" s="36"/>
      <c r="H11" s="36"/>
      <c r="I11" s="138" t="s">
        <v>19</v>
      </c>
      <c r="J11" s="141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8" t="s">
        <v>20</v>
      </c>
      <c r="E12" s="36"/>
      <c r="F12" s="141" t="s">
        <v>21</v>
      </c>
      <c r="G12" s="36"/>
      <c r="H12" s="36"/>
      <c r="I12" s="138" t="s">
        <v>22</v>
      </c>
      <c r="J12" s="142" t="str">
        <f>'Rekapitulace stavby'!AN8</f>
        <v>19. 11. 2020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8" t="s">
        <v>24</v>
      </c>
      <c r="E14" s="36"/>
      <c r="F14" s="36"/>
      <c r="G14" s="36"/>
      <c r="H14" s="36"/>
      <c r="I14" s="138" t="s">
        <v>25</v>
      </c>
      <c r="J14" s="141" t="s">
        <v>1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1" t="s">
        <v>26</v>
      </c>
      <c r="F15" s="36"/>
      <c r="G15" s="36"/>
      <c r="H15" s="36"/>
      <c r="I15" s="138" t="s">
        <v>27</v>
      </c>
      <c r="J15" s="141" t="s">
        <v>1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8" t="s">
        <v>28</v>
      </c>
      <c r="E17" s="36"/>
      <c r="F17" s="36"/>
      <c r="G17" s="36"/>
      <c r="H17" s="36"/>
      <c r="I17" s="138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1"/>
      <c r="G18" s="141"/>
      <c r="H18" s="141"/>
      <c r="I18" s="138" t="s">
        <v>27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8" t="s">
        <v>30</v>
      </c>
      <c r="E20" s="36"/>
      <c r="F20" s="36"/>
      <c r="G20" s="36"/>
      <c r="H20" s="36"/>
      <c r="I20" s="138" t="s">
        <v>25</v>
      </c>
      <c r="J20" s="141" t="s">
        <v>1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1" t="s">
        <v>96</v>
      </c>
      <c r="F21" s="36"/>
      <c r="G21" s="36"/>
      <c r="H21" s="36"/>
      <c r="I21" s="138" t="s">
        <v>27</v>
      </c>
      <c r="J21" s="141" t="s">
        <v>1</v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8" t="s">
        <v>33</v>
      </c>
      <c r="E23" s="36"/>
      <c r="F23" s="36"/>
      <c r="G23" s="36"/>
      <c r="H23" s="36"/>
      <c r="I23" s="138" t="s">
        <v>25</v>
      </c>
      <c r="J23" s="141" t="s">
        <v>1</v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1" t="s">
        <v>97</v>
      </c>
      <c r="F24" s="36"/>
      <c r="G24" s="36"/>
      <c r="H24" s="36"/>
      <c r="I24" s="138" t="s">
        <v>27</v>
      </c>
      <c r="J24" s="141" t="s">
        <v>1</v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8" t="s">
        <v>34</v>
      </c>
      <c r="E26" s="36"/>
      <c r="F26" s="36"/>
      <c r="G26" s="36"/>
      <c r="H26" s="36"/>
      <c r="I26" s="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3"/>
      <c r="B27" s="144"/>
      <c r="C27" s="143"/>
      <c r="D27" s="143"/>
      <c r="E27" s="145" t="s">
        <v>1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7"/>
      <c r="E29" s="147"/>
      <c r="F29" s="147"/>
      <c r="G29" s="147"/>
      <c r="H29" s="147"/>
      <c r="I29" s="147"/>
      <c r="J29" s="147"/>
      <c r="K29" s="147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8" t="s">
        <v>36</v>
      </c>
      <c r="E30" s="36"/>
      <c r="F30" s="36"/>
      <c r="G30" s="36"/>
      <c r="H30" s="36"/>
      <c r="I30" s="36"/>
      <c r="J30" s="149">
        <f>ROUND(J119,2)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7"/>
      <c r="E31" s="147"/>
      <c r="F31" s="147"/>
      <c r="G31" s="147"/>
      <c r="H31" s="147"/>
      <c r="I31" s="147"/>
      <c r="J31" s="147"/>
      <c r="K31" s="147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0" t="s">
        <v>38</v>
      </c>
      <c r="G32" s="36"/>
      <c r="H32" s="36"/>
      <c r="I32" s="150" t="s">
        <v>37</v>
      </c>
      <c r="J32" s="150" t="s">
        <v>39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1" t="s">
        <v>40</v>
      </c>
      <c r="E33" s="138" t="s">
        <v>41</v>
      </c>
      <c r="F33" s="152">
        <f>ROUND((SUM(BE119:BE140)),2)</f>
        <v>0</v>
      </c>
      <c r="G33" s="36"/>
      <c r="H33" s="36"/>
      <c r="I33" s="153">
        <v>0.21</v>
      </c>
      <c r="J33" s="152">
        <f>ROUND(((SUM(BE119:BE140))*I33),2)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38" t="s">
        <v>42</v>
      </c>
      <c r="F34" s="152">
        <f>ROUND((SUM(BF119:BF140)),2)</f>
        <v>0</v>
      </c>
      <c r="G34" s="36"/>
      <c r="H34" s="36"/>
      <c r="I34" s="153">
        <v>0.15</v>
      </c>
      <c r="J34" s="152">
        <f>ROUND(((SUM(BF119:BF140))*I34),2)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8" t="s">
        <v>43</v>
      </c>
      <c r="F35" s="152">
        <f>ROUND((SUM(BG119:BG140)),2)</f>
        <v>0</v>
      </c>
      <c r="G35" s="36"/>
      <c r="H35" s="36"/>
      <c r="I35" s="153">
        <v>0.21</v>
      </c>
      <c r="J35" s="152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8" t="s">
        <v>44</v>
      </c>
      <c r="F36" s="152">
        <f>ROUND((SUM(BH119:BH140)),2)</f>
        <v>0</v>
      </c>
      <c r="G36" s="36"/>
      <c r="H36" s="36"/>
      <c r="I36" s="153">
        <v>0.15</v>
      </c>
      <c r="J36" s="152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8" t="s">
        <v>45</v>
      </c>
      <c r="F37" s="152">
        <f>ROUND((SUM(BI119:BI140)),2)</f>
        <v>0</v>
      </c>
      <c r="G37" s="36"/>
      <c r="H37" s="36"/>
      <c r="I37" s="153">
        <v>0</v>
      </c>
      <c r="J37" s="152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54"/>
      <c r="D39" s="155" t="s">
        <v>46</v>
      </c>
      <c r="E39" s="156"/>
      <c r="F39" s="156"/>
      <c r="G39" s="157" t="s">
        <v>47</v>
      </c>
      <c r="H39" s="158" t="s">
        <v>48</v>
      </c>
      <c r="I39" s="156"/>
      <c r="J39" s="159">
        <f>SUM(J30:J37)</f>
        <v>0</v>
      </c>
      <c r="K39" s="160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61" t="s">
        <v>49</v>
      </c>
      <c r="E50" s="162"/>
      <c r="F50" s="162"/>
      <c r="G50" s="161" t="s">
        <v>50</v>
      </c>
      <c r="H50" s="162"/>
      <c r="I50" s="162"/>
      <c r="J50" s="162"/>
      <c r="K50" s="162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63" t="s">
        <v>51</v>
      </c>
      <c r="E61" s="164"/>
      <c r="F61" s="165" t="s">
        <v>52</v>
      </c>
      <c r="G61" s="163" t="s">
        <v>51</v>
      </c>
      <c r="H61" s="164"/>
      <c r="I61" s="164"/>
      <c r="J61" s="166" t="s">
        <v>52</v>
      </c>
      <c r="K61" s="164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1" t="s">
        <v>53</v>
      </c>
      <c r="E65" s="167"/>
      <c r="F65" s="167"/>
      <c r="G65" s="161" t="s">
        <v>54</v>
      </c>
      <c r="H65" s="167"/>
      <c r="I65" s="167"/>
      <c r="J65" s="167"/>
      <c r="K65" s="16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63" t="s">
        <v>51</v>
      </c>
      <c r="E76" s="164"/>
      <c r="F76" s="165" t="s">
        <v>52</v>
      </c>
      <c r="G76" s="163" t="s">
        <v>51</v>
      </c>
      <c r="H76" s="164"/>
      <c r="I76" s="164"/>
      <c r="J76" s="166" t="s">
        <v>52</v>
      </c>
      <c r="K76" s="164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68"/>
      <c r="C77" s="169"/>
      <c r="D77" s="169"/>
      <c r="E77" s="169"/>
      <c r="F77" s="169"/>
      <c r="G77" s="169"/>
      <c r="H77" s="169"/>
      <c r="I77" s="169"/>
      <c r="J77" s="169"/>
      <c r="K77" s="169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0"/>
      <c r="C81" s="171"/>
      <c r="D81" s="171"/>
      <c r="E81" s="171"/>
      <c r="F81" s="171"/>
      <c r="G81" s="171"/>
      <c r="H81" s="171"/>
      <c r="I81" s="171"/>
      <c r="J81" s="171"/>
      <c r="K81" s="171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98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72" t="str">
        <f>E7</f>
        <v>Základní technická vybavenost Loreta - vyhrazená část - plynovod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94</v>
      </c>
      <c r="D86" s="38"/>
      <c r="E86" s="38"/>
      <c r="F86" s="38"/>
      <c r="G86" s="38"/>
      <c r="H86" s="38"/>
      <c r="I86" s="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800-1 - Prodloužení plynovodu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>Horažďovice</v>
      </c>
      <c r="G89" s="38"/>
      <c r="H89" s="38"/>
      <c r="I89" s="30" t="s">
        <v>22</v>
      </c>
      <c r="J89" s="77" t="str">
        <f>IF(J12="","",J12)</f>
        <v>19. 11. 2020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24</v>
      </c>
      <c r="D91" s="38"/>
      <c r="E91" s="38"/>
      <c r="F91" s="25" t="str">
        <f>E15</f>
        <v>Město Horažďovice, IČO 00255513, Mírové náměstí 1,</v>
      </c>
      <c r="G91" s="38"/>
      <c r="H91" s="38"/>
      <c r="I91" s="30" t="s">
        <v>30</v>
      </c>
      <c r="J91" s="34" t="str">
        <f>E21</f>
        <v>Ing. Jan Štětka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28</v>
      </c>
      <c r="D92" s="38"/>
      <c r="E92" s="38"/>
      <c r="F92" s="25" t="str">
        <f>IF(E18="","",E18)</f>
        <v>Vyplň údaj</v>
      </c>
      <c r="G92" s="38"/>
      <c r="H92" s="38"/>
      <c r="I92" s="30" t="s">
        <v>33</v>
      </c>
      <c r="J92" s="34" t="str">
        <f>E24</f>
        <v>Jan Štětka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73" t="s">
        <v>99</v>
      </c>
      <c r="D94" s="174"/>
      <c r="E94" s="174"/>
      <c r="F94" s="174"/>
      <c r="G94" s="174"/>
      <c r="H94" s="174"/>
      <c r="I94" s="174"/>
      <c r="J94" s="175" t="s">
        <v>100</v>
      </c>
      <c r="K94" s="174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76" t="s">
        <v>101</v>
      </c>
      <c r="D96" s="38"/>
      <c r="E96" s="38"/>
      <c r="F96" s="38"/>
      <c r="G96" s="38"/>
      <c r="H96" s="38"/>
      <c r="I96" s="38"/>
      <c r="J96" s="108">
        <f>J119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102</v>
      </c>
    </row>
    <row r="97" spans="1:31" s="9" customFormat="1" ht="24.95" customHeight="1">
      <c r="A97" s="9"/>
      <c r="B97" s="177"/>
      <c r="C97" s="178"/>
      <c r="D97" s="179" t="s">
        <v>103</v>
      </c>
      <c r="E97" s="180"/>
      <c r="F97" s="180"/>
      <c r="G97" s="180"/>
      <c r="H97" s="180"/>
      <c r="I97" s="180"/>
      <c r="J97" s="181">
        <f>J120</f>
        <v>0</v>
      </c>
      <c r="K97" s="178"/>
      <c r="L97" s="18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3"/>
      <c r="C98" s="184"/>
      <c r="D98" s="185" t="s">
        <v>104</v>
      </c>
      <c r="E98" s="186"/>
      <c r="F98" s="186"/>
      <c r="G98" s="186"/>
      <c r="H98" s="186"/>
      <c r="I98" s="186"/>
      <c r="J98" s="187">
        <f>J121</f>
        <v>0</v>
      </c>
      <c r="K98" s="184"/>
      <c r="L98" s="18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3"/>
      <c r="C99" s="184"/>
      <c r="D99" s="185" t="s">
        <v>105</v>
      </c>
      <c r="E99" s="186"/>
      <c r="F99" s="186"/>
      <c r="G99" s="186"/>
      <c r="H99" s="186"/>
      <c r="I99" s="186"/>
      <c r="J99" s="187">
        <f>J135</f>
        <v>0</v>
      </c>
      <c r="K99" s="184"/>
      <c r="L99" s="18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2" customFormat="1" ht="21.8" customHeight="1">
      <c r="A100" s="36"/>
      <c r="B100" s="37"/>
      <c r="C100" s="38"/>
      <c r="D100" s="38"/>
      <c r="E100" s="38"/>
      <c r="F100" s="38"/>
      <c r="G100" s="38"/>
      <c r="H100" s="38"/>
      <c r="I100" s="38"/>
      <c r="J100" s="38"/>
      <c r="K100" s="38"/>
      <c r="L100" s="61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</row>
    <row r="101" spans="1:31" s="2" customFormat="1" ht="6.95" customHeight="1">
      <c r="A101" s="36"/>
      <c r="B101" s="64"/>
      <c r="C101" s="65"/>
      <c r="D101" s="65"/>
      <c r="E101" s="65"/>
      <c r="F101" s="65"/>
      <c r="G101" s="65"/>
      <c r="H101" s="65"/>
      <c r="I101" s="65"/>
      <c r="J101" s="65"/>
      <c r="K101" s="65"/>
      <c r="L101" s="61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</row>
    <row r="105" spans="1:31" s="2" customFormat="1" ht="6.95" customHeight="1">
      <c r="A105" s="36"/>
      <c r="B105" s="66"/>
      <c r="C105" s="67"/>
      <c r="D105" s="67"/>
      <c r="E105" s="67"/>
      <c r="F105" s="67"/>
      <c r="G105" s="67"/>
      <c r="H105" s="67"/>
      <c r="I105" s="67"/>
      <c r="J105" s="67"/>
      <c r="K105" s="67"/>
      <c r="L105" s="61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31" s="2" customFormat="1" ht="24.95" customHeight="1">
      <c r="A106" s="36"/>
      <c r="B106" s="37"/>
      <c r="C106" s="21" t="s">
        <v>106</v>
      </c>
      <c r="D106" s="38"/>
      <c r="E106" s="38"/>
      <c r="F106" s="38"/>
      <c r="G106" s="38"/>
      <c r="H106" s="38"/>
      <c r="I106" s="38"/>
      <c r="J106" s="38"/>
      <c r="K106" s="38"/>
      <c r="L106" s="61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31" s="2" customFormat="1" ht="6.95" customHeight="1">
      <c r="A107" s="36"/>
      <c r="B107" s="37"/>
      <c r="C107" s="38"/>
      <c r="D107" s="38"/>
      <c r="E107" s="38"/>
      <c r="F107" s="38"/>
      <c r="G107" s="38"/>
      <c r="H107" s="38"/>
      <c r="I107" s="38"/>
      <c r="J107" s="38"/>
      <c r="K107" s="38"/>
      <c r="L107" s="61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12" customHeight="1">
      <c r="A108" s="36"/>
      <c r="B108" s="37"/>
      <c r="C108" s="30" t="s">
        <v>16</v>
      </c>
      <c r="D108" s="38"/>
      <c r="E108" s="38"/>
      <c r="F108" s="38"/>
      <c r="G108" s="38"/>
      <c r="H108" s="38"/>
      <c r="I108" s="38"/>
      <c r="J108" s="38"/>
      <c r="K108" s="38"/>
      <c r="L108" s="61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16.5" customHeight="1">
      <c r="A109" s="36"/>
      <c r="B109" s="37"/>
      <c r="C109" s="38"/>
      <c r="D109" s="38"/>
      <c r="E109" s="172" t="str">
        <f>E7</f>
        <v>Základní technická vybavenost Loreta - vyhrazená část - plynovod</v>
      </c>
      <c r="F109" s="30"/>
      <c r="G109" s="30"/>
      <c r="H109" s="30"/>
      <c r="I109" s="38"/>
      <c r="J109" s="38"/>
      <c r="K109" s="38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12" customHeight="1">
      <c r="A110" s="36"/>
      <c r="B110" s="37"/>
      <c r="C110" s="30" t="s">
        <v>94</v>
      </c>
      <c r="D110" s="38"/>
      <c r="E110" s="38"/>
      <c r="F110" s="38"/>
      <c r="G110" s="38"/>
      <c r="H110" s="38"/>
      <c r="I110" s="38"/>
      <c r="J110" s="38"/>
      <c r="K110" s="38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16.5" customHeight="1">
      <c r="A111" s="36"/>
      <c r="B111" s="37"/>
      <c r="C111" s="38"/>
      <c r="D111" s="38"/>
      <c r="E111" s="74" t="str">
        <f>E9</f>
        <v>800-1 - Prodloužení plynovodu</v>
      </c>
      <c r="F111" s="38"/>
      <c r="G111" s="38"/>
      <c r="H111" s="38"/>
      <c r="I111" s="38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6.95" customHeight="1">
      <c r="A112" s="36"/>
      <c r="B112" s="37"/>
      <c r="C112" s="38"/>
      <c r="D112" s="38"/>
      <c r="E112" s="38"/>
      <c r="F112" s="38"/>
      <c r="G112" s="38"/>
      <c r="H112" s="38"/>
      <c r="I112" s="38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2" customHeight="1">
      <c r="A113" s="36"/>
      <c r="B113" s="37"/>
      <c r="C113" s="30" t="s">
        <v>20</v>
      </c>
      <c r="D113" s="38"/>
      <c r="E113" s="38"/>
      <c r="F113" s="25" t="str">
        <f>F12</f>
        <v>Horažďovice</v>
      </c>
      <c r="G113" s="38"/>
      <c r="H113" s="38"/>
      <c r="I113" s="30" t="s">
        <v>22</v>
      </c>
      <c r="J113" s="77" t="str">
        <f>IF(J12="","",J12)</f>
        <v>19. 11. 2020</v>
      </c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6.95" customHeight="1">
      <c r="A114" s="36"/>
      <c r="B114" s="37"/>
      <c r="C114" s="38"/>
      <c r="D114" s="38"/>
      <c r="E114" s="38"/>
      <c r="F114" s="38"/>
      <c r="G114" s="38"/>
      <c r="H114" s="38"/>
      <c r="I114" s="38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5.15" customHeight="1">
      <c r="A115" s="36"/>
      <c r="B115" s="37"/>
      <c r="C115" s="30" t="s">
        <v>24</v>
      </c>
      <c r="D115" s="38"/>
      <c r="E115" s="38"/>
      <c r="F115" s="25" t="str">
        <f>E15</f>
        <v>Město Horažďovice, IČO 00255513, Mírové náměstí 1,</v>
      </c>
      <c r="G115" s="38"/>
      <c r="H115" s="38"/>
      <c r="I115" s="30" t="s">
        <v>30</v>
      </c>
      <c r="J115" s="34" t="str">
        <f>E21</f>
        <v>Ing. Jan Štětka</v>
      </c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5.15" customHeight="1">
      <c r="A116" s="36"/>
      <c r="B116" s="37"/>
      <c r="C116" s="30" t="s">
        <v>28</v>
      </c>
      <c r="D116" s="38"/>
      <c r="E116" s="38"/>
      <c r="F116" s="25" t="str">
        <f>IF(E18="","",E18)</f>
        <v>Vyplň údaj</v>
      </c>
      <c r="G116" s="38"/>
      <c r="H116" s="38"/>
      <c r="I116" s="30" t="s">
        <v>33</v>
      </c>
      <c r="J116" s="34" t="str">
        <f>E24</f>
        <v>Jan Štětka</v>
      </c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0.3" customHeight="1">
      <c r="A117" s="36"/>
      <c r="B117" s="37"/>
      <c r="C117" s="38"/>
      <c r="D117" s="38"/>
      <c r="E117" s="38"/>
      <c r="F117" s="38"/>
      <c r="G117" s="38"/>
      <c r="H117" s="38"/>
      <c r="I117" s="38"/>
      <c r="J117" s="38"/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11" customFormat="1" ht="29.25" customHeight="1">
      <c r="A118" s="189"/>
      <c r="B118" s="190"/>
      <c r="C118" s="191" t="s">
        <v>107</v>
      </c>
      <c r="D118" s="192" t="s">
        <v>61</v>
      </c>
      <c r="E118" s="192" t="s">
        <v>57</v>
      </c>
      <c r="F118" s="192" t="s">
        <v>58</v>
      </c>
      <c r="G118" s="192" t="s">
        <v>108</v>
      </c>
      <c r="H118" s="192" t="s">
        <v>109</v>
      </c>
      <c r="I118" s="192" t="s">
        <v>110</v>
      </c>
      <c r="J118" s="193" t="s">
        <v>100</v>
      </c>
      <c r="K118" s="194" t="s">
        <v>111</v>
      </c>
      <c r="L118" s="195"/>
      <c r="M118" s="98" t="s">
        <v>1</v>
      </c>
      <c r="N118" s="99" t="s">
        <v>40</v>
      </c>
      <c r="O118" s="99" t="s">
        <v>112</v>
      </c>
      <c r="P118" s="99" t="s">
        <v>113</v>
      </c>
      <c r="Q118" s="99" t="s">
        <v>114</v>
      </c>
      <c r="R118" s="99" t="s">
        <v>115</v>
      </c>
      <c r="S118" s="99" t="s">
        <v>116</v>
      </c>
      <c r="T118" s="100" t="s">
        <v>117</v>
      </c>
      <c r="U118" s="189"/>
      <c r="V118" s="189"/>
      <c r="W118" s="189"/>
      <c r="X118" s="189"/>
      <c r="Y118" s="189"/>
      <c r="Z118" s="189"/>
      <c r="AA118" s="189"/>
      <c r="AB118" s="189"/>
      <c r="AC118" s="189"/>
      <c r="AD118" s="189"/>
      <c r="AE118" s="189"/>
    </row>
    <row r="119" spans="1:63" s="2" customFormat="1" ht="22.8" customHeight="1">
      <c r="A119" s="36"/>
      <c r="B119" s="37"/>
      <c r="C119" s="105" t="s">
        <v>118</v>
      </c>
      <c r="D119" s="38"/>
      <c r="E119" s="38"/>
      <c r="F119" s="38"/>
      <c r="G119" s="38"/>
      <c r="H119" s="38"/>
      <c r="I119" s="38"/>
      <c r="J119" s="196">
        <f>BK119</f>
        <v>0</v>
      </c>
      <c r="K119" s="38"/>
      <c r="L119" s="42"/>
      <c r="M119" s="101"/>
      <c r="N119" s="197"/>
      <c r="O119" s="102"/>
      <c r="P119" s="198">
        <f>P120</f>
        <v>0</v>
      </c>
      <c r="Q119" s="102"/>
      <c r="R119" s="198">
        <f>R120</f>
        <v>0.603477</v>
      </c>
      <c r="S119" s="102"/>
      <c r="T119" s="199">
        <f>T120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T119" s="15" t="s">
        <v>75</v>
      </c>
      <c r="AU119" s="15" t="s">
        <v>102</v>
      </c>
      <c r="BK119" s="200">
        <f>BK120</f>
        <v>0</v>
      </c>
    </row>
    <row r="120" spans="1:63" s="12" customFormat="1" ht="25.9" customHeight="1">
      <c r="A120" s="12"/>
      <c r="B120" s="201"/>
      <c r="C120" s="202"/>
      <c r="D120" s="203" t="s">
        <v>75</v>
      </c>
      <c r="E120" s="204" t="s">
        <v>119</v>
      </c>
      <c r="F120" s="204" t="s">
        <v>120</v>
      </c>
      <c r="G120" s="202"/>
      <c r="H120" s="202"/>
      <c r="I120" s="205"/>
      <c r="J120" s="206">
        <f>BK120</f>
        <v>0</v>
      </c>
      <c r="K120" s="202"/>
      <c r="L120" s="207"/>
      <c r="M120" s="208"/>
      <c r="N120" s="209"/>
      <c r="O120" s="209"/>
      <c r="P120" s="210">
        <f>P121+P135</f>
        <v>0</v>
      </c>
      <c r="Q120" s="209"/>
      <c r="R120" s="210">
        <f>R121+R135</f>
        <v>0.603477</v>
      </c>
      <c r="S120" s="209"/>
      <c r="T120" s="211">
        <f>T121+T135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2" t="s">
        <v>86</v>
      </c>
      <c r="AT120" s="213" t="s">
        <v>75</v>
      </c>
      <c r="AU120" s="213" t="s">
        <v>76</v>
      </c>
      <c r="AY120" s="212" t="s">
        <v>121</v>
      </c>
      <c r="BK120" s="214">
        <f>BK121+BK135</f>
        <v>0</v>
      </c>
    </row>
    <row r="121" spans="1:63" s="12" customFormat="1" ht="22.8" customHeight="1">
      <c r="A121" s="12"/>
      <c r="B121" s="201"/>
      <c r="C121" s="202"/>
      <c r="D121" s="203" t="s">
        <v>75</v>
      </c>
      <c r="E121" s="215" t="s">
        <v>122</v>
      </c>
      <c r="F121" s="215" t="s">
        <v>123</v>
      </c>
      <c r="G121" s="202"/>
      <c r="H121" s="202"/>
      <c r="I121" s="205"/>
      <c r="J121" s="216">
        <f>BK121</f>
        <v>0</v>
      </c>
      <c r="K121" s="202"/>
      <c r="L121" s="207"/>
      <c r="M121" s="208"/>
      <c r="N121" s="209"/>
      <c r="O121" s="209"/>
      <c r="P121" s="210">
        <f>SUM(P122:P134)</f>
        <v>0</v>
      </c>
      <c r="Q121" s="209"/>
      <c r="R121" s="210">
        <f>SUM(R122:R134)</f>
        <v>0.603477</v>
      </c>
      <c r="S121" s="209"/>
      <c r="T121" s="211">
        <f>SUM(T122:T134)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2" t="s">
        <v>86</v>
      </c>
      <c r="AT121" s="213" t="s">
        <v>75</v>
      </c>
      <c r="AU121" s="213" t="s">
        <v>84</v>
      </c>
      <c r="AY121" s="212" t="s">
        <v>121</v>
      </c>
      <c r="BK121" s="214">
        <f>SUM(BK122:BK134)</f>
        <v>0</v>
      </c>
    </row>
    <row r="122" spans="1:65" s="2" customFormat="1" ht="33" customHeight="1">
      <c r="A122" s="36"/>
      <c r="B122" s="37"/>
      <c r="C122" s="217" t="s">
        <v>124</v>
      </c>
      <c r="D122" s="217" t="s">
        <v>125</v>
      </c>
      <c r="E122" s="218" t="s">
        <v>126</v>
      </c>
      <c r="F122" s="219" t="s">
        <v>127</v>
      </c>
      <c r="G122" s="220" t="s">
        <v>128</v>
      </c>
      <c r="H122" s="221">
        <v>319.3</v>
      </c>
      <c r="I122" s="222"/>
      <c r="J122" s="223">
        <f>ROUND(I122*H122,2)</f>
        <v>0</v>
      </c>
      <c r="K122" s="224"/>
      <c r="L122" s="42"/>
      <c r="M122" s="225" t="s">
        <v>1</v>
      </c>
      <c r="N122" s="226" t="s">
        <v>41</v>
      </c>
      <c r="O122" s="89"/>
      <c r="P122" s="227">
        <f>O122*H122</f>
        <v>0</v>
      </c>
      <c r="Q122" s="227">
        <v>0.00189</v>
      </c>
      <c r="R122" s="227">
        <f>Q122*H122</f>
        <v>0.603477</v>
      </c>
      <c r="S122" s="227">
        <v>0</v>
      </c>
      <c r="T122" s="228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229" t="s">
        <v>129</v>
      </c>
      <c r="AT122" s="229" t="s">
        <v>125</v>
      </c>
      <c r="AU122" s="229" t="s">
        <v>86</v>
      </c>
      <c r="AY122" s="15" t="s">
        <v>121</v>
      </c>
      <c r="BE122" s="230">
        <f>IF(N122="základní",J122,0)</f>
        <v>0</v>
      </c>
      <c r="BF122" s="230">
        <f>IF(N122="snížená",J122,0)</f>
        <v>0</v>
      </c>
      <c r="BG122" s="230">
        <f>IF(N122="zákl. přenesená",J122,0)</f>
        <v>0</v>
      </c>
      <c r="BH122" s="230">
        <f>IF(N122="sníž. přenesená",J122,0)</f>
        <v>0</v>
      </c>
      <c r="BI122" s="230">
        <f>IF(N122="nulová",J122,0)</f>
        <v>0</v>
      </c>
      <c r="BJ122" s="15" t="s">
        <v>84</v>
      </c>
      <c r="BK122" s="230">
        <f>ROUND(I122*H122,2)</f>
        <v>0</v>
      </c>
      <c r="BL122" s="15" t="s">
        <v>129</v>
      </c>
      <c r="BM122" s="229" t="s">
        <v>130</v>
      </c>
    </row>
    <row r="123" spans="1:51" s="13" customFormat="1" ht="12">
      <c r="A123" s="13"/>
      <c r="B123" s="231"/>
      <c r="C123" s="232"/>
      <c r="D123" s="233" t="s">
        <v>131</v>
      </c>
      <c r="E123" s="234" t="s">
        <v>1</v>
      </c>
      <c r="F123" s="235" t="s">
        <v>132</v>
      </c>
      <c r="G123" s="232"/>
      <c r="H123" s="236">
        <v>319.3</v>
      </c>
      <c r="I123" s="237"/>
      <c r="J123" s="232"/>
      <c r="K123" s="232"/>
      <c r="L123" s="238"/>
      <c r="M123" s="239"/>
      <c r="N123" s="240"/>
      <c r="O123" s="240"/>
      <c r="P123" s="240"/>
      <c r="Q123" s="240"/>
      <c r="R123" s="240"/>
      <c r="S123" s="240"/>
      <c r="T123" s="241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2" t="s">
        <v>131</v>
      </c>
      <c r="AU123" s="242" t="s">
        <v>86</v>
      </c>
      <c r="AV123" s="13" t="s">
        <v>86</v>
      </c>
      <c r="AW123" s="13" t="s">
        <v>32</v>
      </c>
      <c r="AX123" s="13" t="s">
        <v>84</v>
      </c>
      <c r="AY123" s="242" t="s">
        <v>121</v>
      </c>
    </row>
    <row r="124" spans="1:65" s="2" customFormat="1" ht="16.5" customHeight="1">
      <c r="A124" s="36"/>
      <c r="B124" s="37"/>
      <c r="C124" s="217" t="s">
        <v>84</v>
      </c>
      <c r="D124" s="217" t="s">
        <v>125</v>
      </c>
      <c r="E124" s="218" t="s">
        <v>133</v>
      </c>
      <c r="F124" s="219" t="s">
        <v>134</v>
      </c>
      <c r="G124" s="220" t="s">
        <v>128</v>
      </c>
      <c r="H124" s="221">
        <v>319.3</v>
      </c>
      <c r="I124" s="222"/>
      <c r="J124" s="223">
        <f>ROUND(I124*H124,2)</f>
        <v>0</v>
      </c>
      <c r="K124" s="224"/>
      <c r="L124" s="42"/>
      <c r="M124" s="225" t="s">
        <v>1</v>
      </c>
      <c r="N124" s="226" t="s">
        <v>41</v>
      </c>
      <c r="O124" s="89"/>
      <c r="P124" s="227">
        <f>O124*H124</f>
        <v>0</v>
      </c>
      <c r="Q124" s="227">
        <v>0</v>
      </c>
      <c r="R124" s="227">
        <f>Q124*H124</f>
        <v>0</v>
      </c>
      <c r="S124" s="227">
        <v>0</v>
      </c>
      <c r="T124" s="228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229" t="s">
        <v>129</v>
      </c>
      <c r="AT124" s="229" t="s">
        <v>125</v>
      </c>
      <c r="AU124" s="229" t="s">
        <v>86</v>
      </c>
      <c r="AY124" s="15" t="s">
        <v>121</v>
      </c>
      <c r="BE124" s="230">
        <f>IF(N124="základní",J124,0)</f>
        <v>0</v>
      </c>
      <c r="BF124" s="230">
        <f>IF(N124="snížená",J124,0)</f>
        <v>0</v>
      </c>
      <c r="BG124" s="230">
        <f>IF(N124="zákl. přenesená",J124,0)</f>
        <v>0</v>
      </c>
      <c r="BH124" s="230">
        <f>IF(N124="sníž. přenesená",J124,0)</f>
        <v>0</v>
      </c>
      <c r="BI124" s="230">
        <f>IF(N124="nulová",J124,0)</f>
        <v>0</v>
      </c>
      <c r="BJ124" s="15" t="s">
        <v>84</v>
      </c>
      <c r="BK124" s="230">
        <f>ROUND(I124*H124,2)</f>
        <v>0</v>
      </c>
      <c r="BL124" s="15" t="s">
        <v>129</v>
      </c>
      <c r="BM124" s="229" t="s">
        <v>135</v>
      </c>
    </row>
    <row r="125" spans="1:51" s="13" customFormat="1" ht="12">
      <c r="A125" s="13"/>
      <c r="B125" s="231"/>
      <c r="C125" s="232"/>
      <c r="D125" s="233" t="s">
        <v>131</v>
      </c>
      <c r="E125" s="234" t="s">
        <v>1</v>
      </c>
      <c r="F125" s="235" t="s">
        <v>132</v>
      </c>
      <c r="G125" s="232"/>
      <c r="H125" s="236">
        <v>319.3</v>
      </c>
      <c r="I125" s="237"/>
      <c r="J125" s="232"/>
      <c r="K125" s="232"/>
      <c r="L125" s="238"/>
      <c r="M125" s="239"/>
      <c r="N125" s="240"/>
      <c r="O125" s="240"/>
      <c r="P125" s="240"/>
      <c r="Q125" s="240"/>
      <c r="R125" s="240"/>
      <c r="S125" s="240"/>
      <c r="T125" s="241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2" t="s">
        <v>131</v>
      </c>
      <c r="AU125" s="242" t="s">
        <v>86</v>
      </c>
      <c r="AV125" s="13" t="s">
        <v>86</v>
      </c>
      <c r="AW125" s="13" t="s">
        <v>32</v>
      </c>
      <c r="AX125" s="13" t="s">
        <v>84</v>
      </c>
      <c r="AY125" s="242" t="s">
        <v>121</v>
      </c>
    </row>
    <row r="126" spans="1:65" s="2" customFormat="1" ht="16.5" customHeight="1">
      <c r="A126" s="36"/>
      <c r="B126" s="37"/>
      <c r="C126" s="217" t="s">
        <v>86</v>
      </c>
      <c r="D126" s="217" t="s">
        <v>125</v>
      </c>
      <c r="E126" s="218" t="s">
        <v>136</v>
      </c>
      <c r="F126" s="219" t="s">
        <v>137</v>
      </c>
      <c r="G126" s="220" t="s">
        <v>128</v>
      </c>
      <c r="H126" s="221">
        <v>319.3</v>
      </c>
      <c r="I126" s="222"/>
      <c r="J126" s="223">
        <f>ROUND(I126*H126,2)</f>
        <v>0</v>
      </c>
      <c r="K126" s="224"/>
      <c r="L126" s="42"/>
      <c r="M126" s="225" t="s">
        <v>1</v>
      </c>
      <c r="N126" s="226" t="s">
        <v>41</v>
      </c>
      <c r="O126" s="89"/>
      <c r="P126" s="227">
        <f>O126*H126</f>
        <v>0</v>
      </c>
      <c r="Q126" s="227">
        <v>0</v>
      </c>
      <c r="R126" s="227">
        <f>Q126*H126</f>
        <v>0</v>
      </c>
      <c r="S126" s="227">
        <v>0</v>
      </c>
      <c r="T126" s="228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29" t="s">
        <v>129</v>
      </c>
      <c r="AT126" s="229" t="s">
        <v>125</v>
      </c>
      <c r="AU126" s="229" t="s">
        <v>86</v>
      </c>
      <c r="AY126" s="15" t="s">
        <v>121</v>
      </c>
      <c r="BE126" s="230">
        <f>IF(N126="základní",J126,0)</f>
        <v>0</v>
      </c>
      <c r="BF126" s="230">
        <f>IF(N126="snížená",J126,0)</f>
        <v>0</v>
      </c>
      <c r="BG126" s="230">
        <f>IF(N126="zákl. přenesená",J126,0)</f>
        <v>0</v>
      </c>
      <c r="BH126" s="230">
        <f>IF(N126="sníž. přenesená",J126,0)</f>
        <v>0</v>
      </c>
      <c r="BI126" s="230">
        <f>IF(N126="nulová",J126,0)</f>
        <v>0</v>
      </c>
      <c r="BJ126" s="15" t="s">
        <v>84</v>
      </c>
      <c r="BK126" s="230">
        <f>ROUND(I126*H126,2)</f>
        <v>0</v>
      </c>
      <c r="BL126" s="15" t="s">
        <v>129</v>
      </c>
      <c r="BM126" s="229" t="s">
        <v>138</v>
      </c>
    </row>
    <row r="127" spans="1:51" s="13" customFormat="1" ht="12">
      <c r="A127" s="13"/>
      <c r="B127" s="231"/>
      <c r="C127" s="232"/>
      <c r="D127" s="233" t="s">
        <v>131</v>
      </c>
      <c r="E127" s="234" t="s">
        <v>1</v>
      </c>
      <c r="F127" s="235" t="s">
        <v>132</v>
      </c>
      <c r="G127" s="232"/>
      <c r="H127" s="236">
        <v>319.3</v>
      </c>
      <c r="I127" s="237"/>
      <c r="J127" s="232"/>
      <c r="K127" s="232"/>
      <c r="L127" s="238"/>
      <c r="M127" s="239"/>
      <c r="N127" s="240"/>
      <c r="O127" s="240"/>
      <c r="P127" s="240"/>
      <c r="Q127" s="240"/>
      <c r="R127" s="240"/>
      <c r="S127" s="240"/>
      <c r="T127" s="241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2" t="s">
        <v>131</v>
      </c>
      <c r="AU127" s="242" t="s">
        <v>86</v>
      </c>
      <c r="AV127" s="13" t="s">
        <v>86</v>
      </c>
      <c r="AW127" s="13" t="s">
        <v>32</v>
      </c>
      <c r="AX127" s="13" t="s">
        <v>84</v>
      </c>
      <c r="AY127" s="242" t="s">
        <v>121</v>
      </c>
    </row>
    <row r="128" spans="1:65" s="2" customFormat="1" ht="21.75" customHeight="1">
      <c r="A128" s="36"/>
      <c r="B128" s="37"/>
      <c r="C128" s="217" t="s">
        <v>139</v>
      </c>
      <c r="D128" s="217" t="s">
        <v>125</v>
      </c>
      <c r="E128" s="218" t="s">
        <v>140</v>
      </c>
      <c r="F128" s="219" t="s">
        <v>141</v>
      </c>
      <c r="G128" s="220" t="s">
        <v>142</v>
      </c>
      <c r="H128" s="221">
        <v>1</v>
      </c>
      <c r="I128" s="222"/>
      <c r="J128" s="223">
        <f>ROUND(I128*H128,2)</f>
        <v>0</v>
      </c>
      <c r="K128" s="224"/>
      <c r="L128" s="42"/>
      <c r="M128" s="225" t="s">
        <v>1</v>
      </c>
      <c r="N128" s="226" t="s">
        <v>41</v>
      </c>
      <c r="O128" s="89"/>
      <c r="P128" s="227">
        <f>O128*H128</f>
        <v>0</v>
      </c>
      <c r="Q128" s="227">
        <v>0</v>
      </c>
      <c r="R128" s="227">
        <f>Q128*H128</f>
        <v>0</v>
      </c>
      <c r="S128" s="227">
        <v>0</v>
      </c>
      <c r="T128" s="228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29" t="s">
        <v>129</v>
      </c>
      <c r="AT128" s="229" t="s">
        <v>125</v>
      </c>
      <c r="AU128" s="229" t="s">
        <v>86</v>
      </c>
      <c r="AY128" s="15" t="s">
        <v>121</v>
      </c>
      <c r="BE128" s="230">
        <f>IF(N128="základní",J128,0)</f>
        <v>0</v>
      </c>
      <c r="BF128" s="230">
        <f>IF(N128="snížená",J128,0)</f>
        <v>0</v>
      </c>
      <c r="BG128" s="230">
        <f>IF(N128="zákl. přenesená",J128,0)</f>
        <v>0</v>
      </c>
      <c r="BH128" s="230">
        <f>IF(N128="sníž. přenesená",J128,0)</f>
        <v>0</v>
      </c>
      <c r="BI128" s="230">
        <f>IF(N128="nulová",J128,0)</f>
        <v>0</v>
      </c>
      <c r="BJ128" s="15" t="s">
        <v>84</v>
      </c>
      <c r="BK128" s="230">
        <f>ROUND(I128*H128,2)</f>
        <v>0</v>
      </c>
      <c r="BL128" s="15" t="s">
        <v>129</v>
      </c>
      <c r="BM128" s="229" t="s">
        <v>143</v>
      </c>
    </row>
    <row r="129" spans="1:65" s="2" customFormat="1" ht="16.5" customHeight="1">
      <c r="A129" s="36"/>
      <c r="B129" s="37"/>
      <c r="C129" s="217" t="s">
        <v>144</v>
      </c>
      <c r="D129" s="217" t="s">
        <v>125</v>
      </c>
      <c r="E129" s="218" t="s">
        <v>145</v>
      </c>
      <c r="F129" s="219" t="s">
        <v>146</v>
      </c>
      <c r="G129" s="220" t="s">
        <v>142</v>
      </c>
      <c r="H129" s="221">
        <v>1</v>
      </c>
      <c r="I129" s="222"/>
      <c r="J129" s="223">
        <f>ROUND(I129*H129,2)</f>
        <v>0</v>
      </c>
      <c r="K129" s="224"/>
      <c r="L129" s="42"/>
      <c r="M129" s="225" t="s">
        <v>1</v>
      </c>
      <c r="N129" s="226" t="s">
        <v>41</v>
      </c>
      <c r="O129" s="89"/>
      <c r="P129" s="227">
        <f>O129*H129</f>
        <v>0</v>
      </c>
      <c r="Q129" s="227">
        <v>0</v>
      </c>
      <c r="R129" s="227">
        <f>Q129*H129</f>
        <v>0</v>
      </c>
      <c r="S129" s="227">
        <v>0</v>
      </c>
      <c r="T129" s="228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29" t="s">
        <v>129</v>
      </c>
      <c r="AT129" s="229" t="s">
        <v>125</v>
      </c>
      <c r="AU129" s="229" t="s">
        <v>86</v>
      </c>
      <c r="AY129" s="15" t="s">
        <v>121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15" t="s">
        <v>84</v>
      </c>
      <c r="BK129" s="230">
        <f>ROUND(I129*H129,2)</f>
        <v>0</v>
      </c>
      <c r="BL129" s="15" t="s">
        <v>129</v>
      </c>
      <c r="BM129" s="229" t="s">
        <v>147</v>
      </c>
    </row>
    <row r="130" spans="1:65" s="2" customFormat="1" ht="21.75" customHeight="1">
      <c r="A130" s="36"/>
      <c r="B130" s="37"/>
      <c r="C130" s="217" t="s">
        <v>148</v>
      </c>
      <c r="D130" s="217" t="s">
        <v>125</v>
      </c>
      <c r="E130" s="218" t="s">
        <v>149</v>
      </c>
      <c r="F130" s="219" t="s">
        <v>150</v>
      </c>
      <c r="G130" s="220" t="s">
        <v>128</v>
      </c>
      <c r="H130" s="221">
        <v>320</v>
      </c>
      <c r="I130" s="222"/>
      <c r="J130" s="223">
        <f>ROUND(I130*H130,2)</f>
        <v>0</v>
      </c>
      <c r="K130" s="224"/>
      <c r="L130" s="42"/>
      <c r="M130" s="225" t="s">
        <v>1</v>
      </c>
      <c r="N130" s="226" t="s">
        <v>41</v>
      </c>
      <c r="O130" s="89"/>
      <c r="P130" s="227">
        <f>O130*H130</f>
        <v>0</v>
      </c>
      <c r="Q130" s="227">
        <v>0</v>
      </c>
      <c r="R130" s="227">
        <f>Q130*H130</f>
        <v>0</v>
      </c>
      <c r="S130" s="227">
        <v>0</v>
      </c>
      <c r="T130" s="228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29" t="s">
        <v>129</v>
      </c>
      <c r="AT130" s="229" t="s">
        <v>125</v>
      </c>
      <c r="AU130" s="229" t="s">
        <v>86</v>
      </c>
      <c r="AY130" s="15" t="s">
        <v>121</v>
      </c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15" t="s">
        <v>84</v>
      </c>
      <c r="BK130" s="230">
        <f>ROUND(I130*H130,2)</f>
        <v>0</v>
      </c>
      <c r="BL130" s="15" t="s">
        <v>129</v>
      </c>
      <c r="BM130" s="229" t="s">
        <v>151</v>
      </c>
    </row>
    <row r="131" spans="1:51" s="13" customFormat="1" ht="12">
      <c r="A131" s="13"/>
      <c r="B131" s="231"/>
      <c r="C131" s="232"/>
      <c r="D131" s="233" t="s">
        <v>131</v>
      </c>
      <c r="E131" s="234" t="s">
        <v>1</v>
      </c>
      <c r="F131" s="235" t="s">
        <v>152</v>
      </c>
      <c r="G131" s="232"/>
      <c r="H131" s="236">
        <v>320</v>
      </c>
      <c r="I131" s="237"/>
      <c r="J131" s="232"/>
      <c r="K131" s="232"/>
      <c r="L131" s="238"/>
      <c r="M131" s="239"/>
      <c r="N131" s="240"/>
      <c r="O131" s="240"/>
      <c r="P131" s="240"/>
      <c r="Q131" s="240"/>
      <c r="R131" s="240"/>
      <c r="S131" s="240"/>
      <c r="T131" s="241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2" t="s">
        <v>131</v>
      </c>
      <c r="AU131" s="242" t="s">
        <v>86</v>
      </c>
      <c r="AV131" s="13" t="s">
        <v>86</v>
      </c>
      <c r="AW131" s="13" t="s">
        <v>32</v>
      </c>
      <c r="AX131" s="13" t="s">
        <v>84</v>
      </c>
      <c r="AY131" s="242" t="s">
        <v>121</v>
      </c>
    </row>
    <row r="132" spans="1:65" s="2" customFormat="1" ht="16.5" customHeight="1">
      <c r="A132" s="36"/>
      <c r="B132" s="37"/>
      <c r="C132" s="217" t="s">
        <v>153</v>
      </c>
      <c r="D132" s="217" t="s">
        <v>125</v>
      </c>
      <c r="E132" s="218" t="s">
        <v>154</v>
      </c>
      <c r="F132" s="219" t="s">
        <v>155</v>
      </c>
      <c r="G132" s="220" t="s">
        <v>128</v>
      </c>
      <c r="H132" s="221">
        <v>319.3</v>
      </c>
      <c r="I132" s="222"/>
      <c r="J132" s="223">
        <f>ROUND(I132*H132,2)</f>
        <v>0</v>
      </c>
      <c r="K132" s="224"/>
      <c r="L132" s="42"/>
      <c r="M132" s="225" t="s">
        <v>1</v>
      </c>
      <c r="N132" s="226" t="s">
        <v>41</v>
      </c>
      <c r="O132" s="89"/>
      <c r="P132" s="227">
        <f>O132*H132</f>
        <v>0</v>
      </c>
      <c r="Q132" s="227">
        <v>0</v>
      </c>
      <c r="R132" s="227">
        <f>Q132*H132</f>
        <v>0</v>
      </c>
      <c r="S132" s="227">
        <v>0</v>
      </c>
      <c r="T132" s="228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29" t="s">
        <v>129</v>
      </c>
      <c r="AT132" s="229" t="s">
        <v>125</v>
      </c>
      <c r="AU132" s="229" t="s">
        <v>86</v>
      </c>
      <c r="AY132" s="15" t="s">
        <v>121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15" t="s">
        <v>84</v>
      </c>
      <c r="BK132" s="230">
        <f>ROUND(I132*H132,2)</f>
        <v>0</v>
      </c>
      <c r="BL132" s="15" t="s">
        <v>129</v>
      </c>
      <c r="BM132" s="229" t="s">
        <v>156</v>
      </c>
    </row>
    <row r="133" spans="1:51" s="13" customFormat="1" ht="12">
      <c r="A133" s="13"/>
      <c r="B133" s="231"/>
      <c r="C133" s="232"/>
      <c r="D133" s="233" t="s">
        <v>131</v>
      </c>
      <c r="E133" s="234" t="s">
        <v>1</v>
      </c>
      <c r="F133" s="235" t="s">
        <v>132</v>
      </c>
      <c r="G133" s="232"/>
      <c r="H133" s="236">
        <v>319.3</v>
      </c>
      <c r="I133" s="237"/>
      <c r="J133" s="232"/>
      <c r="K133" s="232"/>
      <c r="L133" s="238"/>
      <c r="M133" s="239"/>
      <c r="N133" s="240"/>
      <c r="O133" s="240"/>
      <c r="P133" s="240"/>
      <c r="Q133" s="240"/>
      <c r="R133" s="240"/>
      <c r="S133" s="240"/>
      <c r="T133" s="241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2" t="s">
        <v>131</v>
      </c>
      <c r="AU133" s="242" t="s">
        <v>86</v>
      </c>
      <c r="AV133" s="13" t="s">
        <v>86</v>
      </c>
      <c r="AW133" s="13" t="s">
        <v>32</v>
      </c>
      <c r="AX133" s="13" t="s">
        <v>84</v>
      </c>
      <c r="AY133" s="242" t="s">
        <v>121</v>
      </c>
    </row>
    <row r="134" spans="1:65" s="2" customFormat="1" ht="16.5" customHeight="1">
      <c r="A134" s="36"/>
      <c r="B134" s="37"/>
      <c r="C134" s="217" t="s">
        <v>157</v>
      </c>
      <c r="D134" s="217" t="s">
        <v>125</v>
      </c>
      <c r="E134" s="218" t="s">
        <v>158</v>
      </c>
      <c r="F134" s="219" t="s">
        <v>159</v>
      </c>
      <c r="G134" s="220" t="s">
        <v>142</v>
      </c>
      <c r="H134" s="221">
        <v>1</v>
      </c>
      <c r="I134" s="222"/>
      <c r="J134" s="223">
        <f>ROUND(I134*H134,2)</f>
        <v>0</v>
      </c>
      <c r="K134" s="224"/>
      <c r="L134" s="42"/>
      <c r="M134" s="225" t="s">
        <v>1</v>
      </c>
      <c r="N134" s="226" t="s">
        <v>41</v>
      </c>
      <c r="O134" s="89"/>
      <c r="P134" s="227">
        <f>O134*H134</f>
        <v>0</v>
      </c>
      <c r="Q134" s="227">
        <v>0</v>
      </c>
      <c r="R134" s="227">
        <f>Q134*H134</f>
        <v>0</v>
      </c>
      <c r="S134" s="227">
        <v>0</v>
      </c>
      <c r="T134" s="228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29" t="s">
        <v>129</v>
      </c>
      <c r="AT134" s="229" t="s">
        <v>125</v>
      </c>
      <c r="AU134" s="229" t="s">
        <v>86</v>
      </c>
      <c r="AY134" s="15" t="s">
        <v>121</v>
      </c>
      <c r="BE134" s="230">
        <f>IF(N134="základní",J134,0)</f>
        <v>0</v>
      </c>
      <c r="BF134" s="230">
        <f>IF(N134="snížená",J134,0)</f>
        <v>0</v>
      </c>
      <c r="BG134" s="230">
        <f>IF(N134="zákl. přenesená",J134,0)</f>
        <v>0</v>
      </c>
      <c r="BH134" s="230">
        <f>IF(N134="sníž. přenesená",J134,0)</f>
        <v>0</v>
      </c>
      <c r="BI134" s="230">
        <f>IF(N134="nulová",J134,0)</f>
        <v>0</v>
      </c>
      <c r="BJ134" s="15" t="s">
        <v>84</v>
      </c>
      <c r="BK134" s="230">
        <f>ROUND(I134*H134,2)</f>
        <v>0</v>
      </c>
      <c r="BL134" s="15" t="s">
        <v>129</v>
      </c>
      <c r="BM134" s="229" t="s">
        <v>160</v>
      </c>
    </row>
    <row r="135" spans="1:63" s="12" customFormat="1" ht="22.8" customHeight="1">
      <c r="A135" s="12"/>
      <c r="B135" s="201"/>
      <c r="C135" s="202"/>
      <c r="D135" s="203" t="s">
        <v>75</v>
      </c>
      <c r="E135" s="215" t="s">
        <v>161</v>
      </c>
      <c r="F135" s="215" t="s">
        <v>162</v>
      </c>
      <c r="G135" s="202"/>
      <c r="H135" s="202"/>
      <c r="I135" s="205"/>
      <c r="J135" s="216">
        <f>BK135</f>
        <v>0</v>
      </c>
      <c r="K135" s="202"/>
      <c r="L135" s="207"/>
      <c r="M135" s="208"/>
      <c r="N135" s="209"/>
      <c r="O135" s="209"/>
      <c r="P135" s="210">
        <f>SUM(P136:P140)</f>
        <v>0</v>
      </c>
      <c r="Q135" s="209"/>
      <c r="R135" s="210">
        <f>SUM(R136:R140)</f>
        <v>0</v>
      </c>
      <c r="S135" s="209"/>
      <c r="T135" s="211">
        <f>SUM(T136:T140)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2" t="s">
        <v>86</v>
      </c>
      <c r="AT135" s="213" t="s">
        <v>75</v>
      </c>
      <c r="AU135" s="213" t="s">
        <v>84</v>
      </c>
      <c r="AY135" s="212" t="s">
        <v>121</v>
      </c>
      <c r="BK135" s="214">
        <f>SUM(BK136:BK140)</f>
        <v>0</v>
      </c>
    </row>
    <row r="136" spans="1:65" s="2" customFormat="1" ht="16.5" customHeight="1">
      <c r="A136" s="36"/>
      <c r="B136" s="37"/>
      <c r="C136" s="217" t="s">
        <v>163</v>
      </c>
      <c r="D136" s="217" t="s">
        <v>125</v>
      </c>
      <c r="E136" s="218" t="s">
        <v>164</v>
      </c>
      <c r="F136" s="219" t="s">
        <v>165</v>
      </c>
      <c r="G136" s="220" t="s">
        <v>166</v>
      </c>
      <c r="H136" s="221">
        <v>10</v>
      </c>
      <c r="I136" s="222"/>
      <c r="J136" s="223">
        <f>ROUND(I136*H136,2)</f>
        <v>0</v>
      </c>
      <c r="K136" s="224"/>
      <c r="L136" s="42"/>
      <c r="M136" s="225" t="s">
        <v>1</v>
      </c>
      <c r="N136" s="226" t="s">
        <v>41</v>
      </c>
      <c r="O136" s="89"/>
      <c r="P136" s="227">
        <f>O136*H136</f>
        <v>0</v>
      </c>
      <c r="Q136" s="227">
        <v>0</v>
      </c>
      <c r="R136" s="227">
        <f>Q136*H136</f>
        <v>0</v>
      </c>
      <c r="S136" s="227">
        <v>0</v>
      </c>
      <c r="T136" s="228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29" t="s">
        <v>129</v>
      </c>
      <c r="AT136" s="229" t="s">
        <v>125</v>
      </c>
      <c r="AU136" s="229" t="s">
        <v>86</v>
      </c>
      <c r="AY136" s="15" t="s">
        <v>121</v>
      </c>
      <c r="BE136" s="230">
        <f>IF(N136="základní",J136,0)</f>
        <v>0</v>
      </c>
      <c r="BF136" s="230">
        <f>IF(N136="snížená",J136,0)</f>
        <v>0</v>
      </c>
      <c r="BG136" s="230">
        <f>IF(N136="zákl. přenesená",J136,0)</f>
        <v>0</v>
      </c>
      <c r="BH136" s="230">
        <f>IF(N136="sníž. přenesená",J136,0)</f>
        <v>0</v>
      </c>
      <c r="BI136" s="230">
        <f>IF(N136="nulová",J136,0)</f>
        <v>0</v>
      </c>
      <c r="BJ136" s="15" t="s">
        <v>84</v>
      </c>
      <c r="BK136" s="230">
        <f>ROUND(I136*H136,2)</f>
        <v>0</v>
      </c>
      <c r="BL136" s="15" t="s">
        <v>129</v>
      </c>
      <c r="BM136" s="229" t="s">
        <v>167</v>
      </c>
    </row>
    <row r="137" spans="1:65" s="2" customFormat="1" ht="16.5" customHeight="1">
      <c r="A137" s="36"/>
      <c r="B137" s="37"/>
      <c r="C137" s="217" t="s">
        <v>168</v>
      </c>
      <c r="D137" s="217" t="s">
        <v>125</v>
      </c>
      <c r="E137" s="218" t="s">
        <v>169</v>
      </c>
      <c r="F137" s="219" t="s">
        <v>170</v>
      </c>
      <c r="G137" s="220" t="s">
        <v>142</v>
      </c>
      <c r="H137" s="221">
        <v>1</v>
      </c>
      <c r="I137" s="222"/>
      <c r="J137" s="223">
        <f>ROUND(I137*H137,2)</f>
        <v>0</v>
      </c>
      <c r="K137" s="224"/>
      <c r="L137" s="42"/>
      <c r="M137" s="225" t="s">
        <v>1</v>
      </c>
      <c r="N137" s="226" t="s">
        <v>41</v>
      </c>
      <c r="O137" s="89"/>
      <c r="P137" s="227">
        <f>O137*H137</f>
        <v>0</v>
      </c>
      <c r="Q137" s="227">
        <v>0</v>
      </c>
      <c r="R137" s="227">
        <f>Q137*H137</f>
        <v>0</v>
      </c>
      <c r="S137" s="227">
        <v>0</v>
      </c>
      <c r="T137" s="228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29" t="s">
        <v>129</v>
      </c>
      <c r="AT137" s="229" t="s">
        <v>125</v>
      </c>
      <c r="AU137" s="229" t="s">
        <v>86</v>
      </c>
      <c r="AY137" s="15" t="s">
        <v>121</v>
      </c>
      <c r="BE137" s="230">
        <f>IF(N137="základní",J137,0)</f>
        <v>0</v>
      </c>
      <c r="BF137" s="230">
        <f>IF(N137="snížená",J137,0)</f>
        <v>0</v>
      </c>
      <c r="BG137" s="230">
        <f>IF(N137="zákl. přenesená",J137,0)</f>
        <v>0</v>
      </c>
      <c r="BH137" s="230">
        <f>IF(N137="sníž. přenesená",J137,0)</f>
        <v>0</v>
      </c>
      <c r="BI137" s="230">
        <f>IF(N137="nulová",J137,0)</f>
        <v>0</v>
      </c>
      <c r="BJ137" s="15" t="s">
        <v>84</v>
      </c>
      <c r="BK137" s="230">
        <f>ROUND(I137*H137,2)</f>
        <v>0</v>
      </c>
      <c r="BL137" s="15" t="s">
        <v>129</v>
      </c>
      <c r="BM137" s="229" t="s">
        <v>171</v>
      </c>
    </row>
    <row r="138" spans="1:65" s="2" customFormat="1" ht="16.5" customHeight="1">
      <c r="A138" s="36"/>
      <c r="B138" s="37"/>
      <c r="C138" s="217" t="s">
        <v>172</v>
      </c>
      <c r="D138" s="217" t="s">
        <v>125</v>
      </c>
      <c r="E138" s="218" t="s">
        <v>173</v>
      </c>
      <c r="F138" s="219" t="s">
        <v>174</v>
      </c>
      <c r="G138" s="220" t="s">
        <v>142</v>
      </c>
      <c r="H138" s="221">
        <v>1</v>
      </c>
      <c r="I138" s="222"/>
      <c r="J138" s="223">
        <f>ROUND(I138*H138,2)</f>
        <v>0</v>
      </c>
      <c r="K138" s="224"/>
      <c r="L138" s="42"/>
      <c r="M138" s="225" t="s">
        <v>1</v>
      </c>
      <c r="N138" s="226" t="s">
        <v>41</v>
      </c>
      <c r="O138" s="89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29" t="s">
        <v>129</v>
      </c>
      <c r="AT138" s="229" t="s">
        <v>125</v>
      </c>
      <c r="AU138" s="229" t="s">
        <v>86</v>
      </c>
      <c r="AY138" s="15" t="s">
        <v>121</v>
      </c>
      <c r="BE138" s="230">
        <f>IF(N138="základní",J138,0)</f>
        <v>0</v>
      </c>
      <c r="BF138" s="230">
        <f>IF(N138="snížená",J138,0)</f>
        <v>0</v>
      </c>
      <c r="BG138" s="230">
        <f>IF(N138="zákl. přenesená",J138,0)</f>
        <v>0</v>
      </c>
      <c r="BH138" s="230">
        <f>IF(N138="sníž. přenesená",J138,0)</f>
        <v>0</v>
      </c>
      <c r="BI138" s="230">
        <f>IF(N138="nulová",J138,0)</f>
        <v>0</v>
      </c>
      <c r="BJ138" s="15" t="s">
        <v>84</v>
      </c>
      <c r="BK138" s="230">
        <f>ROUND(I138*H138,2)</f>
        <v>0</v>
      </c>
      <c r="BL138" s="15" t="s">
        <v>129</v>
      </c>
      <c r="BM138" s="229" t="s">
        <v>175</v>
      </c>
    </row>
    <row r="139" spans="1:65" s="2" customFormat="1" ht="16.5" customHeight="1">
      <c r="A139" s="36"/>
      <c r="B139" s="37"/>
      <c r="C139" s="217" t="s">
        <v>176</v>
      </c>
      <c r="D139" s="217" t="s">
        <v>125</v>
      </c>
      <c r="E139" s="218" t="s">
        <v>177</v>
      </c>
      <c r="F139" s="219" t="s">
        <v>178</v>
      </c>
      <c r="G139" s="220" t="s">
        <v>142</v>
      </c>
      <c r="H139" s="221">
        <v>1</v>
      </c>
      <c r="I139" s="222"/>
      <c r="J139" s="223">
        <f>ROUND(I139*H139,2)</f>
        <v>0</v>
      </c>
      <c r="K139" s="224"/>
      <c r="L139" s="42"/>
      <c r="M139" s="225" t="s">
        <v>1</v>
      </c>
      <c r="N139" s="226" t="s">
        <v>41</v>
      </c>
      <c r="O139" s="89"/>
      <c r="P139" s="227">
        <f>O139*H139</f>
        <v>0</v>
      </c>
      <c r="Q139" s="227">
        <v>0</v>
      </c>
      <c r="R139" s="227">
        <f>Q139*H139</f>
        <v>0</v>
      </c>
      <c r="S139" s="227">
        <v>0</v>
      </c>
      <c r="T139" s="228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29" t="s">
        <v>129</v>
      </c>
      <c r="AT139" s="229" t="s">
        <v>125</v>
      </c>
      <c r="AU139" s="229" t="s">
        <v>86</v>
      </c>
      <c r="AY139" s="15" t="s">
        <v>121</v>
      </c>
      <c r="BE139" s="230">
        <f>IF(N139="základní",J139,0)</f>
        <v>0</v>
      </c>
      <c r="BF139" s="230">
        <f>IF(N139="snížená",J139,0)</f>
        <v>0</v>
      </c>
      <c r="BG139" s="230">
        <f>IF(N139="zákl. přenesená",J139,0)</f>
        <v>0</v>
      </c>
      <c r="BH139" s="230">
        <f>IF(N139="sníž. přenesená",J139,0)</f>
        <v>0</v>
      </c>
      <c r="BI139" s="230">
        <f>IF(N139="nulová",J139,0)</f>
        <v>0</v>
      </c>
      <c r="BJ139" s="15" t="s">
        <v>84</v>
      </c>
      <c r="BK139" s="230">
        <f>ROUND(I139*H139,2)</f>
        <v>0</v>
      </c>
      <c r="BL139" s="15" t="s">
        <v>129</v>
      </c>
      <c r="BM139" s="229" t="s">
        <v>179</v>
      </c>
    </row>
    <row r="140" spans="1:65" s="2" customFormat="1" ht="44.25" customHeight="1">
      <c r="A140" s="36"/>
      <c r="B140" s="37"/>
      <c r="C140" s="217" t="s">
        <v>180</v>
      </c>
      <c r="D140" s="217" t="s">
        <v>125</v>
      </c>
      <c r="E140" s="218" t="s">
        <v>181</v>
      </c>
      <c r="F140" s="219" t="s">
        <v>182</v>
      </c>
      <c r="G140" s="220" t="s">
        <v>142</v>
      </c>
      <c r="H140" s="221">
        <v>1</v>
      </c>
      <c r="I140" s="222"/>
      <c r="J140" s="223">
        <f>ROUND(I140*H140,2)</f>
        <v>0</v>
      </c>
      <c r="K140" s="224"/>
      <c r="L140" s="42"/>
      <c r="M140" s="243" t="s">
        <v>1</v>
      </c>
      <c r="N140" s="244" t="s">
        <v>41</v>
      </c>
      <c r="O140" s="245"/>
      <c r="P140" s="246">
        <f>O140*H140</f>
        <v>0</v>
      </c>
      <c r="Q140" s="246">
        <v>0</v>
      </c>
      <c r="R140" s="246">
        <f>Q140*H140</f>
        <v>0</v>
      </c>
      <c r="S140" s="246">
        <v>0</v>
      </c>
      <c r="T140" s="247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29" t="s">
        <v>129</v>
      </c>
      <c r="AT140" s="229" t="s">
        <v>125</v>
      </c>
      <c r="AU140" s="229" t="s">
        <v>86</v>
      </c>
      <c r="AY140" s="15" t="s">
        <v>121</v>
      </c>
      <c r="BE140" s="230">
        <f>IF(N140="základní",J140,0)</f>
        <v>0</v>
      </c>
      <c r="BF140" s="230">
        <f>IF(N140="snížená",J140,0)</f>
        <v>0</v>
      </c>
      <c r="BG140" s="230">
        <f>IF(N140="zákl. přenesená",J140,0)</f>
        <v>0</v>
      </c>
      <c r="BH140" s="230">
        <f>IF(N140="sníž. přenesená",J140,0)</f>
        <v>0</v>
      </c>
      <c r="BI140" s="230">
        <f>IF(N140="nulová",J140,0)</f>
        <v>0</v>
      </c>
      <c r="BJ140" s="15" t="s">
        <v>84</v>
      </c>
      <c r="BK140" s="230">
        <f>ROUND(I140*H140,2)</f>
        <v>0</v>
      </c>
      <c r="BL140" s="15" t="s">
        <v>129</v>
      </c>
      <c r="BM140" s="229" t="s">
        <v>183</v>
      </c>
    </row>
    <row r="141" spans="1:31" s="2" customFormat="1" ht="6.95" customHeight="1">
      <c r="A141" s="36"/>
      <c r="B141" s="64"/>
      <c r="C141" s="65"/>
      <c r="D141" s="65"/>
      <c r="E141" s="65"/>
      <c r="F141" s="65"/>
      <c r="G141" s="65"/>
      <c r="H141" s="65"/>
      <c r="I141" s="65"/>
      <c r="J141" s="65"/>
      <c r="K141" s="65"/>
      <c r="L141" s="42"/>
      <c r="M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</row>
  </sheetData>
  <sheetProtection password="CC35" sheet="1" objects="1" scenarios="1" formatColumns="0" formatRows="0" autoFilter="0"/>
  <autoFilter ref="C118:K140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89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8"/>
      <c r="AT3" s="15" t="s">
        <v>86</v>
      </c>
    </row>
    <row r="4" spans="2:46" s="1" customFormat="1" ht="24.95" customHeight="1">
      <c r="B4" s="18"/>
      <c r="D4" s="136" t="s">
        <v>93</v>
      </c>
      <c r="L4" s="18"/>
      <c r="M4" s="137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8" t="s">
        <v>16</v>
      </c>
      <c r="L6" s="18"/>
    </row>
    <row r="7" spans="2:12" s="1" customFormat="1" ht="16.5" customHeight="1">
      <c r="B7" s="18"/>
      <c r="E7" s="139" t="str">
        <f>'Rekapitulace stavby'!K6</f>
        <v>Základní technická vybavenost Loreta - vyhrazená část - plynovod</v>
      </c>
      <c r="F7" s="138"/>
      <c r="G7" s="138"/>
      <c r="H7" s="138"/>
      <c r="L7" s="18"/>
    </row>
    <row r="8" spans="1:31" s="2" customFormat="1" ht="12" customHeight="1">
      <c r="A8" s="36"/>
      <c r="B8" s="42"/>
      <c r="C8" s="36"/>
      <c r="D8" s="138" t="s">
        <v>94</v>
      </c>
      <c r="E8" s="36"/>
      <c r="F8" s="36"/>
      <c r="G8" s="36"/>
      <c r="H8" s="36"/>
      <c r="I8" s="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0" t="s">
        <v>184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8" t="s">
        <v>18</v>
      </c>
      <c r="E11" s="36"/>
      <c r="F11" s="141" t="s">
        <v>1</v>
      </c>
      <c r="G11" s="36"/>
      <c r="H11" s="36"/>
      <c r="I11" s="138" t="s">
        <v>19</v>
      </c>
      <c r="J11" s="141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8" t="s">
        <v>20</v>
      </c>
      <c r="E12" s="36"/>
      <c r="F12" s="141" t="s">
        <v>21</v>
      </c>
      <c r="G12" s="36"/>
      <c r="H12" s="36"/>
      <c r="I12" s="138" t="s">
        <v>22</v>
      </c>
      <c r="J12" s="142" t="str">
        <f>'Rekapitulace stavby'!AN8</f>
        <v>19. 11. 2020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8" t="s">
        <v>24</v>
      </c>
      <c r="E14" s="36"/>
      <c r="F14" s="36"/>
      <c r="G14" s="36"/>
      <c r="H14" s="36"/>
      <c r="I14" s="138" t="s">
        <v>25</v>
      </c>
      <c r="J14" s="141" t="s">
        <v>1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1" t="s">
        <v>26</v>
      </c>
      <c r="F15" s="36"/>
      <c r="G15" s="36"/>
      <c r="H15" s="36"/>
      <c r="I15" s="138" t="s">
        <v>27</v>
      </c>
      <c r="J15" s="141" t="s">
        <v>1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8" t="s">
        <v>28</v>
      </c>
      <c r="E17" s="36"/>
      <c r="F17" s="36"/>
      <c r="G17" s="36"/>
      <c r="H17" s="36"/>
      <c r="I17" s="138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1"/>
      <c r="G18" s="141"/>
      <c r="H18" s="141"/>
      <c r="I18" s="138" t="s">
        <v>27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8" t="s">
        <v>30</v>
      </c>
      <c r="E20" s="36"/>
      <c r="F20" s="36"/>
      <c r="G20" s="36"/>
      <c r="H20" s="36"/>
      <c r="I20" s="138" t="s">
        <v>25</v>
      </c>
      <c r="J20" s="141" t="s">
        <v>1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1" t="s">
        <v>96</v>
      </c>
      <c r="F21" s="36"/>
      <c r="G21" s="36"/>
      <c r="H21" s="36"/>
      <c r="I21" s="138" t="s">
        <v>27</v>
      </c>
      <c r="J21" s="141" t="s">
        <v>1</v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8" t="s">
        <v>33</v>
      </c>
      <c r="E23" s="36"/>
      <c r="F23" s="36"/>
      <c r="G23" s="36"/>
      <c r="H23" s="36"/>
      <c r="I23" s="138" t="s">
        <v>25</v>
      </c>
      <c r="J23" s="141" t="s">
        <v>1</v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1" t="s">
        <v>97</v>
      </c>
      <c r="F24" s="36"/>
      <c r="G24" s="36"/>
      <c r="H24" s="36"/>
      <c r="I24" s="138" t="s">
        <v>27</v>
      </c>
      <c r="J24" s="141" t="s">
        <v>1</v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8" t="s">
        <v>34</v>
      </c>
      <c r="E26" s="36"/>
      <c r="F26" s="36"/>
      <c r="G26" s="36"/>
      <c r="H26" s="36"/>
      <c r="I26" s="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3"/>
      <c r="B27" s="144"/>
      <c r="C27" s="143"/>
      <c r="D27" s="143"/>
      <c r="E27" s="145" t="s">
        <v>1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7"/>
      <c r="E29" s="147"/>
      <c r="F29" s="147"/>
      <c r="G29" s="147"/>
      <c r="H29" s="147"/>
      <c r="I29" s="147"/>
      <c r="J29" s="147"/>
      <c r="K29" s="147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8" t="s">
        <v>36</v>
      </c>
      <c r="E30" s="36"/>
      <c r="F30" s="36"/>
      <c r="G30" s="36"/>
      <c r="H30" s="36"/>
      <c r="I30" s="36"/>
      <c r="J30" s="149">
        <f>ROUND(J119,2)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7"/>
      <c r="E31" s="147"/>
      <c r="F31" s="147"/>
      <c r="G31" s="147"/>
      <c r="H31" s="147"/>
      <c r="I31" s="147"/>
      <c r="J31" s="147"/>
      <c r="K31" s="147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0" t="s">
        <v>38</v>
      </c>
      <c r="G32" s="36"/>
      <c r="H32" s="36"/>
      <c r="I32" s="150" t="s">
        <v>37</v>
      </c>
      <c r="J32" s="150" t="s">
        <v>39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1" t="s">
        <v>40</v>
      </c>
      <c r="E33" s="138" t="s">
        <v>41</v>
      </c>
      <c r="F33" s="152">
        <f>ROUND((SUM(BE119:BE155)),2)</f>
        <v>0</v>
      </c>
      <c r="G33" s="36"/>
      <c r="H33" s="36"/>
      <c r="I33" s="153">
        <v>0.21</v>
      </c>
      <c r="J33" s="152">
        <f>ROUND(((SUM(BE119:BE155))*I33),2)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38" t="s">
        <v>42</v>
      </c>
      <c r="F34" s="152">
        <f>ROUND((SUM(BF119:BF155)),2)</f>
        <v>0</v>
      </c>
      <c r="G34" s="36"/>
      <c r="H34" s="36"/>
      <c r="I34" s="153">
        <v>0.15</v>
      </c>
      <c r="J34" s="152">
        <f>ROUND(((SUM(BF119:BF155))*I34),2)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8" t="s">
        <v>43</v>
      </c>
      <c r="F35" s="152">
        <f>ROUND((SUM(BG119:BG155)),2)</f>
        <v>0</v>
      </c>
      <c r="G35" s="36"/>
      <c r="H35" s="36"/>
      <c r="I35" s="153">
        <v>0.21</v>
      </c>
      <c r="J35" s="152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8" t="s">
        <v>44</v>
      </c>
      <c r="F36" s="152">
        <f>ROUND((SUM(BH119:BH155)),2)</f>
        <v>0</v>
      </c>
      <c r="G36" s="36"/>
      <c r="H36" s="36"/>
      <c r="I36" s="153">
        <v>0.15</v>
      </c>
      <c r="J36" s="152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8" t="s">
        <v>45</v>
      </c>
      <c r="F37" s="152">
        <f>ROUND((SUM(BI119:BI155)),2)</f>
        <v>0</v>
      </c>
      <c r="G37" s="36"/>
      <c r="H37" s="36"/>
      <c r="I37" s="153">
        <v>0</v>
      </c>
      <c r="J37" s="152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54"/>
      <c r="D39" s="155" t="s">
        <v>46</v>
      </c>
      <c r="E39" s="156"/>
      <c r="F39" s="156"/>
      <c r="G39" s="157" t="s">
        <v>47</v>
      </c>
      <c r="H39" s="158" t="s">
        <v>48</v>
      </c>
      <c r="I39" s="156"/>
      <c r="J39" s="159">
        <f>SUM(J30:J37)</f>
        <v>0</v>
      </c>
      <c r="K39" s="160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61" t="s">
        <v>49</v>
      </c>
      <c r="E50" s="162"/>
      <c r="F50" s="162"/>
      <c r="G50" s="161" t="s">
        <v>50</v>
      </c>
      <c r="H50" s="162"/>
      <c r="I50" s="162"/>
      <c r="J50" s="162"/>
      <c r="K50" s="162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63" t="s">
        <v>51</v>
      </c>
      <c r="E61" s="164"/>
      <c r="F61" s="165" t="s">
        <v>52</v>
      </c>
      <c r="G61" s="163" t="s">
        <v>51</v>
      </c>
      <c r="H61" s="164"/>
      <c r="I61" s="164"/>
      <c r="J61" s="166" t="s">
        <v>52</v>
      </c>
      <c r="K61" s="164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1" t="s">
        <v>53</v>
      </c>
      <c r="E65" s="167"/>
      <c r="F65" s="167"/>
      <c r="G65" s="161" t="s">
        <v>54</v>
      </c>
      <c r="H65" s="167"/>
      <c r="I65" s="167"/>
      <c r="J65" s="167"/>
      <c r="K65" s="16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63" t="s">
        <v>51</v>
      </c>
      <c r="E76" s="164"/>
      <c r="F76" s="165" t="s">
        <v>52</v>
      </c>
      <c r="G76" s="163" t="s">
        <v>51</v>
      </c>
      <c r="H76" s="164"/>
      <c r="I76" s="164"/>
      <c r="J76" s="166" t="s">
        <v>52</v>
      </c>
      <c r="K76" s="164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68"/>
      <c r="C77" s="169"/>
      <c r="D77" s="169"/>
      <c r="E77" s="169"/>
      <c r="F77" s="169"/>
      <c r="G77" s="169"/>
      <c r="H77" s="169"/>
      <c r="I77" s="169"/>
      <c r="J77" s="169"/>
      <c r="K77" s="169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0"/>
      <c r="C81" s="171"/>
      <c r="D81" s="171"/>
      <c r="E81" s="171"/>
      <c r="F81" s="171"/>
      <c r="G81" s="171"/>
      <c r="H81" s="171"/>
      <c r="I81" s="171"/>
      <c r="J81" s="171"/>
      <c r="K81" s="171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98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72" t="str">
        <f>E7</f>
        <v>Základní technická vybavenost Loreta - vyhrazená část - plynovod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94</v>
      </c>
      <c r="D86" s="38"/>
      <c r="E86" s="38"/>
      <c r="F86" s="38"/>
      <c r="G86" s="38"/>
      <c r="H86" s="38"/>
      <c r="I86" s="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800-2 - Plynovodní přípojky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>Horažďovice</v>
      </c>
      <c r="G89" s="38"/>
      <c r="H89" s="38"/>
      <c r="I89" s="30" t="s">
        <v>22</v>
      </c>
      <c r="J89" s="77" t="str">
        <f>IF(J12="","",J12)</f>
        <v>19. 11. 2020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24</v>
      </c>
      <c r="D91" s="38"/>
      <c r="E91" s="38"/>
      <c r="F91" s="25" t="str">
        <f>E15</f>
        <v>Město Horažďovice, IČO 00255513, Mírové náměstí 1,</v>
      </c>
      <c r="G91" s="38"/>
      <c r="H91" s="38"/>
      <c r="I91" s="30" t="s">
        <v>30</v>
      </c>
      <c r="J91" s="34" t="str">
        <f>E21</f>
        <v>Ing. Jan Štětka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28</v>
      </c>
      <c r="D92" s="38"/>
      <c r="E92" s="38"/>
      <c r="F92" s="25" t="str">
        <f>IF(E18="","",E18)</f>
        <v>Vyplň údaj</v>
      </c>
      <c r="G92" s="38"/>
      <c r="H92" s="38"/>
      <c r="I92" s="30" t="s">
        <v>33</v>
      </c>
      <c r="J92" s="34" t="str">
        <f>E24</f>
        <v>Jan Štětka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73" t="s">
        <v>99</v>
      </c>
      <c r="D94" s="174"/>
      <c r="E94" s="174"/>
      <c r="F94" s="174"/>
      <c r="G94" s="174"/>
      <c r="H94" s="174"/>
      <c r="I94" s="174"/>
      <c r="J94" s="175" t="s">
        <v>100</v>
      </c>
      <c r="K94" s="174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76" t="s">
        <v>101</v>
      </c>
      <c r="D96" s="38"/>
      <c r="E96" s="38"/>
      <c r="F96" s="38"/>
      <c r="G96" s="38"/>
      <c r="H96" s="38"/>
      <c r="I96" s="38"/>
      <c r="J96" s="108">
        <f>J119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102</v>
      </c>
    </row>
    <row r="97" spans="1:31" s="9" customFormat="1" ht="24.95" customHeight="1">
      <c r="A97" s="9"/>
      <c r="B97" s="177"/>
      <c r="C97" s="178"/>
      <c r="D97" s="179" t="s">
        <v>103</v>
      </c>
      <c r="E97" s="180"/>
      <c r="F97" s="180"/>
      <c r="G97" s="180"/>
      <c r="H97" s="180"/>
      <c r="I97" s="180"/>
      <c r="J97" s="181">
        <f>J120</f>
        <v>0</v>
      </c>
      <c r="K97" s="178"/>
      <c r="L97" s="18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3"/>
      <c r="C98" s="184"/>
      <c r="D98" s="185" t="s">
        <v>185</v>
      </c>
      <c r="E98" s="186"/>
      <c r="F98" s="186"/>
      <c r="G98" s="186"/>
      <c r="H98" s="186"/>
      <c r="I98" s="186"/>
      <c r="J98" s="187">
        <f>J121</f>
        <v>0</v>
      </c>
      <c r="K98" s="184"/>
      <c r="L98" s="18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3"/>
      <c r="C99" s="184"/>
      <c r="D99" s="185" t="s">
        <v>105</v>
      </c>
      <c r="E99" s="186"/>
      <c r="F99" s="186"/>
      <c r="G99" s="186"/>
      <c r="H99" s="186"/>
      <c r="I99" s="186"/>
      <c r="J99" s="187">
        <f>J150</f>
        <v>0</v>
      </c>
      <c r="K99" s="184"/>
      <c r="L99" s="18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2" customFormat="1" ht="21.8" customHeight="1">
      <c r="A100" s="36"/>
      <c r="B100" s="37"/>
      <c r="C100" s="38"/>
      <c r="D100" s="38"/>
      <c r="E100" s="38"/>
      <c r="F100" s="38"/>
      <c r="G100" s="38"/>
      <c r="H100" s="38"/>
      <c r="I100" s="38"/>
      <c r="J100" s="38"/>
      <c r="K100" s="38"/>
      <c r="L100" s="61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</row>
    <row r="101" spans="1:31" s="2" customFormat="1" ht="6.95" customHeight="1">
      <c r="A101" s="36"/>
      <c r="B101" s="64"/>
      <c r="C101" s="65"/>
      <c r="D101" s="65"/>
      <c r="E101" s="65"/>
      <c r="F101" s="65"/>
      <c r="G101" s="65"/>
      <c r="H101" s="65"/>
      <c r="I101" s="65"/>
      <c r="J101" s="65"/>
      <c r="K101" s="65"/>
      <c r="L101" s="61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</row>
    <row r="105" spans="1:31" s="2" customFormat="1" ht="6.95" customHeight="1">
      <c r="A105" s="36"/>
      <c r="B105" s="66"/>
      <c r="C105" s="67"/>
      <c r="D105" s="67"/>
      <c r="E105" s="67"/>
      <c r="F105" s="67"/>
      <c r="G105" s="67"/>
      <c r="H105" s="67"/>
      <c r="I105" s="67"/>
      <c r="J105" s="67"/>
      <c r="K105" s="67"/>
      <c r="L105" s="61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31" s="2" customFormat="1" ht="24.95" customHeight="1">
      <c r="A106" s="36"/>
      <c r="B106" s="37"/>
      <c r="C106" s="21" t="s">
        <v>106</v>
      </c>
      <c r="D106" s="38"/>
      <c r="E106" s="38"/>
      <c r="F106" s="38"/>
      <c r="G106" s="38"/>
      <c r="H106" s="38"/>
      <c r="I106" s="38"/>
      <c r="J106" s="38"/>
      <c r="K106" s="38"/>
      <c r="L106" s="61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31" s="2" customFormat="1" ht="6.95" customHeight="1">
      <c r="A107" s="36"/>
      <c r="B107" s="37"/>
      <c r="C107" s="38"/>
      <c r="D107" s="38"/>
      <c r="E107" s="38"/>
      <c r="F107" s="38"/>
      <c r="G107" s="38"/>
      <c r="H107" s="38"/>
      <c r="I107" s="38"/>
      <c r="J107" s="38"/>
      <c r="K107" s="38"/>
      <c r="L107" s="61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12" customHeight="1">
      <c r="A108" s="36"/>
      <c r="B108" s="37"/>
      <c r="C108" s="30" t="s">
        <v>16</v>
      </c>
      <c r="D108" s="38"/>
      <c r="E108" s="38"/>
      <c r="F108" s="38"/>
      <c r="G108" s="38"/>
      <c r="H108" s="38"/>
      <c r="I108" s="38"/>
      <c r="J108" s="38"/>
      <c r="K108" s="38"/>
      <c r="L108" s="61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16.5" customHeight="1">
      <c r="A109" s="36"/>
      <c r="B109" s="37"/>
      <c r="C109" s="38"/>
      <c r="D109" s="38"/>
      <c r="E109" s="172" t="str">
        <f>E7</f>
        <v>Základní technická vybavenost Loreta - vyhrazená část - plynovod</v>
      </c>
      <c r="F109" s="30"/>
      <c r="G109" s="30"/>
      <c r="H109" s="30"/>
      <c r="I109" s="38"/>
      <c r="J109" s="38"/>
      <c r="K109" s="38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12" customHeight="1">
      <c r="A110" s="36"/>
      <c r="B110" s="37"/>
      <c r="C110" s="30" t="s">
        <v>94</v>
      </c>
      <c r="D110" s="38"/>
      <c r="E110" s="38"/>
      <c r="F110" s="38"/>
      <c r="G110" s="38"/>
      <c r="H110" s="38"/>
      <c r="I110" s="38"/>
      <c r="J110" s="38"/>
      <c r="K110" s="38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16.5" customHeight="1">
      <c r="A111" s="36"/>
      <c r="B111" s="37"/>
      <c r="C111" s="38"/>
      <c r="D111" s="38"/>
      <c r="E111" s="74" t="str">
        <f>E9</f>
        <v>800-2 - Plynovodní přípojky</v>
      </c>
      <c r="F111" s="38"/>
      <c r="G111" s="38"/>
      <c r="H111" s="38"/>
      <c r="I111" s="38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6.95" customHeight="1">
      <c r="A112" s="36"/>
      <c r="B112" s="37"/>
      <c r="C112" s="38"/>
      <c r="D112" s="38"/>
      <c r="E112" s="38"/>
      <c r="F112" s="38"/>
      <c r="G112" s="38"/>
      <c r="H112" s="38"/>
      <c r="I112" s="38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2" customHeight="1">
      <c r="A113" s="36"/>
      <c r="B113" s="37"/>
      <c r="C113" s="30" t="s">
        <v>20</v>
      </c>
      <c r="D113" s="38"/>
      <c r="E113" s="38"/>
      <c r="F113" s="25" t="str">
        <f>F12</f>
        <v>Horažďovice</v>
      </c>
      <c r="G113" s="38"/>
      <c r="H113" s="38"/>
      <c r="I113" s="30" t="s">
        <v>22</v>
      </c>
      <c r="J113" s="77" t="str">
        <f>IF(J12="","",J12)</f>
        <v>19. 11. 2020</v>
      </c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6.95" customHeight="1">
      <c r="A114" s="36"/>
      <c r="B114" s="37"/>
      <c r="C114" s="38"/>
      <c r="D114" s="38"/>
      <c r="E114" s="38"/>
      <c r="F114" s="38"/>
      <c r="G114" s="38"/>
      <c r="H114" s="38"/>
      <c r="I114" s="38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5.15" customHeight="1">
      <c r="A115" s="36"/>
      <c r="B115" s="37"/>
      <c r="C115" s="30" t="s">
        <v>24</v>
      </c>
      <c r="D115" s="38"/>
      <c r="E115" s="38"/>
      <c r="F115" s="25" t="str">
        <f>E15</f>
        <v>Město Horažďovice, IČO 00255513, Mírové náměstí 1,</v>
      </c>
      <c r="G115" s="38"/>
      <c r="H115" s="38"/>
      <c r="I115" s="30" t="s">
        <v>30</v>
      </c>
      <c r="J115" s="34" t="str">
        <f>E21</f>
        <v>Ing. Jan Štětka</v>
      </c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5.15" customHeight="1">
      <c r="A116" s="36"/>
      <c r="B116" s="37"/>
      <c r="C116" s="30" t="s">
        <v>28</v>
      </c>
      <c r="D116" s="38"/>
      <c r="E116" s="38"/>
      <c r="F116" s="25" t="str">
        <f>IF(E18="","",E18)</f>
        <v>Vyplň údaj</v>
      </c>
      <c r="G116" s="38"/>
      <c r="H116" s="38"/>
      <c r="I116" s="30" t="s">
        <v>33</v>
      </c>
      <c r="J116" s="34" t="str">
        <f>E24</f>
        <v>Jan Štětka</v>
      </c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0.3" customHeight="1">
      <c r="A117" s="36"/>
      <c r="B117" s="37"/>
      <c r="C117" s="38"/>
      <c r="D117" s="38"/>
      <c r="E117" s="38"/>
      <c r="F117" s="38"/>
      <c r="G117" s="38"/>
      <c r="H117" s="38"/>
      <c r="I117" s="38"/>
      <c r="J117" s="38"/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11" customFormat="1" ht="29.25" customHeight="1">
      <c r="A118" s="189"/>
      <c r="B118" s="190"/>
      <c r="C118" s="191" t="s">
        <v>107</v>
      </c>
      <c r="D118" s="192" t="s">
        <v>61</v>
      </c>
      <c r="E118" s="192" t="s">
        <v>57</v>
      </c>
      <c r="F118" s="192" t="s">
        <v>58</v>
      </c>
      <c r="G118" s="192" t="s">
        <v>108</v>
      </c>
      <c r="H118" s="192" t="s">
        <v>109</v>
      </c>
      <c r="I118" s="192" t="s">
        <v>110</v>
      </c>
      <c r="J118" s="193" t="s">
        <v>100</v>
      </c>
      <c r="K118" s="194" t="s">
        <v>111</v>
      </c>
      <c r="L118" s="195"/>
      <c r="M118" s="98" t="s">
        <v>1</v>
      </c>
      <c r="N118" s="99" t="s">
        <v>40</v>
      </c>
      <c r="O118" s="99" t="s">
        <v>112</v>
      </c>
      <c r="P118" s="99" t="s">
        <v>113</v>
      </c>
      <c r="Q118" s="99" t="s">
        <v>114</v>
      </c>
      <c r="R118" s="99" t="s">
        <v>115</v>
      </c>
      <c r="S118" s="99" t="s">
        <v>116</v>
      </c>
      <c r="T118" s="100" t="s">
        <v>117</v>
      </c>
      <c r="U118" s="189"/>
      <c r="V118" s="189"/>
      <c r="W118" s="189"/>
      <c r="X118" s="189"/>
      <c r="Y118" s="189"/>
      <c r="Z118" s="189"/>
      <c r="AA118" s="189"/>
      <c r="AB118" s="189"/>
      <c r="AC118" s="189"/>
      <c r="AD118" s="189"/>
      <c r="AE118" s="189"/>
    </row>
    <row r="119" spans="1:63" s="2" customFormat="1" ht="22.8" customHeight="1">
      <c r="A119" s="36"/>
      <c r="B119" s="37"/>
      <c r="C119" s="105" t="s">
        <v>118</v>
      </c>
      <c r="D119" s="38"/>
      <c r="E119" s="38"/>
      <c r="F119" s="38"/>
      <c r="G119" s="38"/>
      <c r="H119" s="38"/>
      <c r="I119" s="38"/>
      <c r="J119" s="196">
        <f>BK119</f>
        <v>0</v>
      </c>
      <c r="K119" s="38"/>
      <c r="L119" s="42"/>
      <c r="M119" s="101"/>
      <c r="N119" s="197"/>
      <c r="O119" s="102"/>
      <c r="P119" s="198">
        <f>P120</f>
        <v>0</v>
      </c>
      <c r="Q119" s="102"/>
      <c r="R119" s="198">
        <f>R120</f>
        <v>0.29489999999999994</v>
      </c>
      <c r="S119" s="102"/>
      <c r="T119" s="199">
        <f>T120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T119" s="15" t="s">
        <v>75</v>
      </c>
      <c r="AU119" s="15" t="s">
        <v>102</v>
      </c>
      <c r="BK119" s="200">
        <f>BK120</f>
        <v>0</v>
      </c>
    </row>
    <row r="120" spans="1:63" s="12" customFormat="1" ht="25.9" customHeight="1">
      <c r="A120" s="12"/>
      <c r="B120" s="201"/>
      <c r="C120" s="202"/>
      <c r="D120" s="203" t="s">
        <v>75</v>
      </c>
      <c r="E120" s="204" t="s">
        <v>119</v>
      </c>
      <c r="F120" s="204" t="s">
        <v>120</v>
      </c>
      <c r="G120" s="202"/>
      <c r="H120" s="202"/>
      <c r="I120" s="205"/>
      <c r="J120" s="206">
        <f>BK120</f>
        <v>0</v>
      </c>
      <c r="K120" s="202"/>
      <c r="L120" s="207"/>
      <c r="M120" s="208"/>
      <c r="N120" s="209"/>
      <c r="O120" s="209"/>
      <c r="P120" s="210">
        <f>P121+P150</f>
        <v>0</v>
      </c>
      <c r="Q120" s="209"/>
      <c r="R120" s="210">
        <f>R121+R150</f>
        <v>0.29489999999999994</v>
      </c>
      <c r="S120" s="209"/>
      <c r="T120" s="211">
        <f>T121+T150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2" t="s">
        <v>86</v>
      </c>
      <c r="AT120" s="213" t="s">
        <v>75</v>
      </c>
      <c r="AU120" s="213" t="s">
        <v>76</v>
      </c>
      <c r="AY120" s="212" t="s">
        <v>121</v>
      </c>
      <c r="BK120" s="214">
        <f>BK121+BK150</f>
        <v>0</v>
      </c>
    </row>
    <row r="121" spans="1:63" s="12" customFormat="1" ht="22.8" customHeight="1">
      <c r="A121" s="12"/>
      <c r="B121" s="201"/>
      <c r="C121" s="202"/>
      <c r="D121" s="203" t="s">
        <v>75</v>
      </c>
      <c r="E121" s="215" t="s">
        <v>122</v>
      </c>
      <c r="F121" s="215" t="s">
        <v>186</v>
      </c>
      <c r="G121" s="202"/>
      <c r="H121" s="202"/>
      <c r="I121" s="205"/>
      <c r="J121" s="216">
        <f>BK121</f>
        <v>0</v>
      </c>
      <c r="K121" s="202"/>
      <c r="L121" s="207"/>
      <c r="M121" s="208"/>
      <c r="N121" s="209"/>
      <c r="O121" s="209"/>
      <c r="P121" s="210">
        <f>SUM(P122:P149)</f>
        <v>0</v>
      </c>
      <c r="Q121" s="209"/>
      <c r="R121" s="210">
        <f>SUM(R122:R149)</f>
        <v>0.29489999999999994</v>
      </c>
      <c r="S121" s="209"/>
      <c r="T121" s="211">
        <f>SUM(T122:T149)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2" t="s">
        <v>86</v>
      </c>
      <c r="AT121" s="213" t="s">
        <v>75</v>
      </c>
      <c r="AU121" s="213" t="s">
        <v>84</v>
      </c>
      <c r="AY121" s="212" t="s">
        <v>121</v>
      </c>
      <c r="BK121" s="214">
        <f>SUM(BK122:BK149)</f>
        <v>0</v>
      </c>
    </row>
    <row r="122" spans="1:65" s="2" customFormat="1" ht="16.5" customHeight="1">
      <c r="A122" s="36"/>
      <c r="B122" s="37"/>
      <c r="C122" s="217" t="s">
        <v>8</v>
      </c>
      <c r="D122" s="217" t="s">
        <v>125</v>
      </c>
      <c r="E122" s="218" t="s">
        <v>187</v>
      </c>
      <c r="F122" s="219" t="s">
        <v>188</v>
      </c>
      <c r="G122" s="220" t="s">
        <v>142</v>
      </c>
      <c r="H122" s="221">
        <v>23</v>
      </c>
      <c r="I122" s="222"/>
      <c r="J122" s="223">
        <f>ROUND(I122*H122,2)</f>
        <v>0</v>
      </c>
      <c r="K122" s="224"/>
      <c r="L122" s="42"/>
      <c r="M122" s="225" t="s">
        <v>1</v>
      </c>
      <c r="N122" s="226" t="s">
        <v>41</v>
      </c>
      <c r="O122" s="89"/>
      <c r="P122" s="227">
        <f>O122*H122</f>
        <v>0</v>
      </c>
      <c r="Q122" s="227">
        <v>0</v>
      </c>
      <c r="R122" s="227">
        <f>Q122*H122</f>
        <v>0</v>
      </c>
      <c r="S122" s="227">
        <v>0</v>
      </c>
      <c r="T122" s="228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229" t="s">
        <v>129</v>
      </c>
      <c r="AT122" s="229" t="s">
        <v>125</v>
      </c>
      <c r="AU122" s="229" t="s">
        <v>86</v>
      </c>
      <c r="AY122" s="15" t="s">
        <v>121</v>
      </c>
      <c r="BE122" s="230">
        <f>IF(N122="základní",J122,0)</f>
        <v>0</v>
      </c>
      <c r="BF122" s="230">
        <f>IF(N122="snížená",J122,0)</f>
        <v>0</v>
      </c>
      <c r="BG122" s="230">
        <f>IF(N122="zákl. přenesená",J122,0)</f>
        <v>0</v>
      </c>
      <c r="BH122" s="230">
        <f>IF(N122="sníž. přenesená",J122,0)</f>
        <v>0</v>
      </c>
      <c r="BI122" s="230">
        <f>IF(N122="nulová",J122,0)</f>
        <v>0</v>
      </c>
      <c r="BJ122" s="15" t="s">
        <v>84</v>
      </c>
      <c r="BK122" s="230">
        <f>ROUND(I122*H122,2)</f>
        <v>0</v>
      </c>
      <c r="BL122" s="15" t="s">
        <v>129</v>
      </c>
      <c r="BM122" s="229" t="s">
        <v>189</v>
      </c>
    </row>
    <row r="123" spans="1:51" s="13" customFormat="1" ht="12">
      <c r="A123" s="13"/>
      <c r="B123" s="231"/>
      <c r="C123" s="232"/>
      <c r="D123" s="233" t="s">
        <v>131</v>
      </c>
      <c r="E123" s="234" t="s">
        <v>1</v>
      </c>
      <c r="F123" s="235" t="s">
        <v>190</v>
      </c>
      <c r="G123" s="232"/>
      <c r="H123" s="236">
        <v>23</v>
      </c>
      <c r="I123" s="237"/>
      <c r="J123" s="232"/>
      <c r="K123" s="232"/>
      <c r="L123" s="238"/>
      <c r="M123" s="239"/>
      <c r="N123" s="240"/>
      <c r="O123" s="240"/>
      <c r="P123" s="240"/>
      <c r="Q123" s="240"/>
      <c r="R123" s="240"/>
      <c r="S123" s="240"/>
      <c r="T123" s="241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2" t="s">
        <v>131</v>
      </c>
      <c r="AU123" s="242" t="s">
        <v>86</v>
      </c>
      <c r="AV123" s="13" t="s">
        <v>86</v>
      </c>
      <c r="AW123" s="13" t="s">
        <v>32</v>
      </c>
      <c r="AX123" s="13" t="s">
        <v>84</v>
      </c>
      <c r="AY123" s="242" t="s">
        <v>121</v>
      </c>
    </row>
    <row r="124" spans="1:65" s="2" customFormat="1" ht="21.75" customHeight="1">
      <c r="A124" s="36"/>
      <c r="B124" s="37"/>
      <c r="C124" s="217" t="s">
        <v>7</v>
      </c>
      <c r="D124" s="217" t="s">
        <v>125</v>
      </c>
      <c r="E124" s="218" t="s">
        <v>191</v>
      </c>
      <c r="F124" s="219" t="s">
        <v>192</v>
      </c>
      <c r="G124" s="220" t="s">
        <v>193</v>
      </c>
      <c r="H124" s="221">
        <v>9.84</v>
      </c>
      <c r="I124" s="222"/>
      <c r="J124" s="223">
        <f>ROUND(I124*H124,2)</f>
        <v>0</v>
      </c>
      <c r="K124" s="224"/>
      <c r="L124" s="42"/>
      <c r="M124" s="225" t="s">
        <v>1</v>
      </c>
      <c r="N124" s="226" t="s">
        <v>41</v>
      </c>
      <c r="O124" s="89"/>
      <c r="P124" s="227">
        <f>O124*H124</f>
        <v>0</v>
      </c>
      <c r="Q124" s="227">
        <v>0</v>
      </c>
      <c r="R124" s="227">
        <f>Q124*H124</f>
        <v>0</v>
      </c>
      <c r="S124" s="227">
        <v>0</v>
      </c>
      <c r="T124" s="228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229" t="s">
        <v>129</v>
      </c>
      <c r="AT124" s="229" t="s">
        <v>125</v>
      </c>
      <c r="AU124" s="229" t="s">
        <v>86</v>
      </c>
      <c r="AY124" s="15" t="s">
        <v>121</v>
      </c>
      <c r="BE124" s="230">
        <f>IF(N124="základní",J124,0)</f>
        <v>0</v>
      </c>
      <c r="BF124" s="230">
        <f>IF(N124="snížená",J124,0)</f>
        <v>0</v>
      </c>
      <c r="BG124" s="230">
        <f>IF(N124="zákl. přenesená",J124,0)</f>
        <v>0</v>
      </c>
      <c r="BH124" s="230">
        <f>IF(N124="sníž. přenesená",J124,0)</f>
        <v>0</v>
      </c>
      <c r="BI124" s="230">
        <f>IF(N124="nulová",J124,0)</f>
        <v>0</v>
      </c>
      <c r="BJ124" s="15" t="s">
        <v>84</v>
      </c>
      <c r="BK124" s="230">
        <f>ROUND(I124*H124,2)</f>
        <v>0</v>
      </c>
      <c r="BL124" s="15" t="s">
        <v>129</v>
      </c>
      <c r="BM124" s="229" t="s">
        <v>194</v>
      </c>
    </row>
    <row r="125" spans="1:51" s="13" customFormat="1" ht="12">
      <c r="A125" s="13"/>
      <c r="B125" s="231"/>
      <c r="C125" s="232"/>
      <c r="D125" s="233" t="s">
        <v>131</v>
      </c>
      <c r="E125" s="234" t="s">
        <v>1</v>
      </c>
      <c r="F125" s="235" t="s">
        <v>195</v>
      </c>
      <c r="G125" s="232"/>
      <c r="H125" s="236">
        <v>9.84</v>
      </c>
      <c r="I125" s="237"/>
      <c r="J125" s="232"/>
      <c r="K125" s="232"/>
      <c r="L125" s="238"/>
      <c r="M125" s="239"/>
      <c r="N125" s="240"/>
      <c r="O125" s="240"/>
      <c r="P125" s="240"/>
      <c r="Q125" s="240"/>
      <c r="R125" s="240"/>
      <c r="S125" s="240"/>
      <c r="T125" s="241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2" t="s">
        <v>131</v>
      </c>
      <c r="AU125" s="242" t="s">
        <v>86</v>
      </c>
      <c r="AV125" s="13" t="s">
        <v>86</v>
      </c>
      <c r="AW125" s="13" t="s">
        <v>32</v>
      </c>
      <c r="AX125" s="13" t="s">
        <v>84</v>
      </c>
      <c r="AY125" s="242" t="s">
        <v>121</v>
      </c>
    </row>
    <row r="126" spans="1:65" s="2" customFormat="1" ht="33" customHeight="1">
      <c r="A126" s="36"/>
      <c r="B126" s="37"/>
      <c r="C126" s="217" t="s">
        <v>129</v>
      </c>
      <c r="D126" s="217" t="s">
        <v>125</v>
      </c>
      <c r="E126" s="218" t="s">
        <v>196</v>
      </c>
      <c r="F126" s="219" t="s">
        <v>197</v>
      </c>
      <c r="G126" s="220" t="s">
        <v>142</v>
      </c>
      <c r="H126" s="221">
        <v>23</v>
      </c>
      <c r="I126" s="222"/>
      <c r="J126" s="223">
        <f>ROUND(I126*H126,2)</f>
        <v>0</v>
      </c>
      <c r="K126" s="224"/>
      <c r="L126" s="42"/>
      <c r="M126" s="225" t="s">
        <v>1</v>
      </c>
      <c r="N126" s="226" t="s">
        <v>41</v>
      </c>
      <c r="O126" s="89"/>
      <c r="P126" s="227">
        <f>O126*H126</f>
        <v>0</v>
      </c>
      <c r="Q126" s="227">
        <v>0</v>
      </c>
      <c r="R126" s="227">
        <f>Q126*H126</f>
        <v>0</v>
      </c>
      <c r="S126" s="227">
        <v>0</v>
      </c>
      <c r="T126" s="228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29" t="s">
        <v>129</v>
      </c>
      <c r="AT126" s="229" t="s">
        <v>125</v>
      </c>
      <c r="AU126" s="229" t="s">
        <v>86</v>
      </c>
      <c r="AY126" s="15" t="s">
        <v>121</v>
      </c>
      <c r="BE126" s="230">
        <f>IF(N126="základní",J126,0)</f>
        <v>0</v>
      </c>
      <c r="BF126" s="230">
        <f>IF(N126="snížená",J126,0)</f>
        <v>0</v>
      </c>
      <c r="BG126" s="230">
        <f>IF(N126="zákl. přenesená",J126,0)</f>
        <v>0</v>
      </c>
      <c r="BH126" s="230">
        <f>IF(N126="sníž. přenesená",J126,0)</f>
        <v>0</v>
      </c>
      <c r="BI126" s="230">
        <f>IF(N126="nulová",J126,0)</f>
        <v>0</v>
      </c>
      <c r="BJ126" s="15" t="s">
        <v>84</v>
      </c>
      <c r="BK126" s="230">
        <f>ROUND(I126*H126,2)</f>
        <v>0</v>
      </c>
      <c r="BL126" s="15" t="s">
        <v>129</v>
      </c>
      <c r="BM126" s="229" t="s">
        <v>198</v>
      </c>
    </row>
    <row r="127" spans="1:65" s="2" customFormat="1" ht="16.5" customHeight="1">
      <c r="A127" s="36"/>
      <c r="B127" s="37"/>
      <c r="C127" s="217" t="s">
        <v>86</v>
      </c>
      <c r="D127" s="217" t="s">
        <v>125</v>
      </c>
      <c r="E127" s="218" t="s">
        <v>133</v>
      </c>
      <c r="F127" s="219" t="s">
        <v>134</v>
      </c>
      <c r="G127" s="220" t="s">
        <v>128</v>
      </c>
      <c r="H127" s="221">
        <v>364</v>
      </c>
      <c r="I127" s="222"/>
      <c r="J127" s="223">
        <f>ROUND(I127*H127,2)</f>
        <v>0</v>
      </c>
      <c r="K127" s="224"/>
      <c r="L127" s="42"/>
      <c r="M127" s="225" t="s">
        <v>1</v>
      </c>
      <c r="N127" s="226" t="s">
        <v>41</v>
      </c>
      <c r="O127" s="89"/>
      <c r="P127" s="227">
        <f>O127*H127</f>
        <v>0</v>
      </c>
      <c r="Q127" s="227">
        <v>0</v>
      </c>
      <c r="R127" s="227">
        <f>Q127*H127</f>
        <v>0</v>
      </c>
      <c r="S127" s="227">
        <v>0</v>
      </c>
      <c r="T127" s="228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29" t="s">
        <v>129</v>
      </c>
      <c r="AT127" s="229" t="s">
        <v>125</v>
      </c>
      <c r="AU127" s="229" t="s">
        <v>86</v>
      </c>
      <c r="AY127" s="15" t="s">
        <v>121</v>
      </c>
      <c r="BE127" s="230">
        <f>IF(N127="základní",J127,0)</f>
        <v>0</v>
      </c>
      <c r="BF127" s="230">
        <f>IF(N127="snížená",J127,0)</f>
        <v>0</v>
      </c>
      <c r="BG127" s="230">
        <f>IF(N127="zákl. přenesená",J127,0)</f>
        <v>0</v>
      </c>
      <c r="BH127" s="230">
        <f>IF(N127="sníž. přenesená",J127,0)</f>
        <v>0</v>
      </c>
      <c r="BI127" s="230">
        <f>IF(N127="nulová",J127,0)</f>
        <v>0</v>
      </c>
      <c r="BJ127" s="15" t="s">
        <v>84</v>
      </c>
      <c r="BK127" s="230">
        <f>ROUND(I127*H127,2)</f>
        <v>0</v>
      </c>
      <c r="BL127" s="15" t="s">
        <v>129</v>
      </c>
      <c r="BM127" s="229" t="s">
        <v>199</v>
      </c>
    </row>
    <row r="128" spans="1:51" s="13" customFormat="1" ht="12">
      <c r="A128" s="13"/>
      <c r="B128" s="231"/>
      <c r="C128" s="232"/>
      <c r="D128" s="233" t="s">
        <v>131</v>
      </c>
      <c r="E128" s="234" t="s">
        <v>1</v>
      </c>
      <c r="F128" s="235" t="s">
        <v>200</v>
      </c>
      <c r="G128" s="232"/>
      <c r="H128" s="236">
        <v>364</v>
      </c>
      <c r="I128" s="237"/>
      <c r="J128" s="232"/>
      <c r="K128" s="232"/>
      <c r="L128" s="238"/>
      <c r="M128" s="239"/>
      <c r="N128" s="240"/>
      <c r="O128" s="240"/>
      <c r="P128" s="240"/>
      <c r="Q128" s="240"/>
      <c r="R128" s="240"/>
      <c r="S128" s="240"/>
      <c r="T128" s="241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2" t="s">
        <v>131</v>
      </c>
      <c r="AU128" s="242" t="s">
        <v>86</v>
      </c>
      <c r="AV128" s="13" t="s">
        <v>86</v>
      </c>
      <c r="AW128" s="13" t="s">
        <v>32</v>
      </c>
      <c r="AX128" s="13" t="s">
        <v>84</v>
      </c>
      <c r="AY128" s="242" t="s">
        <v>121</v>
      </c>
    </row>
    <row r="129" spans="1:65" s="2" customFormat="1" ht="16.5" customHeight="1">
      <c r="A129" s="36"/>
      <c r="B129" s="37"/>
      <c r="C129" s="217" t="s">
        <v>139</v>
      </c>
      <c r="D129" s="217" t="s">
        <v>125</v>
      </c>
      <c r="E129" s="218" t="s">
        <v>136</v>
      </c>
      <c r="F129" s="219" t="s">
        <v>137</v>
      </c>
      <c r="G129" s="220" t="s">
        <v>128</v>
      </c>
      <c r="H129" s="221">
        <v>410</v>
      </c>
      <c r="I129" s="222"/>
      <c r="J129" s="223">
        <f>ROUND(I129*H129,2)</f>
        <v>0</v>
      </c>
      <c r="K129" s="224"/>
      <c r="L129" s="42"/>
      <c r="M129" s="225" t="s">
        <v>1</v>
      </c>
      <c r="N129" s="226" t="s">
        <v>41</v>
      </c>
      <c r="O129" s="89"/>
      <c r="P129" s="227">
        <f>O129*H129</f>
        <v>0</v>
      </c>
      <c r="Q129" s="227">
        <v>0</v>
      </c>
      <c r="R129" s="227">
        <f>Q129*H129</f>
        <v>0</v>
      </c>
      <c r="S129" s="227">
        <v>0</v>
      </c>
      <c r="T129" s="228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29" t="s">
        <v>129</v>
      </c>
      <c r="AT129" s="229" t="s">
        <v>125</v>
      </c>
      <c r="AU129" s="229" t="s">
        <v>86</v>
      </c>
      <c r="AY129" s="15" t="s">
        <v>121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15" t="s">
        <v>84</v>
      </c>
      <c r="BK129" s="230">
        <f>ROUND(I129*H129,2)</f>
        <v>0</v>
      </c>
      <c r="BL129" s="15" t="s">
        <v>129</v>
      </c>
      <c r="BM129" s="229" t="s">
        <v>201</v>
      </c>
    </row>
    <row r="130" spans="1:51" s="13" customFormat="1" ht="12">
      <c r="A130" s="13"/>
      <c r="B130" s="231"/>
      <c r="C130" s="232"/>
      <c r="D130" s="233" t="s">
        <v>131</v>
      </c>
      <c r="E130" s="234" t="s">
        <v>1</v>
      </c>
      <c r="F130" s="235" t="s">
        <v>202</v>
      </c>
      <c r="G130" s="232"/>
      <c r="H130" s="236">
        <v>410</v>
      </c>
      <c r="I130" s="237"/>
      <c r="J130" s="232"/>
      <c r="K130" s="232"/>
      <c r="L130" s="238"/>
      <c r="M130" s="239"/>
      <c r="N130" s="240"/>
      <c r="O130" s="240"/>
      <c r="P130" s="240"/>
      <c r="Q130" s="240"/>
      <c r="R130" s="240"/>
      <c r="S130" s="240"/>
      <c r="T130" s="241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2" t="s">
        <v>131</v>
      </c>
      <c r="AU130" s="242" t="s">
        <v>86</v>
      </c>
      <c r="AV130" s="13" t="s">
        <v>86</v>
      </c>
      <c r="AW130" s="13" t="s">
        <v>32</v>
      </c>
      <c r="AX130" s="13" t="s">
        <v>84</v>
      </c>
      <c r="AY130" s="242" t="s">
        <v>121</v>
      </c>
    </row>
    <row r="131" spans="1:65" s="2" customFormat="1" ht="21.75" customHeight="1">
      <c r="A131" s="36"/>
      <c r="B131" s="37"/>
      <c r="C131" s="217" t="s">
        <v>203</v>
      </c>
      <c r="D131" s="217" t="s">
        <v>125</v>
      </c>
      <c r="E131" s="218" t="s">
        <v>140</v>
      </c>
      <c r="F131" s="219" t="s">
        <v>204</v>
      </c>
      <c r="G131" s="220" t="s">
        <v>142</v>
      </c>
      <c r="H131" s="221">
        <v>1</v>
      </c>
      <c r="I131" s="222"/>
      <c r="J131" s="223">
        <f>ROUND(I131*H131,2)</f>
        <v>0</v>
      </c>
      <c r="K131" s="224"/>
      <c r="L131" s="42"/>
      <c r="M131" s="225" t="s">
        <v>1</v>
      </c>
      <c r="N131" s="226" t="s">
        <v>41</v>
      </c>
      <c r="O131" s="89"/>
      <c r="P131" s="227">
        <f>O131*H131</f>
        <v>0</v>
      </c>
      <c r="Q131" s="227">
        <v>0</v>
      </c>
      <c r="R131" s="227">
        <f>Q131*H131</f>
        <v>0</v>
      </c>
      <c r="S131" s="227">
        <v>0</v>
      </c>
      <c r="T131" s="228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29" t="s">
        <v>129</v>
      </c>
      <c r="AT131" s="229" t="s">
        <v>125</v>
      </c>
      <c r="AU131" s="229" t="s">
        <v>86</v>
      </c>
      <c r="AY131" s="15" t="s">
        <v>121</v>
      </c>
      <c r="BE131" s="230">
        <f>IF(N131="základní",J131,0)</f>
        <v>0</v>
      </c>
      <c r="BF131" s="230">
        <f>IF(N131="snížená",J131,0)</f>
        <v>0</v>
      </c>
      <c r="BG131" s="230">
        <f>IF(N131="zákl. přenesená",J131,0)</f>
        <v>0</v>
      </c>
      <c r="BH131" s="230">
        <f>IF(N131="sníž. přenesená",J131,0)</f>
        <v>0</v>
      </c>
      <c r="BI131" s="230">
        <f>IF(N131="nulová",J131,0)</f>
        <v>0</v>
      </c>
      <c r="BJ131" s="15" t="s">
        <v>84</v>
      </c>
      <c r="BK131" s="230">
        <f>ROUND(I131*H131,2)</f>
        <v>0</v>
      </c>
      <c r="BL131" s="15" t="s">
        <v>129</v>
      </c>
      <c r="BM131" s="229" t="s">
        <v>205</v>
      </c>
    </row>
    <row r="132" spans="1:47" s="2" customFormat="1" ht="12">
      <c r="A132" s="36"/>
      <c r="B132" s="37"/>
      <c r="C132" s="38"/>
      <c r="D132" s="233" t="s">
        <v>206</v>
      </c>
      <c r="E132" s="38"/>
      <c r="F132" s="248" t="s">
        <v>207</v>
      </c>
      <c r="G132" s="38"/>
      <c r="H132" s="38"/>
      <c r="I132" s="249"/>
      <c r="J132" s="38"/>
      <c r="K132" s="38"/>
      <c r="L132" s="42"/>
      <c r="M132" s="250"/>
      <c r="N132" s="251"/>
      <c r="O132" s="89"/>
      <c r="P132" s="89"/>
      <c r="Q132" s="89"/>
      <c r="R132" s="89"/>
      <c r="S132" s="89"/>
      <c r="T132" s="90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5" t="s">
        <v>206</v>
      </c>
      <c r="AU132" s="15" t="s">
        <v>86</v>
      </c>
    </row>
    <row r="133" spans="1:65" s="2" customFormat="1" ht="21.75" customHeight="1">
      <c r="A133" s="36"/>
      <c r="B133" s="37"/>
      <c r="C133" s="217" t="s">
        <v>124</v>
      </c>
      <c r="D133" s="217" t="s">
        <v>125</v>
      </c>
      <c r="E133" s="218" t="s">
        <v>145</v>
      </c>
      <c r="F133" s="219" t="s">
        <v>208</v>
      </c>
      <c r="G133" s="220" t="s">
        <v>142</v>
      </c>
      <c r="H133" s="221">
        <v>22</v>
      </c>
      <c r="I133" s="222"/>
      <c r="J133" s="223">
        <f>ROUND(I133*H133,2)</f>
        <v>0</v>
      </c>
      <c r="K133" s="224"/>
      <c r="L133" s="42"/>
      <c r="M133" s="225" t="s">
        <v>1</v>
      </c>
      <c r="N133" s="226" t="s">
        <v>41</v>
      </c>
      <c r="O133" s="89"/>
      <c r="P133" s="227">
        <f>O133*H133</f>
        <v>0</v>
      </c>
      <c r="Q133" s="227">
        <v>0</v>
      </c>
      <c r="R133" s="227">
        <f>Q133*H133</f>
        <v>0</v>
      </c>
      <c r="S133" s="227">
        <v>0</v>
      </c>
      <c r="T133" s="228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29" t="s">
        <v>129</v>
      </c>
      <c r="AT133" s="229" t="s">
        <v>125</v>
      </c>
      <c r="AU133" s="229" t="s">
        <v>86</v>
      </c>
      <c r="AY133" s="15" t="s">
        <v>121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15" t="s">
        <v>84</v>
      </c>
      <c r="BK133" s="230">
        <f>ROUND(I133*H133,2)</f>
        <v>0</v>
      </c>
      <c r="BL133" s="15" t="s">
        <v>129</v>
      </c>
      <c r="BM133" s="229" t="s">
        <v>209</v>
      </c>
    </row>
    <row r="134" spans="1:47" s="2" customFormat="1" ht="12">
      <c r="A134" s="36"/>
      <c r="B134" s="37"/>
      <c r="C134" s="38"/>
      <c r="D134" s="233" t="s">
        <v>206</v>
      </c>
      <c r="E134" s="38"/>
      <c r="F134" s="248" t="s">
        <v>210</v>
      </c>
      <c r="G134" s="38"/>
      <c r="H134" s="38"/>
      <c r="I134" s="249"/>
      <c r="J134" s="38"/>
      <c r="K134" s="38"/>
      <c r="L134" s="42"/>
      <c r="M134" s="250"/>
      <c r="N134" s="251"/>
      <c r="O134" s="89"/>
      <c r="P134" s="89"/>
      <c r="Q134" s="89"/>
      <c r="R134" s="89"/>
      <c r="S134" s="89"/>
      <c r="T134" s="90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5" t="s">
        <v>206</v>
      </c>
      <c r="AU134" s="15" t="s">
        <v>86</v>
      </c>
    </row>
    <row r="135" spans="1:65" s="2" customFormat="1" ht="16.5" customHeight="1">
      <c r="A135" s="36"/>
      <c r="B135" s="37"/>
      <c r="C135" s="217" t="s">
        <v>211</v>
      </c>
      <c r="D135" s="217" t="s">
        <v>125</v>
      </c>
      <c r="E135" s="218" t="s">
        <v>212</v>
      </c>
      <c r="F135" s="219" t="s">
        <v>213</v>
      </c>
      <c r="G135" s="220" t="s">
        <v>142</v>
      </c>
      <c r="H135" s="221">
        <v>23</v>
      </c>
      <c r="I135" s="222"/>
      <c r="J135" s="223">
        <f>ROUND(I135*H135,2)</f>
        <v>0</v>
      </c>
      <c r="K135" s="224"/>
      <c r="L135" s="42"/>
      <c r="M135" s="225" t="s">
        <v>1</v>
      </c>
      <c r="N135" s="226" t="s">
        <v>41</v>
      </c>
      <c r="O135" s="89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29" t="s">
        <v>129</v>
      </c>
      <c r="AT135" s="229" t="s">
        <v>125</v>
      </c>
      <c r="AU135" s="229" t="s">
        <v>86</v>
      </c>
      <c r="AY135" s="15" t="s">
        <v>121</v>
      </c>
      <c r="BE135" s="230">
        <f>IF(N135="základní",J135,0)</f>
        <v>0</v>
      </c>
      <c r="BF135" s="230">
        <f>IF(N135="snížená",J135,0)</f>
        <v>0</v>
      </c>
      <c r="BG135" s="230">
        <f>IF(N135="zákl. přenesená",J135,0)</f>
        <v>0</v>
      </c>
      <c r="BH135" s="230">
        <f>IF(N135="sníž. přenesená",J135,0)</f>
        <v>0</v>
      </c>
      <c r="BI135" s="230">
        <f>IF(N135="nulová",J135,0)</f>
        <v>0</v>
      </c>
      <c r="BJ135" s="15" t="s">
        <v>84</v>
      </c>
      <c r="BK135" s="230">
        <f>ROUND(I135*H135,2)</f>
        <v>0</v>
      </c>
      <c r="BL135" s="15" t="s">
        <v>129</v>
      </c>
      <c r="BM135" s="229" t="s">
        <v>214</v>
      </c>
    </row>
    <row r="136" spans="1:51" s="13" customFormat="1" ht="12">
      <c r="A136" s="13"/>
      <c r="B136" s="231"/>
      <c r="C136" s="232"/>
      <c r="D136" s="233" t="s">
        <v>131</v>
      </c>
      <c r="E136" s="234" t="s">
        <v>1</v>
      </c>
      <c r="F136" s="235" t="s">
        <v>215</v>
      </c>
      <c r="G136" s="232"/>
      <c r="H136" s="236">
        <v>23</v>
      </c>
      <c r="I136" s="237"/>
      <c r="J136" s="232"/>
      <c r="K136" s="232"/>
      <c r="L136" s="238"/>
      <c r="M136" s="239"/>
      <c r="N136" s="240"/>
      <c r="O136" s="240"/>
      <c r="P136" s="240"/>
      <c r="Q136" s="240"/>
      <c r="R136" s="240"/>
      <c r="S136" s="240"/>
      <c r="T136" s="241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2" t="s">
        <v>131</v>
      </c>
      <c r="AU136" s="242" t="s">
        <v>86</v>
      </c>
      <c r="AV136" s="13" t="s">
        <v>86</v>
      </c>
      <c r="AW136" s="13" t="s">
        <v>32</v>
      </c>
      <c r="AX136" s="13" t="s">
        <v>84</v>
      </c>
      <c r="AY136" s="242" t="s">
        <v>121</v>
      </c>
    </row>
    <row r="137" spans="1:65" s="2" customFormat="1" ht="21.75" customHeight="1">
      <c r="A137" s="36"/>
      <c r="B137" s="37"/>
      <c r="C137" s="217" t="s">
        <v>148</v>
      </c>
      <c r="D137" s="217" t="s">
        <v>125</v>
      </c>
      <c r="E137" s="218" t="s">
        <v>149</v>
      </c>
      <c r="F137" s="219" t="s">
        <v>150</v>
      </c>
      <c r="G137" s="220" t="s">
        <v>128</v>
      </c>
      <c r="H137" s="221">
        <v>364</v>
      </c>
      <c r="I137" s="222"/>
      <c r="J137" s="223">
        <f>ROUND(I137*H137,2)</f>
        <v>0</v>
      </c>
      <c r="K137" s="224"/>
      <c r="L137" s="42"/>
      <c r="M137" s="225" t="s">
        <v>1</v>
      </c>
      <c r="N137" s="226" t="s">
        <v>41</v>
      </c>
      <c r="O137" s="89"/>
      <c r="P137" s="227">
        <f>O137*H137</f>
        <v>0</v>
      </c>
      <c r="Q137" s="227">
        <v>0</v>
      </c>
      <c r="R137" s="227">
        <f>Q137*H137</f>
        <v>0</v>
      </c>
      <c r="S137" s="227">
        <v>0</v>
      </c>
      <c r="T137" s="228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29" t="s">
        <v>129</v>
      </c>
      <c r="AT137" s="229" t="s">
        <v>125</v>
      </c>
      <c r="AU137" s="229" t="s">
        <v>86</v>
      </c>
      <c r="AY137" s="15" t="s">
        <v>121</v>
      </c>
      <c r="BE137" s="230">
        <f>IF(N137="základní",J137,0)</f>
        <v>0</v>
      </c>
      <c r="BF137" s="230">
        <f>IF(N137="snížená",J137,0)</f>
        <v>0</v>
      </c>
      <c r="BG137" s="230">
        <f>IF(N137="zákl. přenesená",J137,0)</f>
        <v>0</v>
      </c>
      <c r="BH137" s="230">
        <f>IF(N137="sníž. přenesená",J137,0)</f>
        <v>0</v>
      </c>
      <c r="BI137" s="230">
        <f>IF(N137="nulová",J137,0)</f>
        <v>0</v>
      </c>
      <c r="BJ137" s="15" t="s">
        <v>84</v>
      </c>
      <c r="BK137" s="230">
        <f>ROUND(I137*H137,2)</f>
        <v>0</v>
      </c>
      <c r="BL137" s="15" t="s">
        <v>129</v>
      </c>
      <c r="BM137" s="229" t="s">
        <v>216</v>
      </c>
    </row>
    <row r="138" spans="1:51" s="13" customFormat="1" ht="12">
      <c r="A138" s="13"/>
      <c r="B138" s="231"/>
      <c r="C138" s="232"/>
      <c r="D138" s="233" t="s">
        <v>131</v>
      </c>
      <c r="E138" s="234" t="s">
        <v>1</v>
      </c>
      <c r="F138" s="235" t="s">
        <v>200</v>
      </c>
      <c r="G138" s="232"/>
      <c r="H138" s="236">
        <v>364</v>
      </c>
      <c r="I138" s="237"/>
      <c r="J138" s="232"/>
      <c r="K138" s="232"/>
      <c r="L138" s="238"/>
      <c r="M138" s="239"/>
      <c r="N138" s="240"/>
      <c r="O138" s="240"/>
      <c r="P138" s="240"/>
      <c r="Q138" s="240"/>
      <c r="R138" s="240"/>
      <c r="S138" s="240"/>
      <c r="T138" s="241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2" t="s">
        <v>131</v>
      </c>
      <c r="AU138" s="242" t="s">
        <v>86</v>
      </c>
      <c r="AV138" s="13" t="s">
        <v>86</v>
      </c>
      <c r="AW138" s="13" t="s">
        <v>32</v>
      </c>
      <c r="AX138" s="13" t="s">
        <v>84</v>
      </c>
      <c r="AY138" s="242" t="s">
        <v>121</v>
      </c>
    </row>
    <row r="139" spans="1:65" s="2" customFormat="1" ht="16.5" customHeight="1">
      <c r="A139" s="36"/>
      <c r="B139" s="37"/>
      <c r="C139" s="217" t="s">
        <v>153</v>
      </c>
      <c r="D139" s="217" t="s">
        <v>125</v>
      </c>
      <c r="E139" s="218" t="s">
        <v>154</v>
      </c>
      <c r="F139" s="219" t="s">
        <v>155</v>
      </c>
      <c r="G139" s="220" t="s">
        <v>128</v>
      </c>
      <c r="H139" s="221">
        <v>410</v>
      </c>
      <c r="I139" s="222"/>
      <c r="J139" s="223">
        <f>ROUND(I139*H139,2)</f>
        <v>0</v>
      </c>
      <c r="K139" s="224"/>
      <c r="L139" s="42"/>
      <c r="M139" s="225" t="s">
        <v>1</v>
      </c>
      <c r="N139" s="226" t="s">
        <v>41</v>
      </c>
      <c r="O139" s="89"/>
      <c r="P139" s="227">
        <f>O139*H139</f>
        <v>0</v>
      </c>
      <c r="Q139" s="227">
        <v>0</v>
      </c>
      <c r="R139" s="227">
        <f>Q139*H139</f>
        <v>0</v>
      </c>
      <c r="S139" s="227">
        <v>0</v>
      </c>
      <c r="T139" s="228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29" t="s">
        <v>129</v>
      </c>
      <c r="AT139" s="229" t="s">
        <v>125</v>
      </c>
      <c r="AU139" s="229" t="s">
        <v>86</v>
      </c>
      <c r="AY139" s="15" t="s">
        <v>121</v>
      </c>
      <c r="BE139" s="230">
        <f>IF(N139="základní",J139,0)</f>
        <v>0</v>
      </c>
      <c r="BF139" s="230">
        <f>IF(N139="snížená",J139,0)</f>
        <v>0</v>
      </c>
      <c r="BG139" s="230">
        <f>IF(N139="zákl. přenesená",J139,0)</f>
        <v>0</v>
      </c>
      <c r="BH139" s="230">
        <f>IF(N139="sníž. přenesená",J139,0)</f>
        <v>0</v>
      </c>
      <c r="BI139" s="230">
        <f>IF(N139="nulová",J139,0)</f>
        <v>0</v>
      </c>
      <c r="BJ139" s="15" t="s">
        <v>84</v>
      </c>
      <c r="BK139" s="230">
        <f>ROUND(I139*H139,2)</f>
        <v>0</v>
      </c>
      <c r="BL139" s="15" t="s">
        <v>129</v>
      </c>
      <c r="BM139" s="229" t="s">
        <v>217</v>
      </c>
    </row>
    <row r="140" spans="1:51" s="13" customFormat="1" ht="12">
      <c r="A140" s="13"/>
      <c r="B140" s="231"/>
      <c r="C140" s="232"/>
      <c r="D140" s="233" t="s">
        <v>131</v>
      </c>
      <c r="E140" s="234" t="s">
        <v>1</v>
      </c>
      <c r="F140" s="235" t="s">
        <v>202</v>
      </c>
      <c r="G140" s="232"/>
      <c r="H140" s="236">
        <v>410</v>
      </c>
      <c r="I140" s="237"/>
      <c r="J140" s="232"/>
      <c r="K140" s="232"/>
      <c r="L140" s="238"/>
      <c r="M140" s="239"/>
      <c r="N140" s="240"/>
      <c r="O140" s="240"/>
      <c r="P140" s="240"/>
      <c r="Q140" s="240"/>
      <c r="R140" s="240"/>
      <c r="S140" s="240"/>
      <c r="T140" s="24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2" t="s">
        <v>131</v>
      </c>
      <c r="AU140" s="242" t="s">
        <v>86</v>
      </c>
      <c r="AV140" s="13" t="s">
        <v>86</v>
      </c>
      <c r="AW140" s="13" t="s">
        <v>32</v>
      </c>
      <c r="AX140" s="13" t="s">
        <v>84</v>
      </c>
      <c r="AY140" s="242" t="s">
        <v>121</v>
      </c>
    </row>
    <row r="141" spans="1:65" s="2" customFormat="1" ht="16.5" customHeight="1">
      <c r="A141" s="36"/>
      <c r="B141" s="37"/>
      <c r="C141" s="217" t="s">
        <v>157</v>
      </c>
      <c r="D141" s="217" t="s">
        <v>125</v>
      </c>
      <c r="E141" s="218" t="s">
        <v>158</v>
      </c>
      <c r="F141" s="219" t="s">
        <v>159</v>
      </c>
      <c r="G141" s="220" t="s">
        <v>142</v>
      </c>
      <c r="H141" s="221">
        <v>23</v>
      </c>
      <c r="I141" s="222"/>
      <c r="J141" s="223">
        <f>ROUND(I141*H141,2)</f>
        <v>0</v>
      </c>
      <c r="K141" s="224"/>
      <c r="L141" s="42"/>
      <c r="M141" s="225" t="s">
        <v>1</v>
      </c>
      <c r="N141" s="226" t="s">
        <v>41</v>
      </c>
      <c r="O141" s="89"/>
      <c r="P141" s="227">
        <f>O141*H141</f>
        <v>0</v>
      </c>
      <c r="Q141" s="227">
        <v>0</v>
      </c>
      <c r="R141" s="227">
        <f>Q141*H141</f>
        <v>0</v>
      </c>
      <c r="S141" s="227">
        <v>0</v>
      </c>
      <c r="T141" s="228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29" t="s">
        <v>129</v>
      </c>
      <c r="AT141" s="229" t="s">
        <v>125</v>
      </c>
      <c r="AU141" s="229" t="s">
        <v>86</v>
      </c>
      <c r="AY141" s="15" t="s">
        <v>121</v>
      </c>
      <c r="BE141" s="230">
        <f>IF(N141="základní",J141,0)</f>
        <v>0</v>
      </c>
      <c r="BF141" s="230">
        <f>IF(N141="snížená",J141,0)</f>
        <v>0</v>
      </c>
      <c r="BG141" s="230">
        <f>IF(N141="zákl. přenesená",J141,0)</f>
        <v>0</v>
      </c>
      <c r="BH141" s="230">
        <f>IF(N141="sníž. přenesená",J141,0)</f>
        <v>0</v>
      </c>
      <c r="BI141" s="230">
        <f>IF(N141="nulová",J141,0)</f>
        <v>0</v>
      </c>
      <c r="BJ141" s="15" t="s">
        <v>84</v>
      </c>
      <c r="BK141" s="230">
        <f>ROUND(I141*H141,2)</f>
        <v>0</v>
      </c>
      <c r="BL141" s="15" t="s">
        <v>129</v>
      </c>
      <c r="BM141" s="229" t="s">
        <v>218</v>
      </c>
    </row>
    <row r="142" spans="1:65" s="2" customFormat="1" ht="16.5" customHeight="1">
      <c r="A142" s="36"/>
      <c r="B142" s="37"/>
      <c r="C142" s="217" t="s">
        <v>219</v>
      </c>
      <c r="D142" s="217" t="s">
        <v>125</v>
      </c>
      <c r="E142" s="218" t="s">
        <v>220</v>
      </c>
      <c r="F142" s="219" t="s">
        <v>221</v>
      </c>
      <c r="G142" s="220" t="s">
        <v>222</v>
      </c>
      <c r="H142" s="221">
        <v>10</v>
      </c>
      <c r="I142" s="222"/>
      <c r="J142" s="223">
        <f>ROUND(I142*H142,2)</f>
        <v>0</v>
      </c>
      <c r="K142" s="224"/>
      <c r="L142" s="42"/>
      <c r="M142" s="225" t="s">
        <v>1</v>
      </c>
      <c r="N142" s="226" t="s">
        <v>41</v>
      </c>
      <c r="O142" s="89"/>
      <c r="P142" s="227">
        <f>O142*H142</f>
        <v>0</v>
      </c>
      <c r="Q142" s="227">
        <v>0.00653</v>
      </c>
      <c r="R142" s="227">
        <f>Q142*H142</f>
        <v>0.0653</v>
      </c>
      <c r="S142" s="227">
        <v>0</v>
      </c>
      <c r="T142" s="228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29" t="s">
        <v>129</v>
      </c>
      <c r="AT142" s="229" t="s">
        <v>125</v>
      </c>
      <c r="AU142" s="229" t="s">
        <v>86</v>
      </c>
      <c r="AY142" s="15" t="s">
        <v>121</v>
      </c>
      <c r="BE142" s="230">
        <f>IF(N142="základní",J142,0)</f>
        <v>0</v>
      </c>
      <c r="BF142" s="230">
        <f>IF(N142="snížená",J142,0)</f>
        <v>0</v>
      </c>
      <c r="BG142" s="230">
        <f>IF(N142="zákl. přenesená",J142,0)</f>
        <v>0</v>
      </c>
      <c r="BH142" s="230">
        <f>IF(N142="sníž. přenesená",J142,0)</f>
        <v>0</v>
      </c>
      <c r="BI142" s="230">
        <f>IF(N142="nulová",J142,0)</f>
        <v>0</v>
      </c>
      <c r="BJ142" s="15" t="s">
        <v>84</v>
      </c>
      <c r="BK142" s="230">
        <f>ROUND(I142*H142,2)</f>
        <v>0</v>
      </c>
      <c r="BL142" s="15" t="s">
        <v>129</v>
      </c>
      <c r="BM142" s="229" t="s">
        <v>223</v>
      </c>
    </row>
    <row r="143" spans="1:51" s="13" customFormat="1" ht="12">
      <c r="A143" s="13"/>
      <c r="B143" s="231"/>
      <c r="C143" s="232"/>
      <c r="D143" s="233" t="s">
        <v>131</v>
      </c>
      <c r="E143" s="234" t="s">
        <v>1</v>
      </c>
      <c r="F143" s="235" t="s">
        <v>224</v>
      </c>
      <c r="G143" s="232"/>
      <c r="H143" s="236">
        <v>10</v>
      </c>
      <c r="I143" s="237"/>
      <c r="J143" s="232"/>
      <c r="K143" s="232"/>
      <c r="L143" s="238"/>
      <c r="M143" s="239"/>
      <c r="N143" s="240"/>
      <c r="O143" s="240"/>
      <c r="P143" s="240"/>
      <c r="Q143" s="240"/>
      <c r="R143" s="240"/>
      <c r="S143" s="240"/>
      <c r="T143" s="241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2" t="s">
        <v>131</v>
      </c>
      <c r="AU143" s="242" t="s">
        <v>86</v>
      </c>
      <c r="AV143" s="13" t="s">
        <v>86</v>
      </c>
      <c r="AW143" s="13" t="s">
        <v>32</v>
      </c>
      <c r="AX143" s="13" t="s">
        <v>84</v>
      </c>
      <c r="AY143" s="242" t="s">
        <v>121</v>
      </c>
    </row>
    <row r="144" spans="1:65" s="2" customFormat="1" ht="21.75" customHeight="1">
      <c r="A144" s="36"/>
      <c r="B144" s="37"/>
      <c r="C144" s="217" t="s">
        <v>225</v>
      </c>
      <c r="D144" s="217" t="s">
        <v>125</v>
      </c>
      <c r="E144" s="218" t="s">
        <v>226</v>
      </c>
      <c r="F144" s="219" t="s">
        <v>227</v>
      </c>
      <c r="G144" s="220" t="s">
        <v>142</v>
      </c>
      <c r="H144" s="221">
        <v>10</v>
      </c>
      <c r="I144" s="222"/>
      <c r="J144" s="223">
        <f>ROUND(I144*H144,2)</f>
        <v>0</v>
      </c>
      <c r="K144" s="224"/>
      <c r="L144" s="42"/>
      <c r="M144" s="225" t="s">
        <v>1</v>
      </c>
      <c r="N144" s="226" t="s">
        <v>41</v>
      </c>
      <c r="O144" s="89"/>
      <c r="P144" s="227">
        <f>O144*H144</f>
        <v>0</v>
      </c>
      <c r="Q144" s="227">
        <v>0</v>
      </c>
      <c r="R144" s="227">
        <f>Q144*H144</f>
        <v>0</v>
      </c>
      <c r="S144" s="227">
        <v>0</v>
      </c>
      <c r="T144" s="228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29" t="s">
        <v>129</v>
      </c>
      <c r="AT144" s="229" t="s">
        <v>125</v>
      </c>
      <c r="AU144" s="229" t="s">
        <v>86</v>
      </c>
      <c r="AY144" s="15" t="s">
        <v>121</v>
      </c>
      <c r="BE144" s="230">
        <f>IF(N144="základní",J144,0)</f>
        <v>0</v>
      </c>
      <c r="BF144" s="230">
        <f>IF(N144="snížená",J144,0)</f>
        <v>0</v>
      </c>
      <c r="BG144" s="230">
        <f>IF(N144="zákl. přenesená",J144,0)</f>
        <v>0</v>
      </c>
      <c r="BH144" s="230">
        <f>IF(N144="sníž. přenesená",J144,0)</f>
        <v>0</v>
      </c>
      <c r="BI144" s="230">
        <f>IF(N144="nulová",J144,0)</f>
        <v>0</v>
      </c>
      <c r="BJ144" s="15" t="s">
        <v>84</v>
      </c>
      <c r="BK144" s="230">
        <f>ROUND(I144*H144,2)</f>
        <v>0</v>
      </c>
      <c r="BL144" s="15" t="s">
        <v>129</v>
      </c>
      <c r="BM144" s="229" t="s">
        <v>228</v>
      </c>
    </row>
    <row r="145" spans="1:51" s="13" customFormat="1" ht="12">
      <c r="A145" s="13"/>
      <c r="B145" s="231"/>
      <c r="C145" s="232"/>
      <c r="D145" s="233" t="s">
        <v>131</v>
      </c>
      <c r="E145" s="234" t="s">
        <v>1</v>
      </c>
      <c r="F145" s="235" t="s">
        <v>224</v>
      </c>
      <c r="G145" s="232"/>
      <c r="H145" s="236">
        <v>10</v>
      </c>
      <c r="I145" s="237"/>
      <c r="J145" s="232"/>
      <c r="K145" s="232"/>
      <c r="L145" s="238"/>
      <c r="M145" s="239"/>
      <c r="N145" s="240"/>
      <c r="O145" s="240"/>
      <c r="P145" s="240"/>
      <c r="Q145" s="240"/>
      <c r="R145" s="240"/>
      <c r="S145" s="240"/>
      <c r="T145" s="241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2" t="s">
        <v>131</v>
      </c>
      <c r="AU145" s="242" t="s">
        <v>86</v>
      </c>
      <c r="AV145" s="13" t="s">
        <v>86</v>
      </c>
      <c r="AW145" s="13" t="s">
        <v>32</v>
      </c>
      <c r="AX145" s="13" t="s">
        <v>84</v>
      </c>
      <c r="AY145" s="242" t="s">
        <v>121</v>
      </c>
    </row>
    <row r="146" spans="1:65" s="2" customFormat="1" ht="21.75" customHeight="1">
      <c r="A146" s="36"/>
      <c r="B146" s="37"/>
      <c r="C146" s="217" t="s">
        <v>229</v>
      </c>
      <c r="D146" s="217" t="s">
        <v>125</v>
      </c>
      <c r="E146" s="218" t="s">
        <v>230</v>
      </c>
      <c r="F146" s="219" t="s">
        <v>231</v>
      </c>
      <c r="G146" s="220" t="s">
        <v>128</v>
      </c>
      <c r="H146" s="221">
        <v>46</v>
      </c>
      <c r="I146" s="222"/>
      <c r="J146" s="223">
        <f>ROUND(I146*H146,2)</f>
        <v>0</v>
      </c>
      <c r="K146" s="224"/>
      <c r="L146" s="42"/>
      <c r="M146" s="225" t="s">
        <v>1</v>
      </c>
      <c r="N146" s="226" t="s">
        <v>41</v>
      </c>
      <c r="O146" s="89"/>
      <c r="P146" s="227">
        <f>O146*H146</f>
        <v>0</v>
      </c>
      <c r="Q146" s="227">
        <v>0</v>
      </c>
      <c r="R146" s="227">
        <f>Q146*H146</f>
        <v>0</v>
      </c>
      <c r="S146" s="227">
        <v>0</v>
      </c>
      <c r="T146" s="228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29" t="s">
        <v>129</v>
      </c>
      <c r="AT146" s="229" t="s">
        <v>125</v>
      </c>
      <c r="AU146" s="229" t="s">
        <v>86</v>
      </c>
      <c r="AY146" s="15" t="s">
        <v>121</v>
      </c>
      <c r="BE146" s="230">
        <f>IF(N146="základní",J146,0)</f>
        <v>0</v>
      </c>
      <c r="BF146" s="230">
        <f>IF(N146="snížená",J146,0)</f>
        <v>0</v>
      </c>
      <c r="BG146" s="230">
        <f>IF(N146="zákl. přenesená",J146,0)</f>
        <v>0</v>
      </c>
      <c r="BH146" s="230">
        <f>IF(N146="sníž. přenesená",J146,0)</f>
        <v>0</v>
      </c>
      <c r="BI146" s="230">
        <f>IF(N146="nulová",J146,0)</f>
        <v>0</v>
      </c>
      <c r="BJ146" s="15" t="s">
        <v>84</v>
      </c>
      <c r="BK146" s="230">
        <f>ROUND(I146*H146,2)</f>
        <v>0</v>
      </c>
      <c r="BL146" s="15" t="s">
        <v>129</v>
      </c>
      <c r="BM146" s="229" t="s">
        <v>232</v>
      </c>
    </row>
    <row r="147" spans="1:51" s="13" customFormat="1" ht="12">
      <c r="A147" s="13"/>
      <c r="B147" s="231"/>
      <c r="C147" s="232"/>
      <c r="D147" s="233" t="s">
        <v>131</v>
      </c>
      <c r="E147" s="234" t="s">
        <v>1</v>
      </c>
      <c r="F147" s="235" t="s">
        <v>233</v>
      </c>
      <c r="G147" s="232"/>
      <c r="H147" s="236">
        <v>46</v>
      </c>
      <c r="I147" s="237"/>
      <c r="J147" s="232"/>
      <c r="K147" s="232"/>
      <c r="L147" s="238"/>
      <c r="M147" s="239"/>
      <c r="N147" s="240"/>
      <c r="O147" s="240"/>
      <c r="P147" s="240"/>
      <c r="Q147" s="240"/>
      <c r="R147" s="240"/>
      <c r="S147" s="240"/>
      <c r="T147" s="241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2" t="s">
        <v>131</v>
      </c>
      <c r="AU147" s="242" t="s">
        <v>86</v>
      </c>
      <c r="AV147" s="13" t="s">
        <v>86</v>
      </c>
      <c r="AW147" s="13" t="s">
        <v>32</v>
      </c>
      <c r="AX147" s="13" t="s">
        <v>84</v>
      </c>
      <c r="AY147" s="242" t="s">
        <v>121</v>
      </c>
    </row>
    <row r="148" spans="1:65" s="2" customFormat="1" ht="33" customHeight="1">
      <c r="A148" s="36"/>
      <c r="B148" s="37"/>
      <c r="C148" s="217" t="s">
        <v>144</v>
      </c>
      <c r="D148" s="217" t="s">
        <v>125</v>
      </c>
      <c r="E148" s="218" t="s">
        <v>234</v>
      </c>
      <c r="F148" s="219" t="s">
        <v>235</v>
      </c>
      <c r="G148" s="220" t="s">
        <v>128</v>
      </c>
      <c r="H148" s="221">
        <v>410</v>
      </c>
      <c r="I148" s="222"/>
      <c r="J148" s="223">
        <f>ROUND(I148*H148,2)</f>
        <v>0</v>
      </c>
      <c r="K148" s="224"/>
      <c r="L148" s="42"/>
      <c r="M148" s="225" t="s">
        <v>1</v>
      </c>
      <c r="N148" s="226" t="s">
        <v>41</v>
      </c>
      <c r="O148" s="89"/>
      <c r="P148" s="227">
        <f>O148*H148</f>
        <v>0</v>
      </c>
      <c r="Q148" s="227">
        <v>0.00056</v>
      </c>
      <c r="R148" s="227">
        <f>Q148*H148</f>
        <v>0.22959999999999997</v>
      </c>
      <c r="S148" s="227">
        <v>0</v>
      </c>
      <c r="T148" s="228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29" t="s">
        <v>129</v>
      </c>
      <c r="AT148" s="229" t="s">
        <v>125</v>
      </c>
      <c r="AU148" s="229" t="s">
        <v>86</v>
      </c>
      <c r="AY148" s="15" t="s">
        <v>121</v>
      </c>
      <c r="BE148" s="230">
        <f>IF(N148="základní",J148,0)</f>
        <v>0</v>
      </c>
      <c r="BF148" s="230">
        <f>IF(N148="snížená",J148,0)</f>
        <v>0</v>
      </c>
      <c r="BG148" s="230">
        <f>IF(N148="zákl. přenesená",J148,0)</f>
        <v>0</v>
      </c>
      <c r="BH148" s="230">
        <f>IF(N148="sníž. přenesená",J148,0)</f>
        <v>0</v>
      </c>
      <c r="BI148" s="230">
        <f>IF(N148="nulová",J148,0)</f>
        <v>0</v>
      </c>
      <c r="BJ148" s="15" t="s">
        <v>84</v>
      </c>
      <c r="BK148" s="230">
        <f>ROUND(I148*H148,2)</f>
        <v>0</v>
      </c>
      <c r="BL148" s="15" t="s">
        <v>129</v>
      </c>
      <c r="BM148" s="229" t="s">
        <v>236</v>
      </c>
    </row>
    <row r="149" spans="1:51" s="13" customFormat="1" ht="12">
      <c r="A149" s="13"/>
      <c r="B149" s="231"/>
      <c r="C149" s="232"/>
      <c r="D149" s="233" t="s">
        <v>131</v>
      </c>
      <c r="E149" s="234" t="s">
        <v>1</v>
      </c>
      <c r="F149" s="235" t="s">
        <v>237</v>
      </c>
      <c r="G149" s="232"/>
      <c r="H149" s="236">
        <v>410</v>
      </c>
      <c r="I149" s="237"/>
      <c r="J149" s="232"/>
      <c r="K149" s="232"/>
      <c r="L149" s="238"/>
      <c r="M149" s="239"/>
      <c r="N149" s="240"/>
      <c r="O149" s="240"/>
      <c r="P149" s="240"/>
      <c r="Q149" s="240"/>
      <c r="R149" s="240"/>
      <c r="S149" s="240"/>
      <c r="T149" s="241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2" t="s">
        <v>131</v>
      </c>
      <c r="AU149" s="242" t="s">
        <v>86</v>
      </c>
      <c r="AV149" s="13" t="s">
        <v>86</v>
      </c>
      <c r="AW149" s="13" t="s">
        <v>32</v>
      </c>
      <c r="AX149" s="13" t="s">
        <v>84</v>
      </c>
      <c r="AY149" s="242" t="s">
        <v>121</v>
      </c>
    </row>
    <row r="150" spans="1:63" s="12" customFormat="1" ht="22.8" customHeight="1">
      <c r="A150" s="12"/>
      <c r="B150" s="201"/>
      <c r="C150" s="202"/>
      <c r="D150" s="203" t="s">
        <v>75</v>
      </c>
      <c r="E150" s="215" t="s">
        <v>161</v>
      </c>
      <c r="F150" s="215" t="s">
        <v>162</v>
      </c>
      <c r="G150" s="202"/>
      <c r="H150" s="202"/>
      <c r="I150" s="205"/>
      <c r="J150" s="216">
        <f>BK150</f>
        <v>0</v>
      </c>
      <c r="K150" s="202"/>
      <c r="L150" s="207"/>
      <c r="M150" s="208"/>
      <c r="N150" s="209"/>
      <c r="O150" s="209"/>
      <c r="P150" s="210">
        <f>SUM(P151:P155)</f>
        <v>0</v>
      </c>
      <c r="Q150" s="209"/>
      <c r="R150" s="210">
        <f>SUM(R151:R155)</f>
        <v>0</v>
      </c>
      <c r="S150" s="209"/>
      <c r="T150" s="211">
        <f>SUM(T151:T155)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12" t="s">
        <v>86</v>
      </c>
      <c r="AT150" s="213" t="s">
        <v>75</v>
      </c>
      <c r="AU150" s="213" t="s">
        <v>84</v>
      </c>
      <c r="AY150" s="212" t="s">
        <v>121</v>
      </c>
      <c r="BK150" s="214">
        <f>SUM(BK151:BK155)</f>
        <v>0</v>
      </c>
    </row>
    <row r="151" spans="1:65" s="2" customFormat="1" ht="16.5" customHeight="1">
      <c r="A151" s="36"/>
      <c r="B151" s="37"/>
      <c r="C151" s="217" t="s">
        <v>163</v>
      </c>
      <c r="D151" s="217" t="s">
        <v>125</v>
      </c>
      <c r="E151" s="218" t="s">
        <v>164</v>
      </c>
      <c r="F151" s="219" t="s">
        <v>165</v>
      </c>
      <c r="G151" s="220" t="s">
        <v>166</v>
      </c>
      <c r="H151" s="221">
        <v>50</v>
      </c>
      <c r="I151" s="222"/>
      <c r="J151" s="223">
        <f>ROUND(I151*H151,2)</f>
        <v>0</v>
      </c>
      <c r="K151" s="224"/>
      <c r="L151" s="42"/>
      <c r="M151" s="225" t="s">
        <v>1</v>
      </c>
      <c r="N151" s="226" t="s">
        <v>41</v>
      </c>
      <c r="O151" s="89"/>
      <c r="P151" s="227">
        <f>O151*H151</f>
        <v>0</v>
      </c>
      <c r="Q151" s="227">
        <v>0</v>
      </c>
      <c r="R151" s="227">
        <f>Q151*H151</f>
        <v>0</v>
      </c>
      <c r="S151" s="227">
        <v>0</v>
      </c>
      <c r="T151" s="228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29" t="s">
        <v>129</v>
      </c>
      <c r="AT151" s="229" t="s">
        <v>125</v>
      </c>
      <c r="AU151" s="229" t="s">
        <v>86</v>
      </c>
      <c r="AY151" s="15" t="s">
        <v>121</v>
      </c>
      <c r="BE151" s="230">
        <f>IF(N151="základní",J151,0)</f>
        <v>0</v>
      </c>
      <c r="BF151" s="230">
        <f>IF(N151="snížená",J151,0)</f>
        <v>0</v>
      </c>
      <c r="BG151" s="230">
        <f>IF(N151="zákl. přenesená",J151,0)</f>
        <v>0</v>
      </c>
      <c r="BH151" s="230">
        <f>IF(N151="sníž. přenesená",J151,0)</f>
        <v>0</v>
      </c>
      <c r="BI151" s="230">
        <f>IF(N151="nulová",J151,0)</f>
        <v>0</v>
      </c>
      <c r="BJ151" s="15" t="s">
        <v>84</v>
      </c>
      <c r="BK151" s="230">
        <f>ROUND(I151*H151,2)</f>
        <v>0</v>
      </c>
      <c r="BL151" s="15" t="s">
        <v>129</v>
      </c>
      <c r="BM151" s="229" t="s">
        <v>238</v>
      </c>
    </row>
    <row r="152" spans="1:65" s="2" customFormat="1" ht="16.5" customHeight="1">
      <c r="A152" s="36"/>
      <c r="B152" s="37"/>
      <c r="C152" s="217" t="s">
        <v>168</v>
      </c>
      <c r="D152" s="217" t="s">
        <v>125</v>
      </c>
      <c r="E152" s="218" t="s">
        <v>169</v>
      </c>
      <c r="F152" s="219" t="s">
        <v>170</v>
      </c>
      <c r="G152" s="220" t="s">
        <v>142</v>
      </c>
      <c r="H152" s="221">
        <v>1</v>
      </c>
      <c r="I152" s="222"/>
      <c r="J152" s="223">
        <f>ROUND(I152*H152,2)</f>
        <v>0</v>
      </c>
      <c r="K152" s="224"/>
      <c r="L152" s="42"/>
      <c r="M152" s="225" t="s">
        <v>1</v>
      </c>
      <c r="N152" s="226" t="s">
        <v>41</v>
      </c>
      <c r="O152" s="89"/>
      <c r="P152" s="227">
        <f>O152*H152</f>
        <v>0</v>
      </c>
      <c r="Q152" s="227">
        <v>0</v>
      </c>
      <c r="R152" s="227">
        <f>Q152*H152</f>
        <v>0</v>
      </c>
      <c r="S152" s="227">
        <v>0</v>
      </c>
      <c r="T152" s="228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29" t="s">
        <v>129</v>
      </c>
      <c r="AT152" s="229" t="s">
        <v>125</v>
      </c>
      <c r="AU152" s="229" t="s">
        <v>86</v>
      </c>
      <c r="AY152" s="15" t="s">
        <v>121</v>
      </c>
      <c r="BE152" s="230">
        <f>IF(N152="základní",J152,0)</f>
        <v>0</v>
      </c>
      <c r="BF152" s="230">
        <f>IF(N152="snížená",J152,0)</f>
        <v>0</v>
      </c>
      <c r="BG152" s="230">
        <f>IF(N152="zákl. přenesená",J152,0)</f>
        <v>0</v>
      </c>
      <c r="BH152" s="230">
        <f>IF(N152="sníž. přenesená",J152,0)</f>
        <v>0</v>
      </c>
      <c r="BI152" s="230">
        <f>IF(N152="nulová",J152,0)</f>
        <v>0</v>
      </c>
      <c r="BJ152" s="15" t="s">
        <v>84</v>
      </c>
      <c r="BK152" s="230">
        <f>ROUND(I152*H152,2)</f>
        <v>0</v>
      </c>
      <c r="BL152" s="15" t="s">
        <v>129</v>
      </c>
      <c r="BM152" s="229" t="s">
        <v>239</v>
      </c>
    </row>
    <row r="153" spans="1:65" s="2" customFormat="1" ht="16.5" customHeight="1">
      <c r="A153" s="36"/>
      <c r="B153" s="37"/>
      <c r="C153" s="217" t="s">
        <v>172</v>
      </c>
      <c r="D153" s="217" t="s">
        <v>125</v>
      </c>
      <c r="E153" s="218" t="s">
        <v>173</v>
      </c>
      <c r="F153" s="219" t="s">
        <v>174</v>
      </c>
      <c r="G153" s="220" t="s">
        <v>142</v>
      </c>
      <c r="H153" s="221">
        <v>1</v>
      </c>
      <c r="I153" s="222"/>
      <c r="J153" s="223">
        <f>ROUND(I153*H153,2)</f>
        <v>0</v>
      </c>
      <c r="K153" s="224"/>
      <c r="L153" s="42"/>
      <c r="M153" s="225" t="s">
        <v>1</v>
      </c>
      <c r="N153" s="226" t="s">
        <v>41</v>
      </c>
      <c r="O153" s="89"/>
      <c r="P153" s="227">
        <f>O153*H153</f>
        <v>0</v>
      </c>
      <c r="Q153" s="227">
        <v>0</v>
      </c>
      <c r="R153" s="227">
        <f>Q153*H153</f>
        <v>0</v>
      </c>
      <c r="S153" s="227">
        <v>0</v>
      </c>
      <c r="T153" s="228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29" t="s">
        <v>129</v>
      </c>
      <c r="AT153" s="229" t="s">
        <v>125</v>
      </c>
      <c r="AU153" s="229" t="s">
        <v>86</v>
      </c>
      <c r="AY153" s="15" t="s">
        <v>121</v>
      </c>
      <c r="BE153" s="230">
        <f>IF(N153="základní",J153,0)</f>
        <v>0</v>
      </c>
      <c r="BF153" s="230">
        <f>IF(N153="snížená",J153,0)</f>
        <v>0</v>
      </c>
      <c r="BG153" s="230">
        <f>IF(N153="zákl. přenesená",J153,0)</f>
        <v>0</v>
      </c>
      <c r="BH153" s="230">
        <f>IF(N153="sníž. přenesená",J153,0)</f>
        <v>0</v>
      </c>
      <c r="BI153" s="230">
        <f>IF(N153="nulová",J153,0)</f>
        <v>0</v>
      </c>
      <c r="BJ153" s="15" t="s">
        <v>84</v>
      </c>
      <c r="BK153" s="230">
        <f>ROUND(I153*H153,2)</f>
        <v>0</v>
      </c>
      <c r="BL153" s="15" t="s">
        <v>129</v>
      </c>
      <c r="BM153" s="229" t="s">
        <v>240</v>
      </c>
    </row>
    <row r="154" spans="1:65" s="2" customFormat="1" ht="16.5" customHeight="1">
      <c r="A154" s="36"/>
      <c r="B154" s="37"/>
      <c r="C154" s="217" t="s">
        <v>176</v>
      </c>
      <c r="D154" s="217" t="s">
        <v>125</v>
      </c>
      <c r="E154" s="218" t="s">
        <v>177</v>
      </c>
      <c r="F154" s="219" t="s">
        <v>178</v>
      </c>
      <c r="G154" s="220" t="s">
        <v>142</v>
      </c>
      <c r="H154" s="221">
        <v>1</v>
      </c>
      <c r="I154" s="222"/>
      <c r="J154" s="223">
        <f>ROUND(I154*H154,2)</f>
        <v>0</v>
      </c>
      <c r="K154" s="224"/>
      <c r="L154" s="42"/>
      <c r="M154" s="225" t="s">
        <v>1</v>
      </c>
      <c r="N154" s="226" t="s">
        <v>41</v>
      </c>
      <c r="O154" s="89"/>
      <c r="P154" s="227">
        <f>O154*H154</f>
        <v>0</v>
      </c>
      <c r="Q154" s="227">
        <v>0</v>
      </c>
      <c r="R154" s="227">
        <f>Q154*H154</f>
        <v>0</v>
      </c>
      <c r="S154" s="227">
        <v>0</v>
      </c>
      <c r="T154" s="228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29" t="s">
        <v>129</v>
      </c>
      <c r="AT154" s="229" t="s">
        <v>125</v>
      </c>
      <c r="AU154" s="229" t="s">
        <v>86</v>
      </c>
      <c r="AY154" s="15" t="s">
        <v>121</v>
      </c>
      <c r="BE154" s="230">
        <f>IF(N154="základní",J154,0)</f>
        <v>0</v>
      </c>
      <c r="BF154" s="230">
        <f>IF(N154="snížená",J154,0)</f>
        <v>0</v>
      </c>
      <c r="BG154" s="230">
        <f>IF(N154="zákl. přenesená",J154,0)</f>
        <v>0</v>
      </c>
      <c r="BH154" s="230">
        <f>IF(N154="sníž. přenesená",J154,0)</f>
        <v>0</v>
      </c>
      <c r="BI154" s="230">
        <f>IF(N154="nulová",J154,0)</f>
        <v>0</v>
      </c>
      <c r="BJ154" s="15" t="s">
        <v>84</v>
      </c>
      <c r="BK154" s="230">
        <f>ROUND(I154*H154,2)</f>
        <v>0</v>
      </c>
      <c r="BL154" s="15" t="s">
        <v>129</v>
      </c>
      <c r="BM154" s="229" t="s">
        <v>241</v>
      </c>
    </row>
    <row r="155" spans="1:65" s="2" customFormat="1" ht="44.25" customHeight="1">
      <c r="A155" s="36"/>
      <c r="B155" s="37"/>
      <c r="C155" s="217" t="s">
        <v>180</v>
      </c>
      <c r="D155" s="217" t="s">
        <v>125</v>
      </c>
      <c r="E155" s="218" t="s">
        <v>181</v>
      </c>
      <c r="F155" s="219" t="s">
        <v>182</v>
      </c>
      <c r="G155" s="220" t="s">
        <v>142</v>
      </c>
      <c r="H155" s="221">
        <v>1</v>
      </c>
      <c r="I155" s="222"/>
      <c r="J155" s="223">
        <f>ROUND(I155*H155,2)</f>
        <v>0</v>
      </c>
      <c r="K155" s="224"/>
      <c r="L155" s="42"/>
      <c r="M155" s="243" t="s">
        <v>1</v>
      </c>
      <c r="N155" s="244" t="s">
        <v>41</v>
      </c>
      <c r="O155" s="245"/>
      <c r="P155" s="246">
        <f>O155*H155</f>
        <v>0</v>
      </c>
      <c r="Q155" s="246">
        <v>0</v>
      </c>
      <c r="R155" s="246">
        <f>Q155*H155</f>
        <v>0</v>
      </c>
      <c r="S155" s="246">
        <v>0</v>
      </c>
      <c r="T155" s="247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29" t="s">
        <v>129</v>
      </c>
      <c r="AT155" s="229" t="s">
        <v>125</v>
      </c>
      <c r="AU155" s="229" t="s">
        <v>86</v>
      </c>
      <c r="AY155" s="15" t="s">
        <v>121</v>
      </c>
      <c r="BE155" s="230">
        <f>IF(N155="základní",J155,0)</f>
        <v>0</v>
      </c>
      <c r="BF155" s="230">
        <f>IF(N155="snížená",J155,0)</f>
        <v>0</v>
      </c>
      <c r="BG155" s="230">
        <f>IF(N155="zákl. přenesená",J155,0)</f>
        <v>0</v>
      </c>
      <c r="BH155" s="230">
        <f>IF(N155="sníž. přenesená",J155,0)</f>
        <v>0</v>
      </c>
      <c r="BI155" s="230">
        <f>IF(N155="nulová",J155,0)</f>
        <v>0</v>
      </c>
      <c r="BJ155" s="15" t="s">
        <v>84</v>
      </c>
      <c r="BK155" s="230">
        <f>ROUND(I155*H155,2)</f>
        <v>0</v>
      </c>
      <c r="BL155" s="15" t="s">
        <v>129</v>
      </c>
      <c r="BM155" s="229" t="s">
        <v>242</v>
      </c>
    </row>
    <row r="156" spans="1:31" s="2" customFormat="1" ht="6.95" customHeight="1">
      <c r="A156" s="36"/>
      <c r="B156" s="64"/>
      <c r="C156" s="65"/>
      <c r="D156" s="65"/>
      <c r="E156" s="65"/>
      <c r="F156" s="65"/>
      <c r="G156" s="65"/>
      <c r="H156" s="65"/>
      <c r="I156" s="65"/>
      <c r="J156" s="65"/>
      <c r="K156" s="65"/>
      <c r="L156" s="42"/>
      <c r="M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</row>
  </sheetData>
  <sheetProtection password="CC35" sheet="1" objects="1" scenarios="1" formatColumns="0" formatRows="0" autoFilter="0"/>
  <autoFilter ref="C118:K155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92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8"/>
      <c r="AT3" s="15" t="s">
        <v>86</v>
      </c>
    </row>
    <row r="4" spans="2:46" s="1" customFormat="1" ht="24.95" customHeight="1">
      <c r="B4" s="18"/>
      <c r="D4" s="136" t="s">
        <v>93</v>
      </c>
      <c r="L4" s="18"/>
      <c r="M4" s="137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8" t="s">
        <v>16</v>
      </c>
      <c r="L6" s="18"/>
    </row>
    <row r="7" spans="2:12" s="1" customFormat="1" ht="16.5" customHeight="1">
      <c r="B7" s="18"/>
      <c r="E7" s="139" t="str">
        <f>'Rekapitulace stavby'!K6</f>
        <v>Základní technická vybavenost Loreta - vyhrazená část - plynovod</v>
      </c>
      <c r="F7" s="138"/>
      <c r="G7" s="138"/>
      <c r="H7" s="138"/>
      <c r="L7" s="18"/>
    </row>
    <row r="8" spans="1:31" s="2" customFormat="1" ht="12" customHeight="1">
      <c r="A8" s="36"/>
      <c r="B8" s="42"/>
      <c r="C8" s="36"/>
      <c r="D8" s="138" t="s">
        <v>94</v>
      </c>
      <c r="E8" s="36"/>
      <c r="F8" s="36"/>
      <c r="G8" s="36"/>
      <c r="H8" s="36"/>
      <c r="I8" s="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0" t="s">
        <v>243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8" t="s">
        <v>18</v>
      </c>
      <c r="E11" s="36"/>
      <c r="F11" s="141" t="s">
        <v>1</v>
      </c>
      <c r="G11" s="36"/>
      <c r="H11" s="36"/>
      <c r="I11" s="138" t="s">
        <v>19</v>
      </c>
      <c r="J11" s="141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8" t="s">
        <v>20</v>
      </c>
      <c r="E12" s="36"/>
      <c r="F12" s="141" t="s">
        <v>21</v>
      </c>
      <c r="G12" s="36"/>
      <c r="H12" s="36"/>
      <c r="I12" s="138" t="s">
        <v>22</v>
      </c>
      <c r="J12" s="142" t="str">
        <f>'Rekapitulace stavby'!AN8</f>
        <v>19. 11. 2020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8" t="s">
        <v>24</v>
      </c>
      <c r="E14" s="36"/>
      <c r="F14" s="36"/>
      <c r="G14" s="36"/>
      <c r="H14" s="36"/>
      <c r="I14" s="138" t="s">
        <v>25</v>
      </c>
      <c r="J14" s="141" t="s">
        <v>1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1" t="s">
        <v>26</v>
      </c>
      <c r="F15" s="36"/>
      <c r="G15" s="36"/>
      <c r="H15" s="36"/>
      <c r="I15" s="138" t="s">
        <v>27</v>
      </c>
      <c r="J15" s="141" t="s">
        <v>1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8" t="s">
        <v>28</v>
      </c>
      <c r="E17" s="36"/>
      <c r="F17" s="36"/>
      <c r="G17" s="36"/>
      <c r="H17" s="36"/>
      <c r="I17" s="138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1"/>
      <c r="G18" s="141"/>
      <c r="H18" s="141"/>
      <c r="I18" s="138" t="s">
        <v>27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8" t="s">
        <v>30</v>
      </c>
      <c r="E20" s="36"/>
      <c r="F20" s="36"/>
      <c r="G20" s="36"/>
      <c r="H20" s="36"/>
      <c r="I20" s="138" t="s">
        <v>25</v>
      </c>
      <c r="J20" s="141" t="str">
        <f>IF('Rekapitulace stavby'!AN16="","",'Rekapitulace stavby'!AN16)</f>
        <v/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1" t="str">
        <f>IF('Rekapitulace stavby'!E17="","",'Rekapitulace stavby'!E17)</f>
        <v xml:space="preserve"> </v>
      </c>
      <c r="F21" s="36"/>
      <c r="G21" s="36"/>
      <c r="H21" s="36"/>
      <c r="I21" s="138" t="s">
        <v>27</v>
      </c>
      <c r="J21" s="141" t="str">
        <f>IF('Rekapitulace stavby'!AN17="","",'Rekapitulace stavby'!AN17)</f>
        <v/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8" t="s">
        <v>33</v>
      </c>
      <c r="E23" s="36"/>
      <c r="F23" s="36"/>
      <c r="G23" s="36"/>
      <c r="H23" s="36"/>
      <c r="I23" s="138" t="s">
        <v>25</v>
      </c>
      <c r="J23" s="141" t="str">
        <f>IF('Rekapitulace stavby'!AN19="","",'Rekapitulace stavby'!AN19)</f>
        <v/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1" t="str">
        <f>IF('Rekapitulace stavby'!E20="","",'Rekapitulace stavby'!E20)</f>
        <v xml:space="preserve"> </v>
      </c>
      <c r="F24" s="36"/>
      <c r="G24" s="36"/>
      <c r="H24" s="36"/>
      <c r="I24" s="138" t="s">
        <v>27</v>
      </c>
      <c r="J24" s="141" t="str">
        <f>IF('Rekapitulace stavby'!AN20="","",'Rekapitulace stavby'!AN20)</f>
        <v/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8" t="s">
        <v>34</v>
      </c>
      <c r="E26" s="36"/>
      <c r="F26" s="36"/>
      <c r="G26" s="36"/>
      <c r="H26" s="36"/>
      <c r="I26" s="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3"/>
      <c r="B27" s="144"/>
      <c r="C27" s="143"/>
      <c r="D27" s="143"/>
      <c r="E27" s="145" t="s">
        <v>1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7"/>
      <c r="E29" s="147"/>
      <c r="F29" s="147"/>
      <c r="G29" s="147"/>
      <c r="H29" s="147"/>
      <c r="I29" s="147"/>
      <c r="J29" s="147"/>
      <c r="K29" s="147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8" t="s">
        <v>36</v>
      </c>
      <c r="E30" s="36"/>
      <c r="F30" s="36"/>
      <c r="G30" s="36"/>
      <c r="H30" s="36"/>
      <c r="I30" s="36"/>
      <c r="J30" s="149">
        <f>ROUND(J118,2)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7"/>
      <c r="E31" s="147"/>
      <c r="F31" s="147"/>
      <c r="G31" s="147"/>
      <c r="H31" s="147"/>
      <c r="I31" s="147"/>
      <c r="J31" s="147"/>
      <c r="K31" s="147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0" t="s">
        <v>38</v>
      </c>
      <c r="G32" s="36"/>
      <c r="H32" s="36"/>
      <c r="I32" s="150" t="s">
        <v>37</v>
      </c>
      <c r="J32" s="150" t="s">
        <v>39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1" t="s">
        <v>40</v>
      </c>
      <c r="E33" s="138" t="s">
        <v>41</v>
      </c>
      <c r="F33" s="152">
        <f>ROUND((SUM(BE118:BE129)),2)</f>
        <v>0</v>
      </c>
      <c r="G33" s="36"/>
      <c r="H33" s="36"/>
      <c r="I33" s="153">
        <v>0.21</v>
      </c>
      <c r="J33" s="152">
        <f>ROUND(((SUM(BE118:BE129))*I33),2)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38" t="s">
        <v>42</v>
      </c>
      <c r="F34" s="152">
        <f>ROUND((SUM(BF118:BF129)),2)</f>
        <v>0</v>
      </c>
      <c r="G34" s="36"/>
      <c r="H34" s="36"/>
      <c r="I34" s="153">
        <v>0.15</v>
      </c>
      <c r="J34" s="152">
        <f>ROUND(((SUM(BF118:BF129))*I34),2)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8" t="s">
        <v>43</v>
      </c>
      <c r="F35" s="152">
        <f>ROUND((SUM(BG118:BG129)),2)</f>
        <v>0</v>
      </c>
      <c r="G35" s="36"/>
      <c r="H35" s="36"/>
      <c r="I35" s="153">
        <v>0.21</v>
      </c>
      <c r="J35" s="152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8" t="s">
        <v>44</v>
      </c>
      <c r="F36" s="152">
        <f>ROUND((SUM(BH118:BH129)),2)</f>
        <v>0</v>
      </c>
      <c r="G36" s="36"/>
      <c r="H36" s="36"/>
      <c r="I36" s="153">
        <v>0.15</v>
      </c>
      <c r="J36" s="152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8" t="s">
        <v>45</v>
      </c>
      <c r="F37" s="152">
        <f>ROUND((SUM(BI118:BI129)),2)</f>
        <v>0</v>
      </c>
      <c r="G37" s="36"/>
      <c r="H37" s="36"/>
      <c r="I37" s="153">
        <v>0</v>
      </c>
      <c r="J37" s="152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54"/>
      <c r="D39" s="155" t="s">
        <v>46</v>
      </c>
      <c r="E39" s="156"/>
      <c r="F39" s="156"/>
      <c r="G39" s="157" t="s">
        <v>47</v>
      </c>
      <c r="H39" s="158" t="s">
        <v>48</v>
      </c>
      <c r="I39" s="156"/>
      <c r="J39" s="159">
        <f>SUM(J30:J37)</f>
        <v>0</v>
      </c>
      <c r="K39" s="160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61" t="s">
        <v>49</v>
      </c>
      <c r="E50" s="162"/>
      <c r="F50" s="162"/>
      <c r="G50" s="161" t="s">
        <v>50</v>
      </c>
      <c r="H50" s="162"/>
      <c r="I50" s="162"/>
      <c r="J50" s="162"/>
      <c r="K50" s="162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63" t="s">
        <v>51</v>
      </c>
      <c r="E61" s="164"/>
      <c r="F61" s="165" t="s">
        <v>52</v>
      </c>
      <c r="G61" s="163" t="s">
        <v>51</v>
      </c>
      <c r="H61" s="164"/>
      <c r="I61" s="164"/>
      <c r="J61" s="166" t="s">
        <v>52</v>
      </c>
      <c r="K61" s="164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1" t="s">
        <v>53</v>
      </c>
      <c r="E65" s="167"/>
      <c r="F65" s="167"/>
      <c r="G65" s="161" t="s">
        <v>54</v>
      </c>
      <c r="H65" s="167"/>
      <c r="I65" s="167"/>
      <c r="J65" s="167"/>
      <c r="K65" s="16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63" t="s">
        <v>51</v>
      </c>
      <c r="E76" s="164"/>
      <c r="F76" s="165" t="s">
        <v>52</v>
      </c>
      <c r="G76" s="163" t="s">
        <v>51</v>
      </c>
      <c r="H76" s="164"/>
      <c r="I76" s="164"/>
      <c r="J76" s="166" t="s">
        <v>52</v>
      </c>
      <c r="K76" s="164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68"/>
      <c r="C77" s="169"/>
      <c r="D77" s="169"/>
      <c r="E77" s="169"/>
      <c r="F77" s="169"/>
      <c r="G77" s="169"/>
      <c r="H77" s="169"/>
      <c r="I77" s="169"/>
      <c r="J77" s="169"/>
      <c r="K77" s="169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0"/>
      <c r="C81" s="171"/>
      <c r="D81" s="171"/>
      <c r="E81" s="171"/>
      <c r="F81" s="171"/>
      <c r="G81" s="171"/>
      <c r="H81" s="171"/>
      <c r="I81" s="171"/>
      <c r="J81" s="171"/>
      <c r="K81" s="171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98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72" t="str">
        <f>E7</f>
        <v>Základní technická vybavenost Loreta - vyhrazená část - plynovod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94</v>
      </c>
      <c r="D86" s="38"/>
      <c r="E86" s="38"/>
      <c r="F86" s="38"/>
      <c r="G86" s="38"/>
      <c r="H86" s="38"/>
      <c r="I86" s="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901 - VRN - plynovod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>Horažďovice</v>
      </c>
      <c r="G89" s="38"/>
      <c r="H89" s="38"/>
      <c r="I89" s="30" t="s">
        <v>22</v>
      </c>
      <c r="J89" s="77" t="str">
        <f>IF(J12="","",J12)</f>
        <v>19. 11. 2020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24</v>
      </c>
      <c r="D91" s="38"/>
      <c r="E91" s="38"/>
      <c r="F91" s="25" t="str">
        <f>E15</f>
        <v>Město Horažďovice, IČO 00255513, Mírové náměstí 1,</v>
      </c>
      <c r="G91" s="38"/>
      <c r="H91" s="38"/>
      <c r="I91" s="30" t="s">
        <v>30</v>
      </c>
      <c r="J91" s="34" t="str">
        <f>E21</f>
        <v xml:space="preserve"> 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28</v>
      </c>
      <c r="D92" s="38"/>
      <c r="E92" s="38"/>
      <c r="F92" s="25" t="str">
        <f>IF(E18="","",E18)</f>
        <v>Vyplň údaj</v>
      </c>
      <c r="G92" s="38"/>
      <c r="H92" s="38"/>
      <c r="I92" s="30" t="s">
        <v>33</v>
      </c>
      <c r="J92" s="34" t="str">
        <f>E24</f>
        <v xml:space="preserve"> 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73" t="s">
        <v>99</v>
      </c>
      <c r="D94" s="174"/>
      <c r="E94" s="174"/>
      <c r="F94" s="174"/>
      <c r="G94" s="174"/>
      <c r="H94" s="174"/>
      <c r="I94" s="174"/>
      <c r="J94" s="175" t="s">
        <v>100</v>
      </c>
      <c r="K94" s="174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76" t="s">
        <v>101</v>
      </c>
      <c r="D96" s="38"/>
      <c r="E96" s="38"/>
      <c r="F96" s="38"/>
      <c r="G96" s="38"/>
      <c r="H96" s="38"/>
      <c r="I96" s="38"/>
      <c r="J96" s="108">
        <f>J118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102</v>
      </c>
    </row>
    <row r="97" spans="1:31" s="9" customFormat="1" ht="24.95" customHeight="1">
      <c r="A97" s="9"/>
      <c r="B97" s="177"/>
      <c r="C97" s="178"/>
      <c r="D97" s="179" t="s">
        <v>244</v>
      </c>
      <c r="E97" s="180"/>
      <c r="F97" s="180"/>
      <c r="G97" s="180"/>
      <c r="H97" s="180"/>
      <c r="I97" s="180"/>
      <c r="J97" s="181">
        <f>J119</f>
        <v>0</v>
      </c>
      <c r="K97" s="178"/>
      <c r="L97" s="18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3"/>
      <c r="C98" s="184"/>
      <c r="D98" s="185" t="s">
        <v>245</v>
      </c>
      <c r="E98" s="186"/>
      <c r="F98" s="186"/>
      <c r="G98" s="186"/>
      <c r="H98" s="186"/>
      <c r="I98" s="186"/>
      <c r="J98" s="187">
        <f>J120</f>
        <v>0</v>
      </c>
      <c r="K98" s="184"/>
      <c r="L98" s="18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6"/>
      <c r="B99" s="37"/>
      <c r="C99" s="38"/>
      <c r="D99" s="38"/>
      <c r="E99" s="38"/>
      <c r="F99" s="38"/>
      <c r="G99" s="38"/>
      <c r="H99" s="38"/>
      <c r="I99" s="38"/>
      <c r="J99" s="38"/>
      <c r="K99" s="38"/>
      <c r="L99" s="61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0" spans="1:31" s="2" customFormat="1" ht="6.95" customHeight="1">
      <c r="A100" s="36"/>
      <c r="B100" s="64"/>
      <c r="C100" s="65"/>
      <c r="D100" s="65"/>
      <c r="E100" s="65"/>
      <c r="F100" s="65"/>
      <c r="G100" s="65"/>
      <c r="H100" s="65"/>
      <c r="I100" s="65"/>
      <c r="J100" s="65"/>
      <c r="K100" s="65"/>
      <c r="L100" s="61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</row>
    <row r="104" spans="1:31" s="2" customFormat="1" ht="6.95" customHeight="1">
      <c r="A104" s="36"/>
      <c r="B104" s="66"/>
      <c r="C104" s="67"/>
      <c r="D104" s="67"/>
      <c r="E104" s="67"/>
      <c r="F104" s="67"/>
      <c r="G104" s="67"/>
      <c r="H104" s="67"/>
      <c r="I104" s="67"/>
      <c r="J104" s="67"/>
      <c r="K104" s="67"/>
      <c r="L104" s="61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pans="1:31" s="2" customFormat="1" ht="24.95" customHeight="1">
      <c r="A105" s="36"/>
      <c r="B105" s="37"/>
      <c r="C105" s="21" t="s">
        <v>106</v>
      </c>
      <c r="D105" s="38"/>
      <c r="E105" s="38"/>
      <c r="F105" s="38"/>
      <c r="G105" s="38"/>
      <c r="H105" s="38"/>
      <c r="I105" s="38"/>
      <c r="J105" s="38"/>
      <c r="K105" s="38"/>
      <c r="L105" s="61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31" s="2" customFormat="1" ht="6.95" customHeight="1">
      <c r="A106" s="36"/>
      <c r="B106" s="37"/>
      <c r="C106" s="38"/>
      <c r="D106" s="38"/>
      <c r="E106" s="38"/>
      <c r="F106" s="38"/>
      <c r="G106" s="38"/>
      <c r="H106" s="38"/>
      <c r="I106" s="38"/>
      <c r="J106" s="38"/>
      <c r="K106" s="38"/>
      <c r="L106" s="61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31" s="2" customFormat="1" ht="12" customHeight="1">
      <c r="A107" s="36"/>
      <c r="B107" s="37"/>
      <c r="C107" s="30" t="s">
        <v>16</v>
      </c>
      <c r="D107" s="38"/>
      <c r="E107" s="38"/>
      <c r="F107" s="38"/>
      <c r="G107" s="38"/>
      <c r="H107" s="38"/>
      <c r="I107" s="38"/>
      <c r="J107" s="38"/>
      <c r="K107" s="38"/>
      <c r="L107" s="61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16.5" customHeight="1">
      <c r="A108" s="36"/>
      <c r="B108" s="37"/>
      <c r="C108" s="38"/>
      <c r="D108" s="38"/>
      <c r="E108" s="172" t="str">
        <f>E7</f>
        <v>Základní technická vybavenost Loreta - vyhrazená část - plynovod</v>
      </c>
      <c r="F108" s="30"/>
      <c r="G108" s="30"/>
      <c r="H108" s="30"/>
      <c r="I108" s="38"/>
      <c r="J108" s="38"/>
      <c r="K108" s="38"/>
      <c r="L108" s="61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12" customHeight="1">
      <c r="A109" s="36"/>
      <c r="B109" s="37"/>
      <c r="C109" s="30" t="s">
        <v>94</v>
      </c>
      <c r="D109" s="38"/>
      <c r="E109" s="38"/>
      <c r="F109" s="38"/>
      <c r="G109" s="38"/>
      <c r="H109" s="38"/>
      <c r="I109" s="38"/>
      <c r="J109" s="38"/>
      <c r="K109" s="38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16.5" customHeight="1">
      <c r="A110" s="36"/>
      <c r="B110" s="37"/>
      <c r="C110" s="38"/>
      <c r="D110" s="38"/>
      <c r="E110" s="74" t="str">
        <f>E9</f>
        <v>901 - VRN - plynovod</v>
      </c>
      <c r="F110" s="38"/>
      <c r="G110" s="38"/>
      <c r="H110" s="38"/>
      <c r="I110" s="38"/>
      <c r="J110" s="38"/>
      <c r="K110" s="38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6.95" customHeight="1">
      <c r="A111" s="36"/>
      <c r="B111" s="37"/>
      <c r="C111" s="38"/>
      <c r="D111" s="38"/>
      <c r="E111" s="38"/>
      <c r="F111" s="38"/>
      <c r="G111" s="38"/>
      <c r="H111" s="38"/>
      <c r="I111" s="38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2" customHeight="1">
      <c r="A112" s="36"/>
      <c r="B112" s="37"/>
      <c r="C112" s="30" t="s">
        <v>20</v>
      </c>
      <c r="D112" s="38"/>
      <c r="E112" s="38"/>
      <c r="F112" s="25" t="str">
        <f>F12</f>
        <v>Horažďovice</v>
      </c>
      <c r="G112" s="38"/>
      <c r="H112" s="38"/>
      <c r="I112" s="30" t="s">
        <v>22</v>
      </c>
      <c r="J112" s="77" t="str">
        <f>IF(J12="","",J12)</f>
        <v>19. 11. 2020</v>
      </c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6.95" customHeight="1">
      <c r="A113" s="36"/>
      <c r="B113" s="37"/>
      <c r="C113" s="38"/>
      <c r="D113" s="38"/>
      <c r="E113" s="38"/>
      <c r="F113" s="38"/>
      <c r="G113" s="38"/>
      <c r="H113" s="38"/>
      <c r="I113" s="38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5.15" customHeight="1">
      <c r="A114" s="36"/>
      <c r="B114" s="37"/>
      <c r="C114" s="30" t="s">
        <v>24</v>
      </c>
      <c r="D114" s="38"/>
      <c r="E114" s="38"/>
      <c r="F114" s="25" t="str">
        <f>E15</f>
        <v>Město Horažďovice, IČO 00255513, Mírové náměstí 1,</v>
      </c>
      <c r="G114" s="38"/>
      <c r="H114" s="38"/>
      <c r="I114" s="30" t="s">
        <v>30</v>
      </c>
      <c r="J114" s="34" t="str">
        <f>E21</f>
        <v xml:space="preserve"> </v>
      </c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5.15" customHeight="1">
      <c r="A115" s="36"/>
      <c r="B115" s="37"/>
      <c r="C115" s="30" t="s">
        <v>28</v>
      </c>
      <c r="D115" s="38"/>
      <c r="E115" s="38"/>
      <c r="F115" s="25" t="str">
        <f>IF(E18="","",E18)</f>
        <v>Vyplň údaj</v>
      </c>
      <c r="G115" s="38"/>
      <c r="H115" s="38"/>
      <c r="I115" s="30" t="s">
        <v>33</v>
      </c>
      <c r="J115" s="34" t="str">
        <f>E24</f>
        <v xml:space="preserve"> </v>
      </c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0.3" customHeight="1">
      <c r="A116" s="36"/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11" customFormat="1" ht="29.25" customHeight="1">
      <c r="A117" s="189"/>
      <c r="B117" s="190"/>
      <c r="C117" s="191" t="s">
        <v>107</v>
      </c>
      <c r="D117" s="192" t="s">
        <v>61</v>
      </c>
      <c r="E117" s="192" t="s">
        <v>57</v>
      </c>
      <c r="F117" s="192" t="s">
        <v>58</v>
      </c>
      <c r="G117" s="192" t="s">
        <v>108</v>
      </c>
      <c r="H117" s="192" t="s">
        <v>109</v>
      </c>
      <c r="I117" s="192" t="s">
        <v>110</v>
      </c>
      <c r="J117" s="193" t="s">
        <v>100</v>
      </c>
      <c r="K117" s="194" t="s">
        <v>111</v>
      </c>
      <c r="L117" s="195"/>
      <c r="M117" s="98" t="s">
        <v>1</v>
      </c>
      <c r="N117" s="99" t="s">
        <v>40</v>
      </c>
      <c r="O117" s="99" t="s">
        <v>112</v>
      </c>
      <c r="P117" s="99" t="s">
        <v>113</v>
      </c>
      <c r="Q117" s="99" t="s">
        <v>114</v>
      </c>
      <c r="R117" s="99" t="s">
        <v>115</v>
      </c>
      <c r="S117" s="99" t="s">
        <v>116</v>
      </c>
      <c r="T117" s="100" t="s">
        <v>117</v>
      </c>
      <c r="U117" s="189"/>
      <c r="V117" s="189"/>
      <c r="W117" s="189"/>
      <c r="X117" s="189"/>
      <c r="Y117" s="189"/>
      <c r="Z117" s="189"/>
      <c r="AA117" s="189"/>
      <c r="AB117" s="189"/>
      <c r="AC117" s="189"/>
      <c r="AD117" s="189"/>
      <c r="AE117" s="189"/>
    </row>
    <row r="118" spans="1:63" s="2" customFormat="1" ht="22.8" customHeight="1">
      <c r="A118" s="36"/>
      <c r="B118" s="37"/>
      <c r="C118" s="105" t="s">
        <v>118</v>
      </c>
      <c r="D118" s="38"/>
      <c r="E118" s="38"/>
      <c r="F118" s="38"/>
      <c r="G118" s="38"/>
      <c r="H118" s="38"/>
      <c r="I118" s="38"/>
      <c r="J118" s="196">
        <f>BK118</f>
        <v>0</v>
      </c>
      <c r="K118" s="38"/>
      <c r="L118" s="42"/>
      <c r="M118" s="101"/>
      <c r="N118" s="197"/>
      <c r="O118" s="102"/>
      <c r="P118" s="198">
        <f>P119</f>
        <v>0</v>
      </c>
      <c r="Q118" s="102"/>
      <c r="R118" s="198">
        <f>R119</f>
        <v>0</v>
      </c>
      <c r="S118" s="102"/>
      <c r="T118" s="199">
        <f>T119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5" t="s">
        <v>75</v>
      </c>
      <c r="AU118" s="15" t="s">
        <v>102</v>
      </c>
      <c r="BK118" s="200">
        <f>BK119</f>
        <v>0</v>
      </c>
    </row>
    <row r="119" spans="1:63" s="12" customFormat="1" ht="25.9" customHeight="1">
      <c r="A119" s="12"/>
      <c r="B119" s="201"/>
      <c r="C119" s="202"/>
      <c r="D119" s="203" t="s">
        <v>75</v>
      </c>
      <c r="E119" s="204" t="s">
        <v>246</v>
      </c>
      <c r="F119" s="204" t="s">
        <v>247</v>
      </c>
      <c r="G119" s="202"/>
      <c r="H119" s="202"/>
      <c r="I119" s="205"/>
      <c r="J119" s="206">
        <f>BK119</f>
        <v>0</v>
      </c>
      <c r="K119" s="202"/>
      <c r="L119" s="207"/>
      <c r="M119" s="208"/>
      <c r="N119" s="209"/>
      <c r="O119" s="209"/>
      <c r="P119" s="210">
        <f>P120</f>
        <v>0</v>
      </c>
      <c r="Q119" s="209"/>
      <c r="R119" s="210">
        <f>R120</f>
        <v>0</v>
      </c>
      <c r="S119" s="209"/>
      <c r="T119" s="211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2" t="s">
        <v>148</v>
      </c>
      <c r="AT119" s="213" t="s">
        <v>75</v>
      </c>
      <c r="AU119" s="213" t="s">
        <v>76</v>
      </c>
      <c r="AY119" s="212" t="s">
        <v>121</v>
      </c>
      <c r="BK119" s="214">
        <f>BK120</f>
        <v>0</v>
      </c>
    </row>
    <row r="120" spans="1:63" s="12" customFormat="1" ht="22.8" customHeight="1">
      <c r="A120" s="12"/>
      <c r="B120" s="201"/>
      <c r="C120" s="202"/>
      <c r="D120" s="203" t="s">
        <v>75</v>
      </c>
      <c r="E120" s="215" t="s">
        <v>248</v>
      </c>
      <c r="F120" s="215" t="s">
        <v>249</v>
      </c>
      <c r="G120" s="202"/>
      <c r="H120" s="202"/>
      <c r="I120" s="205"/>
      <c r="J120" s="216">
        <f>BK120</f>
        <v>0</v>
      </c>
      <c r="K120" s="202"/>
      <c r="L120" s="207"/>
      <c r="M120" s="208"/>
      <c r="N120" s="209"/>
      <c r="O120" s="209"/>
      <c r="P120" s="210">
        <f>SUM(P121:P129)</f>
        <v>0</v>
      </c>
      <c r="Q120" s="209"/>
      <c r="R120" s="210">
        <f>SUM(R121:R129)</f>
        <v>0</v>
      </c>
      <c r="S120" s="209"/>
      <c r="T120" s="211">
        <f>SUM(T121:T129)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2" t="s">
        <v>148</v>
      </c>
      <c r="AT120" s="213" t="s">
        <v>75</v>
      </c>
      <c r="AU120" s="213" t="s">
        <v>84</v>
      </c>
      <c r="AY120" s="212" t="s">
        <v>121</v>
      </c>
      <c r="BK120" s="214">
        <f>SUM(BK121:BK129)</f>
        <v>0</v>
      </c>
    </row>
    <row r="121" spans="1:65" s="2" customFormat="1" ht="55.5" customHeight="1">
      <c r="A121" s="36"/>
      <c r="B121" s="37"/>
      <c r="C121" s="217" t="s">
        <v>84</v>
      </c>
      <c r="D121" s="217" t="s">
        <v>125</v>
      </c>
      <c r="E121" s="218" t="s">
        <v>250</v>
      </c>
      <c r="F121" s="219" t="s">
        <v>251</v>
      </c>
      <c r="G121" s="220" t="s">
        <v>252</v>
      </c>
      <c r="H121" s="221">
        <v>1</v>
      </c>
      <c r="I121" s="222"/>
      <c r="J121" s="223">
        <f>ROUND(I121*H121,2)</f>
        <v>0</v>
      </c>
      <c r="K121" s="224"/>
      <c r="L121" s="42"/>
      <c r="M121" s="225" t="s">
        <v>1</v>
      </c>
      <c r="N121" s="226" t="s">
        <v>41</v>
      </c>
      <c r="O121" s="89"/>
      <c r="P121" s="227">
        <f>O121*H121</f>
        <v>0</v>
      </c>
      <c r="Q121" s="227">
        <v>0</v>
      </c>
      <c r="R121" s="227">
        <f>Q121*H121</f>
        <v>0</v>
      </c>
      <c r="S121" s="227">
        <v>0</v>
      </c>
      <c r="T121" s="228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229" t="s">
        <v>253</v>
      </c>
      <c r="AT121" s="229" t="s">
        <v>125</v>
      </c>
      <c r="AU121" s="229" t="s">
        <v>86</v>
      </c>
      <c r="AY121" s="15" t="s">
        <v>121</v>
      </c>
      <c r="BE121" s="230">
        <f>IF(N121="základní",J121,0)</f>
        <v>0</v>
      </c>
      <c r="BF121" s="230">
        <f>IF(N121="snížená",J121,0)</f>
        <v>0</v>
      </c>
      <c r="BG121" s="230">
        <f>IF(N121="zákl. přenesená",J121,0)</f>
        <v>0</v>
      </c>
      <c r="BH121" s="230">
        <f>IF(N121="sníž. přenesená",J121,0)</f>
        <v>0</v>
      </c>
      <c r="BI121" s="230">
        <f>IF(N121="nulová",J121,0)</f>
        <v>0</v>
      </c>
      <c r="BJ121" s="15" t="s">
        <v>84</v>
      </c>
      <c r="BK121" s="230">
        <f>ROUND(I121*H121,2)</f>
        <v>0</v>
      </c>
      <c r="BL121" s="15" t="s">
        <v>253</v>
      </c>
      <c r="BM121" s="229" t="s">
        <v>254</v>
      </c>
    </row>
    <row r="122" spans="1:65" s="2" customFormat="1" ht="44.25" customHeight="1">
      <c r="A122" s="36"/>
      <c r="B122" s="37"/>
      <c r="C122" s="217" t="s">
        <v>86</v>
      </c>
      <c r="D122" s="217" t="s">
        <v>125</v>
      </c>
      <c r="E122" s="218" t="s">
        <v>255</v>
      </c>
      <c r="F122" s="219" t="s">
        <v>256</v>
      </c>
      <c r="G122" s="220" t="s">
        <v>252</v>
      </c>
      <c r="H122" s="221">
        <v>1</v>
      </c>
      <c r="I122" s="222"/>
      <c r="J122" s="223">
        <f>ROUND(I122*H122,2)</f>
        <v>0</v>
      </c>
      <c r="K122" s="224"/>
      <c r="L122" s="42"/>
      <c r="M122" s="225" t="s">
        <v>1</v>
      </c>
      <c r="N122" s="226" t="s">
        <v>41</v>
      </c>
      <c r="O122" s="89"/>
      <c r="P122" s="227">
        <f>O122*H122</f>
        <v>0</v>
      </c>
      <c r="Q122" s="227">
        <v>0</v>
      </c>
      <c r="R122" s="227">
        <f>Q122*H122</f>
        <v>0</v>
      </c>
      <c r="S122" s="227">
        <v>0</v>
      </c>
      <c r="T122" s="228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229" t="s">
        <v>253</v>
      </c>
      <c r="AT122" s="229" t="s">
        <v>125</v>
      </c>
      <c r="AU122" s="229" t="s">
        <v>86</v>
      </c>
      <c r="AY122" s="15" t="s">
        <v>121</v>
      </c>
      <c r="BE122" s="230">
        <f>IF(N122="základní",J122,0)</f>
        <v>0</v>
      </c>
      <c r="BF122" s="230">
        <f>IF(N122="snížená",J122,0)</f>
        <v>0</v>
      </c>
      <c r="BG122" s="230">
        <f>IF(N122="zákl. přenesená",J122,0)</f>
        <v>0</v>
      </c>
      <c r="BH122" s="230">
        <f>IF(N122="sníž. přenesená",J122,0)</f>
        <v>0</v>
      </c>
      <c r="BI122" s="230">
        <f>IF(N122="nulová",J122,0)</f>
        <v>0</v>
      </c>
      <c r="BJ122" s="15" t="s">
        <v>84</v>
      </c>
      <c r="BK122" s="230">
        <f>ROUND(I122*H122,2)</f>
        <v>0</v>
      </c>
      <c r="BL122" s="15" t="s">
        <v>253</v>
      </c>
      <c r="BM122" s="229" t="s">
        <v>257</v>
      </c>
    </row>
    <row r="123" spans="1:65" s="2" customFormat="1" ht="21.75" customHeight="1">
      <c r="A123" s="36"/>
      <c r="B123" s="37"/>
      <c r="C123" s="217" t="s">
        <v>139</v>
      </c>
      <c r="D123" s="217" t="s">
        <v>125</v>
      </c>
      <c r="E123" s="218" t="s">
        <v>258</v>
      </c>
      <c r="F123" s="219" t="s">
        <v>259</v>
      </c>
      <c r="G123" s="220" t="s">
        <v>252</v>
      </c>
      <c r="H123" s="221">
        <v>1</v>
      </c>
      <c r="I123" s="222"/>
      <c r="J123" s="223">
        <f>ROUND(I123*H123,2)</f>
        <v>0</v>
      </c>
      <c r="K123" s="224"/>
      <c r="L123" s="42"/>
      <c r="M123" s="225" t="s">
        <v>1</v>
      </c>
      <c r="N123" s="226" t="s">
        <v>41</v>
      </c>
      <c r="O123" s="89"/>
      <c r="P123" s="227">
        <f>O123*H123</f>
        <v>0</v>
      </c>
      <c r="Q123" s="227">
        <v>0</v>
      </c>
      <c r="R123" s="227">
        <f>Q123*H123</f>
        <v>0</v>
      </c>
      <c r="S123" s="227">
        <v>0</v>
      </c>
      <c r="T123" s="228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29" t="s">
        <v>253</v>
      </c>
      <c r="AT123" s="229" t="s">
        <v>125</v>
      </c>
      <c r="AU123" s="229" t="s">
        <v>86</v>
      </c>
      <c r="AY123" s="15" t="s">
        <v>121</v>
      </c>
      <c r="BE123" s="230">
        <f>IF(N123="základní",J123,0)</f>
        <v>0</v>
      </c>
      <c r="BF123" s="230">
        <f>IF(N123="snížená",J123,0)</f>
        <v>0</v>
      </c>
      <c r="BG123" s="230">
        <f>IF(N123="zákl. přenesená",J123,0)</f>
        <v>0</v>
      </c>
      <c r="BH123" s="230">
        <f>IF(N123="sníž. přenesená",J123,0)</f>
        <v>0</v>
      </c>
      <c r="BI123" s="230">
        <f>IF(N123="nulová",J123,0)</f>
        <v>0</v>
      </c>
      <c r="BJ123" s="15" t="s">
        <v>84</v>
      </c>
      <c r="BK123" s="230">
        <f>ROUND(I123*H123,2)</f>
        <v>0</v>
      </c>
      <c r="BL123" s="15" t="s">
        <v>253</v>
      </c>
      <c r="BM123" s="229" t="s">
        <v>260</v>
      </c>
    </row>
    <row r="124" spans="1:65" s="2" customFormat="1" ht="33" customHeight="1">
      <c r="A124" s="36"/>
      <c r="B124" s="37"/>
      <c r="C124" s="217" t="s">
        <v>203</v>
      </c>
      <c r="D124" s="217" t="s">
        <v>125</v>
      </c>
      <c r="E124" s="218" t="s">
        <v>261</v>
      </c>
      <c r="F124" s="219" t="s">
        <v>262</v>
      </c>
      <c r="G124" s="220" t="s">
        <v>252</v>
      </c>
      <c r="H124" s="221">
        <v>1</v>
      </c>
      <c r="I124" s="222"/>
      <c r="J124" s="223">
        <f>ROUND(I124*H124,2)</f>
        <v>0</v>
      </c>
      <c r="K124" s="224"/>
      <c r="L124" s="42"/>
      <c r="M124" s="225" t="s">
        <v>1</v>
      </c>
      <c r="N124" s="226" t="s">
        <v>41</v>
      </c>
      <c r="O124" s="89"/>
      <c r="P124" s="227">
        <f>O124*H124</f>
        <v>0</v>
      </c>
      <c r="Q124" s="227">
        <v>0</v>
      </c>
      <c r="R124" s="227">
        <f>Q124*H124</f>
        <v>0</v>
      </c>
      <c r="S124" s="227">
        <v>0</v>
      </c>
      <c r="T124" s="228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229" t="s">
        <v>253</v>
      </c>
      <c r="AT124" s="229" t="s">
        <v>125</v>
      </c>
      <c r="AU124" s="229" t="s">
        <v>86</v>
      </c>
      <c r="AY124" s="15" t="s">
        <v>121</v>
      </c>
      <c r="BE124" s="230">
        <f>IF(N124="základní",J124,0)</f>
        <v>0</v>
      </c>
      <c r="BF124" s="230">
        <f>IF(N124="snížená",J124,0)</f>
        <v>0</v>
      </c>
      <c r="BG124" s="230">
        <f>IF(N124="zákl. přenesená",J124,0)</f>
        <v>0</v>
      </c>
      <c r="BH124" s="230">
        <f>IF(N124="sníž. přenesená",J124,0)</f>
        <v>0</v>
      </c>
      <c r="BI124" s="230">
        <f>IF(N124="nulová",J124,0)</f>
        <v>0</v>
      </c>
      <c r="BJ124" s="15" t="s">
        <v>84</v>
      </c>
      <c r="BK124" s="230">
        <f>ROUND(I124*H124,2)</f>
        <v>0</v>
      </c>
      <c r="BL124" s="15" t="s">
        <v>253</v>
      </c>
      <c r="BM124" s="229" t="s">
        <v>263</v>
      </c>
    </row>
    <row r="125" spans="1:65" s="2" customFormat="1" ht="55.5" customHeight="1">
      <c r="A125" s="36"/>
      <c r="B125" s="37"/>
      <c r="C125" s="217" t="s">
        <v>148</v>
      </c>
      <c r="D125" s="217" t="s">
        <v>125</v>
      </c>
      <c r="E125" s="218" t="s">
        <v>264</v>
      </c>
      <c r="F125" s="219" t="s">
        <v>265</v>
      </c>
      <c r="G125" s="220" t="s">
        <v>252</v>
      </c>
      <c r="H125" s="221">
        <v>1</v>
      </c>
      <c r="I125" s="222"/>
      <c r="J125" s="223">
        <f>ROUND(I125*H125,2)</f>
        <v>0</v>
      </c>
      <c r="K125" s="224"/>
      <c r="L125" s="42"/>
      <c r="M125" s="225" t="s">
        <v>1</v>
      </c>
      <c r="N125" s="226" t="s">
        <v>41</v>
      </c>
      <c r="O125" s="89"/>
      <c r="P125" s="227">
        <f>O125*H125</f>
        <v>0</v>
      </c>
      <c r="Q125" s="227">
        <v>0</v>
      </c>
      <c r="R125" s="227">
        <f>Q125*H125</f>
        <v>0</v>
      </c>
      <c r="S125" s="227">
        <v>0</v>
      </c>
      <c r="T125" s="228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29" t="s">
        <v>253</v>
      </c>
      <c r="AT125" s="229" t="s">
        <v>125</v>
      </c>
      <c r="AU125" s="229" t="s">
        <v>86</v>
      </c>
      <c r="AY125" s="15" t="s">
        <v>121</v>
      </c>
      <c r="BE125" s="230">
        <f>IF(N125="základní",J125,0)</f>
        <v>0</v>
      </c>
      <c r="BF125" s="230">
        <f>IF(N125="snížená",J125,0)</f>
        <v>0</v>
      </c>
      <c r="BG125" s="230">
        <f>IF(N125="zákl. přenesená",J125,0)</f>
        <v>0</v>
      </c>
      <c r="BH125" s="230">
        <f>IF(N125="sníž. přenesená",J125,0)</f>
        <v>0</v>
      </c>
      <c r="BI125" s="230">
        <f>IF(N125="nulová",J125,0)</f>
        <v>0</v>
      </c>
      <c r="BJ125" s="15" t="s">
        <v>84</v>
      </c>
      <c r="BK125" s="230">
        <f>ROUND(I125*H125,2)</f>
        <v>0</v>
      </c>
      <c r="BL125" s="15" t="s">
        <v>253</v>
      </c>
      <c r="BM125" s="229" t="s">
        <v>266</v>
      </c>
    </row>
    <row r="126" spans="1:65" s="2" customFormat="1" ht="33" customHeight="1">
      <c r="A126" s="36"/>
      <c r="B126" s="37"/>
      <c r="C126" s="217" t="s">
        <v>153</v>
      </c>
      <c r="D126" s="217" t="s">
        <v>125</v>
      </c>
      <c r="E126" s="218" t="s">
        <v>267</v>
      </c>
      <c r="F126" s="219" t="s">
        <v>268</v>
      </c>
      <c r="G126" s="220" t="s">
        <v>252</v>
      </c>
      <c r="H126" s="221">
        <v>1</v>
      </c>
      <c r="I126" s="222"/>
      <c r="J126" s="223">
        <f>ROUND(I126*H126,2)</f>
        <v>0</v>
      </c>
      <c r="K126" s="224"/>
      <c r="L126" s="42"/>
      <c r="M126" s="225" t="s">
        <v>1</v>
      </c>
      <c r="N126" s="226" t="s">
        <v>41</v>
      </c>
      <c r="O126" s="89"/>
      <c r="P126" s="227">
        <f>O126*H126</f>
        <v>0</v>
      </c>
      <c r="Q126" s="227">
        <v>0</v>
      </c>
      <c r="R126" s="227">
        <f>Q126*H126</f>
        <v>0</v>
      </c>
      <c r="S126" s="227">
        <v>0</v>
      </c>
      <c r="T126" s="228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29" t="s">
        <v>253</v>
      </c>
      <c r="AT126" s="229" t="s">
        <v>125</v>
      </c>
      <c r="AU126" s="229" t="s">
        <v>86</v>
      </c>
      <c r="AY126" s="15" t="s">
        <v>121</v>
      </c>
      <c r="BE126" s="230">
        <f>IF(N126="základní",J126,0)</f>
        <v>0</v>
      </c>
      <c r="BF126" s="230">
        <f>IF(N126="snížená",J126,0)</f>
        <v>0</v>
      </c>
      <c r="BG126" s="230">
        <f>IF(N126="zákl. přenesená",J126,0)</f>
        <v>0</v>
      </c>
      <c r="BH126" s="230">
        <f>IF(N126="sníž. přenesená",J126,0)</f>
        <v>0</v>
      </c>
      <c r="BI126" s="230">
        <f>IF(N126="nulová",J126,0)</f>
        <v>0</v>
      </c>
      <c r="BJ126" s="15" t="s">
        <v>84</v>
      </c>
      <c r="BK126" s="230">
        <f>ROUND(I126*H126,2)</f>
        <v>0</v>
      </c>
      <c r="BL126" s="15" t="s">
        <v>253</v>
      </c>
      <c r="BM126" s="229" t="s">
        <v>269</v>
      </c>
    </row>
    <row r="127" spans="1:65" s="2" customFormat="1" ht="33" customHeight="1">
      <c r="A127" s="36"/>
      <c r="B127" s="37"/>
      <c r="C127" s="217" t="s">
        <v>157</v>
      </c>
      <c r="D127" s="217" t="s">
        <v>125</v>
      </c>
      <c r="E127" s="218" t="s">
        <v>270</v>
      </c>
      <c r="F127" s="219" t="s">
        <v>271</v>
      </c>
      <c r="G127" s="220" t="s">
        <v>252</v>
      </c>
      <c r="H127" s="221">
        <v>1</v>
      </c>
      <c r="I127" s="222"/>
      <c r="J127" s="223">
        <f>ROUND(I127*H127,2)</f>
        <v>0</v>
      </c>
      <c r="K127" s="224"/>
      <c r="L127" s="42"/>
      <c r="M127" s="225" t="s">
        <v>1</v>
      </c>
      <c r="N127" s="226" t="s">
        <v>41</v>
      </c>
      <c r="O127" s="89"/>
      <c r="P127" s="227">
        <f>O127*H127</f>
        <v>0</v>
      </c>
      <c r="Q127" s="227">
        <v>0</v>
      </c>
      <c r="R127" s="227">
        <f>Q127*H127</f>
        <v>0</v>
      </c>
      <c r="S127" s="227">
        <v>0</v>
      </c>
      <c r="T127" s="228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29" t="s">
        <v>253</v>
      </c>
      <c r="AT127" s="229" t="s">
        <v>125</v>
      </c>
      <c r="AU127" s="229" t="s">
        <v>86</v>
      </c>
      <c r="AY127" s="15" t="s">
        <v>121</v>
      </c>
      <c r="BE127" s="230">
        <f>IF(N127="základní",J127,0)</f>
        <v>0</v>
      </c>
      <c r="BF127" s="230">
        <f>IF(N127="snížená",J127,0)</f>
        <v>0</v>
      </c>
      <c r="BG127" s="230">
        <f>IF(N127="zákl. přenesená",J127,0)</f>
        <v>0</v>
      </c>
      <c r="BH127" s="230">
        <f>IF(N127="sníž. přenesená",J127,0)</f>
        <v>0</v>
      </c>
      <c r="BI127" s="230">
        <f>IF(N127="nulová",J127,0)</f>
        <v>0</v>
      </c>
      <c r="BJ127" s="15" t="s">
        <v>84</v>
      </c>
      <c r="BK127" s="230">
        <f>ROUND(I127*H127,2)</f>
        <v>0</v>
      </c>
      <c r="BL127" s="15" t="s">
        <v>253</v>
      </c>
      <c r="BM127" s="229" t="s">
        <v>272</v>
      </c>
    </row>
    <row r="128" spans="1:65" s="2" customFormat="1" ht="21.75" customHeight="1">
      <c r="A128" s="36"/>
      <c r="B128" s="37"/>
      <c r="C128" s="217" t="s">
        <v>163</v>
      </c>
      <c r="D128" s="217" t="s">
        <v>125</v>
      </c>
      <c r="E128" s="218" t="s">
        <v>273</v>
      </c>
      <c r="F128" s="219" t="s">
        <v>274</v>
      </c>
      <c r="G128" s="220" t="s">
        <v>252</v>
      </c>
      <c r="H128" s="221">
        <v>1</v>
      </c>
      <c r="I128" s="222"/>
      <c r="J128" s="223">
        <f>ROUND(I128*H128,2)</f>
        <v>0</v>
      </c>
      <c r="K128" s="224"/>
      <c r="L128" s="42"/>
      <c r="M128" s="225" t="s">
        <v>1</v>
      </c>
      <c r="N128" s="226" t="s">
        <v>41</v>
      </c>
      <c r="O128" s="89"/>
      <c r="P128" s="227">
        <f>O128*H128</f>
        <v>0</v>
      </c>
      <c r="Q128" s="227">
        <v>0</v>
      </c>
      <c r="R128" s="227">
        <f>Q128*H128</f>
        <v>0</v>
      </c>
      <c r="S128" s="227">
        <v>0</v>
      </c>
      <c r="T128" s="228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29" t="s">
        <v>253</v>
      </c>
      <c r="AT128" s="229" t="s">
        <v>125</v>
      </c>
      <c r="AU128" s="229" t="s">
        <v>86</v>
      </c>
      <c r="AY128" s="15" t="s">
        <v>121</v>
      </c>
      <c r="BE128" s="230">
        <f>IF(N128="základní",J128,0)</f>
        <v>0</v>
      </c>
      <c r="BF128" s="230">
        <f>IF(N128="snížená",J128,0)</f>
        <v>0</v>
      </c>
      <c r="BG128" s="230">
        <f>IF(N128="zákl. přenesená",J128,0)</f>
        <v>0</v>
      </c>
      <c r="BH128" s="230">
        <f>IF(N128="sníž. přenesená",J128,0)</f>
        <v>0</v>
      </c>
      <c r="BI128" s="230">
        <f>IF(N128="nulová",J128,0)</f>
        <v>0</v>
      </c>
      <c r="BJ128" s="15" t="s">
        <v>84</v>
      </c>
      <c r="BK128" s="230">
        <f>ROUND(I128*H128,2)</f>
        <v>0</v>
      </c>
      <c r="BL128" s="15" t="s">
        <v>253</v>
      </c>
      <c r="BM128" s="229" t="s">
        <v>275</v>
      </c>
    </row>
    <row r="129" spans="1:65" s="2" customFormat="1" ht="21.75" customHeight="1">
      <c r="A129" s="36"/>
      <c r="B129" s="37"/>
      <c r="C129" s="217" t="s">
        <v>168</v>
      </c>
      <c r="D129" s="217" t="s">
        <v>125</v>
      </c>
      <c r="E129" s="218" t="s">
        <v>276</v>
      </c>
      <c r="F129" s="219" t="s">
        <v>277</v>
      </c>
      <c r="G129" s="220" t="s">
        <v>252</v>
      </c>
      <c r="H129" s="221">
        <v>1</v>
      </c>
      <c r="I129" s="222"/>
      <c r="J129" s="223">
        <f>ROUND(I129*H129,2)</f>
        <v>0</v>
      </c>
      <c r="K129" s="224"/>
      <c r="L129" s="42"/>
      <c r="M129" s="243" t="s">
        <v>1</v>
      </c>
      <c r="N129" s="244" t="s">
        <v>41</v>
      </c>
      <c r="O129" s="245"/>
      <c r="P129" s="246">
        <f>O129*H129</f>
        <v>0</v>
      </c>
      <c r="Q129" s="246">
        <v>0</v>
      </c>
      <c r="R129" s="246">
        <f>Q129*H129</f>
        <v>0</v>
      </c>
      <c r="S129" s="246">
        <v>0</v>
      </c>
      <c r="T129" s="247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29" t="s">
        <v>253</v>
      </c>
      <c r="AT129" s="229" t="s">
        <v>125</v>
      </c>
      <c r="AU129" s="229" t="s">
        <v>86</v>
      </c>
      <c r="AY129" s="15" t="s">
        <v>121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15" t="s">
        <v>84</v>
      </c>
      <c r="BK129" s="230">
        <f>ROUND(I129*H129,2)</f>
        <v>0</v>
      </c>
      <c r="BL129" s="15" t="s">
        <v>253</v>
      </c>
      <c r="BM129" s="229" t="s">
        <v>278</v>
      </c>
    </row>
    <row r="130" spans="1:31" s="2" customFormat="1" ht="6.95" customHeight="1">
      <c r="A130" s="36"/>
      <c r="B130" s="64"/>
      <c r="C130" s="65"/>
      <c r="D130" s="65"/>
      <c r="E130" s="65"/>
      <c r="F130" s="65"/>
      <c r="G130" s="65"/>
      <c r="H130" s="65"/>
      <c r="I130" s="65"/>
      <c r="J130" s="65"/>
      <c r="K130" s="65"/>
      <c r="L130" s="42"/>
      <c r="M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</row>
  </sheetData>
  <sheetProtection password="CC35" sheet="1" objects="1" scenarios="1" formatColumns="0" formatRows="0" autoFilter="0"/>
  <autoFilter ref="C117:K129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Matoušek</dc:creator>
  <cp:keywords/>
  <dc:description/>
  <cp:lastModifiedBy>Pavel Matoušek</cp:lastModifiedBy>
  <dcterms:created xsi:type="dcterms:W3CDTF">2021-03-10T15:00:39Z</dcterms:created>
  <dcterms:modified xsi:type="dcterms:W3CDTF">2021-03-10T15:00:43Z</dcterms:modified>
  <cp:category/>
  <cp:version/>
  <cp:contentType/>
  <cp:contentStatus/>
</cp:coreProperties>
</file>