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210111 - Oprava toalet MŠ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'210111 - Oprava toalet MŠ...'!$C$136:$K$578</definedName>
    <definedName name="_xlnm.Print_Area" localSheetId="1">'210111 - Oprava toalet MŠ...'!$C$126:$K$578</definedName>
    <definedName name="_xlnm.Print_Titles" localSheetId="1">'210111 - Oprava toalet MŠ...'!$136:$136</definedName>
  </definedNames>
  <calcPr/>
</workbook>
</file>

<file path=xl/calcChain.xml><?xml version="1.0" encoding="utf-8"?>
<calcChain xmlns="http://schemas.openxmlformats.org/spreadsheetml/2006/main">
  <c i="2" r="J35"/>
  <c r="J34"/>
  <c i="1" r="AY95"/>
  <c i="2" r="J33"/>
  <c i="1" r="AX95"/>
  <c i="2" r="BI575"/>
  <c r="BH575"/>
  <c r="BG575"/>
  <c r="BF575"/>
  <c r="T575"/>
  <c r="R575"/>
  <c r="P575"/>
  <c r="BK575"/>
  <c r="J575"/>
  <c r="BE575"/>
  <c r="BI571"/>
  <c r="BH571"/>
  <c r="BG571"/>
  <c r="BF571"/>
  <c r="T571"/>
  <c r="R571"/>
  <c r="P571"/>
  <c r="BK571"/>
  <c r="J571"/>
  <c r="BE571"/>
  <c r="BI569"/>
  <c r="BH569"/>
  <c r="BG569"/>
  <c r="BF569"/>
  <c r="T569"/>
  <c r="R569"/>
  <c r="P569"/>
  <c r="BK569"/>
  <c r="J569"/>
  <c r="BE569"/>
  <c r="BI567"/>
  <c r="BH567"/>
  <c r="BG567"/>
  <c r="BF567"/>
  <c r="T567"/>
  <c r="R567"/>
  <c r="P567"/>
  <c r="BK567"/>
  <c r="J567"/>
  <c r="BE567"/>
  <c r="BI565"/>
  <c r="BH565"/>
  <c r="BG565"/>
  <c r="BF565"/>
  <c r="T565"/>
  <c r="R565"/>
  <c r="P565"/>
  <c r="BK565"/>
  <c r="J565"/>
  <c r="BE565"/>
  <c r="BI563"/>
  <c r="BH563"/>
  <c r="BG563"/>
  <c r="BF563"/>
  <c r="T563"/>
  <c r="T562"/>
  <c r="R563"/>
  <c r="R562"/>
  <c r="P563"/>
  <c r="P562"/>
  <c r="BK563"/>
  <c r="BK562"/>
  <c r="J562"/>
  <c r="J563"/>
  <c r="BE563"/>
  <c r="J119"/>
  <c r="BI560"/>
  <c r="BH560"/>
  <c r="BG560"/>
  <c r="BF560"/>
  <c r="T560"/>
  <c r="R560"/>
  <c r="P560"/>
  <c r="BK560"/>
  <c r="J560"/>
  <c r="BE560"/>
  <c r="BI558"/>
  <c r="BH558"/>
  <c r="BG558"/>
  <c r="BF558"/>
  <c r="T558"/>
  <c r="R558"/>
  <c r="P558"/>
  <c r="BK558"/>
  <c r="J558"/>
  <c r="BE558"/>
  <c r="BI556"/>
  <c r="BH556"/>
  <c r="BG556"/>
  <c r="BF556"/>
  <c r="T556"/>
  <c r="R556"/>
  <c r="P556"/>
  <c r="BK556"/>
  <c r="J556"/>
  <c r="BE556"/>
  <c r="BI555"/>
  <c r="BH555"/>
  <c r="BG555"/>
  <c r="BF555"/>
  <c r="T555"/>
  <c r="R555"/>
  <c r="P555"/>
  <c r="BK555"/>
  <c r="J555"/>
  <c r="BE555"/>
  <c r="BI553"/>
  <c r="BH553"/>
  <c r="BG553"/>
  <c r="BF553"/>
  <c r="T553"/>
  <c r="T552"/>
  <c r="R553"/>
  <c r="R552"/>
  <c r="P553"/>
  <c r="P552"/>
  <c r="BK553"/>
  <c r="BK552"/>
  <c r="J552"/>
  <c r="J553"/>
  <c r="BE553"/>
  <c r="J118"/>
  <c r="BI551"/>
  <c r="BH551"/>
  <c r="BG551"/>
  <c r="BF551"/>
  <c r="T551"/>
  <c r="R551"/>
  <c r="P551"/>
  <c r="BK551"/>
  <c r="J551"/>
  <c r="BE551"/>
  <c r="BI547"/>
  <c r="BH547"/>
  <c r="BG547"/>
  <c r="BF547"/>
  <c r="T547"/>
  <c r="R547"/>
  <c r="P547"/>
  <c r="BK547"/>
  <c r="J547"/>
  <c r="BE547"/>
  <c r="BI543"/>
  <c r="BH543"/>
  <c r="BG543"/>
  <c r="BF543"/>
  <c r="T543"/>
  <c r="R543"/>
  <c r="P543"/>
  <c r="BK543"/>
  <c r="J543"/>
  <c r="BE543"/>
  <c r="BI542"/>
  <c r="BH542"/>
  <c r="BG542"/>
  <c r="BF542"/>
  <c r="T542"/>
  <c r="R542"/>
  <c r="P542"/>
  <c r="BK542"/>
  <c r="J542"/>
  <c r="BE542"/>
  <c r="BI541"/>
  <c r="BH541"/>
  <c r="BG541"/>
  <c r="BF541"/>
  <c r="T541"/>
  <c r="R541"/>
  <c r="P541"/>
  <c r="BK541"/>
  <c r="J541"/>
  <c r="BE541"/>
  <c r="BI537"/>
  <c r="BH537"/>
  <c r="BG537"/>
  <c r="BF537"/>
  <c r="T537"/>
  <c r="R537"/>
  <c r="P537"/>
  <c r="BK537"/>
  <c r="J537"/>
  <c r="BE537"/>
  <c r="BI535"/>
  <c r="BH535"/>
  <c r="BG535"/>
  <c r="BF535"/>
  <c r="T535"/>
  <c r="R535"/>
  <c r="P535"/>
  <c r="BK535"/>
  <c r="J535"/>
  <c r="BE535"/>
  <c r="BI533"/>
  <c r="BH533"/>
  <c r="BG533"/>
  <c r="BF533"/>
  <c r="T533"/>
  <c r="R533"/>
  <c r="P533"/>
  <c r="BK533"/>
  <c r="J533"/>
  <c r="BE533"/>
  <c r="BI531"/>
  <c r="BH531"/>
  <c r="BG531"/>
  <c r="BF531"/>
  <c r="T531"/>
  <c r="R531"/>
  <c r="P531"/>
  <c r="BK531"/>
  <c r="J531"/>
  <c r="BE531"/>
  <c r="BI525"/>
  <c r="BH525"/>
  <c r="BG525"/>
  <c r="BF525"/>
  <c r="T525"/>
  <c r="T524"/>
  <c r="R525"/>
  <c r="R524"/>
  <c r="P525"/>
  <c r="P524"/>
  <c r="BK525"/>
  <c r="BK524"/>
  <c r="J524"/>
  <c r="J525"/>
  <c r="BE525"/>
  <c r="J117"/>
  <c r="BI523"/>
  <c r="BH523"/>
  <c r="BG523"/>
  <c r="BF523"/>
  <c r="T523"/>
  <c r="R523"/>
  <c r="P523"/>
  <c r="BK523"/>
  <c r="J523"/>
  <c r="BE523"/>
  <c r="BI521"/>
  <c r="BH521"/>
  <c r="BG521"/>
  <c r="BF521"/>
  <c r="T521"/>
  <c r="R521"/>
  <c r="P521"/>
  <c r="BK521"/>
  <c r="J521"/>
  <c r="BE521"/>
  <c r="BI519"/>
  <c r="BH519"/>
  <c r="BG519"/>
  <c r="BF519"/>
  <c r="T519"/>
  <c r="R519"/>
  <c r="P519"/>
  <c r="BK519"/>
  <c r="J519"/>
  <c r="BE519"/>
  <c r="BI517"/>
  <c r="BH517"/>
  <c r="BG517"/>
  <c r="BF517"/>
  <c r="T517"/>
  <c r="R517"/>
  <c r="P517"/>
  <c r="BK517"/>
  <c r="J517"/>
  <c r="BE517"/>
  <c r="BI515"/>
  <c r="BH515"/>
  <c r="BG515"/>
  <c r="BF515"/>
  <c r="T515"/>
  <c r="R515"/>
  <c r="P515"/>
  <c r="BK515"/>
  <c r="J515"/>
  <c r="BE515"/>
  <c r="BI513"/>
  <c r="BH513"/>
  <c r="BG513"/>
  <c r="BF513"/>
  <c r="T513"/>
  <c r="R513"/>
  <c r="P513"/>
  <c r="BK513"/>
  <c r="J513"/>
  <c r="BE513"/>
  <c r="BI511"/>
  <c r="BH511"/>
  <c r="BG511"/>
  <c r="BF511"/>
  <c r="T511"/>
  <c r="T510"/>
  <c r="R511"/>
  <c r="R510"/>
  <c r="P511"/>
  <c r="P510"/>
  <c r="BK511"/>
  <c r="BK510"/>
  <c r="J510"/>
  <c r="J511"/>
  <c r="BE511"/>
  <c r="J116"/>
  <c r="BI509"/>
  <c r="BH509"/>
  <c r="BG509"/>
  <c r="BF509"/>
  <c r="T509"/>
  <c r="R509"/>
  <c r="P509"/>
  <c r="BK509"/>
  <c r="J509"/>
  <c r="BE509"/>
  <c r="BI507"/>
  <c r="BH507"/>
  <c r="BG507"/>
  <c r="BF507"/>
  <c r="T507"/>
  <c r="R507"/>
  <c r="P507"/>
  <c r="BK507"/>
  <c r="J507"/>
  <c r="BE507"/>
  <c r="BI505"/>
  <c r="BH505"/>
  <c r="BG505"/>
  <c r="BF505"/>
  <c r="T505"/>
  <c r="R505"/>
  <c r="P505"/>
  <c r="BK505"/>
  <c r="J505"/>
  <c r="BE505"/>
  <c r="BI503"/>
  <c r="BH503"/>
  <c r="BG503"/>
  <c r="BF503"/>
  <c r="T503"/>
  <c r="R503"/>
  <c r="P503"/>
  <c r="BK503"/>
  <c r="J503"/>
  <c r="BE503"/>
  <c r="BI502"/>
  <c r="BH502"/>
  <c r="BG502"/>
  <c r="BF502"/>
  <c r="T502"/>
  <c r="R502"/>
  <c r="P502"/>
  <c r="BK502"/>
  <c r="J502"/>
  <c r="BE502"/>
  <c r="BI498"/>
  <c r="BH498"/>
  <c r="BG498"/>
  <c r="BF498"/>
  <c r="T498"/>
  <c r="R498"/>
  <c r="P498"/>
  <c r="BK498"/>
  <c r="J498"/>
  <c r="BE498"/>
  <c r="BI496"/>
  <c r="BH496"/>
  <c r="BG496"/>
  <c r="BF496"/>
  <c r="T496"/>
  <c r="R496"/>
  <c r="P496"/>
  <c r="BK496"/>
  <c r="J496"/>
  <c r="BE496"/>
  <c r="BI495"/>
  <c r="BH495"/>
  <c r="BG495"/>
  <c r="BF495"/>
  <c r="T495"/>
  <c r="R495"/>
  <c r="P495"/>
  <c r="BK495"/>
  <c r="J495"/>
  <c r="BE495"/>
  <c r="BI492"/>
  <c r="BH492"/>
  <c r="BG492"/>
  <c r="BF492"/>
  <c r="T492"/>
  <c r="T491"/>
  <c r="R492"/>
  <c r="R491"/>
  <c r="P492"/>
  <c r="P491"/>
  <c r="BK492"/>
  <c r="BK491"/>
  <c r="J491"/>
  <c r="J492"/>
  <c r="BE492"/>
  <c r="J115"/>
  <c r="BI490"/>
  <c r="BH490"/>
  <c r="BG490"/>
  <c r="BF490"/>
  <c r="T490"/>
  <c r="R490"/>
  <c r="P490"/>
  <c r="BK490"/>
  <c r="J490"/>
  <c r="BE490"/>
  <c r="BI486"/>
  <c r="BH486"/>
  <c r="BG486"/>
  <c r="BF486"/>
  <c r="T486"/>
  <c r="R486"/>
  <c r="P486"/>
  <c r="BK486"/>
  <c r="J486"/>
  <c r="BE486"/>
  <c r="BI485"/>
  <c r="BH485"/>
  <c r="BG485"/>
  <c r="BF485"/>
  <c r="T485"/>
  <c r="R485"/>
  <c r="P485"/>
  <c r="BK485"/>
  <c r="J485"/>
  <c r="BE485"/>
  <c r="BI484"/>
  <c r="BH484"/>
  <c r="BG484"/>
  <c r="BF484"/>
  <c r="T484"/>
  <c r="R484"/>
  <c r="P484"/>
  <c r="BK484"/>
  <c r="J484"/>
  <c r="BE484"/>
  <c r="BI483"/>
  <c r="BH483"/>
  <c r="BG483"/>
  <c r="BF483"/>
  <c r="T483"/>
  <c r="R483"/>
  <c r="P483"/>
  <c r="BK483"/>
  <c r="J483"/>
  <c r="BE483"/>
  <c r="BI481"/>
  <c r="BH481"/>
  <c r="BG481"/>
  <c r="BF481"/>
  <c r="T481"/>
  <c r="R481"/>
  <c r="P481"/>
  <c r="BK481"/>
  <c r="J481"/>
  <c r="BE481"/>
  <c r="BI479"/>
  <c r="BH479"/>
  <c r="BG479"/>
  <c r="BF479"/>
  <c r="T479"/>
  <c r="R479"/>
  <c r="P479"/>
  <c r="BK479"/>
  <c r="J479"/>
  <c r="BE479"/>
  <c r="BI478"/>
  <c r="BH478"/>
  <c r="BG478"/>
  <c r="BF478"/>
  <c r="T478"/>
  <c r="R478"/>
  <c r="P478"/>
  <c r="BK478"/>
  <c r="J478"/>
  <c r="BE478"/>
  <c r="BI477"/>
  <c r="BH477"/>
  <c r="BG477"/>
  <c r="BF477"/>
  <c r="T477"/>
  <c r="R477"/>
  <c r="P477"/>
  <c r="BK477"/>
  <c r="J477"/>
  <c r="BE477"/>
  <c r="BI476"/>
  <c r="BH476"/>
  <c r="BG476"/>
  <c r="BF476"/>
  <c r="T476"/>
  <c r="R476"/>
  <c r="P476"/>
  <c r="BK476"/>
  <c r="J476"/>
  <c r="BE476"/>
  <c r="BI475"/>
  <c r="BH475"/>
  <c r="BG475"/>
  <c r="BF475"/>
  <c r="T475"/>
  <c r="R475"/>
  <c r="P475"/>
  <c r="BK475"/>
  <c r="J475"/>
  <c r="BE475"/>
  <c r="BI474"/>
  <c r="BH474"/>
  <c r="BG474"/>
  <c r="BF474"/>
  <c r="T474"/>
  <c r="R474"/>
  <c r="P474"/>
  <c r="BK474"/>
  <c r="J474"/>
  <c r="BE474"/>
  <c r="BI473"/>
  <c r="BH473"/>
  <c r="BG473"/>
  <c r="BF473"/>
  <c r="T473"/>
  <c r="T472"/>
  <c r="R473"/>
  <c r="R472"/>
  <c r="P473"/>
  <c r="P472"/>
  <c r="BK473"/>
  <c r="BK472"/>
  <c r="J472"/>
  <c r="J473"/>
  <c r="BE473"/>
  <c r="J114"/>
  <c r="BI471"/>
  <c r="BH471"/>
  <c r="BG471"/>
  <c r="BF471"/>
  <c r="T471"/>
  <c r="R471"/>
  <c r="P471"/>
  <c r="BK471"/>
  <c r="J471"/>
  <c r="BE471"/>
  <c r="BI469"/>
  <c r="BH469"/>
  <c r="BG469"/>
  <c r="BF469"/>
  <c r="T469"/>
  <c r="R469"/>
  <c r="P469"/>
  <c r="BK469"/>
  <c r="J469"/>
  <c r="BE469"/>
  <c r="BI467"/>
  <c r="BH467"/>
  <c r="BG467"/>
  <c r="BF467"/>
  <c r="T467"/>
  <c r="T466"/>
  <c r="R467"/>
  <c r="R466"/>
  <c r="P467"/>
  <c r="P466"/>
  <c r="BK467"/>
  <c r="BK466"/>
  <c r="J466"/>
  <c r="J467"/>
  <c r="BE467"/>
  <c r="J113"/>
  <c r="BI465"/>
  <c r="BH465"/>
  <c r="BG465"/>
  <c r="BF465"/>
  <c r="T465"/>
  <c r="R465"/>
  <c r="P465"/>
  <c r="BK465"/>
  <c r="J465"/>
  <c r="BE465"/>
  <c r="BI464"/>
  <c r="BH464"/>
  <c r="BG464"/>
  <c r="BF464"/>
  <c r="T464"/>
  <c r="R464"/>
  <c r="P464"/>
  <c r="BK464"/>
  <c r="J464"/>
  <c r="BE464"/>
  <c r="BI462"/>
  <c r="BH462"/>
  <c r="BG462"/>
  <c r="BF462"/>
  <c r="T462"/>
  <c r="R462"/>
  <c r="P462"/>
  <c r="BK462"/>
  <c r="J462"/>
  <c r="BE462"/>
  <c r="BI461"/>
  <c r="BH461"/>
  <c r="BG461"/>
  <c r="BF461"/>
  <c r="T461"/>
  <c r="R461"/>
  <c r="P461"/>
  <c r="BK461"/>
  <c r="J461"/>
  <c r="BE461"/>
  <c r="BI460"/>
  <c r="BH460"/>
  <c r="BG460"/>
  <c r="BF460"/>
  <c r="T460"/>
  <c r="R460"/>
  <c r="P460"/>
  <c r="BK460"/>
  <c r="J460"/>
  <c r="BE460"/>
  <c r="BI459"/>
  <c r="BH459"/>
  <c r="BG459"/>
  <c r="BF459"/>
  <c r="T459"/>
  <c r="R459"/>
  <c r="P459"/>
  <c r="BK459"/>
  <c r="J459"/>
  <c r="BE459"/>
  <c r="BI458"/>
  <c r="BH458"/>
  <c r="BG458"/>
  <c r="BF458"/>
  <c r="T458"/>
  <c r="R458"/>
  <c r="P458"/>
  <c r="BK458"/>
  <c r="J458"/>
  <c r="BE458"/>
  <c r="BI457"/>
  <c r="BH457"/>
  <c r="BG457"/>
  <c r="BF457"/>
  <c r="T457"/>
  <c r="R457"/>
  <c r="P457"/>
  <c r="BK457"/>
  <c r="J457"/>
  <c r="BE457"/>
  <c r="BI455"/>
  <c r="BH455"/>
  <c r="BG455"/>
  <c r="BF455"/>
  <c r="T455"/>
  <c r="R455"/>
  <c r="P455"/>
  <c r="BK455"/>
  <c r="J455"/>
  <c r="BE455"/>
  <c r="BI453"/>
  <c r="BH453"/>
  <c r="BG453"/>
  <c r="BF453"/>
  <c r="T453"/>
  <c r="R453"/>
  <c r="P453"/>
  <c r="BK453"/>
  <c r="J453"/>
  <c r="BE453"/>
  <c r="BI452"/>
  <c r="BH452"/>
  <c r="BG452"/>
  <c r="BF452"/>
  <c r="T452"/>
  <c r="R452"/>
  <c r="P452"/>
  <c r="BK452"/>
  <c r="J452"/>
  <c r="BE452"/>
  <c r="BI450"/>
  <c r="BH450"/>
  <c r="BG450"/>
  <c r="BF450"/>
  <c r="T450"/>
  <c r="R450"/>
  <c r="P450"/>
  <c r="BK450"/>
  <c r="J450"/>
  <c r="BE450"/>
  <c r="BI448"/>
  <c r="BH448"/>
  <c r="BG448"/>
  <c r="BF448"/>
  <c r="T448"/>
  <c r="R448"/>
  <c r="P448"/>
  <c r="BK448"/>
  <c r="J448"/>
  <c r="BE448"/>
  <c r="BI446"/>
  <c r="BH446"/>
  <c r="BG446"/>
  <c r="BF446"/>
  <c r="T446"/>
  <c r="R446"/>
  <c r="P446"/>
  <c r="BK446"/>
  <c r="J446"/>
  <c r="BE446"/>
  <c r="BI444"/>
  <c r="BH444"/>
  <c r="BG444"/>
  <c r="BF444"/>
  <c r="T444"/>
  <c r="R444"/>
  <c r="P444"/>
  <c r="BK444"/>
  <c r="J444"/>
  <c r="BE444"/>
  <c r="BI442"/>
  <c r="BH442"/>
  <c r="BG442"/>
  <c r="BF442"/>
  <c r="T442"/>
  <c r="R442"/>
  <c r="P442"/>
  <c r="BK442"/>
  <c r="J442"/>
  <c r="BE442"/>
  <c r="BI440"/>
  <c r="BH440"/>
  <c r="BG440"/>
  <c r="BF440"/>
  <c r="T440"/>
  <c r="R440"/>
  <c r="P440"/>
  <c r="BK440"/>
  <c r="J440"/>
  <c r="BE440"/>
  <c r="BI439"/>
  <c r="BH439"/>
  <c r="BG439"/>
  <c r="BF439"/>
  <c r="T439"/>
  <c r="R439"/>
  <c r="P439"/>
  <c r="BK439"/>
  <c r="J439"/>
  <c r="BE439"/>
  <c r="BI438"/>
  <c r="BH438"/>
  <c r="BG438"/>
  <c r="BF438"/>
  <c r="T438"/>
  <c r="R438"/>
  <c r="P438"/>
  <c r="BK438"/>
  <c r="J438"/>
  <c r="BE438"/>
  <c r="BI437"/>
  <c r="BH437"/>
  <c r="BG437"/>
  <c r="BF437"/>
  <c r="T437"/>
  <c r="R437"/>
  <c r="P437"/>
  <c r="BK437"/>
  <c r="J437"/>
  <c r="BE437"/>
  <c r="BI436"/>
  <c r="BH436"/>
  <c r="BG436"/>
  <c r="BF436"/>
  <c r="T436"/>
  <c r="R436"/>
  <c r="P436"/>
  <c r="BK436"/>
  <c r="J436"/>
  <c r="BE436"/>
  <c r="BI435"/>
  <c r="BH435"/>
  <c r="BG435"/>
  <c r="BF435"/>
  <c r="T435"/>
  <c r="R435"/>
  <c r="P435"/>
  <c r="BK435"/>
  <c r="J435"/>
  <c r="BE435"/>
  <c r="BI434"/>
  <c r="BH434"/>
  <c r="BG434"/>
  <c r="BF434"/>
  <c r="T434"/>
  <c r="R434"/>
  <c r="P434"/>
  <c r="BK434"/>
  <c r="J434"/>
  <c r="BE434"/>
  <c r="BI433"/>
  <c r="BH433"/>
  <c r="BG433"/>
  <c r="BF433"/>
  <c r="T433"/>
  <c r="R433"/>
  <c r="P433"/>
  <c r="BK433"/>
  <c r="J433"/>
  <c r="BE433"/>
  <c r="BI431"/>
  <c r="BH431"/>
  <c r="BG431"/>
  <c r="BF431"/>
  <c r="T431"/>
  <c r="R431"/>
  <c r="P431"/>
  <c r="BK431"/>
  <c r="J431"/>
  <c r="BE431"/>
  <c r="BI430"/>
  <c r="BH430"/>
  <c r="BG430"/>
  <c r="BF430"/>
  <c r="T430"/>
  <c r="R430"/>
  <c r="P430"/>
  <c r="BK430"/>
  <c r="J430"/>
  <c r="BE430"/>
  <c r="BI428"/>
  <c r="BH428"/>
  <c r="BG428"/>
  <c r="BF428"/>
  <c r="T428"/>
  <c r="T427"/>
  <c r="R428"/>
  <c r="R427"/>
  <c r="P428"/>
  <c r="P427"/>
  <c r="BK428"/>
  <c r="BK427"/>
  <c r="J427"/>
  <c r="J428"/>
  <c r="BE428"/>
  <c r="J112"/>
  <c r="BI426"/>
  <c r="BH426"/>
  <c r="BG426"/>
  <c r="BF426"/>
  <c r="T426"/>
  <c r="R426"/>
  <c r="P426"/>
  <c r="BK426"/>
  <c r="J426"/>
  <c r="BE426"/>
  <c r="BI425"/>
  <c r="BH425"/>
  <c r="BG425"/>
  <c r="BF425"/>
  <c r="T425"/>
  <c r="R425"/>
  <c r="P425"/>
  <c r="BK425"/>
  <c r="J425"/>
  <c r="BE425"/>
  <c r="BI424"/>
  <c r="BH424"/>
  <c r="BG424"/>
  <c r="BF424"/>
  <c r="T424"/>
  <c r="R424"/>
  <c r="P424"/>
  <c r="BK424"/>
  <c r="J424"/>
  <c r="BE424"/>
  <c r="BI423"/>
  <c r="BH423"/>
  <c r="BG423"/>
  <c r="BF423"/>
  <c r="T423"/>
  <c r="R423"/>
  <c r="P423"/>
  <c r="BK423"/>
  <c r="J423"/>
  <c r="BE423"/>
  <c r="BI422"/>
  <c r="BH422"/>
  <c r="BG422"/>
  <c r="BF422"/>
  <c r="T422"/>
  <c r="R422"/>
  <c r="P422"/>
  <c r="BK422"/>
  <c r="J422"/>
  <c r="BE422"/>
  <c r="BI420"/>
  <c r="BH420"/>
  <c r="BG420"/>
  <c r="BF420"/>
  <c r="T420"/>
  <c r="T419"/>
  <c r="R420"/>
  <c r="R419"/>
  <c r="P420"/>
  <c r="P419"/>
  <c r="BK420"/>
  <c r="BK419"/>
  <c r="J419"/>
  <c r="J420"/>
  <c r="BE420"/>
  <c r="J111"/>
  <c r="BI418"/>
  <c r="BH418"/>
  <c r="BG418"/>
  <c r="BF418"/>
  <c r="T418"/>
  <c r="R418"/>
  <c r="P418"/>
  <c r="BK418"/>
  <c r="J418"/>
  <c r="BE418"/>
  <c r="BI417"/>
  <c r="BH417"/>
  <c r="BG417"/>
  <c r="BF417"/>
  <c r="T417"/>
  <c r="R417"/>
  <c r="P417"/>
  <c r="BK417"/>
  <c r="J417"/>
  <c r="BE417"/>
  <c r="BI416"/>
  <c r="BH416"/>
  <c r="BG416"/>
  <c r="BF416"/>
  <c r="T416"/>
  <c r="R416"/>
  <c r="P416"/>
  <c r="BK416"/>
  <c r="J416"/>
  <c r="BE416"/>
  <c r="BI415"/>
  <c r="BH415"/>
  <c r="BG415"/>
  <c r="BF415"/>
  <c r="T415"/>
  <c r="T414"/>
  <c r="R415"/>
  <c r="R414"/>
  <c r="P415"/>
  <c r="P414"/>
  <c r="BK415"/>
  <c r="BK414"/>
  <c r="J414"/>
  <c r="J415"/>
  <c r="BE415"/>
  <c r="J110"/>
  <c r="BI413"/>
  <c r="BH413"/>
  <c r="BG413"/>
  <c r="BF413"/>
  <c r="T413"/>
  <c r="R413"/>
  <c r="P413"/>
  <c r="BK413"/>
  <c r="J413"/>
  <c r="BE413"/>
  <c r="BI411"/>
  <c r="BH411"/>
  <c r="BG411"/>
  <c r="BF411"/>
  <c r="T411"/>
  <c r="R411"/>
  <c r="P411"/>
  <c r="BK411"/>
  <c r="J411"/>
  <c r="BE411"/>
  <c r="BI409"/>
  <c r="BH409"/>
  <c r="BG409"/>
  <c r="BF409"/>
  <c r="T409"/>
  <c r="R409"/>
  <c r="P409"/>
  <c r="BK409"/>
  <c r="J409"/>
  <c r="BE409"/>
  <c r="BI407"/>
  <c r="BH407"/>
  <c r="BG407"/>
  <c r="BF407"/>
  <c r="T407"/>
  <c r="R407"/>
  <c r="P407"/>
  <c r="BK407"/>
  <c r="J407"/>
  <c r="BE407"/>
  <c r="BI406"/>
  <c r="BH406"/>
  <c r="BG406"/>
  <c r="BF406"/>
  <c r="T406"/>
  <c r="R406"/>
  <c r="P406"/>
  <c r="BK406"/>
  <c r="J406"/>
  <c r="BE406"/>
  <c r="BI405"/>
  <c r="BH405"/>
  <c r="BG405"/>
  <c r="BF405"/>
  <c r="T405"/>
  <c r="R405"/>
  <c r="P405"/>
  <c r="BK405"/>
  <c r="J405"/>
  <c r="BE405"/>
  <c r="BI403"/>
  <c r="BH403"/>
  <c r="BG403"/>
  <c r="BF403"/>
  <c r="T403"/>
  <c r="R403"/>
  <c r="P403"/>
  <c r="BK403"/>
  <c r="J403"/>
  <c r="BE403"/>
  <c r="BI401"/>
  <c r="BH401"/>
  <c r="BG401"/>
  <c r="BF401"/>
  <c r="T401"/>
  <c r="R401"/>
  <c r="P401"/>
  <c r="BK401"/>
  <c r="J401"/>
  <c r="BE401"/>
  <c r="BI399"/>
  <c r="BH399"/>
  <c r="BG399"/>
  <c r="BF399"/>
  <c r="T399"/>
  <c r="R399"/>
  <c r="P399"/>
  <c r="BK399"/>
  <c r="J399"/>
  <c r="BE399"/>
  <c r="BI397"/>
  <c r="BH397"/>
  <c r="BG397"/>
  <c r="BF397"/>
  <c r="T397"/>
  <c r="R397"/>
  <c r="P397"/>
  <c r="BK397"/>
  <c r="J397"/>
  <c r="BE397"/>
  <c r="BI392"/>
  <c r="BH392"/>
  <c r="BG392"/>
  <c r="BF392"/>
  <c r="T392"/>
  <c r="R392"/>
  <c r="P392"/>
  <c r="BK392"/>
  <c r="J392"/>
  <c r="BE392"/>
  <c r="BI391"/>
  <c r="BH391"/>
  <c r="BG391"/>
  <c r="BF391"/>
  <c r="T391"/>
  <c r="R391"/>
  <c r="P391"/>
  <c r="BK391"/>
  <c r="J391"/>
  <c r="BE391"/>
  <c r="BI390"/>
  <c r="BH390"/>
  <c r="BG390"/>
  <c r="BF390"/>
  <c r="T390"/>
  <c r="R390"/>
  <c r="P390"/>
  <c r="BK390"/>
  <c r="J390"/>
  <c r="BE390"/>
  <c r="BI389"/>
  <c r="BH389"/>
  <c r="BG389"/>
  <c r="BF389"/>
  <c r="T389"/>
  <c r="R389"/>
  <c r="P389"/>
  <c r="BK389"/>
  <c r="J389"/>
  <c r="BE389"/>
  <c r="BI387"/>
  <c r="BH387"/>
  <c r="BG387"/>
  <c r="BF387"/>
  <c r="T387"/>
  <c r="R387"/>
  <c r="P387"/>
  <c r="BK387"/>
  <c r="J387"/>
  <c r="BE387"/>
  <c r="BI385"/>
  <c r="BH385"/>
  <c r="BG385"/>
  <c r="BF385"/>
  <c r="T385"/>
  <c r="T384"/>
  <c r="R385"/>
  <c r="R384"/>
  <c r="P385"/>
  <c r="P384"/>
  <c r="BK385"/>
  <c r="BK384"/>
  <c r="J384"/>
  <c r="J385"/>
  <c r="BE385"/>
  <c r="J109"/>
  <c r="BI383"/>
  <c r="BH383"/>
  <c r="BG383"/>
  <c r="BF383"/>
  <c r="T383"/>
  <c r="R383"/>
  <c r="P383"/>
  <c r="BK383"/>
  <c r="J383"/>
  <c r="BE383"/>
  <c r="BI382"/>
  <c r="BH382"/>
  <c r="BG382"/>
  <c r="BF382"/>
  <c r="T382"/>
  <c r="R382"/>
  <c r="P382"/>
  <c r="BK382"/>
  <c r="J382"/>
  <c r="BE382"/>
  <c r="BI381"/>
  <c r="BH381"/>
  <c r="BG381"/>
  <c r="BF381"/>
  <c r="T381"/>
  <c r="R381"/>
  <c r="P381"/>
  <c r="BK381"/>
  <c r="J381"/>
  <c r="BE381"/>
  <c r="BI380"/>
  <c r="BH380"/>
  <c r="BG380"/>
  <c r="BF380"/>
  <c r="T380"/>
  <c r="R380"/>
  <c r="P380"/>
  <c r="BK380"/>
  <c r="J380"/>
  <c r="BE380"/>
  <c r="BI379"/>
  <c r="BH379"/>
  <c r="BG379"/>
  <c r="BF379"/>
  <c r="T379"/>
  <c r="R379"/>
  <c r="P379"/>
  <c r="BK379"/>
  <c r="J379"/>
  <c r="BE379"/>
  <c r="BI378"/>
  <c r="BH378"/>
  <c r="BG378"/>
  <c r="BF378"/>
  <c r="T378"/>
  <c r="R378"/>
  <c r="P378"/>
  <c r="BK378"/>
  <c r="J378"/>
  <c r="BE378"/>
  <c r="BI377"/>
  <c r="BH377"/>
  <c r="BG377"/>
  <c r="BF377"/>
  <c r="T377"/>
  <c r="R377"/>
  <c r="P377"/>
  <c r="BK377"/>
  <c r="J377"/>
  <c r="BE377"/>
  <c r="BI376"/>
  <c r="BH376"/>
  <c r="BG376"/>
  <c r="BF376"/>
  <c r="T376"/>
  <c r="R376"/>
  <c r="P376"/>
  <c r="BK376"/>
  <c r="J376"/>
  <c r="BE376"/>
  <c r="BI375"/>
  <c r="BH375"/>
  <c r="BG375"/>
  <c r="BF375"/>
  <c r="T375"/>
  <c r="R375"/>
  <c r="P375"/>
  <c r="BK375"/>
  <c r="J375"/>
  <c r="BE375"/>
  <c r="BI374"/>
  <c r="BH374"/>
  <c r="BG374"/>
  <c r="BF374"/>
  <c r="T374"/>
  <c r="R374"/>
  <c r="P374"/>
  <c r="BK374"/>
  <c r="J374"/>
  <c r="BE374"/>
  <c r="BI373"/>
  <c r="BH373"/>
  <c r="BG373"/>
  <c r="BF373"/>
  <c r="T373"/>
  <c r="R373"/>
  <c r="P373"/>
  <c r="BK373"/>
  <c r="J373"/>
  <c r="BE373"/>
  <c r="BI372"/>
  <c r="BH372"/>
  <c r="BG372"/>
  <c r="BF372"/>
  <c r="T372"/>
  <c r="R372"/>
  <c r="P372"/>
  <c r="BK372"/>
  <c r="J372"/>
  <c r="BE372"/>
  <c r="BI371"/>
  <c r="BH371"/>
  <c r="BG371"/>
  <c r="BF371"/>
  <c r="T371"/>
  <c r="R371"/>
  <c r="P371"/>
  <c r="BK371"/>
  <c r="J371"/>
  <c r="BE371"/>
  <c r="BI370"/>
  <c r="BH370"/>
  <c r="BG370"/>
  <c r="BF370"/>
  <c r="T370"/>
  <c r="R370"/>
  <c r="P370"/>
  <c r="BK370"/>
  <c r="J370"/>
  <c r="BE370"/>
  <c r="BI369"/>
  <c r="BH369"/>
  <c r="BG369"/>
  <c r="BF369"/>
  <c r="T369"/>
  <c r="R369"/>
  <c r="P369"/>
  <c r="BK369"/>
  <c r="J369"/>
  <c r="BE369"/>
  <c r="BI368"/>
  <c r="BH368"/>
  <c r="BG368"/>
  <c r="BF368"/>
  <c r="T368"/>
  <c r="R368"/>
  <c r="P368"/>
  <c r="BK368"/>
  <c r="J368"/>
  <c r="BE368"/>
  <c r="BI367"/>
  <c r="BH367"/>
  <c r="BG367"/>
  <c r="BF367"/>
  <c r="T367"/>
  <c r="R367"/>
  <c r="P367"/>
  <c r="BK367"/>
  <c r="J367"/>
  <c r="BE367"/>
  <c r="BI366"/>
  <c r="BH366"/>
  <c r="BG366"/>
  <c r="BF366"/>
  <c r="T366"/>
  <c r="R366"/>
  <c r="P366"/>
  <c r="BK366"/>
  <c r="J366"/>
  <c r="BE366"/>
  <c r="BI365"/>
  <c r="BH365"/>
  <c r="BG365"/>
  <c r="BF365"/>
  <c r="T365"/>
  <c r="R365"/>
  <c r="P365"/>
  <c r="BK365"/>
  <c r="J365"/>
  <c r="BE365"/>
  <c r="BI364"/>
  <c r="BH364"/>
  <c r="BG364"/>
  <c r="BF364"/>
  <c r="T364"/>
  <c r="R364"/>
  <c r="P364"/>
  <c r="BK364"/>
  <c r="J364"/>
  <c r="BE364"/>
  <c r="BI363"/>
  <c r="BH363"/>
  <c r="BG363"/>
  <c r="BF363"/>
  <c r="T363"/>
  <c r="R363"/>
  <c r="P363"/>
  <c r="BK363"/>
  <c r="J363"/>
  <c r="BE363"/>
  <c r="BI362"/>
  <c r="BH362"/>
  <c r="BG362"/>
  <c r="BF362"/>
  <c r="T362"/>
  <c r="R362"/>
  <c r="P362"/>
  <c r="BK362"/>
  <c r="J362"/>
  <c r="BE362"/>
  <c r="BI361"/>
  <c r="BH361"/>
  <c r="BG361"/>
  <c r="BF361"/>
  <c r="T361"/>
  <c r="R361"/>
  <c r="P361"/>
  <c r="BK361"/>
  <c r="J361"/>
  <c r="BE361"/>
  <c r="BI360"/>
  <c r="BH360"/>
  <c r="BG360"/>
  <c r="BF360"/>
  <c r="T360"/>
  <c r="R360"/>
  <c r="P360"/>
  <c r="BK360"/>
  <c r="J360"/>
  <c r="BE360"/>
  <c r="BI358"/>
  <c r="BH358"/>
  <c r="BG358"/>
  <c r="BF358"/>
  <c r="T358"/>
  <c r="R358"/>
  <c r="P358"/>
  <c r="BK358"/>
  <c r="J358"/>
  <c r="BE358"/>
  <c r="BI357"/>
  <c r="BH357"/>
  <c r="BG357"/>
  <c r="BF357"/>
  <c r="T357"/>
  <c r="R357"/>
  <c r="P357"/>
  <c r="BK357"/>
  <c r="J357"/>
  <c r="BE357"/>
  <c r="BI356"/>
  <c r="BH356"/>
  <c r="BG356"/>
  <c r="BF356"/>
  <c r="T356"/>
  <c r="R356"/>
  <c r="P356"/>
  <c r="BK356"/>
  <c r="J356"/>
  <c r="BE356"/>
  <c r="BI355"/>
  <c r="BH355"/>
  <c r="BG355"/>
  <c r="BF355"/>
  <c r="T355"/>
  <c r="R355"/>
  <c r="P355"/>
  <c r="BK355"/>
  <c r="J355"/>
  <c r="BE355"/>
  <c r="BI354"/>
  <c r="BH354"/>
  <c r="BG354"/>
  <c r="BF354"/>
  <c r="T354"/>
  <c r="T353"/>
  <c r="R354"/>
  <c r="R353"/>
  <c r="P354"/>
  <c r="P353"/>
  <c r="BK354"/>
  <c r="BK353"/>
  <c r="J353"/>
  <c r="J354"/>
  <c r="BE354"/>
  <c r="J108"/>
  <c r="BI352"/>
  <c r="BH352"/>
  <c r="BG352"/>
  <c r="BF352"/>
  <c r="T352"/>
  <c r="R352"/>
  <c r="P352"/>
  <c r="BK352"/>
  <c r="J352"/>
  <c r="BE352"/>
  <c r="BI351"/>
  <c r="BH351"/>
  <c r="BG351"/>
  <c r="BF351"/>
  <c r="T351"/>
  <c r="R351"/>
  <c r="P351"/>
  <c r="BK351"/>
  <c r="J351"/>
  <c r="BE351"/>
  <c r="BI350"/>
  <c r="BH350"/>
  <c r="BG350"/>
  <c r="BF350"/>
  <c r="T350"/>
  <c r="R350"/>
  <c r="P350"/>
  <c r="BK350"/>
  <c r="J350"/>
  <c r="BE350"/>
  <c r="BI348"/>
  <c r="BH348"/>
  <c r="BG348"/>
  <c r="BF348"/>
  <c r="T348"/>
  <c r="R348"/>
  <c r="P348"/>
  <c r="BK348"/>
  <c r="J348"/>
  <c r="BE348"/>
  <c r="BI347"/>
  <c r="BH347"/>
  <c r="BG347"/>
  <c r="BF347"/>
  <c r="T347"/>
  <c r="R347"/>
  <c r="P347"/>
  <c r="BK347"/>
  <c r="J347"/>
  <c r="BE347"/>
  <c r="BI345"/>
  <c r="BH345"/>
  <c r="BG345"/>
  <c r="BF345"/>
  <c r="T345"/>
  <c r="R345"/>
  <c r="P345"/>
  <c r="BK345"/>
  <c r="J345"/>
  <c r="BE345"/>
  <c r="BI343"/>
  <c r="BH343"/>
  <c r="BG343"/>
  <c r="BF343"/>
  <c r="T343"/>
  <c r="R343"/>
  <c r="P343"/>
  <c r="BK343"/>
  <c r="J343"/>
  <c r="BE343"/>
  <c r="BI341"/>
  <c r="BH341"/>
  <c r="BG341"/>
  <c r="BF341"/>
  <c r="T341"/>
  <c r="R341"/>
  <c r="P341"/>
  <c r="BK341"/>
  <c r="J341"/>
  <c r="BE341"/>
  <c r="BI340"/>
  <c r="BH340"/>
  <c r="BG340"/>
  <c r="BF340"/>
  <c r="T340"/>
  <c r="R340"/>
  <c r="P340"/>
  <c r="BK340"/>
  <c r="J340"/>
  <c r="BE340"/>
  <c r="BI339"/>
  <c r="BH339"/>
  <c r="BG339"/>
  <c r="BF339"/>
  <c r="T339"/>
  <c r="R339"/>
  <c r="P339"/>
  <c r="BK339"/>
  <c r="J339"/>
  <c r="BE339"/>
  <c r="BI335"/>
  <c r="BH335"/>
  <c r="BG335"/>
  <c r="BF335"/>
  <c r="T335"/>
  <c r="R335"/>
  <c r="P335"/>
  <c r="BK335"/>
  <c r="J335"/>
  <c r="BE335"/>
  <c r="BI333"/>
  <c r="BH333"/>
  <c r="BG333"/>
  <c r="BF333"/>
  <c r="T333"/>
  <c r="R333"/>
  <c r="P333"/>
  <c r="BK333"/>
  <c r="J333"/>
  <c r="BE333"/>
  <c r="BI332"/>
  <c r="BH332"/>
  <c r="BG332"/>
  <c r="BF332"/>
  <c r="T332"/>
  <c r="R332"/>
  <c r="P332"/>
  <c r="BK332"/>
  <c r="J332"/>
  <c r="BE332"/>
  <c r="BI330"/>
  <c r="BH330"/>
  <c r="BG330"/>
  <c r="BF330"/>
  <c r="T330"/>
  <c r="R330"/>
  <c r="P330"/>
  <c r="BK330"/>
  <c r="J330"/>
  <c r="BE330"/>
  <c r="BI326"/>
  <c r="BH326"/>
  <c r="BG326"/>
  <c r="BF326"/>
  <c r="T326"/>
  <c r="R326"/>
  <c r="P326"/>
  <c r="BK326"/>
  <c r="J326"/>
  <c r="BE326"/>
  <c r="BI321"/>
  <c r="BH321"/>
  <c r="BG321"/>
  <c r="BF321"/>
  <c r="T321"/>
  <c r="R321"/>
  <c r="P321"/>
  <c r="BK321"/>
  <c r="J321"/>
  <c r="BE321"/>
  <c r="BI317"/>
  <c r="BH317"/>
  <c r="BG317"/>
  <c r="BF317"/>
  <c r="T317"/>
  <c r="R317"/>
  <c r="P317"/>
  <c r="BK317"/>
  <c r="J317"/>
  <c r="BE317"/>
  <c r="BI313"/>
  <c r="BH313"/>
  <c r="BG313"/>
  <c r="BF313"/>
  <c r="T313"/>
  <c r="T312"/>
  <c r="R313"/>
  <c r="R312"/>
  <c r="P313"/>
  <c r="P312"/>
  <c r="BK313"/>
  <c r="BK312"/>
  <c r="J312"/>
  <c r="J313"/>
  <c r="BE313"/>
  <c r="J107"/>
  <c r="BI311"/>
  <c r="BH311"/>
  <c r="BG311"/>
  <c r="BF311"/>
  <c r="T311"/>
  <c r="R311"/>
  <c r="P311"/>
  <c r="BK311"/>
  <c r="J311"/>
  <c r="BE311"/>
  <c r="BI310"/>
  <c r="BH310"/>
  <c r="BG310"/>
  <c r="BF310"/>
  <c r="T310"/>
  <c r="R310"/>
  <c r="P310"/>
  <c r="BK310"/>
  <c r="J310"/>
  <c r="BE310"/>
  <c r="BI309"/>
  <c r="BH309"/>
  <c r="BG309"/>
  <c r="BF309"/>
  <c r="T309"/>
  <c r="R309"/>
  <c r="P309"/>
  <c r="BK309"/>
  <c r="J309"/>
  <c r="BE309"/>
  <c r="BI308"/>
  <c r="BH308"/>
  <c r="BG308"/>
  <c r="BF308"/>
  <c r="T308"/>
  <c r="R308"/>
  <c r="P308"/>
  <c r="BK308"/>
  <c r="J308"/>
  <c r="BE308"/>
  <c r="BI306"/>
  <c r="BH306"/>
  <c r="BG306"/>
  <c r="BF306"/>
  <c r="T306"/>
  <c r="R306"/>
  <c r="P306"/>
  <c r="BK306"/>
  <c r="J306"/>
  <c r="BE306"/>
  <c r="BI305"/>
  <c r="BH305"/>
  <c r="BG305"/>
  <c r="BF305"/>
  <c r="T305"/>
  <c r="R305"/>
  <c r="P305"/>
  <c r="BK305"/>
  <c r="J305"/>
  <c r="BE305"/>
  <c r="BI304"/>
  <c r="BH304"/>
  <c r="BG304"/>
  <c r="BF304"/>
  <c r="T304"/>
  <c r="R304"/>
  <c r="P304"/>
  <c r="BK304"/>
  <c r="J304"/>
  <c r="BE304"/>
  <c r="BI303"/>
  <c r="BH303"/>
  <c r="BG303"/>
  <c r="BF303"/>
  <c r="T303"/>
  <c r="R303"/>
  <c r="P303"/>
  <c r="BK303"/>
  <c r="J303"/>
  <c r="BE303"/>
  <c r="BI302"/>
  <c r="BH302"/>
  <c r="BG302"/>
  <c r="BF302"/>
  <c r="T302"/>
  <c r="R302"/>
  <c r="P302"/>
  <c r="BK302"/>
  <c r="J302"/>
  <c r="BE302"/>
  <c r="BI300"/>
  <c r="BH300"/>
  <c r="BG300"/>
  <c r="BF300"/>
  <c r="T300"/>
  <c r="R300"/>
  <c r="P300"/>
  <c r="BK300"/>
  <c r="J300"/>
  <c r="BE300"/>
  <c r="BI298"/>
  <c r="BH298"/>
  <c r="BG298"/>
  <c r="BF298"/>
  <c r="T298"/>
  <c r="R298"/>
  <c r="P298"/>
  <c r="BK298"/>
  <c r="J298"/>
  <c r="BE298"/>
  <c r="BI296"/>
  <c r="BH296"/>
  <c r="BG296"/>
  <c r="BF296"/>
  <c r="T296"/>
  <c r="R296"/>
  <c r="P296"/>
  <c r="BK296"/>
  <c r="J296"/>
  <c r="BE296"/>
  <c r="BI294"/>
  <c r="BH294"/>
  <c r="BG294"/>
  <c r="BF294"/>
  <c r="T294"/>
  <c r="R294"/>
  <c r="P294"/>
  <c r="BK294"/>
  <c r="J294"/>
  <c r="BE294"/>
  <c r="BI292"/>
  <c r="BH292"/>
  <c r="BG292"/>
  <c r="BF292"/>
  <c r="T292"/>
  <c r="R292"/>
  <c r="P292"/>
  <c r="BK292"/>
  <c r="J292"/>
  <c r="BE292"/>
  <c r="BI291"/>
  <c r="BH291"/>
  <c r="BG291"/>
  <c r="BF291"/>
  <c r="T291"/>
  <c r="R291"/>
  <c r="P291"/>
  <c r="BK291"/>
  <c r="J291"/>
  <c r="BE291"/>
  <c r="BI289"/>
  <c r="BH289"/>
  <c r="BG289"/>
  <c r="BF289"/>
  <c r="T289"/>
  <c r="R289"/>
  <c r="P289"/>
  <c r="BK289"/>
  <c r="J289"/>
  <c r="BE289"/>
  <c r="BI287"/>
  <c r="BH287"/>
  <c r="BG287"/>
  <c r="BF287"/>
  <c r="T287"/>
  <c r="R287"/>
  <c r="P287"/>
  <c r="BK287"/>
  <c r="J287"/>
  <c r="BE287"/>
  <c r="BI286"/>
  <c r="BH286"/>
  <c r="BG286"/>
  <c r="BF286"/>
  <c r="T286"/>
  <c r="R286"/>
  <c r="P286"/>
  <c r="BK286"/>
  <c r="J286"/>
  <c r="BE286"/>
  <c r="BI281"/>
  <c r="BH281"/>
  <c r="BG281"/>
  <c r="BF281"/>
  <c r="T281"/>
  <c r="R281"/>
  <c r="P281"/>
  <c r="BK281"/>
  <c r="J281"/>
  <c r="BE281"/>
  <c r="BI279"/>
  <c r="BH279"/>
  <c r="BG279"/>
  <c r="BF279"/>
  <c r="T279"/>
  <c r="R279"/>
  <c r="P279"/>
  <c r="BK279"/>
  <c r="J279"/>
  <c r="BE279"/>
  <c r="BI278"/>
  <c r="BH278"/>
  <c r="BG278"/>
  <c r="BF278"/>
  <c r="T278"/>
  <c r="T277"/>
  <c r="R278"/>
  <c r="R277"/>
  <c r="P278"/>
  <c r="P277"/>
  <c r="BK278"/>
  <c r="BK277"/>
  <c r="J277"/>
  <c r="J278"/>
  <c r="BE278"/>
  <c r="J106"/>
  <c r="BI276"/>
  <c r="BH276"/>
  <c r="BG276"/>
  <c r="BF276"/>
  <c r="T276"/>
  <c r="R276"/>
  <c r="P276"/>
  <c r="BK276"/>
  <c r="J276"/>
  <c r="BE276"/>
  <c r="BI274"/>
  <c r="BH274"/>
  <c r="BG274"/>
  <c r="BF274"/>
  <c r="T274"/>
  <c r="R274"/>
  <c r="P274"/>
  <c r="BK274"/>
  <c r="J274"/>
  <c r="BE274"/>
  <c r="BI273"/>
  <c r="BH273"/>
  <c r="BG273"/>
  <c r="BF273"/>
  <c r="T273"/>
  <c r="T272"/>
  <c r="R273"/>
  <c r="R272"/>
  <c r="P273"/>
  <c r="P272"/>
  <c r="BK273"/>
  <c r="BK272"/>
  <c r="J272"/>
  <c r="J273"/>
  <c r="BE273"/>
  <c r="J105"/>
  <c r="BI271"/>
  <c r="BH271"/>
  <c r="BG271"/>
  <c r="BF271"/>
  <c r="T271"/>
  <c r="R271"/>
  <c r="P271"/>
  <c r="BK271"/>
  <c r="J271"/>
  <c r="BE271"/>
  <c r="BI269"/>
  <c r="BH269"/>
  <c r="BG269"/>
  <c r="BF269"/>
  <c r="T269"/>
  <c r="R269"/>
  <c r="P269"/>
  <c r="BK269"/>
  <c r="J269"/>
  <c r="BE269"/>
  <c r="BI267"/>
  <c r="BH267"/>
  <c r="BG267"/>
  <c r="BF267"/>
  <c r="T267"/>
  <c r="R267"/>
  <c r="P267"/>
  <c r="BK267"/>
  <c r="J267"/>
  <c r="BE267"/>
  <c r="BI265"/>
  <c r="BH265"/>
  <c r="BG265"/>
  <c r="BF265"/>
  <c r="T265"/>
  <c r="R265"/>
  <c r="P265"/>
  <c r="BK265"/>
  <c r="J265"/>
  <c r="BE265"/>
  <c r="BI263"/>
  <c r="BH263"/>
  <c r="BG263"/>
  <c r="BF263"/>
  <c r="T263"/>
  <c r="R263"/>
  <c r="P263"/>
  <c r="BK263"/>
  <c r="J263"/>
  <c r="BE263"/>
  <c r="BI260"/>
  <c r="BH260"/>
  <c r="BG260"/>
  <c r="BF260"/>
  <c r="T260"/>
  <c r="R260"/>
  <c r="P260"/>
  <c r="BK260"/>
  <c r="J260"/>
  <c r="BE260"/>
  <c r="BI258"/>
  <c r="BH258"/>
  <c r="BG258"/>
  <c r="BF258"/>
  <c r="T258"/>
  <c r="R258"/>
  <c r="P258"/>
  <c r="BK258"/>
  <c r="J258"/>
  <c r="BE258"/>
  <c r="BI255"/>
  <c r="BH255"/>
  <c r="BG255"/>
  <c r="BF255"/>
  <c r="T255"/>
  <c r="R255"/>
  <c r="P255"/>
  <c r="BK255"/>
  <c r="J255"/>
  <c r="BE255"/>
  <c r="BI251"/>
  <c r="BH251"/>
  <c r="BG251"/>
  <c r="BF251"/>
  <c r="T251"/>
  <c r="R251"/>
  <c r="P251"/>
  <c r="BK251"/>
  <c r="J251"/>
  <c r="BE251"/>
  <c r="BI248"/>
  <c r="BH248"/>
  <c r="BG248"/>
  <c r="BF248"/>
  <c r="T248"/>
  <c r="T247"/>
  <c r="T246"/>
  <c r="R248"/>
  <c r="R247"/>
  <c r="R246"/>
  <c r="P248"/>
  <c r="P247"/>
  <c r="P246"/>
  <c r="BK248"/>
  <c r="BK247"/>
  <c r="J247"/>
  <c r="BK246"/>
  <c r="J246"/>
  <c r="J248"/>
  <c r="BE248"/>
  <c r="J104"/>
  <c r="J103"/>
  <c r="BI245"/>
  <c r="BH245"/>
  <c r="BG245"/>
  <c r="BF245"/>
  <c r="T245"/>
  <c r="T244"/>
  <c r="R245"/>
  <c r="R244"/>
  <c r="P245"/>
  <c r="P244"/>
  <c r="BK245"/>
  <c r="BK244"/>
  <c r="J244"/>
  <c r="J245"/>
  <c r="BE245"/>
  <c r="J102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39"/>
  <c r="BH239"/>
  <c r="BG239"/>
  <c r="BF239"/>
  <c r="T239"/>
  <c r="R239"/>
  <c r="P239"/>
  <c r="BK239"/>
  <c r="J239"/>
  <c r="BE239"/>
  <c r="BI238"/>
  <c r="BH238"/>
  <c r="BG238"/>
  <c r="BF238"/>
  <c r="T238"/>
  <c r="T237"/>
  <c r="R238"/>
  <c r="R237"/>
  <c r="P238"/>
  <c r="P237"/>
  <c r="BK238"/>
  <c r="BK237"/>
  <c r="J237"/>
  <c r="J238"/>
  <c r="BE238"/>
  <c r="J101"/>
  <c r="BI231"/>
  <c r="BH231"/>
  <c r="BG231"/>
  <c r="BF231"/>
  <c r="T231"/>
  <c r="R231"/>
  <c r="P231"/>
  <c r="BK231"/>
  <c r="J231"/>
  <c r="BE231"/>
  <c r="BI227"/>
  <c r="BH227"/>
  <c r="BG227"/>
  <c r="BF227"/>
  <c r="T227"/>
  <c r="R227"/>
  <c r="P227"/>
  <c r="BK227"/>
  <c r="J227"/>
  <c r="BE227"/>
  <c r="BI225"/>
  <c r="BH225"/>
  <c r="BG225"/>
  <c r="BF225"/>
  <c r="T225"/>
  <c r="R225"/>
  <c r="P225"/>
  <c r="BK225"/>
  <c r="J225"/>
  <c r="BE225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7"/>
  <c r="BH217"/>
  <c r="BG217"/>
  <c r="BF217"/>
  <c r="T217"/>
  <c r="R217"/>
  <c r="P217"/>
  <c r="BK217"/>
  <c r="J217"/>
  <c r="BE217"/>
  <c r="BI213"/>
  <c r="BH213"/>
  <c r="BG213"/>
  <c r="BF213"/>
  <c r="T213"/>
  <c r="R213"/>
  <c r="P213"/>
  <c r="BK213"/>
  <c r="J213"/>
  <c r="BE213"/>
  <c r="BI207"/>
  <c r="BH207"/>
  <c r="BG207"/>
  <c r="BF207"/>
  <c r="T207"/>
  <c r="R207"/>
  <c r="P207"/>
  <c r="BK207"/>
  <c r="J207"/>
  <c r="BE207"/>
  <c r="BI205"/>
  <c r="BH205"/>
  <c r="BG205"/>
  <c r="BF205"/>
  <c r="T205"/>
  <c r="R205"/>
  <c r="P205"/>
  <c r="BK205"/>
  <c r="J205"/>
  <c r="BE205"/>
  <c r="BI201"/>
  <c r="BH201"/>
  <c r="BG201"/>
  <c r="BF201"/>
  <c r="T201"/>
  <c r="R201"/>
  <c r="P201"/>
  <c r="BK201"/>
  <c r="J201"/>
  <c r="BE201"/>
  <c r="BI197"/>
  <c r="BH197"/>
  <c r="BG197"/>
  <c r="BF197"/>
  <c r="T197"/>
  <c r="T196"/>
  <c r="R197"/>
  <c r="R196"/>
  <c r="P197"/>
  <c r="P196"/>
  <c r="BK197"/>
  <c r="BK196"/>
  <c r="J196"/>
  <c r="J197"/>
  <c r="BE197"/>
  <c r="J100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89"/>
  <c r="BH189"/>
  <c r="BG189"/>
  <c r="BF189"/>
  <c r="T189"/>
  <c r="R189"/>
  <c r="P189"/>
  <c r="BK189"/>
  <c r="J189"/>
  <c r="BE189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2"/>
  <c r="BH182"/>
  <c r="BG182"/>
  <c r="BF182"/>
  <c r="T182"/>
  <c r="R182"/>
  <c r="P182"/>
  <c r="BK182"/>
  <c r="J182"/>
  <c r="BE182"/>
  <c r="BI180"/>
  <c r="BH180"/>
  <c r="BG180"/>
  <c r="BF180"/>
  <c r="T180"/>
  <c r="R180"/>
  <c r="P180"/>
  <c r="BK180"/>
  <c r="J180"/>
  <c r="BE180"/>
  <c r="BI178"/>
  <c r="BH178"/>
  <c r="BG178"/>
  <c r="BF178"/>
  <c r="T178"/>
  <c r="R178"/>
  <c r="P178"/>
  <c r="BK178"/>
  <c r="J178"/>
  <c r="BE178"/>
  <c r="BI176"/>
  <c r="BH176"/>
  <c r="BG176"/>
  <c r="BF176"/>
  <c r="T176"/>
  <c r="R176"/>
  <c r="P176"/>
  <c r="BK176"/>
  <c r="J176"/>
  <c r="BE176"/>
  <c r="BI170"/>
  <c r="BH170"/>
  <c r="BG170"/>
  <c r="BF170"/>
  <c r="T170"/>
  <c r="T169"/>
  <c r="R170"/>
  <c r="R169"/>
  <c r="P170"/>
  <c r="P169"/>
  <c r="BK170"/>
  <c r="BK169"/>
  <c r="J169"/>
  <c r="J170"/>
  <c r="BE170"/>
  <c r="J99"/>
  <c r="BI168"/>
  <c r="BH168"/>
  <c r="BG168"/>
  <c r="BF168"/>
  <c r="T168"/>
  <c r="R168"/>
  <c r="P168"/>
  <c r="BK168"/>
  <c r="J168"/>
  <c r="BE168"/>
  <c r="BI166"/>
  <c r="BH166"/>
  <c r="BG166"/>
  <c r="BF166"/>
  <c r="T166"/>
  <c r="R166"/>
  <c r="P166"/>
  <c r="BK166"/>
  <c r="J166"/>
  <c r="BE166"/>
  <c r="BI165"/>
  <c r="BH165"/>
  <c r="BG165"/>
  <c r="BF165"/>
  <c r="T165"/>
  <c r="T164"/>
  <c r="R165"/>
  <c r="R164"/>
  <c r="P165"/>
  <c r="P164"/>
  <c r="BK165"/>
  <c r="BK164"/>
  <c r="J164"/>
  <c r="J165"/>
  <c r="BE165"/>
  <c r="J98"/>
  <c r="BI162"/>
  <c r="BH162"/>
  <c r="BG162"/>
  <c r="BF162"/>
  <c r="T162"/>
  <c r="R162"/>
  <c r="P162"/>
  <c r="BK162"/>
  <c r="J162"/>
  <c r="BE162"/>
  <c r="BI160"/>
  <c r="BH160"/>
  <c r="BG160"/>
  <c r="BF160"/>
  <c r="T160"/>
  <c r="R160"/>
  <c r="P160"/>
  <c r="BK160"/>
  <c r="J160"/>
  <c r="BE160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0"/>
  <c r="BH150"/>
  <c r="BG150"/>
  <c r="BF150"/>
  <c r="T150"/>
  <c r="T149"/>
  <c r="R150"/>
  <c r="R149"/>
  <c r="P150"/>
  <c r="P149"/>
  <c r="BK150"/>
  <c r="BK149"/>
  <c r="J149"/>
  <c r="J150"/>
  <c r="BE150"/>
  <c r="J97"/>
  <c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40"/>
  <c r="F35"/>
  <c i="1" r="BD95"/>
  <c i="2" r="BH140"/>
  <c r="F34"/>
  <c i="1" r="BC95"/>
  <c i="2" r="BG140"/>
  <c r="F33"/>
  <c i="1" r="BB95"/>
  <c i="2" r="BF140"/>
  <c r="J32"/>
  <c i="1" r="AW95"/>
  <c i="2" r="F32"/>
  <c i="1" r="BA95"/>
  <c i="2" r="T140"/>
  <c r="T139"/>
  <c r="T138"/>
  <c r="T137"/>
  <c r="R140"/>
  <c r="R139"/>
  <c r="R138"/>
  <c r="R137"/>
  <c r="P140"/>
  <c r="P139"/>
  <c r="P138"/>
  <c r="P137"/>
  <c i="1" r="AU95"/>
  <c i="2" r="BK140"/>
  <c r="BK139"/>
  <c r="J139"/>
  <c r="BK138"/>
  <c r="J138"/>
  <c r="BK137"/>
  <c r="J137"/>
  <c r="J94"/>
  <c r="J28"/>
  <c i="1" r="AG95"/>
  <c i="2" r="J140"/>
  <c r="BE140"/>
  <c r="J31"/>
  <c i="1" r="AV95"/>
  <c i="2" r="F31"/>
  <c i="1" r="AZ95"/>
  <c i="2" r="J96"/>
  <c r="J95"/>
  <c r="F131"/>
  <c r="E129"/>
  <c r="F87"/>
  <c r="E85"/>
  <c r="J37"/>
  <c r="J22"/>
  <c r="E22"/>
  <c r="J134"/>
  <c r="J90"/>
  <c r="J21"/>
  <c r="J19"/>
  <c r="E19"/>
  <c r="J133"/>
  <c r="J89"/>
  <c r="J18"/>
  <c r="J16"/>
  <c r="E16"/>
  <c r="F134"/>
  <c r="F90"/>
  <c r="J15"/>
  <c r="J13"/>
  <c r="E13"/>
  <c r="F133"/>
  <c r="F89"/>
  <c r="J12"/>
  <c r="J10"/>
  <c r="J131"/>
  <c r="J87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<sst xmlns="http://schemas.openxmlformats.org/spreadsheetml/2006/main">
  <si>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</si>
  <si>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</si>
  <si>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</si>
  <si>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</si>
  <si>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</si>
  <si>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{796ac628-3936-4bca-8d77-2ffe3acab46d}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</si>
  <si>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</si>
  <si>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</si>
  <si>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</si>
  <si>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</si>
  <si>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</si>
  <si>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</si>
  <si>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</si>
  <si>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</si>
  <si>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210111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</si>
  <si>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</si>
  <si>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</si>
  <si>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toalet MŠ J. z Poděbrad</t>
  </si>
  <si>
    <t>KSO:</t>
  </si>
  <si>
    <t>CC-CZ:</t>
  </si>
  <si>
    <t>Místo:</t>
  </si>
  <si>
    <t>Horažďovice</t>
  </si>
  <si>
    <t>Datum:</t>
  </si>
  <si>
    <t>9. 1. 2021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</si>
  <si>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</si>
  <si>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</si>
  <si>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</si>
  <si>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</si>
  <si>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</si>
  <si>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</si>
  <si>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</si>
  <si>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</si>
  <si>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</si>
  <si>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</si>
  <si>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</si>
  <si>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</si>
  <si>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</si>
  <si>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</si>
  <si>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</si>
  <si>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</si>
  <si>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</si>
  <si>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</si>
  <si>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</si>
  <si>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</si>
  <si>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</si>
  <si>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</si>
  <si>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</si>
  <si>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</si>
  <si>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</si>
  <si>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</si>
  <si>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</si>
  <si>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</si>
  <si>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</si>
  <si>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</si>
  <si>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</si>
  <si>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</si>
  <si>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</si>
  <si>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</si>
  <si>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</si>
  <si>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</si>
  <si>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</si>
  <si>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</si>
  <si>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</si>
  <si>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</si>
  <si>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</si>
  <si>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</si>
  <si>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</si>
  <si>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</si>
  <si>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</si>
  <si>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</si>
  <si>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</si>
  <si>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</si>
  <si>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</si>
  <si>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</si>
  <si>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</si>
  <si>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</si>
  <si>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</si>
  <si>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</si>
  <si>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</si>
  <si>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</si>
  <si>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</si>
  <si>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IV</t>
  </si>
  <si>
    <t>45,9</t>
  </si>
  <si>
    <t>2</t>
  </si>
  <si>
    <t>IS</t>
  </si>
  <si>
    <t>7,157</t>
  </si>
  <si>
    <t>KRYCÍ LIST SOUPISU PRACÍ</t>
  </si>
  <si>
    <t>OBKL</t>
  </si>
  <si>
    <t>114,601</t>
  </si>
  <si>
    <t>PDL</t>
  </si>
  <si>
    <t>MAL</t>
  </si>
  <si>
    <t>31,119</t>
  </si>
  <si>
    <t>DIL</t>
  </si>
  <si>
    <t>62,455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</si>
  <si>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</si>
  <si>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</si>
  <si>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</si>
  <si>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</si>
  <si>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</si>
  <si>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</si>
  <si>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</si>
  <si>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</si>
  <si>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</si>
  <si>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</si>
  <si>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</si>
  <si>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</si>
  <si>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</si>
  <si>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</si>
  <si>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</si>
  <si>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</si>
  <si>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</si>
  <si>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</si>
  <si>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</si>
  <si>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</si>
  <si>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</si>
  <si>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</si>
  <si>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 xml:space="preserve">    741 - Elektroinstalace - silnoproud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</si>
  <si>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</si>
  <si>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</si>
  <si>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</si>
  <si>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</si>
  <si>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</si>
  <si>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</si>
  <si>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</si>
  <si>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</si>
  <si>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</si>
  <si>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</si>
  <si>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</si>
  <si>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</si>
  <si>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</si>
  <si>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</si>
  <si>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</si>
  <si>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</si>
  <si>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</si>
  <si>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</si>
  <si>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</si>
  <si>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</si>
  <si>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</si>
  <si>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</si>
  <si>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</si>
  <si>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</si>
  <si>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</si>
  <si>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139711101</t>
  </si>
  <si>
    <t xml:space="preserve">Vykopávka v uzavřených prostorách  s naložením výkopku na dopravní prostředek v hornině tř. 1 až 4</t>
  </si>
  <si>
    <t>m3</t>
  </si>
  <si>
    <t>CS ÚRS 2019 01</t>
  </si>
  <si>
    <t>16</t>
  </si>
  <si>
    <t>336459619</t>
  </si>
  <si>
    <t>VV</t>
  </si>
  <si>
    <t>(1,8+2,3+1,7+1,4+0,6+0,9+0,5++1,5+5,6)*0,3*0,2</t>
  </si>
  <si>
    <t>174101102</t>
  </si>
  <si>
    <t xml:space="preserve">Zásyp sypaninou z jakékoliv horniny  s uložením výkopku ve vrstvách se zhutněním v uzavřených prostorách s urovnáním povrchu zásypu</t>
  </si>
  <si>
    <t>1217510268</t>
  </si>
  <si>
    <t>0,978/2</t>
  </si>
  <si>
    <t>3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</si>
  <si>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</si>
  <si>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 sítem</t>
  </si>
  <si>
    <t>4</t>
  </si>
  <si>
    <t>2078563530</t>
  </si>
  <si>
    <t>M</t>
  </si>
  <si>
    <t>58341334</t>
  </si>
  <si>
    <t>kamenivo drcené drobné frakce 0/2</t>
  </si>
  <si>
    <t>t</t>
  </si>
  <si>
    <t>8</t>
  </si>
  <si>
    <t>1035868722</t>
  </si>
  <si>
    <t>0,489*2 'Přepočtené koeficientem množství</t>
  </si>
  <si>
    <t>Svislé a kompletní konstrukce</t>
  </si>
  <si>
    <t>5</t>
  </si>
  <si>
    <t>342272235</t>
  </si>
  <si>
    <t>Příčky z pórobetonových tvárnic hladkých na tenké maltové lože objemová hmotnost do 500 kg/m3, tloušťka příčky 125 mm</t>
  </si>
  <si>
    <t>m2</t>
  </si>
  <si>
    <t>-1167378532</t>
  </si>
  <si>
    <t>"1NP"(1,975+1,5*2)*1,25</t>
  </si>
  <si>
    <t>(0,9+1,625+3,0+0,5)*3,1</t>
  </si>
  <si>
    <t>"2NP"(3,0*2+1,5*4+1,98*2)*1,25</t>
  </si>
  <si>
    <t>(1,6+0,9+0,5*2+0,9+1,63)*3,1</t>
  </si>
  <si>
    <t>Mezisoučet</t>
  </si>
  <si>
    <t>6</t>
  </si>
  <si>
    <t>342291112</t>
  </si>
  <si>
    <t xml:space="preserve">Ukotvení příček  polyuretanovou pěnou, tl. příčky přes 100 mm</t>
  </si>
  <si>
    <t>m</t>
  </si>
  <si>
    <t>-1422106437</t>
  </si>
  <si>
    <t>3,0*3+(1,0+1,6)*3</t>
  </si>
  <si>
    <t>7</t>
  </si>
  <si>
    <t>342291121</t>
  </si>
  <si>
    <t xml:space="preserve">Ukotvení příček  plochými kotvami, do konstrukce cihelné</t>
  </si>
  <si>
    <t>658144547</t>
  </si>
  <si>
    <t>3,025*6+1,2*6</t>
  </si>
  <si>
    <t>949101111</t>
  </si>
  <si>
    <t xml:space="preserve">Lešení pomocné pracovní pro objekty pozemních staveb  pro zatížení do 150 kg/m2, o výšce lešeňové podlahy do 1,9 m</t>
  </si>
  <si>
    <t>1650084249</t>
  </si>
  <si>
    <t>14,9*2+16,1</t>
  </si>
  <si>
    <t>9</t>
  </si>
  <si>
    <t>952901111</t>
  </si>
  <si>
    <t xml:space="preserve">Vyčištění budov nebo objektů před předáním do užívání  budov bytové nebo občanské výstavby, světlé výšky podlaží do 4 m</t>
  </si>
  <si>
    <t>813953026</t>
  </si>
  <si>
    <t>45,900+1,5*5*3</t>
  </si>
  <si>
    <t>Vodorovné konstrukce</t>
  </si>
  <si>
    <t>10</t>
  </si>
  <si>
    <t>411386611</t>
  </si>
  <si>
    <t xml:space="preserve">Zabetonování prostupů v instalačních šachtách ve stropech železobetonových  ze suchých směsí, včetně bednění, odbednění, výztuže a zajištění potrubí skelnou vatou s folií (materiál v ceně), plochy do 0,09 m2</t>
  </si>
  <si>
    <t>kus</t>
  </si>
  <si>
    <t>-2124783136</t>
  </si>
  <si>
    <t>11</t>
  </si>
  <si>
    <t>R4-0001</t>
  </si>
  <si>
    <t>Dmtž desek topného kanálu</t>
  </si>
  <si>
    <t>1279284308</t>
  </si>
  <si>
    <t>(5,0+2,6)*0,6</t>
  </si>
  <si>
    <t>12</t>
  </si>
  <si>
    <t>R4-0002</t>
  </si>
  <si>
    <t>Zpětná mtž desek topného kanálu</t>
  </si>
  <si>
    <t>-442955903</t>
  </si>
  <si>
    <t>Úpravy povrchů, podlahy a osazování výplní</t>
  </si>
  <si>
    <t>13</t>
  </si>
  <si>
    <t>612321141</t>
  </si>
  <si>
    <t xml:space="preserve">Omítka vápenocementová vnitřních ploch  nanášená ručně dvouvrstvá, tloušťky jádrové omítky do 10 mm a tloušťky štuku do 3 mm štuková svislých konstrukcí stěn</t>
  </si>
  <si>
    <t>-944902462</t>
  </si>
  <si>
    <t>"1NP"1,975*(3,1-1,2)+(0,125*3+1,45*2+1,575)*3,1</t>
  </si>
  <si>
    <t>3,1*3,1-0,8*2,0</t>
  </si>
  <si>
    <t>"2NP"(3,0+1,980)*(3,1-1,2)*2+(1,575*2+1,525+1,925+1,45*2)*3,1</t>
  </si>
  <si>
    <t>(5,4-1,6+3,22)*3,1</t>
  </si>
  <si>
    <t>Mezisoučet R</t>
  </si>
  <si>
    <t>14</t>
  </si>
  <si>
    <t>612325302</t>
  </si>
  <si>
    <t>Vápenocementová omítka ostění nebo nadpraží štuková</t>
  </si>
  <si>
    <t>745260909</t>
  </si>
  <si>
    <t>"zárubně"(0,8+2,1*2)*0,2*3</t>
  </si>
  <si>
    <t>631311116</t>
  </si>
  <si>
    <t xml:space="preserve">Mazanina z betonu  prostého bez zvýšených nároků na prostředí tl. přes 50 do 80 mm tř. C 25/30</t>
  </si>
  <si>
    <t>2082651748</t>
  </si>
  <si>
    <t>14,9*0,05+(14,9+16,1)*0,055+"šatna"1,0*0,06</t>
  </si>
  <si>
    <t>631311135</t>
  </si>
  <si>
    <t xml:space="preserve">Mazanina z betonu  prostého bez zvýšených nároků na prostředí tl. přes 120 do 240 mm tř. C 20/25</t>
  </si>
  <si>
    <t>1208172376</t>
  </si>
  <si>
    <t>14,9*0,1+"šatna"1,0*0,15</t>
  </si>
  <si>
    <t>17</t>
  </si>
  <si>
    <t>631319011</t>
  </si>
  <si>
    <t xml:space="preserve">Příplatek k cenám mazanin  za úpravu povrchu mazaniny přehlazením, mazanina tl. přes 50 do 80 mm</t>
  </si>
  <si>
    <t>-868044706</t>
  </si>
  <si>
    <t>2,45</t>
  </si>
  <si>
    <t>18</t>
  </si>
  <si>
    <t>631319232</t>
  </si>
  <si>
    <t xml:space="preserve">Příplatek k cenám betonových mazanin za vyztužení  skleněnými vlákny objemové vyztužení 3 kg/m3</t>
  </si>
  <si>
    <t>-2042924377</t>
  </si>
  <si>
    <t>19</t>
  </si>
  <si>
    <t>631362021</t>
  </si>
  <si>
    <t xml:space="preserve">Výztuž mazanin  ze svařovaných sítí z drátů typu KARI</t>
  </si>
  <si>
    <t>-671331766</t>
  </si>
  <si>
    <t>14,9*1,35/1000</t>
  </si>
  <si>
    <t>20</t>
  </si>
  <si>
    <t>632481213</t>
  </si>
  <si>
    <t xml:space="preserve">Separační vrstva k oddělení podlahových vrstev  z polyetylénové fólie</t>
  </si>
  <si>
    <t>503528120</t>
  </si>
  <si>
    <t>PDL*1,1</t>
  </si>
  <si>
    <t>634112113</t>
  </si>
  <si>
    <t>Obvodová dilatace mezi stěnou a mazaninou nebo potěrem podlahovým páskem z pěnového PE tl. do 10 mm, výšky 80 mm</t>
  </si>
  <si>
    <t>1542430628</t>
  </si>
  <si>
    <t>"1NP"0,9+1,975+1,45*2+0,125*2+1,575+3,1+1,625+1,5*4</t>
  </si>
  <si>
    <t>"2NP"3,0*4+1,575*2+0,125*4+1,525+1,925+1,45*2+4,73+5,4</t>
  </si>
  <si>
    <t>1,5*8</t>
  </si>
  <si>
    <t>22</t>
  </si>
  <si>
    <t>642942111</t>
  </si>
  <si>
    <t xml:space="preserve">Osazování zárubní nebo rámů kovových dveřních  lisovaných nebo z úhelníků bez dveřních křídel na cementovou maltu, plochy otvoru do 2,5 m2</t>
  </si>
  <si>
    <t>-942613138</t>
  </si>
  <si>
    <t>23</t>
  </si>
  <si>
    <t>55331130</t>
  </si>
  <si>
    <t>zárubeň ocelová pro běžné zdění hranatý profil 125 800 levá,pravá</t>
  </si>
  <si>
    <t>119061092</t>
  </si>
  <si>
    <t>Ostatní konstrukce a práce, bourání</t>
  </si>
  <si>
    <t>24</t>
  </si>
  <si>
    <t>962031132</t>
  </si>
  <si>
    <t xml:space="preserve">Bourání příček z cihel, tvárnic nebo příčkovek  z cihel pálených, plných nebo dutých na maltu vápennou nebo vápenocementovou, tl. do 100 mm</t>
  </si>
  <si>
    <t>1399880525</t>
  </si>
  <si>
    <t>"1NP"3,0*3,025-0,6*2,0</t>
  </si>
  <si>
    <t>"2NP"(3,0*3,025-0,6*2,0)*2</t>
  </si>
  <si>
    <t>25</t>
  </si>
  <si>
    <t>962031133</t>
  </si>
  <si>
    <t xml:space="preserve">Bourání příček z cihel, tvárnic nebo příčkovek  z cihel pálených, plných nebo dutých na maltu vápennou nebo vápenocementovou, tl. do 150 mm</t>
  </si>
  <si>
    <t>383393796</t>
  </si>
  <si>
    <t>"1NP"1,5*1,2+1,0*3,025</t>
  </si>
  <si>
    <t>"2NP"1,5*1,2*2+1,0*3,025*2</t>
  </si>
  <si>
    <t>26</t>
  </si>
  <si>
    <t>965042121</t>
  </si>
  <si>
    <t>Bourání mazanin betonových nebo z litého asfaltu tl. do 100 mm, plochy do 1 m2</t>
  </si>
  <si>
    <t>-278452491</t>
  </si>
  <si>
    <t>"oprava Ut v šatně "1,0*(0,06+0,15)</t>
  </si>
  <si>
    <t>27</t>
  </si>
  <si>
    <t>965042141</t>
  </si>
  <si>
    <t>Bourání mazanin betonových nebo z litého asfaltu tl. do 100 mm, plochy přes 4 m2</t>
  </si>
  <si>
    <t>-1613988033</t>
  </si>
  <si>
    <t>"1NP"(3,175+1,7)*3,0*0,045+(0,8+0,6)*0,4*0,05</t>
  </si>
  <si>
    <t>14,9*0,15</t>
  </si>
  <si>
    <t>"2NP"(1,375+3,925+3,175+1,7)*3,0*0,045</t>
  </si>
  <si>
    <t>0,8*0,4*0,05*2</t>
  </si>
  <si>
    <t>28</t>
  </si>
  <si>
    <t>965082923</t>
  </si>
  <si>
    <t>Odstranění násypu pod podlahami nebo ochranného násypu na střechách tl. do 100 mm, plochy přes 2 m2</t>
  </si>
  <si>
    <t>-1365692373</t>
  </si>
  <si>
    <t>"1NP"(3,175+1,7)*3,0*0,025</t>
  </si>
  <si>
    <t>(0,8+0,6)*0,4*0,025</t>
  </si>
  <si>
    <t>29</t>
  </si>
  <si>
    <t>968072455</t>
  </si>
  <si>
    <t xml:space="preserve">Vybourání kovových rámů oken s křídly, dveřních zárubní, vrat, stěn, ostění nebo obkladů  dveřních zárubní, plochy do 2 m2</t>
  </si>
  <si>
    <t>-1225308672</t>
  </si>
  <si>
    <t>0,6*2,0*3+0,8*2,0*3</t>
  </si>
  <si>
    <t>30</t>
  </si>
  <si>
    <t>971033131</t>
  </si>
  <si>
    <t xml:space="preserve">Vybourání otvorů ve zdivu základovém nebo nadzákladovém z cihel, tvárnic, příčkovek  z cihel pálených na maltu vápennou nebo vápenocementovou průměru profilu do 60 mm, tl. do 150 mm</t>
  </si>
  <si>
    <t>1272810464</t>
  </si>
  <si>
    <t>31</t>
  </si>
  <si>
    <t>972054241</t>
  </si>
  <si>
    <t xml:space="preserve">Vybourání otvorů ve stropech nebo klenbách železobetonových  bez odstranění podlahy a násypu, plochy do 0,09 m2, tl. do 150 mm</t>
  </si>
  <si>
    <t>-2056415615</t>
  </si>
  <si>
    <t>32</t>
  </si>
  <si>
    <t>973031335</t>
  </si>
  <si>
    <t xml:space="preserve">Vysekání výklenků nebo kapes ve zdivu z cihel  na maltu vápennou nebo vápenocementovou kapes, plochy do 0,16 m2, hl. do 300 mm</t>
  </si>
  <si>
    <t>-865105492</t>
  </si>
  <si>
    <t>33</t>
  </si>
  <si>
    <t>974031122</t>
  </si>
  <si>
    <t xml:space="preserve">Vysekání rýh ve zdivu cihelném na maltu vápennou nebo vápenocementovou  do hl. 30 mm a šířky do 70 mm</t>
  </si>
  <si>
    <t>-533110943</t>
  </si>
  <si>
    <t>34</t>
  </si>
  <si>
    <t>974031133</t>
  </si>
  <si>
    <t xml:space="preserve">Vysekání rýh ve zdivu cihelném na maltu vápennou nebo vápenocementovou  do hl. 50 mm a šířky do 100 mm</t>
  </si>
  <si>
    <t>-796819958</t>
  </si>
  <si>
    <t>65+16</t>
  </si>
  <si>
    <t>35</t>
  </si>
  <si>
    <t>974031154</t>
  </si>
  <si>
    <t xml:space="preserve">Vysekání rýh ve zdivu cihelném na maltu vápennou nebo vápenocementovou  do hl. 100 mm a šířky do 150 mm</t>
  </si>
  <si>
    <t>1324057412</t>
  </si>
  <si>
    <t>24,9+9,4</t>
  </si>
  <si>
    <t>36</t>
  </si>
  <si>
    <t>978013191</t>
  </si>
  <si>
    <t>Otlučení vápenných nebo vápenocementových omítek vnitřních ploch stěn s vyškrabáním spar, s očištěním zdiva, v rozsahu přes 50 do 100 %</t>
  </si>
  <si>
    <t>-2113036331</t>
  </si>
  <si>
    <t>"1NP"(3,175*2+1,7*2+3,0*2-0,8-0,8*2)*(3,0-1,2)</t>
  </si>
  <si>
    <t>"2NP" (1,375*2+3,925*2+3,175*2+1,7*2+3,0*4)*(3,0-1,2)</t>
  </si>
  <si>
    <t>37</t>
  </si>
  <si>
    <t>978059541</t>
  </si>
  <si>
    <t xml:space="preserve">Odsekání obkladů  stěn včetně otlučení podkladní omítky až na zdivo z obkládaček vnitřních, z jakýchkoliv materiálů, plochy přes 1 m2</t>
  </si>
  <si>
    <t>1048591280</t>
  </si>
  <si>
    <t>"1NP"(3,175*2+1,7*2+3,0*2-0,8-0,8*2)*1,2</t>
  </si>
  <si>
    <t>0,2*2*2,1+0,8*0,2</t>
  </si>
  <si>
    <t>"2NP" (1,375*2+3,925*2+3,175*2+1,7*2+3,0*4)*1,2</t>
  </si>
  <si>
    <t>(0,2*2*2,1+0,8*0,2)*2</t>
  </si>
  <si>
    <t>997</t>
  </si>
  <si>
    <t>Přesun sutě</t>
  </si>
  <si>
    <t>38</t>
  </si>
  <si>
    <t>997013112</t>
  </si>
  <si>
    <t xml:space="preserve">Vnitrostaveništní doprava suti a vybouraných hmot  vodorovně do 50 m svisle s použitím mechanizace pro budovy a haly výšky přes 6 do 9 m</t>
  </si>
  <si>
    <t>775728932</t>
  </si>
  <si>
    <t>39</t>
  </si>
  <si>
    <t>997013152</t>
  </si>
  <si>
    <t xml:space="preserve">Vnitrostaveništní doprava suti a vybouraných hmot  vodorovně do 50 m svisle s omezením mechanizace pro budovy a haly výšky přes 6 do 9 m</t>
  </si>
  <si>
    <t>-580453127</t>
  </si>
  <si>
    <t>24,547/3*2</t>
  </si>
  <si>
    <t>40</t>
  </si>
  <si>
    <t>997013501</t>
  </si>
  <si>
    <t xml:space="preserve">Odvoz suti a vybouraných hmot na skládku nebo meziskládku  se složením, na vzdálenost do 1 km</t>
  </si>
  <si>
    <t>-251335771</t>
  </si>
  <si>
    <t>41</t>
  </si>
  <si>
    <t>997013509</t>
  </si>
  <si>
    <t xml:space="preserve">Odvoz suti a vybouraných hmot na skládku nebo meziskládku  se složením, na vzdálenost Příplatek k ceně za každý další i započatý 1 km přes 1 km</t>
  </si>
  <si>
    <t>-1725436657</t>
  </si>
  <si>
    <t>30,664*17 'Přepočtené koeficientem množství</t>
  </si>
  <si>
    <t>998</t>
  </si>
  <si>
    <t>Přesun hmot</t>
  </si>
  <si>
    <t>42</t>
  </si>
  <si>
    <t>998011002</t>
  </si>
  <si>
    <t xml:space="preserve">Přesun hmot pro budovy občanské výstavby, bydlení, výrobu a služby  s nosnou svislou konstrukcí zděnou z cihel, tvárnic nebo kamene vodorovná dopravní vzdálenost do 100 m pro budovy výšky přes 6 do 12 m</t>
  </si>
  <si>
    <t>75978423</t>
  </si>
  <si>
    <t>PSV</t>
  </si>
  <si>
    <t>Práce a dodávky PSV</t>
  </si>
  <si>
    <t>711</t>
  </si>
  <si>
    <t>Izolace proti vodě, vlhkosti a plynům</t>
  </si>
  <si>
    <t>43</t>
  </si>
  <si>
    <t>711111001</t>
  </si>
  <si>
    <t xml:space="preserve">Provedení izolace proti zemní vlhkosti natěradly a tmely za studena  na ploše vodorovné V nátěrem penetračním</t>
  </si>
  <si>
    <t>2125095779</t>
  </si>
  <si>
    <t>14,9+16,1+14,9</t>
  </si>
  <si>
    <t>44</t>
  </si>
  <si>
    <t>711112001</t>
  </si>
  <si>
    <t xml:space="preserve">Provedení izolace proti zemní vlhkosti natěradly a tmely za studena  na ploše svislé S nátěrem penetračním</t>
  </si>
  <si>
    <t>1623597158</t>
  </si>
  <si>
    <t>"1NP"((1,625+3,1)*2+3*2)*0,15</t>
  </si>
  <si>
    <t>"2NP"(5,4*2+4,73*2+3,0*4)*0,15</t>
  </si>
  <si>
    <t>45</t>
  </si>
  <si>
    <t>11163150</t>
  </si>
  <si>
    <t>lak penetrační asfaltový</t>
  </si>
  <si>
    <t>640969685</t>
  </si>
  <si>
    <t>IS+IV</t>
  </si>
  <si>
    <t>53,057*0,0003 'Přepočtené koeficientem množství</t>
  </si>
  <si>
    <t>46</t>
  </si>
  <si>
    <t>711131101</t>
  </si>
  <si>
    <t xml:space="preserve">Provedení izolace proti zemní vlhkosti pásy na sucho  AIP nebo tkaniny na ploše vodorovné V</t>
  </si>
  <si>
    <t>922124676</t>
  </si>
  <si>
    <t>14,9*1,1</t>
  </si>
  <si>
    <t>47</t>
  </si>
  <si>
    <t>28323063</t>
  </si>
  <si>
    <t>fólie LDPE (650 kg/m3) proti zemní vlhkosti nad úrovní terénu tl 0,6mm</t>
  </si>
  <si>
    <t>-1458536716</t>
  </si>
  <si>
    <t>16,390</t>
  </si>
  <si>
    <t>16,39*1,1 'Přepočtené koeficientem množství</t>
  </si>
  <si>
    <t>48</t>
  </si>
  <si>
    <t>711131811</t>
  </si>
  <si>
    <t xml:space="preserve">Odstranění izolace proti zemní vlhkosti  na ploše vodorovné V</t>
  </si>
  <si>
    <t>-1062473718</t>
  </si>
  <si>
    <t>14,9*2+16,1+14,9</t>
  </si>
  <si>
    <t>49</t>
  </si>
  <si>
    <t>711141559</t>
  </si>
  <si>
    <t xml:space="preserve">Provedení izolace proti zemní vlhkosti pásy přitavením  NAIP na ploše vodorovné V</t>
  </si>
  <si>
    <t>-1468242096</t>
  </si>
  <si>
    <t>50</t>
  </si>
  <si>
    <t>711142559</t>
  </si>
  <si>
    <t xml:space="preserve">Provedení izolace proti zemní vlhkosti pásy přitavením  NAIP na ploše svislé S</t>
  </si>
  <si>
    <t>-40921656</t>
  </si>
  <si>
    <t>51</t>
  </si>
  <si>
    <t>62832001</t>
  </si>
  <si>
    <t>pás asfaltový natavitelný oxidovaný tl. 3,5mm typu V60 S35 s vložkou ze skleněné rohože, s jemnozrnným minerálním posypem</t>
  </si>
  <si>
    <t>655501052</t>
  </si>
  <si>
    <t>52</t>
  </si>
  <si>
    <t>998711102</t>
  </si>
  <si>
    <t xml:space="preserve">Přesun hmot pro izolace proti vodě, vlhkosti a plynům  stanovený z hmotnosti přesunovaného materiálu vodorovná dopravní vzdálenost do 50 m v objektech výšky přes 6 do 12 m</t>
  </si>
  <si>
    <t>-2059237955</t>
  </si>
  <si>
    <t>713</t>
  </si>
  <si>
    <t>Izolace tepelné</t>
  </si>
  <si>
    <t>53</t>
  </si>
  <si>
    <t>713121121</t>
  </si>
  <si>
    <t>Montáž tepelné izolace podlah rohožemi, pásy, deskami, dílci, bloky (izolační materiál ve specifikaci) kladenými volně dvouvrstvá</t>
  </si>
  <si>
    <t>1047148432</t>
  </si>
  <si>
    <t>54</t>
  </si>
  <si>
    <t>28372302</t>
  </si>
  <si>
    <t>deska EPS 100 pro trvalé zatížení v tlaku (max. 2000 kg/m2) tl 30mm</t>
  </si>
  <si>
    <t>1723397679</t>
  </si>
  <si>
    <t>14,900*2</t>
  </si>
  <si>
    <t>55</t>
  </si>
  <si>
    <t>998713102</t>
  </si>
  <si>
    <t>Přesun hmot pro izolace tepelné stanovený z hmotnosti přesunovaného materiálu vodorovná dopravní vzdálenost do 50 m v objektech výšky přes 6 m do 12 m</t>
  </si>
  <si>
    <t>-576338188</t>
  </si>
  <si>
    <t>721</t>
  </si>
  <si>
    <t>Zdravotechnika - vnitřní kanalizace</t>
  </si>
  <si>
    <t>56</t>
  </si>
  <si>
    <t>721100911</t>
  </si>
  <si>
    <t xml:space="preserve">Opravy potrubí hrdlového  zazátkování hrdla kanalizačního potrubí</t>
  </si>
  <si>
    <t>-978953904</t>
  </si>
  <si>
    <t>57</t>
  </si>
  <si>
    <t>721140802</t>
  </si>
  <si>
    <t xml:space="preserve">Demontáž potrubí z litinových trub  odpadních nebo dešťových do DN 100</t>
  </si>
  <si>
    <t>1364282587</t>
  </si>
  <si>
    <t>"připojovací"1,2+0,3+1,2+0,3+1,2+0,3+0,3+1,2</t>
  </si>
  <si>
    <t>58</t>
  </si>
  <si>
    <t>721140806</t>
  </si>
  <si>
    <t xml:space="preserve">Demontáž potrubí z litinových trub  odpadních nebo dešťových přes 100 do DN 200</t>
  </si>
  <si>
    <t>-1797287536</t>
  </si>
  <si>
    <t>"svodne"5,3+1,8+2,1+1,2+0,6+0,3</t>
  </si>
  <si>
    <t>"odpady"(0,3+3,025+0,255++0,325)*3+3,025*3</t>
  </si>
  <si>
    <t>"pod stropem"3,0+0,5*5</t>
  </si>
  <si>
    <t>59</t>
  </si>
  <si>
    <t>721140918</t>
  </si>
  <si>
    <t xml:space="preserve">Opravy odpadního potrubí litinového  propojení dosavadního potrubí DN 200</t>
  </si>
  <si>
    <t>1744122339</t>
  </si>
  <si>
    <t>60</t>
  </si>
  <si>
    <t>721160806</t>
  </si>
  <si>
    <t xml:space="preserve">Demontáž potrubí z vláknocementových trub  odpadních nebo ventilačních přes 100 do DN 200</t>
  </si>
  <si>
    <t>-737894583</t>
  </si>
  <si>
    <t>0,5*5</t>
  </si>
  <si>
    <t>61</t>
  </si>
  <si>
    <t>721173402</t>
  </si>
  <si>
    <t>Potrubí z plastových trub PVC SN4 svodné (ležaté) DN 125</t>
  </si>
  <si>
    <t>1672286144</t>
  </si>
  <si>
    <t>1,8+2,3+1,7+1,4+0,6+0,9+0,5</t>
  </si>
  <si>
    <t>62</t>
  </si>
  <si>
    <t>721173403</t>
  </si>
  <si>
    <t>Potrubí z plastových trub PVC SN4 svodné (ležaté) DN 160</t>
  </si>
  <si>
    <t>14324130</t>
  </si>
  <si>
    <t>63</t>
  </si>
  <si>
    <t>721174004</t>
  </si>
  <si>
    <t>Potrubí z plastových trub polypropylenové svodné (ležaté) DN 75</t>
  </si>
  <si>
    <t>2131870582</t>
  </si>
  <si>
    <t>0,5*3</t>
  </si>
  <si>
    <t>64</t>
  </si>
  <si>
    <t>721174024</t>
  </si>
  <si>
    <t>Potrubí z plastových trub polypropylenové odpadní (svislé) DN 75</t>
  </si>
  <si>
    <t>1389251570</t>
  </si>
  <si>
    <t>3,025*3+0,025+0,3</t>
  </si>
  <si>
    <t>65</t>
  </si>
  <si>
    <t>721174025</t>
  </si>
  <si>
    <t>Potrubí z plastových trub polypropylenové odpadní (svislé) DN 110</t>
  </si>
  <si>
    <t>-258080956</t>
  </si>
  <si>
    <t>"odpad"(0,3+3,025+0,225+3,025)*3+3,025*3-9,4"D75"</t>
  </si>
  <si>
    <t>66</t>
  </si>
  <si>
    <t>721175122</t>
  </si>
  <si>
    <t>Potrubí z plastových trub polypropylenové vysoce tlumící zvuk třívrstvé svodné (ležaté) DN 110</t>
  </si>
  <si>
    <t>1357423878</t>
  </si>
  <si>
    <t>"svod pod stropem"3,0+0,5*5</t>
  </si>
  <si>
    <t>67</t>
  </si>
  <si>
    <t>721174043</t>
  </si>
  <si>
    <t>Potrubí z plastových trub polypropylenové připojovací DN 50</t>
  </si>
  <si>
    <t>-1258994047</t>
  </si>
  <si>
    <t>2,6*3+1,3*2+1,2*3+2,0</t>
  </si>
  <si>
    <t>68</t>
  </si>
  <si>
    <t>721194105</t>
  </si>
  <si>
    <t>Vyměření přípojek na potrubí vyvedení a upevnění odpadních výpustek DN 50</t>
  </si>
  <si>
    <t>-1669922171</t>
  </si>
  <si>
    <t>69</t>
  </si>
  <si>
    <t>721194107</t>
  </si>
  <si>
    <t>Vyměření přípojek na potrubí vyvedení a upevnění odpadních výpustek DN 70</t>
  </si>
  <si>
    <t>530703385</t>
  </si>
  <si>
    <t>70</t>
  </si>
  <si>
    <t>721194109</t>
  </si>
  <si>
    <t>Vyměření přípojek na potrubí vyvedení a upevnění odpadních výpustek DN 100</t>
  </si>
  <si>
    <t>1579330899</t>
  </si>
  <si>
    <t>71</t>
  </si>
  <si>
    <t>721211403</t>
  </si>
  <si>
    <t>Podlahové vpusti s vodorovným odtokem DN 50/75 s kulovým kloubem</t>
  </si>
  <si>
    <t>906248354</t>
  </si>
  <si>
    <t>72</t>
  </si>
  <si>
    <t>721290112</t>
  </si>
  <si>
    <t xml:space="preserve">Zkouška těsnosti kanalizace  v objektech vodou DN 150 nebo DN 200</t>
  </si>
  <si>
    <t>-1143299418</t>
  </si>
  <si>
    <t>1,5+9,2+5,6+34,3+16</t>
  </si>
  <si>
    <t>73</t>
  </si>
  <si>
    <t>998721102</t>
  </si>
  <si>
    <t xml:space="preserve">Přesun hmot pro vnitřní kanalizace  stanovený z hmotnosti přesunovaného materiálu vodorovná dopravní vzdálenost do 50 m v objektech výšky přes 6 do 12 m</t>
  </si>
  <si>
    <t>1585605256</t>
  </si>
  <si>
    <t>74</t>
  </si>
  <si>
    <t>R721-0003</t>
  </si>
  <si>
    <t>Zvuková návleková izolace pro kanalizační potrubí DN 110</t>
  </si>
  <si>
    <t>1818565259</t>
  </si>
  <si>
    <t>75</t>
  </si>
  <si>
    <t>R721-0001</t>
  </si>
  <si>
    <t>Vyvední větracího potrubí nad střechu s větracím komínkem (1,5 m nad interiér) přes stávajcíí tvarovku, vč. obložení minerílní izolací a parotěsným utěsněním silikonem</t>
  </si>
  <si>
    <t>-354218926</t>
  </si>
  <si>
    <t>76</t>
  </si>
  <si>
    <t>R721-0002</t>
  </si>
  <si>
    <t>Zaslepení stávajícího odvětrání na střechu vč. vyplnění MW izolací</t>
  </si>
  <si>
    <t>1874732810</t>
  </si>
  <si>
    <t>722</t>
  </si>
  <si>
    <t>Zdravotechnika - vnitřní vodovod</t>
  </si>
  <si>
    <t>77</t>
  </si>
  <si>
    <t>722130801</t>
  </si>
  <si>
    <t xml:space="preserve">Demontáž potrubí z ocelových trubek pozinkovaných  závitových do DN 25</t>
  </si>
  <si>
    <t>1548425476</t>
  </si>
  <si>
    <t>"1NP"0,5*4</t>
  </si>
  <si>
    <t>"2NP"0,5*7</t>
  </si>
  <si>
    <t>78</t>
  </si>
  <si>
    <t>722170804</t>
  </si>
  <si>
    <t xml:space="preserve">Demontáž rozvodů vody z plastů  přes 25 do Ø 50 mm</t>
  </si>
  <si>
    <t>-1717956637</t>
  </si>
  <si>
    <t>"1NP"(0,5+0,1)*3+5,0*2+3,5+3,0+1,2+1,3+0,5+1,5+0,5*11+1,5*2</t>
  </si>
  <si>
    <t>"2NP"3,0*2+1,2*2+1,5+1,3*2+1,5+0,5*2+(0,225+1,6)*2+1,5*2</t>
  </si>
  <si>
    <t>79</t>
  </si>
  <si>
    <t>722174022</t>
  </si>
  <si>
    <t>Potrubí z plastových trubek z polypropylenu (PPR) svařovaných polyfuzně PN 20 (SDR 6) D 20 x 3,4</t>
  </si>
  <si>
    <t>89217492</t>
  </si>
  <si>
    <t>"1NP"0,5+0,15+4,1+1,5*2+1,3+0,9++1,4+0,9+0,8+0,5*3+2,5+0,5*5+1,5</t>
  </si>
  <si>
    <t>"2NP"2,5+0,5*5+1,5+1,3+0,8*2+1,6*2+1,0+4,0+1,5+0,5*2+0,8++0,9+0,9+1,3+1,6+0,9+1,0</t>
  </si>
  <si>
    <t>1,6*2+1,3*2+1,3+0,5*3+0,225+0,9+1,0+0,225+0,5+2,5+0,5*5</t>
  </si>
  <si>
    <t>80</t>
  </si>
  <si>
    <t>722174023</t>
  </si>
  <si>
    <t>Potrubí z plastových trubek z polypropylenu (PPR) svařovaných polyfuzně PN 20 (SDR 6) D 25 x 4,2</t>
  </si>
  <si>
    <t>43867408</t>
  </si>
  <si>
    <t>"1NP"1,6*3+1,4+3,5+2,0+1,0+1,6</t>
  </si>
  <si>
    <t>"2NP"1,6*2+5,8+1,6+0,8++2,0*2++1,6*2</t>
  </si>
  <si>
    <t>81</t>
  </si>
  <si>
    <t>722174024</t>
  </si>
  <si>
    <t>Potrubí z plastových trubek z polypropylenu (PPR) svařovaných polyfuzně PN 20 (SDR 6) D 32 x 5,4</t>
  </si>
  <si>
    <t>-131291180</t>
  </si>
  <si>
    <t>(0,5+0,15+3,5)*2</t>
  </si>
  <si>
    <t>82</t>
  </si>
  <si>
    <t>722181231</t>
  </si>
  <si>
    <t xml:space="preserve">Ochrana potrubí  termoizolačními trubicemi z pěnového polyetylenu PE přilepenými v příčných a podélných spojích, tloušťky izolace přes 9 do 13 mm, vnitřního průměru izolace DN do 22 mm</t>
  </si>
  <si>
    <t>-304654860</t>
  </si>
  <si>
    <t>83</t>
  </si>
  <si>
    <t>722181232</t>
  </si>
  <si>
    <t xml:space="preserve">Ochrana potrubí  termoizolačními trubicemi z pěnového polyetylenu PE přilepenými v příčných a podélných spojích, tloušťky izolace přes 9 do 13 mm, vnitřního průměru izolace DN přes 22 do 45 mm</t>
  </si>
  <si>
    <t>481747306</t>
  </si>
  <si>
    <t>32,9+8,3</t>
  </si>
  <si>
    <t>84</t>
  </si>
  <si>
    <t>722182013</t>
  </si>
  <si>
    <t>Podpůrný žlab pro potrubí průměru D 32</t>
  </si>
  <si>
    <t>-122978253</t>
  </si>
  <si>
    <t>"1NP"5,0+1,5++1,3</t>
  </si>
  <si>
    <t>"2NP"4,5</t>
  </si>
  <si>
    <t>85</t>
  </si>
  <si>
    <t>722190401</t>
  </si>
  <si>
    <t xml:space="preserve">Zřízení přípojek na potrubí  vyvedení a upevnění výpustek do DN 25</t>
  </si>
  <si>
    <t>-189268778</t>
  </si>
  <si>
    <t>86</t>
  </si>
  <si>
    <t>722220851</t>
  </si>
  <si>
    <t xml:space="preserve">Demontáž armatur závitových  s jedním závitem do G 3/4</t>
  </si>
  <si>
    <t>-138285914</t>
  </si>
  <si>
    <t>87</t>
  </si>
  <si>
    <t>722240101</t>
  </si>
  <si>
    <t xml:space="preserve">Armatury z plastických hmot  ventily (PPR) přímé DN 20</t>
  </si>
  <si>
    <t>-264379831</t>
  </si>
  <si>
    <t>"cirkulace kuchyňka 1NP"1</t>
  </si>
  <si>
    <t>88</t>
  </si>
  <si>
    <t>722240102</t>
  </si>
  <si>
    <t xml:space="preserve">Armatury z plastických hmot  ventily (PPR) přímé DN 25</t>
  </si>
  <si>
    <t>71437357</t>
  </si>
  <si>
    <t>"přívod do levé koupelny 2NP"2</t>
  </si>
  <si>
    <t>89</t>
  </si>
  <si>
    <t>722240103</t>
  </si>
  <si>
    <t xml:space="preserve">Armatury z plastických hmot  ventily (PPR) přímé DN 32</t>
  </si>
  <si>
    <t>2102445851</t>
  </si>
  <si>
    <t>"cirkulace kuchyňka 1NP"2</t>
  </si>
  <si>
    <t>90</t>
  </si>
  <si>
    <t>722290226</t>
  </si>
  <si>
    <t xml:space="preserve">Zkoušky, proplach a desinfekce vodovodního potrubí  zkoušky těsnosti vodovodního potrubí závitového do DN 50</t>
  </si>
  <si>
    <t>-1476827988</t>
  </si>
  <si>
    <t>91</t>
  </si>
  <si>
    <t>722290234</t>
  </si>
  <si>
    <t xml:space="preserve">Zkoušky, proplach a desinfekce vodovodního potrubí  proplach a desinfekce vodovodního potrubí do DN 80</t>
  </si>
  <si>
    <t>877297853</t>
  </si>
  <si>
    <t>65+32,9+8,3</t>
  </si>
  <si>
    <t>92</t>
  </si>
  <si>
    <t>722290822</t>
  </si>
  <si>
    <t xml:space="preserve">Vnitrostaveništní přemístění vybouraných (demontovaných) hmot  vnitřní vodovod vodorovně do 100 m v objektech výšky přes 6 do 12 m</t>
  </si>
  <si>
    <t>1578344640</t>
  </si>
  <si>
    <t>93</t>
  </si>
  <si>
    <t>998722102</t>
  </si>
  <si>
    <t xml:space="preserve">Přesun hmot pro vnitřní vodovod  stanovený z hmotnosti přesunovaného materiálu vodorovná dopravní vzdálenost do 50 m v objektech výšky přes 6 do 12 m</t>
  </si>
  <si>
    <t>-978266512</t>
  </si>
  <si>
    <t>94</t>
  </si>
  <si>
    <t>R722-0001</t>
  </si>
  <si>
    <t>D+M zátky stávajícího vodovodu po zrušení části trasy</t>
  </si>
  <si>
    <t>1570228338</t>
  </si>
  <si>
    <t>725</t>
  </si>
  <si>
    <t>Zdravotechnika - zařizovací předměty</t>
  </si>
  <si>
    <t>95</t>
  </si>
  <si>
    <t>725-0001</t>
  </si>
  <si>
    <t xml:space="preserve">Dmtž termostatického mísícího ventillu podomítkového k opětovnému užití </t>
  </si>
  <si>
    <t>975013691</t>
  </si>
  <si>
    <t>96</t>
  </si>
  <si>
    <t>725-0001a</t>
  </si>
  <si>
    <t xml:space="preserve">Mtž opětovná termostatického mísícího ventillu podomítkového k opětovnému užití </t>
  </si>
  <si>
    <t>-1366942879</t>
  </si>
  <si>
    <t>97</t>
  </si>
  <si>
    <t>725110811</t>
  </si>
  <si>
    <t xml:space="preserve">Demontáž klozetů  splachovacích s nádrží nebo tlakovým splachovačem</t>
  </si>
  <si>
    <t>soubor</t>
  </si>
  <si>
    <t>-325905730</t>
  </si>
  <si>
    <t>98</t>
  </si>
  <si>
    <t>725112022</t>
  </si>
  <si>
    <t>Zařízení záchodů klozety keramické závěsné na nosné stěny s hlubokým splachováním odpad vodorovný</t>
  </si>
  <si>
    <t>975950677</t>
  </si>
  <si>
    <t>99</t>
  </si>
  <si>
    <t>725813111</t>
  </si>
  <si>
    <t>Ventily rohové bez připojovací trubičky nebo flexi hadičky G 1/2</t>
  </si>
  <si>
    <t>-455129665</t>
  </si>
  <si>
    <t>5*3+5*3+3*2</t>
  </si>
  <si>
    <t>100</t>
  </si>
  <si>
    <t>725865312</t>
  </si>
  <si>
    <t>Zápachové uzávěrky zařizovacích předmětů pro vany sprchových koutů s kulovým kloubem na odtoku DN 40/50 a odpadním ventilem</t>
  </si>
  <si>
    <t>664831874</t>
  </si>
  <si>
    <t>101</t>
  </si>
  <si>
    <t>R725-0004</t>
  </si>
  <si>
    <t>Dopočet na kompletaci a materiál kloztetu dle PD</t>
  </si>
  <si>
    <t>-2115805307</t>
  </si>
  <si>
    <t>102</t>
  </si>
  <si>
    <t>725211615</t>
  </si>
  <si>
    <t>Umyvadla keramická bílá bez výtokových armatur připevněná na stěnu šrouby s krytem na sifon (polosloupem) 500 mm</t>
  </si>
  <si>
    <t>142384938</t>
  </si>
  <si>
    <t>103</t>
  </si>
  <si>
    <t>R725-0006</t>
  </si>
  <si>
    <t>Dopočet na kompletaci a materiál umycadla dětského dle PD</t>
  </si>
  <si>
    <t>964807809</t>
  </si>
  <si>
    <t>104</t>
  </si>
  <si>
    <t>725241213</t>
  </si>
  <si>
    <t>Sprchové vaničky z litého polymermramoru čtvercové 900x900 mm</t>
  </si>
  <si>
    <t>807225500</t>
  </si>
  <si>
    <t>105</t>
  </si>
  <si>
    <t>725822611</t>
  </si>
  <si>
    <t>Baterie umyvadlové stojánkové pákové bez výpusti</t>
  </si>
  <si>
    <t>958057016</t>
  </si>
  <si>
    <t>106</t>
  </si>
  <si>
    <t>725822612</t>
  </si>
  <si>
    <t>Baterie umyvadlové stojánkové pákové s výpustí</t>
  </si>
  <si>
    <t>891131891</t>
  </si>
  <si>
    <t>107</t>
  </si>
  <si>
    <t>725841311</t>
  </si>
  <si>
    <t>Baterie sprchové nástěnné pákové</t>
  </si>
  <si>
    <t>-73532240</t>
  </si>
  <si>
    <t>108</t>
  </si>
  <si>
    <t>R725-0007</t>
  </si>
  <si>
    <t>63539115</t>
  </si>
  <si>
    <t>109</t>
  </si>
  <si>
    <t>725861102</t>
  </si>
  <si>
    <t>Zápachové uzávěrky zařizovacích předmětů pro umyvadla DN 40</t>
  </si>
  <si>
    <t>1972703586</t>
  </si>
  <si>
    <t>110</t>
  </si>
  <si>
    <t>725865411</t>
  </si>
  <si>
    <t>Zápachové uzávěrky zařizovacích předmětů pro pisoáry DN 32/40</t>
  </si>
  <si>
    <t>-1828813776</t>
  </si>
  <si>
    <t>111</t>
  </si>
  <si>
    <t>725121523</t>
  </si>
  <si>
    <t>Pisoárové záchodky keramické automatické pro bateriové napájení</t>
  </si>
  <si>
    <t>1220585461</t>
  </si>
  <si>
    <t>112</t>
  </si>
  <si>
    <t>R725-0005</t>
  </si>
  <si>
    <t>Dopočet na kompletaci a materiál pisoáru dle PD</t>
  </si>
  <si>
    <t>1201310015</t>
  </si>
  <si>
    <t>113</t>
  </si>
  <si>
    <t>725291641</t>
  </si>
  <si>
    <t xml:space="preserve">Doplňky zařízení koupelen a záchodů  nerezové madlo sprchové 750 x 450 mm</t>
  </si>
  <si>
    <t>720454458</t>
  </si>
  <si>
    <t>114</t>
  </si>
  <si>
    <t>725291642</t>
  </si>
  <si>
    <t xml:space="preserve">Doplňky zařízení koupelen a záchodů  nerezové sedačky do sprchy</t>
  </si>
  <si>
    <t>1446727573</t>
  </si>
  <si>
    <t>115</t>
  </si>
  <si>
    <t>725210821</t>
  </si>
  <si>
    <t xml:space="preserve">Demontáž umyvadel  bez výtokových armatur umyvadel</t>
  </si>
  <si>
    <t>-809507796</t>
  </si>
  <si>
    <t>116</t>
  </si>
  <si>
    <t>725240811</t>
  </si>
  <si>
    <t xml:space="preserve">Demontáž sprchových kabin a vaniček  bez výtokových armatur kabin</t>
  </si>
  <si>
    <t>-1029067715</t>
  </si>
  <si>
    <t>117</t>
  </si>
  <si>
    <t>725820802</t>
  </si>
  <si>
    <t xml:space="preserve">Demontáž baterií  stojánkových do 1 otvoru</t>
  </si>
  <si>
    <t>914506463</t>
  </si>
  <si>
    <t>118</t>
  </si>
  <si>
    <t>725840850</t>
  </si>
  <si>
    <t xml:space="preserve">Demontáž baterií sprchových  diferenciálních do G 3/4 x 1</t>
  </si>
  <si>
    <t>247576618</t>
  </si>
  <si>
    <t>119</t>
  </si>
  <si>
    <t>R725-0100</t>
  </si>
  <si>
    <t>D+M Zrcadlo 300/450</t>
  </si>
  <si>
    <t>2094635758</t>
  </si>
  <si>
    <t>120</t>
  </si>
  <si>
    <t>R725-0101</t>
  </si>
  <si>
    <t>D+M Zásobník na tekuté mýdlo - pevná nákupní cena zásobníku je 200 Kč/kus bez DPH</t>
  </si>
  <si>
    <t>654924929</t>
  </si>
  <si>
    <t>121</t>
  </si>
  <si>
    <t>R725-0102</t>
  </si>
  <si>
    <t>D+M Zástěna mezi WC dle PD</t>
  </si>
  <si>
    <t>-1918214949</t>
  </si>
  <si>
    <t>122</t>
  </si>
  <si>
    <t>R725-0103</t>
  </si>
  <si>
    <t>D+M Držák WC papíru - pevná nákupní cena držáku 400 Kč/kus bez DPH</t>
  </si>
  <si>
    <t>-151810273</t>
  </si>
  <si>
    <t>123</t>
  </si>
  <si>
    <t>R725-0104</t>
  </si>
  <si>
    <t>D+M Záchodová štětka závěsná - pevná nákupní cena štětky je 400 Kč/kus bez DPH</t>
  </si>
  <si>
    <t>1058394623</t>
  </si>
  <si>
    <t>733</t>
  </si>
  <si>
    <t>Ústřední vytápění - rozvodné potrubí</t>
  </si>
  <si>
    <t>124</t>
  </si>
  <si>
    <t>634661111</t>
  </si>
  <si>
    <t>Výplň dilatačních spar mazanin silikonovým tmelem, šířka spáry do 5 mm</t>
  </si>
  <si>
    <t>-2058290068</t>
  </si>
  <si>
    <t>7,73*2+3,0*6+5,4*2+1,5*6-0,8*3+1,0*2*3</t>
  </si>
  <si>
    <t>125</t>
  </si>
  <si>
    <t>733120815</t>
  </si>
  <si>
    <t xml:space="preserve">Demontáž potrubí z trubek ocelových hladkých  Ø do 38</t>
  </si>
  <si>
    <t>-1618538602</t>
  </si>
  <si>
    <t>(5,0+3,0+(3,025+0,225+0,5)*2+1,0*3+0,8*8)*2</t>
  </si>
  <si>
    <t>126</t>
  </si>
  <si>
    <t>733191903</t>
  </si>
  <si>
    <t xml:space="preserve">Opravy rozvodů potrubí z trubek ocelových  závitových normálních i zesílených montáž DN 15</t>
  </si>
  <si>
    <t>267278930</t>
  </si>
  <si>
    <t>127</t>
  </si>
  <si>
    <t>733191913</t>
  </si>
  <si>
    <t xml:space="preserve">Opravy rozvodů potrubí z trubek ocelových  závitových normálních i zesílených zaslepení skováním a zavařením DN 15</t>
  </si>
  <si>
    <t>-915984710</t>
  </si>
  <si>
    <t>128</t>
  </si>
  <si>
    <t>733191923</t>
  </si>
  <si>
    <t xml:space="preserve">Opravy rozvodů potrubí z trubek ocelových  závitových normálních i zesílených navaření odbočky na stávající potrubí, odbočka DN 15</t>
  </si>
  <si>
    <t>-389978318</t>
  </si>
  <si>
    <t>129</t>
  </si>
  <si>
    <t>733223102</t>
  </si>
  <si>
    <t>Potrubí z trubek měděných tvrdých spojovaných měkkým pájením Ø 15/1</t>
  </si>
  <si>
    <t>1504671964</t>
  </si>
  <si>
    <t>(1,4+1,4+3,5+0,5*7)*2</t>
  </si>
  <si>
    <t>"napojení tělesa v sousedním skladu"(1,0+0,5)*2*3</t>
  </si>
  <si>
    <t>"oprava v šatně" 1,0*2</t>
  </si>
  <si>
    <t>130</t>
  </si>
  <si>
    <t>733223103</t>
  </si>
  <si>
    <t>Potrubí z trubek měděných tvrdých spojovaných měkkým pájením Ø 18/1</t>
  </si>
  <si>
    <t>-1299666160</t>
  </si>
  <si>
    <t>(1,6+1,6+0,5+0,225+3,025)*2</t>
  </si>
  <si>
    <t>131</t>
  </si>
  <si>
    <t>733223104</t>
  </si>
  <si>
    <t>Potrubí z trubek měděných tvrdých spojovaných měkkým pájením Ø 22/1</t>
  </si>
  <si>
    <t>990022805</t>
  </si>
  <si>
    <t>(0,5+5,0)*2</t>
  </si>
  <si>
    <t>132</t>
  </si>
  <si>
    <t>733223105</t>
  </si>
  <si>
    <t>Potrubí z trubek měděných tvrdých spojovaných měkkým pájením Ø 28/1,5</t>
  </si>
  <si>
    <t>1456010523</t>
  </si>
  <si>
    <t>2,8*2</t>
  </si>
  <si>
    <t>133</t>
  </si>
  <si>
    <t>733224222</t>
  </si>
  <si>
    <t>Potrubí z trubek měděných Příplatek k cenám za zhotovení přípojky z trubek měděných Ø 15/1</t>
  </si>
  <si>
    <t>118570717</t>
  </si>
  <si>
    <t>2*3</t>
  </si>
  <si>
    <t>134</t>
  </si>
  <si>
    <t>733224224</t>
  </si>
  <si>
    <t>Potrubí z trubek měděných Příplatek k cenám za zhotovení přípojky z trubek měděných Ø 22/1</t>
  </si>
  <si>
    <t>-1936029688</t>
  </si>
  <si>
    <t>135</t>
  </si>
  <si>
    <t>733224225</t>
  </si>
  <si>
    <t>Potrubí z trubek měděných Příplatek k cenám za zhotovení přípojky z trubek měděných Ø 28/1,5</t>
  </si>
  <si>
    <t>91116936</t>
  </si>
  <si>
    <t>136</t>
  </si>
  <si>
    <t>733291101</t>
  </si>
  <si>
    <t xml:space="preserve">Zkoušky těsnosti potrubí z trubek měděných  Ø do 35/1,5</t>
  </si>
  <si>
    <t>1562726136</t>
  </si>
  <si>
    <t>19,6+13,9+11+5,6</t>
  </si>
  <si>
    <t>137</t>
  </si>
  <si>
    <t>733811251</t>
  </si>
  <si>
    <t>Ochrana potrubí termoizolačními trubicemi z pěnového polyetylenu PE přilepenými v příčných a podélných spojích, tloušťky izolace přes 20 do 25 mm, vnitřního průměru izolace DN do 22 mm</t>
  </si>
  <si>
    <t>2022929916</t>
  </si>
  <si>
    <t>19,6+13,9+11</t>
  </si>
  <si>
    <t>138</t>
  </si>
  <si>
    <t>733811252</t>
  </si>
  <si>
    <t>Ochrana potrubí termoizolačními trubicemi z pěnového polyetylenu PE přilepenými v příčných a podélných spojích, tloušťky izolace přes 20 do 25 mm, vnitřního průměru izolace DN přes 22 do 45 mm</t>
  </si>
  <si>
    <t>-248055453</t>
  </si>
  <si>
    <t>5,6</t>
  </si>
  <si>
    <t>139</t>
  </si>
  <si>
    <t>998733102</t>
  </si>
  <si>
    <t xml:space="preserve">Přesun hmot pro rozvody potrubí  stanovený z hmotnosti přesunovaného materiálu vodorovná dopravní vzdálenost do 50 m v objektech výšky přes 6 do 12 m</t>
  </si>
  <si>
    <t>490358919</t>
  </si>
  <si>
    <t>734</t>
  </si>
  <si>
    <t>Ústřední vytápění - armatury</t>
  </si>
  <si>
    <t>140</t>
  </si>
  <si>
    <t>734211112</t>
  </si>
  <si>
    <t>Ventily odvzdušňovací závitové otopných těles PN 6 do 120°C G 1/4</t>
  </si>
  <si>
    <t>1992073892</t>
  </si>
  <si>
    <t>141</t>
  </si>
  <si>
    <t>734221682</t>
  </si>
  <si>
    <t>Ventily regulační závitové hlavice termostatické, pro ovládání ventilů PN 10 do 110°C kapalinové otopných těles VK</t>
  </si>
  <si>
    <t>188206655</t>
  </si>
  <si>
    <t>142</t>
  </si>
  <si>
    <t>734261406</t>
  </si>
  <si>
    <t>Šroubení připojovací armatury radiátorů VK PN 10 do 110°C, regulační uzavíratelné přímé G 1/2 x 18</t>
  </si>
  <si>
    <t>-270378034</t>
  </si>
  <si>
    <t>143</t>
  </si>
  <si>
    <t>998734102</t>
  </si>
  <si>
    <t xml:space="preserve">Přesun hmot pro armatury  stanovený z hmotnosti přesunovaného materiálu vodorovná dopravní vzdálenost do 50 m v objektech výšky přes 6 do 12 m</t>
  </si>
  <si>
    <t>-176194491</t>
  </si>
  <si>
    <t>735</t>
  </si>
  <si>
    <t>Ústřední vytápění - otopná tělesa</t>
  </si>
  <si>
    <t>144</t>
  </si>
  <si>
    <t>735111810</t>
  </si>
  <si>
    <t xml:space="preserve">Demontáž otopných těles litinových  článkových</t>
  </si>
  <si>
    <t>-1703027650</t>
  </si>
  <si>
    <t>0,8*0,6*9</t>
  </si>
  <si>
    <t>145</t>
  </si>
  <si>
    <t>735152493</t>
  </si>
  <si>
    <t>Otopná tělesa panelová VK dvoudesková PN 1,0 MPa, T do 110°C s jednou přídavnou přestupní plochou výšky tělesa 900 mm stavební délky / výkonu 600 mm / 1052 W</t>
  </si>
  <si>
    <t>-294725504</t>
  </si>
  <si>
    <t>146</t>
  </si>
  <si>
    <t>R735-0001M</t>
  </si>
  <si>
    <t>Příplatek za provedení PLAN</t>
  </si>
  <si>
    <t>1714269560</t>
  </si>
  <si>
    <t>147</t>
  </si>
  <si>
    <t>735191910</t>
  </si>
  <si>
    <t xml:space="preserve">Ostatní opravy otopných těles  napuštění vody do otopného systému včetně potrubí (bez kotle a ohříváků) otopných těles</t>
  </si>
  <si>
    <t>-646700860</t>
  </si>
  <si>
    <t>148</t>
  </si>
  <si>
    <t>735494811</t>
  </si>
  <si>
    <t xml:space="preserve">Vypuštění vody z otopných soustav  bez kotlů, ohříváků, zásobníků a nádrží</t>
  </si>
  <si>
    <t>-1313933403</t>
  </si>
  <si>
    <t>149</t>
  </si>
  <si>
    <t>998735102</t>
  </si>
  <si>
    <t xml:space="preserve">Přesun hmot pro otopná tělesa  stanovený z hmotnosti přesunovaného materiálu vodorovná dopravní vzdálenost do 50 m v objektech výšky přes 6 do 12 m</t>
  </si>
  <si>
    <t>68373619</t>
  </si>
  <si>
    <t>741</t>
  </si>
  <si>
    <t>Elektroinstalace - silnoproud</t>
  </si>
  <si>
    <t>150</t>
  </si>
  <si>
    <t>741110521</t>
  </si>
  <si>
    <t>Montáž lišt a kanálků elektroinstalačních se spojkami, ohyby a rohy a s nasunutím do krabic vkládacích bez víčka, šířky do 60 mm</t>
  </si>
  <si>
    <t>-1488979658</t>
  </si>
  <si>
    <t>(3,0+1,5+2,0)*3</t>
  </si>
  <si>
    <t>151</t>
  </si>
  <si>
    <t>34571812</t>
  </si>
  <si>
    <t>lišta elektroinstalační nosná pro vnitřní vedení děrovaná plastová, 20x10 mm</t>
  </si>
  <si>
    <t>99985344</t>
  </si>
  <si>
    <t>152</t>
  </si>
  <si>
    <t>741111821</t>
  </si>
  <si>
    <t>Demontáž elektroinstalačních trubek plastových ohebných, uložených pevně, vnější Ø do 50 mm</t>
  </si>
  <si>
    <t>-1073475113</t>
  </si>
  <si>
    <t>(4,0+2,0+1,5*2)*3</t>
  </si>
  <si>
    <t>153</t>
  </si>
  <si>
    <t>741112001</t>
  </si>
  <si>
    <t>Montáž krabic elektroinstalačních bez napojení na trubky a lišty, demontáže a montáže víčka a přístroje protahovacích nebo odbočných zapuštěných plastových kruhových</t>
  </si>
  <si>
    <t>1675785764</t>
  </si>
  <si>
    <t>154</t>
  </si>
  <si>
    <t>34571521</t>
  </si>
  <si>
    <t>krabice univerzální rozvodná z PH s víčkem a svorkovnicí krabicovou šroubovací s vodiči 12x4mm2 D 73,5mm x 43mm</t>
  </si>
  <si>
    <t>2043015158</t>
  </si>
  <si>
    <t>155</t>
  </si>
  <si>
    <t>34571551</t>
  </si>
  <si>
    <t>víčko krabic z PH, D 80 mm</t>
  </si>
  <si>
    <t>-891118087</t>
  </si>
  <si>
    <t>156</t>
  </si>
  <si>
    <t>741112021</t>
  </si>
  <si>
    <t>Montáž krabic elektroinstalačních bez napojení na trubky a lišty, demontáže a montáže víčka a přístroje protahovacích nebo odbočných nástěnných plastových čtyřhranných, vel. do 100x100 mm</t>
  </si>
  <si>
    <t>43048888</t>
  </si>
  <si>
    <t>157</t>
  </si>
  <si>
    <t>34571524</t>
  </si>
  <si>
    <t>krabice přístrojová odbočná s víčkem z PH, 132x132 mm, hloubka 72 mm</t>
  </si>
  <si>
    <t>353441783</t>
  </si>
  <si>
    <t>158</t>
  </si>
  <si>
    <t>741112061</t>
  </si>
  <si>
    <t>Montáž krabic elektroinstalačních bez napojení na trubky a lišty, demontáže a montáže víčka a přístroje přístrojových zapuštěných plastových kruhových</t>
  </si>
  <si>
    <t>-179939632</t>
  </si>
  <si>
    <t>159</t>
  </si>
  <si>
    <t>34571519</t>
  </si>
  <si>
    <t>krabice univerzální odbočná z PH s víčkem, D 73,5 mm x 43 mm</t>
  </si>
  <si>
    <t>762108936</t>
  </si>
  <si>
    <t>160</t>
  </si>
  <si>
    <t>741120001</t>
  </si>
  <si>
    <t>Montáž vodičů izolovaných měděných bez ukončení uložených pod omítku plných a laněných (CY), průřezu žíly 0,35 až 6 mm2</t>
  </si>
  <si>
    <t>-1993302062</t>
  </si>
  <si>
    <t>(0,5+1,0+1,6+1,6)*3</t>
  </si>
  <si>
    <t>161</t>
  </si>
  <si>
    <t>741120101</t>
  </si>
  <si>
    <t>Montáž vodičů izolovaných měděných bez ukončení uložených v trubkách nebo lištách zatažených plných a laněných s PVC pláštěm, bezhalogenových, ohniodolných (CY, CHAH-R(V)) průřezu žíly 0,15 až 16 mm2</t>
  </si>
  <si>
    <t>-1194949002</t>
  </si>
  <si>
    <t>(1,5+1,2*3)*3</t>
  </si>
  <si>
    <t>162</t>
  </si>
  <si>
    <t>34140840</t>
  </si>
  <si>
    <t>vodič izolovaný s Cu jádrem 1,50mm2</t>
  </si>
  <si>
    <t>-27273936</t>
  </si>
  <si>
    <t>"CYKY"(14,1+15,3)*1,2</t>
  </si>
  <si>
    <t>163</t>
  </si>
  <si>
    <t>741120201</t>
  </si>
  <si>
    <t>Montáž vodičů izolovaných měděných bez ukončení uložených volně plných a laněných s PVC pláštěm, bezhalogenových, ohniodolných (CY, CHAH-R(V)) průřezu žíly 1,5 až 16 mm2</t>
  </si>
  <si>
    <t>2077355675</t>
  </si>
  <si>
    <t>31,5+9</t>
  </si>
  <si>
    <t>164</t>
  </si>
  <si>
    <t>34140841</t>
  </si>
  <si>
    <t>vodič izolovaný s Cu jádrem 2,50mm2</t>
  </si>
  <si>
    <t>1997011608</t>
  </si>
  <si>
    <t>"CYY"(1,5+1,0+5,0+3,0)*3</t>
  </si>
  <si>
    <t>165</t>
  </si>
  <si>
    <t>34140842</t>
  </si>
  <si>
    <t>vodič izolovaný s Cu jádrem 4mm2</t>
  </si>
  <si>
    <t>-1878262355</t>
  </si>
  <si>
    <t>"CYY"3,0*3</t>
  </si>
  <si>
    <t>166</t>
  </si>
  <si>
    <t>741128004</t>
  </si>
  <si>
    <t>Ostatní práce při montáži vodičů a kabelů úpravy vodičů a kabelů vyhledání volného páru vedení</t>
  </si>
  <si>
    <t>319931332</t>
  </si>
  <si>
    <t>167</t>
  </si>
  <si>
    <t>741130001</t>
  </si>
  <si>
    <t>Ukončení vodičů izolovaných s označením a zapojením v rozváděči nebo na přístroji, průřezu žíly do 2,5 mm2</t>
  </si>
  <si>
    <t>-1038282367</t>
  </si>
  <si>
    <t>8*3</t>
  </si>
  <si>
    <t>168</t>
  </si>
  <si>
    <t>741130021</t>
  </si>
  <si>
    <t>Ukončení vodičů izolovaných s označením a zapojením na svorkovnici s otevřením a uzavřením krytu, průřezu žíly do 2,5 mm2</t>
  </si>
  <si>
    <t>-372429210</t>
  </si>
  <si>
    <t>6*3*3</t>
  </si>
  <si>
    <t>169</t>
  </si>
  <si>
    <t>741310001</t>
  </si>
  <si>
    <t>Montáž spínačů jedno nebo dvoupólových nástěnných se zapojením vodičů, pro prostředí normální vypínačů, řazení 1-jednopólových</t>
  </si>
  <si>
    <t>-930795702</t>
  </si>
  <si>
    <t>170</t>
  </si>
  <si>
    <t>34535512</t>
  </si>
  <si>
    <t>spínač jednopólový 10A bílý</t>
  </si>
  <si>
    <t>-1203943441</t>
  </si>
  <si>
    <t>171</t>
  </si>
  <si>
    <t>34536700</t>
  </si>
  <si>
    <t>rámeček pro spínače a zásuvky 3901A-B10 jednonásobný</t>
  </si>
  <si>
    <t>-130421860</t>
  </si>
  <si>
    <t>172</t>
  </si>
  <si>
    <t>741311813</t>
  </si>
  <si>
    <t>Demontáž spínačů bez zachování funkčnosti (do suti) nástěnných, pro prostředí normální do 10 A, připojení šroubové do 2 svorek</t>
  </si>
  <si>
    <t>-333821813</t>
  </si>
  <si>
    <t>173</t>
  </si>
  <si>
    <t>741371841</t>
  </si>
  <si>
    <t>Demontáž svítidel bez zachování funkčnosti (do suti) v bytových nebo společenských místnostech se standardní paticí (E27, T5, GU10) přisazených, ploše do 0,09 m2</t>
  </si>
  <si>
    <t>326144976</t>
  </si>
  <si>
    <t>174</t>
  </si>
  <si>
    <t>741372062</t>
  </si>
  <si>
    <t>Montáž svítidel LED se zapojením vodičů bytových nebo společenských místností přisazených stropních panelových, obsahu přes 0,09 do 0,36 m2</t>
  </si>
  <si>
    <t>1958528608</t>
  </si>
  <si>
    <t>3*3</t>
  </si>
  <si>
    <t>175</t>
  </si>
  <si>
    <t>R741-0001</t>
  </si>
  <si>
    <t>D - stropní LED svítidlo do kazetového stropu 600/600 dle PD</t>
  </si>
  <si>
    <t>1671484779</t>
  </si>
  <si>
    <t>176</t>
  </si>
  <si>
    <t>741810001</t>
  </si>
  <si>
    <t>Zkoušky a prohlídky elektrických rozvodů a zařízení celková prohlídka a vyhotovení revizní zprávy pro objem montážních prací do 100 tis. Kč</t>
  </si>
  <si>
    <t>2056058635</t>
  </si>
  <si>
    <t>763</t>
  </si>
  <si>
    <t>Konstrukce suché výstavby</t>
  </si>
  <si>
    <t>177</t>
  </si>
  <si>
    <t>763135101</t>
  </si>
  <si>
    <t>Montáž sádrokartonového podhledu kazetového demontovatelného, velikosti kazet 600x600 mm včetně zavěšené nosné konstrukce viditelné</t>
  </si>
  <si>
    <t>122691040</t>
  </si>
  <si>
    <t>178</t>
  </si>
  <si>
    <t>59030570</t>
  </si>
  <si>
    <t>podhled kazetový bez děrování viditelný rastr tl 10mm 600x600mm</t>
  </si>
  <si>
    <t>1806742119</t>
  </si>
  <si>
    <t>45,9*1,05 'Přepočtené koeficientem množství</t>
  </si>
  <si>
    <t>179</t>
  </si>
  <si>
    <t>998763302</t>
  </si>
  <si>
    <t xml:space="preserve">Přesun hmot pro konstrukce montované z desek  sádrokartonových, sádrovláknitých, cementovláknitých nebo cementových stanovený z hmotnosti přesunovaného materiálu vodorovná dopravní vzdálenost do 50 m v objektech výšky přes 6 do 12 m</t>
  </si>
  <si>
    <t>-2059114164</t>
  </si>
  <si>
    <t>766</t>
  </si>
  <si>
    <t>Konstrukce truhlářské</t>
  </si>
  <si>
    <t>180</t>
  </si>
  <si>
    <t>766660001</t>
  </si>
  <si>
    <t>Montáž dveřních křídel dřevěných nebo plastových otevíravých do ocelové zárubně povrchově upravených jednokřídlových, šířky do 800 mm</t>
  </si>
  <si>
    <t>-1103733128</t>
  </si>
  <si>
    <t>181</t>
  </si>
  <si>
    <t>MSN.0012521.URS</t>
  </si>
  <si>
    <t>dveře dřevěné vnitřní hladké plné 1křídlové bílé, lak 80x197cm</t>
  </si>
  <si>
    <t>-1754552667</t>
  </si>
  <si>
    <t>182</t>
  </si>
  <si>
    <t>MSN.0012678.URS</t>
  </si>
  <si>
    <t>dveře vnitřní hladké ze2/3 zasklené 1křídlové bílé, lak 60x197 cm</t>
  </si>
  <si>
    <t>1524645381</t>
  </si>
  <si>
    <t>183</t>
  </si>
  <si>
    <t>61160706</t>
  </si>
  <si>
    <t>dveře vnitřní hladké z 2/3 zasklené 1křídlové bílé 80x197cm</t>
  </si>
  <si>
    <t>-1380908306</t>
  </si>
  <si>
    <t>184</t>
  </si>
  <si>
    <t>766660729</t>
  </si>
  <si>
    <t>Montáž dveřních doplňků dveřního kování interiérového štítku s klikou</t>
  </si>
  <si>
    <t>532776335</t>
  </si>
  <si>
    <t>185</t>
  </si>
  <si>
    <t>R766-0005</t>
  </si>
  <si>
    <t>D kliky se štítkem kovové</t>
  </si>
  <si>
    <t>1587481048</t>
  </si>
  <si>
    <t>186</t>
  </si>
  <si>
    <t>R766-0006</t>
  </si>
  <si>
    <t xml:space="preserve">D - zámek cylindrický </t>
  </si>
  <si>
    <t>-797514502</t>
  </si>
  <si>
    <t>0,00333333333333333*600 'Přepočtené koeficientem množství</t>
  </si>
  <si>
    <t>187</t>
  </si>
  <si>
    <t>766691914</t>
  </si>
  <si>
    <t xml:space="preserve">Ostatní práce  vyvěšení nebo zavěšení křídel s případným uložením a opětovným zavěšením po provedení stavebních změn dřevěných dveřních, plochy do 2 m2</t>
  </si>
  <si>
    <t>-418619440</t>
  </si>
  <si>
    <t>"1NP"2+2+"2NP"2+2</t>
  </si>
  <si>
    <t>188</t>
  </si>
  <si>
    <t>998766102</t>
  </si>
  <si>
    <t>Přesun hmot pro konstrukce truhlářské stanovený z hmotnosti přesunovaného materiálu vodorovná dopravní vzdálenost do 50 m v objektech výšky přes 6 do 12 m</t>
  </si>
  <si>
    <t>159937891</t>
  </si>
  <si>
    <t>189</t>
  </si>
  <si>
    <t>R766-0001</t>
  </si>
  <si>
    <t>Demontáž dřevěného krytu radiátorů k opětovnému užití</t>
  </si>
  <si>
    <t>-236347908</t>
  </si>
  <si>
    <t>190</t>
  </si>
  <si>
    <t>R766-0002</t>
  </si>
  <si>
    <t>Dmtž dřevěných věšáků a jejich opětovná montáž</t>
  </si>
  <si>
    <t>519539781</t>
  </si>
  <si>
    <t>191</t>
  </si>
  <si>
    <t>R766-0003</t>
  </si>
  <si>
    <t>Mtž a dmtž protiprachové příčky (oddělění třídy)</t>
  </si>
  <si>
    <t>2013654891</t>
  </si>
  <si>
    <t>"1.NP"(4,5+2,0+"chodba k reditelne"1,5)*3,025</t>
  </si>
  <si>
    <t>"2.NP"(4,5+2,0+4,0+2,0)*3,025</t>
  </si>
  <si>
    <t>192</t>
  </si>
  <si>
    <t>R766-0004</t>
  </si>
  <si>
    <t>Příplatek za bezpečnostní sklo u dveřní výplně</t>
  </si>
  <si>
    <t>1982944040</t>
  </si>
  <si>
    <t>771</t>
  </si>
  <si>
    <t>Podlahy z dlaždic</t>
  </si>
  <si>
    <t>193</t>
  </si>
  <si>
    <t>771111011</t>
  </si>
  <si>
    <t>Příprava podkladu před provedením dlažby vysátí podlah</t>
  </si>
  <si>
    <t>18471515</t>
  </si>
  <si>
    <t>194</t>
  </si>
  <si>
    <t>771573916</t>
  </si>
  <si>
    <t xml:space="preserve">Opravy podlah z dlaždic keramických  lepených při velikosti dlaždic přes 22 do 25 ks/m2</t>
  </si>
  <si>
    <t>950462731</t>
  </si>
  <si>
    <t>195</t>
  </si>
  <si>
    <t>771574115</t>
  </si>
  <si>
    <t>Montáž podlah z dlaždic keramických lepených flexibilním lepidlem maloformátových hladkých přes 22 do 25 ks/m2</t>
  </si>
  <si>
    <t>-1436309190</t>
  </si>
  <si>
    <t>196</t>
  </si>
  <si>
    <t>R771-0001M</t>
  </si>
  <si>
    <t>Dlaždice keramická dle PD</t>
  </si>
  <si>
    <t>1737170642</t>
  </si>
  <si>
    <t>197</t>
  </si>
  <si>
    <t>R771-0002M</t>
  </si>
  <si>
    <t>Dlaždice keramická Taurus - oprava UT v šatně - pevná cena k ocenění 400,- Kč/m2</t>
  </si>
  <si>
    <t>1080798141</t>
  </si>
  <si>
    <t>198</t>
  </si>
  <si>
    <t>771591112</t>
  </si>
  <si>
    <t>Izolace podlahy pod dlažbu nátěrem nebo stěrkou ve dvou vrstvách</t>
  </si>
  <si>
    <t>1501099564</t>
  </si>
  <si>
    <t>1,1*1,1*3</t>
  </si>
  <si>
    <t>199</t>
  </si>
  <si>
    <t>771591115</t>
  </si>
  <si>
    <t>Podlahy - dokončovací práce spárování silikonem</t>
  </si>
  <si>
    <t>-603969228</t>
  </si>
  <si>
    <t>200</t>
  </si>
  <si>
    <t>771591264</t>
  </si>
  <si>
    <t>Izolace podlahy pod dlažbu těsnícími izolačními pásy mezi podlahou a stěnu</t>
  </si>
  <si>
    <t>353675840</t>
  </si>
  <si>
    <t>1,1*2*3</t>
  </si>
  <si>
    <t>201</t>
  </si>
  <si>
    <t>998771102</t>
  </si>
  <si>
    <t>Přesun hmot pro podlahy z dlaždic stanovený z hmotnosti přesunovaného materiálu vodorovná dopravní vzdálenost do 50 m v objektech výšky přes 6 do 12 m</t>
  </si>
  <si>
    <t>-1386113188</t>
  </si>
  <si>
    <t>776</t>
  </si>
  <si>
    <t>Podlahy povlakové</t>
  </si>
  <si>
    <t>202</t>
  </si>
  <si>
    <t>776201911</t>
  </si>
  <si>
    <t xml:space="preserve">Ostatní opravy  výměna poškozené povlakové podlahoviny bez podložky, s vyříznutím a očistěním podkladu plochy přes 0,25 do 0,50 m2</t>
  </si>
  <si>
    <t>-1439765398</t>
  </si>
  <si>
    <t>0,8*0,3*3</t>
  </si>
  <si>
    <t>203</t>
  </si>
  <si>
    <t>28412285</t>
  </si>
  <si>
    <t>krytina podlahová heterogenní tl 2mm</t>
  </si>
  <si>
    <t>-28045849</t>
  </si>
  <si>
    <t>0,72*1,5 'Přepočtené koeficientem množství</t>
  </si>
  <si>
    <t>204</t>
  </si>
  <si>
    <t>776411111</t>
  </si>
  <si>
    <t>Montáž soklíků lepením obvodových, výšky do 80 mm</t>
  </si>
  <si>
    <t>1805239323</t>
  </si>
  <si>
    <t>(0,3+0,1)*2*3</t>
  </si>
  <si>
    <t>205</t>
  </si>
  <si>
    <t>28411003</t>
  </si>
  <si>
    <t>lišta soklová PVC 30x30mm</t>
  </si>
  <si>
    <t>-1211713165</t>
  </si>
  <si>
    <t>2,4*1,02 'Přepočtené koeficientem množství</t>
  </si>
  <si>
    <t>206</t>
  </si>
  <si>
    <t>776421312</t>
  </si>
  <si>
    <t>Montáž lišt přechodových šroubovaných</t>
  </si>
  <si>
    <t>-1898316717</t>
  </si>
  <si>
    <t>0,8*3</t>
  </si>
  <si>
    <t>207</t>
  </si>
  <si>
    <t>55343120</t>
  </si>
  <si>
    <t>profil přechodový Al vrtaný 30mm stříbro</t>
  </si>
  <si>
    <t>-81768738</t>
  </si>
  <si>
    <t>208</t>
  </si>
  <si>
    <t>998776102</t>
  </si>
  <si>
    <t xml:space="preserve">Přesun hmot pro podlahy povlakové  stanovený z hmotnosti přesunovaného materiálu vodorovná dopravní vzdálenost do 50 m v objektech výšky přes 6 do 12 m</t>
  </si>
  <si>
    <t>1719369990</t>
  </si>
  <si>
    <t>781</t>
  </si>
  <si>
    <t>Dokončovací práce - obklady</t>
  </si>
  <si>
    <t>209</t>
  </si>
  <si>
    <t>781111011</t>
  </si>
  <si>
    <t>Příprava podkladu před provedením obkladu oprášení (ometení) stěny</t>
  </si>
  <si>
    <t>1065566120</t>
  </si>
  <si>
    <t>"1NP"(0,9+1,975+1,45*2+0,125*2+1,575+3,1+1,625)*2,2</t>
  </si>
  <si>
    <t>1,5*1,2*4-0,8*2,0</t>
  </si>
  <si>
    <t>"2NP"(3,0*4+1,575*2+0,125*4+1,525+1,925+1,45*2+4,73+5,4)*2,2</t>
  </si>
  <si>
    <t>1,5*1,2*8-0,8*2,0*2</t>
  </si>
  <si>
    <t>210</t>
  </si>
  <si>
    <t>781131112</t>
  </si>
  <si>
    <t>Izolace stěny pod obklad izolace nátěrem nebo stěrkou ve dvou vrstvách</t>
  </si>
  <si>
    <t>271141509</t>
  </si>
  <si>
    <t>1,1*2,3*2*3</t>
  </si>
  <si>
    <t>211</t>
  </si>
  <si>
    <t>781131241</t>
  </si>
  <si>
    <t>Izolace stěny pod obklad izolace těsnícími izolačními pásy vnitřní kout</t>
  </si>
  <si>
    <t>271762140</t>
  </si>
  <si>
    <t>2,3*3</t>
  </si>
  <si>
    <t>212</t>
  </si>
  <si>
    <t>781474115</t>
  </si>
  <si>
    <t>Montáž obkladů vnitřních stěn z dlaždic keramických lepených flexibilním lepidlem maloformátových hladkých přes 22 do 25 ks/m2</t>
  </si>
  <si>
    <t>1892246450</t>
  </si>
  <si>
    <t>213</t>
  </si>
  <si>
    <t>R781-0001M</t>
  </si>
  <si>
    <t>-1714003344</t>
  </si>
  <si>
    <t>114,601*1,05 'Přepočtené koeficientem množství</t>
  </si>
  <si>
    <t>214</t>
  </si>
  <si>
    <t>781493611</t>
  </si>
  <si>
    <t>Obklad - dokončující práce montáž vanových dvířek plastových lepených s rámem</t>
  </si>
  <si>
    <t>-683883121</t>
  </si>
  <si>
    <t>215</t>
  </si>
  <si>
    <t>R781-0002M</t>
  </si>
  <si>
    <t>Dvířka vanová 300/300 s dlažbou na magnet</t>
  </si>
  <si>
    <t>412755340</t>
  </si>
  <si>
    <t>216</t>
  </si>
  <si>
    <t>781494111</t>
  </si>
  <si>
    <t>Obklad - dokončující práce profily ukončovací lepené flexibilním lepidlem rohové</t>
  </si>
  <si>
    <t>1278580699</t>
  </si>
  <si>
    <t>"1NP - vertik"2,3*3+1,2*4+(2,3-1,5)*4+"horizont"3,0+1,975+1,5*4+0,125*2+1,2*3</t>
  </si>
  <si>
    <t>"2NP - vertik"2,3*6+1,2*8+(2,3-1,5)*8+"horizont"3,0*2+1,98*2+1,5*8+0,125*4+1,2*6</t>
  </si>
  <si>
    <t>217</t>
  </si>
  <si>
    <t>781494511</t>
  </si>
  <si>
    <t>Obklad - dokončující práce profily ukončovací lepené flexibilním lepidlem ukončovací</t>
  </si>
  <si>
    <t>-462399992</t>
  </si>
  <si>
    <t>"1NP"0,9+1,975+1,45*2+0,125*2+1,575+3,1+1,625</t>
  </si>
  <si>
    <t>218</t>
  </si>
  <si>
    <t>998781102</t>
  </si>
  <si>
    <t xml:space="preserve">Přesun hmot pro obklady keramické  stanovený z hmotnosti přesunovaného materiálu vodorovná dopravní vzdálenost do 50 m v objektech výšky přes 6 do 12 m</t>
  </si>
  <si>
    <t>1802576416</t>
  </si>
  <si>
    <t>783</t>
  </si>
  <si>
    <t>Dokončovací práce - nátěry</t>
  </si>
  <si>
    <t>219</t>
  </si>
  <si>
    <t>783314203</t>
  </si>
  <si>
    <t>Základní antikorozní nátěr zámečnických konstrukcí jednonásobný syntetický samozákladující</t>
  </si>
  <si>
    <t>-231544717</t>
  </si>
  <si>
    <t>(2,0*2+0,8)*(0,05*2+0,110)*4</t>
  </si>
  <si>
    <t>220</t>
  </si>
  <si>
    <t>783315101</t>
  </si>
  <si>
    <t>Mezinátěr zámečnických konstrukcí jednonásobný syntetický standardní</t>
  </si>
  <si>
    <t>801354510</t>
  </si>
  <si>
    <t>221</t>
  </si>
  <si>
    <t>783317101</t>
  </si>
  <si>
    <t>Krycí nátěr (email) zámečnických konstrukcí jednonásobný syntetický standardní</t>
  </si>
  <si>
    <t>-1993334345</t>
  </si>
  <si>
    <t>4,032*2</t>
  </si>
  <si>
    <t>222</t>
  </si>
  <si>
    <t>783813131</t>
  </si>
  <si>
    <t>Penetrační nátěr omítek hladkých omítek hladkých, zrnitých tenkovrstvých nebo štukových stupně členitosti 1 a 2 syntetický</t>
  </si>
  <si>
    <t>-1003595331</t>
  </si>
  <si>
    <t>(0,3+0,1)*1,4*2*3</t>
  </si>
  <si>
    <t>223</t>
  </si>
  <si>
    <t>783817121</t>
  </si>
  <si>
    <t>Krycí (ochranný ) nátěr omítek jednonásobný hladkých omítek hladkých, zrnitých tenkovrstvých nebo štukových stupně členitosti 1 a 2 syntetický</t>
  </si>
  <si>
    <t>-1949133075</t>
  </si>
  <si>
    <t>3,360*2</t>
  </si>
  <si>
    <t>784</t>
  </si>
  <si>
    <t>Dokončovací práce - malby a tapety</t>
  </si>
  <si>
    <t>224</t>
  </si>
  <si>
    <t>784171111</t>
  </si>
  <si>
    <t>Zakrytí nemalovaných ploch (materiál ve specifikaci) včetně pozdějšího odkrytí svislých ploch např. stěn, oken, dveří v místnostech výšky do 3,80</t>
  </si>
  <si>
    <t>1334629865</t>
  </si>
  <si>
    <t>1,2*1,2*9+0,9*2*8+1,2*0,8+1,5*1,5</t>
  </si>
  <si>
    <t>225</t>
  </si>
  <si>
    <t>784171117</t>
  </si>
  <si>
    <t>Zakrytí nemalovaných ploch (materiál ve specifikaci) včetně pozdějšího odkrytí svislých ploch např. stěn, oken, dveří na schodišti o výšce podlaží do 3,80</t>
  </si>
  <si>
    <t>1240578350</t>
  </si>
  <si>
    <t>1,2*1,2*2</t>
  </si>
  <si>
    <t>226</t>
  </si>
  <si>
    <t>58124842</t>
  </si>
  <si>
    <t>fólie pro malířské potřeby zakrývací tl 7µ 4x5m</t>
  </si>
  <si>
    <t>1168556100</t>
  </si>
  <si>
    <t>33,3333333333333*1,05 'Přepočtené koeficientem množství</t>
  </si>
  <si>
    <t>227</t>
  </si>
  <si>
    <t>58124840</t>
  </si>
  <si>
    <t>páska malířská z PVC a UV odolná (7 dnů) do š 40mm</t>
  </si>
  <si>
    <t>-1503325367</t>
  </si>
  <si>
    <t>95,2380952380952*1,05 'Přepočtené koeficientem množství</t>
  </si>
  <si>
    <t>228</t>
  </si>
  <si>
    <t>784181011</t>
  </si>
  <si>
    <t>Pačokování dvojnásobné v místnostech výšky do 3,80 m</t>
  </si>
  <si>
    <t>-1529915317</t>
  </si>
  <si>
    <t>"1NP"(0,9+1,975+1,45*2+0,125*2+1,575+3,1+1,625)*(3,0-2,3)</t>
  </si>
  <si>
    <t>"2NP"(3,0*4+1,575*2+0,125*4+1,525+1,925+1,45*2+4,73+5,4)*(3,0-2,3)</t>
  </si>
  <si>
    <t>229</t>
  </si>
  <si>
    <t>784221101</t>
  </si>
  <si>
    <t>Malby z malířských směsí otěruvzdorných za sucha dvojnásobné, bílé za sucha otěruvzdorné dobře v místnostech výšky do 3,80 m</t>
  </si>
  <si>
    <t>-1877636072</t>
  </si>
  <si>
    <t>MAL+((4,5+1,5)*3,025+4,5*1,5)*3+"Schod"(6+4,5)*2*(3,025*2+0,5)+6*4,5+(6,0+2,0)*2*2,3</t>
  </si>
  <si>
    <t>6,0*2,0+"chodba ven"(2,0+6,0)*2*3,025+2,0*6,0+"kuchyne"(3,0*2,5)*2*3,025*2+3,0*2,5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</si>
</sst>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6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28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ht="36.96" customHeight="1">
      <c r="AR2"/>
      <c r="BS2" s="15" t="s">
        <v>6</v>
      </c>
      <c r="BT2" s="15" t="s">
        <v>7</v>
      </c>
    </row>
    <row r="3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ht="24.96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5" t="s">
        <v>14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E5" s="26" t="s">
        <v>15</v>
      </c>
      <c r="BS5" s="15" t="s">
        <v>6</v>
      </c>
    </row>
    <row r="6" ht="36.96" customHeight="1">
      <c r="B6" s="19"/>
      <c r="C6" s="20"/>
      <c r="D6" s="27" t="s">
        <v>16</v>
      </c>
      <c r="E6" s="20"/>
      <c r="F6" s="20"/>
      <c r="G6" s="20"/>
      <c r="H6" s="20"/>
      <c r="I6" s="20"/>
      <c r="J6" s="20"/>
      <c r="K6" s="28" t="s">
        <v>17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E6" s="29"/>
      <c r="BS6" s="15" t="s">
        <v>6</v>
      </c>
    </row>
    <row r="7" ht="12" customHeight="1">
      <c r="B7" s="19"/>
      <c r="C7" s="20"/>
      <c r="D7" s="30" t="s">
        <v>18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19</v>
      </c>
      <c r="AL7" s="20"/>
      <c r="AM7" s="20"/>
      <c r="AN7" s="25" t="s">
        <v>1</v>
      </c>
      <c r="AO7" s="20"/>
      <c r="AP7" s="20"/>
      <c r="AQ7" s="20"/>
      <c r="AR7" s="18"/>
      <c r="BE7" s="29"/>
      <c r="BS7" s="15" t="s">
        <v>6</v>
      </c>
    </row>
    <row r="8" ht="12" customHeight="1">
      <c r="B8" s="19"/>
      <c r="C8" s="20"/>
      <c r="D8" s="30" t="s">
        <v>20</v>
      </c>
      <c r="E8" s="20"/>
      <c r="F8" s="20"/>
      <c r="G8" s="20"/>
      <c r="H8" s="20"/>
      <c r="I8" s="20"/>
      <c r="J8" s="20"/>
      <c r="K8" s="25" t="s">
        <v>21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22</v>
      </c>
      <c r="AL8" s="20"/>
      <c r="AM8" s="20"/>
      <c r="AN8" s="31" t="s">
        <v>23</v>
      </c>
      <c r="AO8" s="20"/>
      <c r="AP8" s="20"/>
      <c r="AQ8" s="20"/>
      <c r="AR8" s="18"/>
      <c r="BE8" s="29"/>
      <c r="BS8" s="15" t="s">
        <v>6</v>
      </c>
    </row>
    <row r="9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9"/>
      <c r="BS9" s="15" t="s">
        <v>6</v>
      </c>
    </row>
    <row r="10" ht="12" customHeight="1">
      <c r="B10" s="19"/>
      <c r="C10" s="20"/>
      <c r="D10" s="30" t="s">
        <v>24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25</v>
      </c>
      <c r="AL10" s="20"/>
      <c r="AM10" s="20"/>
      <c r="AN10" s="25" t="s">
        <v>1</v>
      </c>
      <c r="AO10" s="20"/>
      <c r="AP10" s="20"/>
      <c r="AQ10" s="20"/>
      <c r="AR10" s="18"/>
      <c r="BE10" s="29"/>
      <c r="BS10" s="15" t="s">
        <v>6</v>
      </c>
    </row>
    <row r="11" ht="18.48" customHeight="1">
      <c r="B11" s="19"/>
      <c r="C11" s="20"/>
      <c r="D11" s="20"/>
      <c r="E11" s="25" t="s">
        <v>26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27</v>
      </c>
      <c r="AL11" s="20"/>
      <c r="AM11" s="20"/>
      <c r="AN11" s="25" t="s">
        <v>1</v>
      </c>
      <c r="AO11" s="20"/>
      <c r="AP11" s="20"/>
      <c r="AQ11" s="20"/>
      <c r="AR11" s="18"/>
      <c r="BE11" s="29"/>
      <c r="BS11" s="15" t="s">
        <v>6</v>
      </c>
    </row>
    <row r="12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9"/>
      <c r="BS12" s="15" t="s">
        <v>6</v>
      </c>
    </row>
    <row r="13" ht="12" customHeight="1">
      <c r="B13" s="19"/>
      <c r="C13" s="20"/>
      <c r="D13" s="30" t="s">
        <v>28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25</v>
      </c>
      <c r="AL13" s="20"/>
      <c r="AM13" s="20"/>
      <c r="AN13" s="32" t="s">
        <v>29</v>
      </c>
      <c r="AO13" s="20"/>
      <c r="AP13" s="20"/>
      <c r="AQ13" s="20"/>
      <c r="AR13" s="18"/>
      <c r="BE13" s="29"/>
      <c r="BS13" s="15" t="s">
        <v>6</v>
      </c>
    </row>
    <row r="14">
      <c r="B14" s="19"/>
      <c r="C14" s="20"/>
      <c r="D14" s="20"/>
      <c r="E14" s="32" t="s">
        <v>29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27</v>
      </c>
      <c r="AL14" s="20"/>
      <c r="AM14" s="20"/>
      <c r="AN14" s="32" t="s">
        <v>29</v>
      </c>
      <c r="AO14" s="20"/>
      <c r="AP14" s="20"/>
      <c r="AQ14" s="20"/>
      <c r="AR14" s="18"/>
      <c r="BE14" s="29"/>
      <c r="BS14" s="15" t="s">
        <v>6</v>
      </c>
    </row>
    <row r="15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9"/>
      <c r="BS15" s="15" t="s">
        <v>4</v>
      </c>
    </row>
    <row r="16" ht="12" customHeight="1">
      <c r="B16" s="19"/>
      <c r="C16" s="20"/>
      <c r="D16" s="30" t="s">
        <v>30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25</v>
      </c>
      <c r="AL16" s="20"/>
      <c r="AM16" s="20"/>
      <c r="AN16" s="25" t="s">
        <v>1</v>
      </c>
      <c r="AO16" s="20"/>
      <c r="AP16" s="20"/>
      <c r="AQ16" s="20"/>
      <c r="AR16" s="18"/>
      <c r="BE16" s="29"/>
      <c r="BS16" s="15" t="s">
        <v>4</v>
      </c>
    </row>
    <row r="17" ht="18.48" customHeight="1">
      <c r="B17" s="19"/>
      <c r="C17" s="20"/>
      <c r="D17" s="20"/>
      <c r="E17" s="25" t="s">
        <v>26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27</v>
      </c>
      <c r="AL17" s="20"/>
      <c r="AM17" s="20"/>
      <c r="AN17" s="25" t="s">
        <v>1</v>
      </c>
      <c r="AO17" s="20"/>
      <c r="AP17" s="20"/>
      <c r="AQ17" s="20"/>
      <c r="AR17" s="18"/>
      <c r="BE17" s="29"/>
      <c r="BS17" s="15" t="s">
        <v>31</v>
      </c>
    </row>
    <row r="18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9"/>
      <c r="BS18" s="15" t="s">
        <v>6</v>
      </c>
    </row>
    <row r="19" ht="12" customHeight="1">
      <c r="B19" s="19"/>
      <c r="C19" s="20"/>
      <c r="D19" s="30" t="s">
        <v>32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25</v>
      </c>
      <c r="AL19" s="20"/>
      <c r="AM19" s="20"/>
      <c r="AN19" s="25" t="s">
        <v>1</v>
      </c>
      <c r="AO19" s="20"/>
      <c r="AP19" s="20"/>
      <c r="AQ19" s="20"/>
      <c r="AR19" s="18"/>
      <c r="BE19" s="29"/>
      <c r="BS19" s="15" t="s">
        <v>6</v>
      </c>
    </row>
    <row r="20" ht="18.48" customHeight="1">
      <c r="B20" s="19"/>
      <c r="C20" s="20"/>
      <c r="D20" s="20"/>
      <c r="E20" s="25" t="s">
        <v>26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27</v>
      </c>
      <c r="AL20" s="20"/>
      <c r="AM20" s="20"/>
      <c r="AN20" s="25" t="s">
        <v>1</v>
      </c>
      <c r="AO20" s="20"/>
      <c r="AP20" s="20"/>
      <c r="AQ20" s="20"/>
      <c r="AR20" s="18"/>
      <c r="BE20" s="29"/>
      <c r="BS20" s="15" t="s">
        <v>4</v>
      </c>
    </row>
    <row r="2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9"/>
    </row>
    <row r="22" ht="12" customHeight="1">
      <c r="B22" s="19"/>
      <c r="C22" s="20"/>
      <c r="D22" s="30" t="s">
        <v>33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9"/>
    </row>
    <row r="23" ht="16.5" customHeight="1">
      <c r="B23" s="19"/>
      <c r="C23" s="20"/>
      <c r="D23" s="20"/>
      <c r="E23" s="34" t="s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E23" s="29"/>
    </row>
    <row r="24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9"/>
    </row>
    <row r="25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E25" s="29"/>
    </row>
    <row r="26" s="1" customFormat="1" ht="25.92" customHeight="1">
      <c r="B26" s="36"/>
      <c r="C26" s="37"/>
      <c r="D26" s="38" t="s">
        <v>34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9"/>
    </row>
    <row r="27" s="1" customFormat="1" ht="6.96" customHeight="1"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9"/>
    </row>
    <row r="28" s="1" customForma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35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36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37</v>
      </c>
      <c r="AL28" s="42"/>
      <c r="AM28" s="42"/>
      <c r="AN28" s="42"/>
      <c r="AO28" s="42"/>
      <c r="AP28" s="37"/>
      <c r="AQ28" s="37"/>
      <c r="AR28" s="41"/>
      <c r="BE28" s="29"/>
    </row>
    <row r="29" s="2" customFormat="1" ht="14.4" customHeight="1">
      <c r="B29" s="43"/>
      <c r="C29" s="44"/>
      <c r="D29" s="30" t="s">
        <v>38</v>
      </c>
      <c r="E29" s="44"/>
      <c r="F29" s="30" t="s">
        <v>39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2" customFormat="1" ht="14.4" customHeight="1">
      <c r="B30" s="43"/>
      <c r="C30" s="44"/>
      <c r="D30" s="44"/>
      <c r="E30" s="44"/>
      <c r="F30" s="30" t="s">
        <v>40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2" customFormat="1" ht="14.4" customHeight="1">
      <c r="B31" s="43"/>
      <c r="C31" s="44"/>
      <c r="D31" s="44"/>
      <c r="E31" s="44"/>
      <c r="F31" s="30" t="s">
        <v>41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2" customFormat="1" ht="14.4" customHeight="1">
      <c r="B32" s="43"/>
      <c r="C32" s="44"/>
      <c r="D32" s="44"/>
      <c r="E32" s="44"/>
      <c r="F32" s="30" t="s">
        <v>42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2" customFormat="1" ht="14.4" customHeight="1">
      <c r="B33" s="43"/>
      <c r="C33" s="44"/>
      <c r="D33" s="44"/>
      <c r="E33" s="44"/>
      <c r="F33" s="30" t="s">
        <v>43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1" customFormat="1" ht="6.96" customHeight="1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9"/>
    </row>
    <row r="35" s="1" customFormat="1" ht="25.92" customHeight="1">
      <c r="B35" s="36"/>
      <c r="C35" s="49"/>
      <c r="D35" s="50" t="s">
        <v>44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45</v>
      </c>
      <c r="U35" s="51"/>
      <c r="V35" s="51"/>
      <c r="W35" s="51"/>
      <c r="X35" s="53" t="s">
        <v>46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</row>
    <row r="36" s="1" customFormat="1" ht="6.96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</row>
    <row r="37" s="1" customFormat="1" ht="14.4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</row>
    <row r="38" ht="14.4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ht="14.4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ht="14.4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ht="14.4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ht="14.4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ht="14.4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ht="14.4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ht="14.4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ht="14.4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ht="14.4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ht="14.4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="1" customFormat="1" ht="14.4" customHeight="1">
      <c r="B49" s="36"/>
      <c r="C49" s="37"/>
      <c r="D49" s="56" t="s">
        <v>47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6" t="s">
        <v>48</v>
      </c>
      <c r="AI49" s="57"/>
      <c r="AJ49" s="57"/>
      <c r="AK49" s="57"/>
      <c r="AL49" s="57"/>
      <c r="AM49" s="57"/>
      <c r="AN49" s="57"/>
      <c r="AO49" s="57"/>
      <c r="AP49" s="37"/>
      <c r="AQ49" s="37"/>
      <c r="AR49" s="41"/>
    </row>
    <row r="50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="1" customFormat="1">
      <c r="B60" s="36"/>
      <c r="C60" s="37"/>
      <c r="D60" s="58" t="s">
        <v>49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8" t="s">
        <v>50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8" t="s">
        <v>49</v>
      </c>
      <c r="AI60" s="39"/>
      <c r="AJ60" s="39"/>
      <c r="AK60" s="39"/>
      <c r="AL60" s="39"/>
      <c r="AM60" s="58" t="s">
        <v>50</v>
      </c>
      <c r="AN60" s="39"/>
      <c r="AO60" s="39"/>
      <c r="AP60" s="37"/>
      <c r="AQ60" s="37"/>
      <c r="AR60" s="41"/>
    </row>
    <row r="61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="1" customFormat="1">
      <c r="B64" s="36"/>
      <c r="C64" s="37"/>
      <c r="D64" s="56" t="s">
        <v>51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6" t="s">
        <v>52</v>
      </c>
      <c r="AI64" s="57"/>
      <c r="AJ64" s="57"/>
      <c r="AK64" s="57"/>
      <c r="AL64" s="57"/>
      <c r="AM64" s="57"/>
      <c r="AN64" s="57"/>
      <c r="AO64" s="57"/>
      <c r="AP64" s="37"/>
      <c r="AQ64" s="37"/>
      <c r="AR64" s="41"/>
    </row>
    <row r="65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="1" customFormat="1">
      <c r="B75" s="36"/>
      <c r="C75" s="37"/>
      <c r="D75" s="58" t="s">
        <v>49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8" t="s">
        <v>50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8" t="s">
        <v>49</v>
      </c>
      <c r="AI75" s="39"/>
      <c r="AJ75" s="39"/>
      <c r="AK75" s="39"/>
      <c r="AL75" s="39"/>
      <c r="AM75" s="58" t="s">
        <v>50</v>
      </c>
      <c r="AN75" s="39"/>
      <c r="AO75" s="39"/>
      <c r="AP75" s="37"/>
      <c r="AQ75" s="37"/>
      <c r="AR75" s="41"/>
    </row>
    <row r="76" s="1" customFormat="1"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</row>
    <row r="77" s="1" customFormat="1" ht="6.96" customHeight="1"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41"/>
    </row>
    <row r="81" s="1" customFormat="1" ht="6.96" customHeight="1"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41"/>
    </row>
    <row r="82" s="1" customFormat="1" ht="24.96" customHeight="1">
      <c r="B82" s="36"/>
      <c r="C82" s="21" t="s">
        <v>53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</row>
    <row r="83" s="1" customFormat="1" ht="6.96" customHeight="1"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</row>
    <row r="84" s="3" customFormat="1" ht="12" customHeight="1">
      <c r="B84" s="63"/>
      <c r="C84" s="30" t="s">
        <v>13</v>
      </c>
      <c r="D84" s="64"/>
      <c r="E84" s="64"/>
      <c r="F84" s="64"/>
      <c r="G84" s="64"/>
      <c r="H84" s="64"/>
      <c r="I84" s="64"/>
      <c r="J84" s="64"/>
      <c r="K84" s="64"/>
      <c r="L84" s="64" t="str">
        <f>K5</f>
        <v>210111</v>
      </c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5"/>
    </row>
    <row r="85" s="4" customFormat="1" ht="36.96" customHeight="1">
      <c r="B85" s="66"/>
      <c r="C85" s="67" t="s">
        <v>16</v>
      </c>
      <c r="D85" s="68"/>
      <c r="E85" s="68"/>
      <c r="F85" s="68"/>
      <c r="G85" s="68"/>
      <c r="H85" s="68"/>
      <c r="I85" s="68"/>
      <c r="J85" s="68"/>
      <c r="K85" s="68"/>
      <c r="L85" s="69" t="str">
        <f>K6</f>
        <v>Oprava toalet MŠ J. z Poděbrad</v>
      </c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70"/>
    </row>
    <row r="86" s="1" customFormat="1" ht="6.96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</row>
    <row r="87" s="1" customFormat="1" ht="12" customHeight="1"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71" t="str">
        <f>IF(K8="","",K8)</f>
        <v>Horažďovice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72" t="str">
        <f>IF(AN8= "","",AN8)</f>
        <v>9. 1. 2021</v>
      </c>
      <c r="AN87" s="72"/>
      <c r="AO87" s="37"/>
      <c r="AP87" s="37"/>
      <c r="AQ87" s="37"/>
      <c r="AR87" s="41"/>
    </row>
    <row r="88" s="1" customFormat="1" ht="6.96" customHeight="1"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</row>
    <row r="89" s="1" customFormat="1" ht="15.15" customHeight="1">
      <c r="B89" s="36"/>
      <c r="C89" s="30" t="s">
        <v>24</v>
      </c>
      <c r="D89" s="37"/>
      <c r="E89" s="37"/>
      <c r="F89" s="37"/>
      <c r="G89" s="37"/>
      <c r="H89" s="37"/>
      <c r="I89" s="37"/>
      <c r="J89" s="37"/>
      <c r="K89" s="37"/>
      <c r="L89" s="64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30</v>
      </c>
      <c r="AJ89" s="37"/>
      <c r="AK89" s="37"/>
      <c r="AL89" s="37"/>
      <c r="AM89" s="73" t="str">
        <f>IF(E17="","",E17)</f>
        <v xml:space="preserve"> </v>
      </c>
      <c r="AN89" s="64"/>
      <c r="AO89" s="64"/>
      <c r="AP89" s="64"/>
      <c r="AQ89" s="37"/>
      <c r="AR89" s="41"/>
      <c r="AS89" s="74" t="s">
        <v>54</v>
      </c>
      <c r="AT89" s="75"/>
      <c r="AU89" s="76"/>
      <c r="AV89" s="76"/>
      <c r="AW89" s="76"/>
      <c r="AX89" s="76"/>
      <c r="AY89" s="76"/>
      <c r="AZ89" s="76"/>
      <c r="BA89" s="76"/>
      <c r="BB89" s="76"/>
      <c r="BC89" s="76"/>
      <c r="BD89" s="77"/>
    </row>
    <row r="90" s="1" customFormat="1" ht="15.15" customHeight="1">
      <c r="B90" s="36"/>
      <c r="C90" s="30" t="s">
        <v>28</v>
      </c>
      <c r="D90" s="37"/>
      <c r="E90" s="37"/>
      <c r="F90" s="37"/>
      <c r="G90" s="37"/>
      <c r="H90" s="37"/>
      <c r="I90" s="37"/>
      <c r="J90" s="37"/>
      <c r="K90" s="37"/>
      <c r="L90" s="6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32</v>
      </c>
      <c r="AJ90" s="37"/>
      <c r="AK90" s="37"/>
      <c r="AL90" s="37"/>
      <c r="AM90" s="73" t="str">
        <f>IF(E20="","",E20)</f>
        <v xml:space="preserve"> </v>
      </c>
      <c r="AN90" s="64"/>
      <c r="AO90" s="64"/>
      <c r="AP90" s="64"/>
      <c r="AQ90" s="37"/>
      <c r="AR90" s="41"/>
      <c r="AS90" s="78"/>
      <c r="AT90" s="79"/>
      <c r="AU90" s="80"/>
      <c r="AV90" s="80"/>
      <c r="AW90" s="80"/>
      <c r="AX90" s="80"/>
      <c r="AY90" s="80"/>
      <c r="AZ90" s="80"/>
      <c r="BA90" s="80"/>
      <c r="BB90" s="80"/>
      <c r="BC90" s="80"/>
      <c r="BD90" s="81"/>
    </row>
    <row r="91" s="1" customFormat="1" ht="10.8" customHeight="1"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2"/>
      <c r="AT91" s="83"/>
      <c r="AU91" s="84"/>
      <c r="AV91" s="84"/>
      <c r="AW91" s="84"/>
      <c r="AX91" s="84"/>
      <c r="AY91" s="84"/>
      <c r="AZ91" s="84"/>
      <c r="BA91" s="84"/>
      <c r="BB91" s="84"/>
      <c r="BC91" s="84"/>
      <c r="BD91" s="85"/>
    </row>
    <row r="92" s="1" customFormat="1" ht="29.28" customHeight="1">
      <c r="B92" s="36"/>
      <c r="C92" s="86" t="s">
        <v>55</v>
      </c>
      <c r="D92" s="87"/>
      <c r="E92" s="87"/>
      <c r="F92" s="87"/>
      <c r="G92" s="87"/>
      <c r="H92" s="88"/>
      <c r="I92" s="89" t="s">
        <v>56</v>
      </c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90" t="s">
        <v>57</v>
      </c>
      <c r="AH92" s="87"/>
      <c r="AI92" s="87"/>
      <c r="AJ92" s="87"/>
      <c r="AK92" s="87"/>
      <c r="AL92" s="87"/>
      <c r="AM92" s="87"/>
      <c r="AN92" s="89" t="s">
        <v>58</v>
      </c>
      <c r="AO92" s="87"/>
      <c r="AP92" s="91"/>
      <c r="AQ92" s="92" t="s">
        <v>59</v>
      </c>
      <c r="AR92" s="41"/>
      <c r="AS92" s="93" t="s">
        <v>60</v>
      </c>
      <c r="AT92" s="94" t="s">
        <v>61</v>
      </c>
      <c r="AU92" s="94" t="s">
        <v>62</v>
      </c>
      <c r="AV92" s="94" t="s">
        <v>63</v>
      </c>
      <c r="AW92" s="94" t="s">
        <v>64</v>
      </c>
      <c r="AX92" s="94" t="s">
        <v>65</v>
      </c>
      <c r="AY92" s="94" t="s">
        <v>66</v>
      </c>
      <c r="AZ92" s="94" t="s">
        <v>67</v>
      </c>
      <c r="BA92" s="94" t="s">
        <v>68</v>
      </c>
      <c r="BB92" s="94" t="s">
        <v>69</v>
      </c>
      <c r="BC92" s="94" t="s">
        <v>70</v>
      </c>
      <c r="BD92" s="95" t="s">
        <v>71</v>
      </c>
    </row>
    <row r="93" s="1" customFormat="1" ht="10.8" customHeight="1"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96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8"/>
    </row>
    <row r="94" s="5" customFormat="1" ht="32.4" customHeight="1">
      <c r="B94" s="99"/>
      <c r="C94" s="100" t="s">
        <v>72</v>
      </c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2">
        <f>ROUND(AG95,2)</f>
        <v>0</v>
      </c>
      <c r="AH94" s="102"/>
      <c r="AI94" s="102"/>
      <c r="AJ94" s="102"/>
      <c r="AK94" s="102"/>
      <c r="AL94" s="102"/>
      <c r="AM94" s="102"/>
      <c r="AN94" s="103">
        <f>SUM(AG94,AT94)</f>
        <v>0</v>
      </c>
      <c r="AO94" s="103"/>
      <c r="AP94" s="103"/>
      <c r="AQ94" s="104" t="s">
        <v>1</v>
      </c>
      <c r="AR94" s="105"/>
      <c r="AS94" s="106">
        <f>ROUND(AS95,2)</f>
        <v>0</v>
      </c>
      <c r="AT94" s="107">
        <f>ROUND(SUM(AV94:AW94),2)</f>
        <v>0</v>
      </c>
      <c r="AU94" s="108">
        <f>ROUND(AU95,5)</f>
        <v>0</v>
      </c>
      <c r="AV94" s="107">
        <f>ROUND(AZ94*L29,2)</f>
        <v>0</v>
      </c>
      <c r="AW94" s="107">
        <f>ROUND(BA94*L30,2)</f>
        <v>0</v>
      </c>
      <c r="AX94" s="107">
        <f>ROUND(BB94*L29,2)</f>
        <v>0</v>
      </c>
      <c r="AY94" s="107">
        <f>ROUND(BC94*L30,2)</f>
        <v>0</v>
      </c>
      <c r="AZ94" s="107">
        <f>ROUND(AZ95,2)</f>
        <v>0</v>
      </c>
      <c r="BA94" s="107">
        <f>ROUND(BA95,2)</f>
        <v>0</v>
      </c>
      <c r="BB94" s="107">
        <f>ROUND(BB95,2)</f>
        <v>0</v>
      </c>
      <c r="BC94" s="107">
        <f>ROUND(BC95,2)</f>
        <v>0</v>
      </c>
      <c r="BD94" s="109">
        <f>ROUND(BD95,2)</f>
        <v>0</v>
      </c>
      <c r="BS94" s="110" t="s">
        <v>73</v>
      </c>
      <c r="BT94" s="110" t="s">
        <v>74</v>
      </c>
      <c r="BV94" s="110" t="s">
        <v>75</v>
      </c>
      <c r="BW94" s="110" t="s">
        <v>5</v>
      </c>
      <c r="BX94" s="110" t="s">
        <v>76</v>
      </c>
      <c r="CL94" s="110" t="s">
        <v>1</v>
      </c>
    </row>
    <row r="95" s="6" customFormat="1" ht="16.5" customHeight="1">
      <c r="A95" s="111" t="s">
        <v>77</v>
      </c>
      <c r="B95" s="112"/>
      <c r="C95" s="113"/>
      <c r="D95" s="114" t="s">
        <v>14</v>
      </c>
      <c r="E95" s="114"/>
      <c r="F95" s="114"/>
      <c r="G95" s="114"/>
      <c r="H95" s="114"/>
      <c r="I95" s="115"/>
      <c r="J95" s="114" t="s">
        <v>17</v>
      </c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6">
        <f>'210111 - Oprava toalet MŠ...'!J28</f>
        <v>0</v>
      </c>
      <c r="AH95" s="115"/>
      <c r="AI95" s="115"/>
      <c r="AJ95" s="115"/>
      <c r="AK95" s="115"/>
      <c r="AL95" s="115"/>
      <c r="AM95" s="115"/>
      <c r="AN95" s="116">
        <f>SUM(AG95,AT95)</f>
        <v>0</v>
      </c>
      <c r="AO95" s="115"/>
      <c r="AP95" s="115"/>
      <c r="AQ95" s="117" t="s">
        <v>78</v>
      </c>
      <c r="AR95" s="118"/>
      <c r="AS95" s="119">
        <v>0</v>
      </c>
      <c r="AT95" s="120">
        <f>ROUND(SUM(AV95:AW95),2)</f>
        <v>0</v>
      </c>
      <c r="AU95" s="121">
        <f>'210111 - Oprava toalet MŠ...'!P137</f>
        <v>0</v>
      </c>
      <c r="AV95" s="120">
        <f>'210111 - Oprava toalet MŠ...'!J31</f>
        <v>0</v>
      </c>
      <c r="AW95" s="120">
        <f>'210111 - Oprava toalet MŠ...'!J32</f>
        <v>0</v>
      </c>
      <c r="AX95" s="120">
        <f>'210111 - Oprava toalet MŠ...'!J33</f>
        <v>0</v>
      </c>
      <c r="AY95" s="120">
        <f>'210111 - Oprava toalet MŠ...'!J34</f>
        <v>0</v>
      </c>
      <c r="AZ95" s="120">
        <f>'210111 - Oprava toalet MŠ...'!F31</f>
        <v>0</v>
      </c>
      <c r="BA95" s="120">
        <f>'210111 - Oprava toalet MŠ...'!F32</f>
        <v>0</v>
      </c>
      <c r="BB95" s="120">
        <f>'210111 - Oprava toalet MŠ...'!F33</f>
        <v>0</v>
      </c>
      <c r="BC95" s="120">
        <f>'210111 - Oprava toalet MŠ...'!F34</f>
        <v>0</v>
      </c>
      <c r="BD95" s="122">
        <f>'210111 - Oprava toalet MŠ...'!F35</f>
        <v>0</v>
      </c>
      <c r="BT95" s="123" t="s">
        <v>79</v>
      </c>
      <c r="BU95" s="123" t="s">
        <v>80</v>
      </c>
      <c r="BV95" s="123" t="s">
        <v>75</v>
      </c>
      <c r="BW95" s="123" t="s">
        <v>5</v>
      </c>
      <c r="BX95" s="123" t="s">
        <v>76</v>
      </c>
      <c r="CL95" s="123" t="s">
        <v>1</v>
      </c>
    </row>
    <row r="96" s="1" customFormat="1" ht="30" customHeight="1"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</row>
    <row r="97" s="1" customFormat="1" ht="6.96" customHeight="1"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41"/>
    </row>
  </sheetData>
  <sheetProtection sheet="1" formatColumns="0" formatRows="0" objects="1" scenarios="1" spinCount="100000" saltValue="vSc7c9CtyuVc295YkZ1mRK30aP365s1BafybLP/pLA1JaNOSWXB9029fWVQd6osT0Kow7dQTWpK9xAiF98TSlg==" hashValue="XJSF89S8SoHcpYx3IqXwvZWhiOh32eVkRQOFps4tvhUXnJmfg38u2gFgN3MyhEM4hSrj7uKw1Jm+UTHFQt38dQ==" algorithmName="SHA-512" password="CC35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95" location="'210111 - Oprava toalet MŠ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4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5</v>
      </c>
      <c r="AZ2" s="125" t="s">
        <v>81</v>
      </c>
      <c r="BA2" s="125" t="s">
        <v>1</v>
      </c>
      <c r="BB2" s="125" t="s">
        <v>1</v>
      </c>
      <c r="BC2" s="125" t="s">
        <v>82</v>
      </c>
      <c r="BD2" s="125" t="s">
        <v>83</v>
      </c>
    </row>
    <row r="3" hidden="1" ht="6.96" customHeight="1">
      <c r="B3" s="126"/>
      <c r="C3" s="127"/>
      <c r="D3" s="127"/>
      <c r="E3" s="127"/>
      <c r="F3" s="127"/>
      <c r="G3" s="127"/>
      <c r="H3" s="127"/>
      <c r="I3" s="128"/>
      <c r="J3" s="127"/>
      <c r="K3" s="127"/>
      <c r="L3" s="18"/>
      <c r="AT3" s="15" t="s">
        <v>83</v>
      </c>
      <c r="AZ3" s="125" t="s">
        <v>84</v>
      </c>
      <c r="BA3" s="125" t="s">
        <v>1</v>
      </c>
      <c r="BB3" s="125" t="s">
        <v>1</v>
      </c>
      <c r="BC3" s="125" t="s">
        <v>85</v>
      </c>
      <c r="BD3" s="125" t="s">
        <v>83</v>
      </c>
    </row>
    <row r="4" hidden="1" ht="24.96" customHeight="1">
      <c r="B4" s="18"/>
      <c r="D4" s="129" t="s">
        <v>86</v>
      </c>
      <c r="L4" s="18"/>
      <c r="M4" s="130" t="s">
        <v>10</v>
      </c>
      <c r="AT4" s="15" t="s">
        <v>4</v>
      </c>
      <c r="AZ4" s="125" t="s">
        <v>87</v>
      </c>
      <c r="BA4" s="125" t="s">
        <v>1</v>
      </c>
      <c r="BB4" s="125" t="s">
        <v>1</v>
      </c>
      <c r="BC4" s="125" t="s">
        <v>88</v>
      </c>
      <c r="BD4" s="125" t="s">
        <v>83</v>
      </c>
    </row>
    <row r="5" hidden="1" ht="6.96" customHeight="1">
      <c r="B5" s="18"/>
      <c r="L5" s="18"/>
      <c r="AZ5" s="125" t="s">
        <v>89</v>
      </c>
      <c r="BA5" s="125" t="s">
        <v>1</v>
      </c>
      <c r="BB5" s="125" t="s">
        <v>1</v>
      </c>
      <c r="BC5" s="125" t="s">
        <v>82</v>
      </c>
      <c r="BD5" s="125" t="s">
        <v>83</v>
      </c>
    </row>
    <row r="6" hidden="1" s="1" customFormat="1" ht="12" customHeight="1">
      <c r="B6" s="41"/>
      <c r="D6" s="131" t="s">
        <v>16</v>
      </c>
      <c r="I6" s="132"/>
      <c r="L6" s="41"/>
      <c r="AZ6" s="125" t="s">
        <v>90</v>
      </c>
      <c r="BA6" s="125" t="s">
        <v>1</v>
      </c>
      <c r="BB6" s="125" t="s">
        <v>1</v>
      </c>
      <c r="BC6" s="125" t="s">
        <v>91</v>
      </c>
      <c r="BD6" s="125" t="s">
        <v>83</v>
      </c>
    </row>
    <row r="7" hidden="1" s="1" customFormat="1" ht="36.96" customHeight="1">
      <c r="B7" s="41"/>
      <c r="E7" s="133" t="s">
        <v>17</v>
      </c>
      <c r="F7" s="1"/>
      <c r="G7" s="1"/>
      <c r="H7" s="1"/>
      <c r="I7" s="132"/>
      <c r="L7" s="41"/>
      <c r="AZ7" s="125" t="s">
        <v>92</v>
      </c>
      <c r="BA7" s="125" t="s">
        <v>1</v>
      </c>
      <c r="BB7" s="125" t="s">
        <v>1</v>
      </c>
      <c r="BC7" s="125" t="s">
        <v>93</v>
      </c>
      <c r="BD7" s="125" t="s">
        <v>83</v>
      </c>
    </row>
    <row r="8" hidden="1" s="1" customFormat="1">
      <c r="B8" s="41"/>
      <c r="I8" s="132"/>
      <c r="L8" s="41"/>
    </row>
    <row r="9" hidden="1" s="1" customFormat="1" ht="12" customHeight="1">
      <c r="B9" s="41"/>
      <c r="D9" s="131" t="s">
        <v>18</v>
      </c>
      <c r="F9" s="134" t="s">
        <v>1</v>
      </c>
      <c r="I9" s="135" t="s">
        <v>19</v>
      </c>
      <c r="J9" s="134" t="s">
        <v>1</v>
      </c>
      <c r="L9" s="41"/>
    </row>
    <row r="10" hidden="1" s="1" customFormat="1" ht="12" customHeight="1">
      <c r="B10" s="41"/>
      <c r="D10" s="131" t="s">
        <v>20</v>
      </c>
      <c r="F10" s="134" t="s">
        <v>21</v>
      </c>
      <c r="I10" s="135" t="s">
        <v>22</v>
      </c>
      <c r="J10" s="136" t="str">
        <f>'Rekapitulace stavby'!AN8</f>
        <v>9. 1. 2021</v>
      </c>
      <c r="L10" s="41"/>
    </row>
    <row r="11" hidden="1" s="1" customFormat="1" ht="10.8" customHeight="1">
      <c r="B11" s="41"/>
      <c r="I11" s="132"/>
      <c r="L11" s="41"/>
    </row>
    <row r="12" hidden="1" s="1" customFormat="1" ht="12" customHeight="1">
      <c r="B12" s="41"/>
      <c r="D12" s="131" t="s">
        <v>24</v>
      </c>
      <c r="I12" s="135" t="s">
        <v>25</v>
      </c>
      <c r="J12" s="134" t="str">
        <f>IF('Rekapitulace stavby'!AN10="","",'Rekapitulace stavby'!AN10)</f>
        <v/>
      </c>
      <c r="L12" s="41"/>
    </row>
    <row r="13" hidden="1" s="1" customFormat="1" ht="18" customHeight="1">
      <c r="B13" s="41"/>
      <c r="E13" s="134" t="str">
        <f>IF('Rekapitulace stavby'!E11="","",'Rekapitulace stavby'!E11)</f>
        <v xml:space="preserve"> </v>
      </c>
      <c r="I13" s="135" t="s">
        <v>27</v>
      </c>
      <c r="J13" s="134" t="str">
        <f>IF('Rekapitulace stavby'!AN11="","",'Rekapitulace stavby'!AN11)</f>
        <v/>
      </c>
      <c r="L13" s="41"/>
    </row>
    <row r="14" hidden="1" s="1" customFormat="1" ht="6.96" customHeight="1">
      <c r="B14" s="41"/>
      <c r="I14" s="132"/>
      <c r="L14" s="41"/>
    </row>
    <row r="15" hidden="1" s="1" customFormat="1" ht="12" customHeight="1">
      <c r="B15" s="41"/>
      <c r="D15" s="131" t="s">
        <v>28</v>
      </c>
      <c r="I15" s="135" t="s">
        <v>25</v>
      </c>
      <c r="J15" s="31" t="str">
        <f>'Rekapitulace stavby'!AN13</f>
        <v>Vyplň údaj</v>
      </c>
      <c r="L15" s="41"/>
    </row>
    <row r="16" hidden="1" s="1" customFormat="1" ht="18" customHeight="1">
      <c r="B16" s="41"/>
      <c r="E16" s="31" t="str">
        <f>'Rekapitulace stavby'!E14</f>
        <v>Vyplň údaj</v>
      </c>
      <c r="F16" s="134"/>
      <c r="G16" s="134"/>
      <c r="H16" s="134"/>
      <c r="I16" s="135" t="s">
        <v>27</v>
      </c>
      <c r="J16" s="31" t="str">
        <f>'Rekapitulace stavby'!AN14</f>
        <v>Vyplň údaj</v>
      </c>
      <c r="L16" s="41"/>
    </row>
    <row r="17" hidden="1" s="1" customFormat="1" ht="6.96" customHeight="1">
      <c r="B17" s="41"/>
      <c r="I17" s="132"/>
      <c r="L17" s="41"/>
    </row>
    <row r="18" hidden="1" s="1" customFormat="1" ht="12" customHeight="1">
      <c r="B18" s="41"/>
      <c r="D18" s="131" t="s">
        <v>30</v>
      </c>
      <c r="I18" s="135" t="s">
        <v>25</v>
      </c>
      <c r="J18" s="134" t="str">
        <f>IF('Rekapitulace stavby'!AN16="","",'Rekapitulace stavby'!AN16)</f>
        <v/>
      </c>
      <c r="L18" s="41"/>
    </row>
    <row r="19" hidden="1" s="1" customFormat="1" ht="18" customHeight="1">
      <c r="B19" s="41"/>
      <c r="E19" s="134" t="str">
        <f>IF('Rekapitulace stavby'!E17="","",'Rekapitulace stavby'!E17)</f>
        <v xml:space="preserve"> </v>
      </c>
      <c r="I19" s="135" t="s">
        <v>27</v>
      </c>
      <c r="J19" s="134" t="str">
        <f>IF('Rekapitulace stavby'!AN17="","",'Rekapitulace stavby'!AN17)</f>
        <v/>
      </c>
      <c r="L19" s="41"/>
    </row>
    <row r="20" hidden="1" s="1" customFormat="1" ht="6.96" customHeight="1">
      <c r="B20" s="41"/>
      <c r="I20" s="132"/>
      <c r="L20" s="41"/>
    </row>
    <row r="21" hidden="1" s="1" customFormat="1" ht="12" customHeight="1">
      <c r="B21" s="41"/>
      <c r="D21" s="131" t="s">
        <v>32</v>
      </c>
      <c r="I21" s="135" t="s">
        <v>25</v>
      </c>
      <c r="J21" s="134" t="str">
        <f>IF('Rekapitulace stavby'!AN19="","",'Rekapitulace stavby'!AN19)</f>
        <v/>
      </c>
      <c r="L21" s="41"/>
    </row>
    <row r="22" hidden="1" s="1" customFormat="1" ht="18" customHeight="1">
      <c r="B22" s="41"/>
      <c r="E22" s="134" t="str">
        <f>IF('Rekapitulace stavby'!E20="","",'Rekapitulace stavby'!E20)</f>
        <v xml:space="preserve"> </v>
      </c>
      <c r="I22" s="135" t="s">
        <v>27</v>
      </c>
      <c r="J22" s="134" t="str">
        <f>IF('Rekapitulace stavby'!AN20="","",'Rekapitulace stavby'!AN20)</f>
        <v/>
      </c>
      <c r="L22" s="41"/>
    </row>
    <row r="23" hidden="1" s="1" customFormat="1" ht="6.96" customHeight="1">
      <c r="B23" s="41"/>
      <c r="I23" s="132"/>
      <c r="L23" s="41"/>
    </row>
    <row r="24" hidden="1" s="1" customFormat="1" ht="12" customHeight="1">
      <c r="B24" s="41"/>
      <c r="D24" s="131" t="s">
        <v>33</v>
      </c>
      <c r="I24" s="132"/>
      <c r="L24" s="41"/>
    </row>
    <row r="25" hidden="1" s="7" customFormat="1" ht="16.5" customHeight="1">
      <c r="B25" s="137"/>
      <c r="E25" s="138" t="s">
        <v>1</v>
      </c>
      <c r="F25" s="138"/>
      <c r="G25" s="138"/>
      <c r="H25" s="138"/>
      <c r="I25" s="139"/>
      <c r="L25" s="137"/>
    </row>
    <row r="26" hidden="1" s="1" customFormat="1" ht="6.96" customHeight="1">
      <c r="B26" s="41"/>
      <c r="I26" s="132"/>
      <c r="L26" s="41"/>
    </row>
    <row r="27" hidden="1" s="1" customFormat="1" ht="6.96" customHeight="1">
      <c r="B27" s="41"/>
      <c r="D27" s="76"/>
      <c r="E27" s="76"/>
      <c r="F27" s="76"/>
      <c r="G27" s="76"/>
      <c r="H27" s="76"/>
      <c r="I27" s="140"/>
      <c r="J27" s="76"/>
      <c r="K27" s="76"/>
      <c r="L27" s="41"/>
    </row>
    <row r="28" hidden="1" s="1" customFormat="1" ht="25.44" customHeight="1">
      <c r="B28" s="41"/>
      <c r="D28" s="141" t="s">
        <v>34</v>
      </c>
      <c r="I28" s="132"/>
      <c r="J28" s="142">
        <f>ROUND(J137, 2)</f>
        <v>0</v>
      </c>
      <c r="L28" s="41"/>
    </row>
    <row r="29" hidden="1" s="1" customFormat="1" ht="6.96" customHeight="1">
      <c r="B29" s="41"/>
      <c r="D29" s="76"/>
      <c r="E29" s="76"/>
      <c r="F29" s="76"/>
      <c r="G29" s="76"/>
      <c r="H29" s="76"/>
      <c r="I29" s="140"/>
      <c r="J29" s="76"/>
      <c r="K29" s="76"/>
      <c r="L29" s="41"/>
    </row>
    <row r="30" hidden="1" s="1" customFormat="1" ht="14.4" customHeight="1">
      <c r="B30" s="41"/>
      <c r="F30" s="143" t="s">
        <v>36</v>
      </c>
      <c r="I30" s="144" t="s">
        <v>35</v>
      </c>
      <c r="J30" s="143" t="s">
        <v>37</v>
      </c>
      <c r="L30" s="41"/>
    </row>
    <row r="31" hidden="1" s="1" customFormat="1" ht="14.4" customHeight="1">
      <c r="B31" s="41"/>
      <c r="D31" s="145" t="s">
        <v>38</v>
      </c>
      <c r="E31" s="131" t="s">
        <v>39</v>
      </c>
      <c r="F31" s="146">
        <f>ROUND((SUM(BE137:BE578)),  2)</f>
        <v>0</v>
      </c>
      <c r="I31" s="147">
        <v>0.20999999999999999</v>
      </c>
      <c r="J31" s="146">
        <f>ROUND(((SUM(BE137:BE578))*I31),  2)</f>
        <v>0</v>
      </c>
      <c r="L31" s="41"/>
    </row>
    <row r="32" hidden="1" s="1" customFormat="1" ht="14.4" customHeight="1">
      <c r="B32" s="41"/>
      <c r="E32" s="131" t="s">
        <v>40</v>
      </c>
      <c r="F32" s="146">
        <f>ROUND((SUM(BF137:BF578)),  2)</f>
        <v>0</v>
      </c>
      <c r="I32" s="147">
        <v>0.14999999999999999</v>
      </c>
      <c r="J32" s="146">
        <f>ROUND(((SUM(BF137:BF578))*I32),  2)</f>
        <v>0</v>
      </c>
      <c r="L32" s="41"/>
    </row>
    <row r="33" hidden="1" s="1" customFormat="1" ht="14.4" customHeight="1">
      <c r="B33" s="41"/>
      <c r="E33" s="131" t="s">
        <v>41</v>
      </c>
      <c r="F33" s="146">
        <f>ROUND((SUM(BG137:BG578)),  2)</f>
        <v>0</v>
      </c>
      <c r="I33" s="147">
        <v>0.20999999999999999</v>
      </c>
      <c r="J33" s="146">
        <f>0</f>
        <v>0</v>
      </c>
      <c r="L33" s="41"/>
    </row>
    <row r="34" hidden="1" s="1" customFormat="1" ht="14.4" customHeight="1">
      <c r="B34" s="41"/>
      <c r="E34" s="131" t="s">
        <v>42</v>
      </c>
      <c r="F34" s="146">
        <f>ROUND((SUM(BH137:BH578)),  2)</f>
        <v>0</v>
      </c>
      <c r="I34" s="147">
        <v>0.14999999999999999</v>
      </c>
      <c r="J34" s="146">
        <f>0</f>
        <v>0</v>
      </c>
      <c r="L34" s="41"/>
    </row>
    <row r="35" hidden="1" s="1" customFormat="1" ht="14.4" customHeight="1">
      <c r="B35" s="41"/>
      <c r="E35" s="131" t="s">
        <v>43</v>
      </c>
      <c r="F35" s="146">
        <f>ROUND((SUM(BI137:BI578)),  2)</f>
        <v>0</v>
      </c>
      <c r="I35" s="147">
        <v>0</v>
      </c>
      <c r="J35" s="146">
        <f>0</f>
        <v>0</v>
      </c>
      <c r="L35" s="41"/>
    </row>
    <row r="36" hidden="1" s="1" customFormat="1" ht="6.96" customHeight="1">
      <c r="B36" s="41"/>
      <c r="I36" s="132"/>
      <c r="L36" s="41"/>
    </row>
    <row r="37" hidden="1" s="1" customFormat="1" ht="25.44" customHeight="1">
      <c r="B37" s="41"/>
      <c r="C37" s="148"/>
      <c r="D37" s="149" t="s">
        <v>44</v>
      </c>
      <c r="E37" s="150"/>
      <c r="F37" s="150"/>
      <c r="G37" s="151" t="s">
        <v>45</v>
      </c>
      <c r="H37" s="152" t="s">
        <v>46</v>
      </c>
      <c r="I37" s="153"/>
      <c r="J37" s="154">
        <f>SUM(J28:J35)</f>
        <v>0</v>
      </c>
      <c r="K37" s="155"/>
      <c r="L37" s="41"/>
    </row>
    <row r="38" hidden="1" s="1" customFormat="1" ht="14.4" customHeight="1">
      <c r="B38" s="41"/>
      <c r="I38" s="132"/>
      <c r="L38" s="41"/>
    </row>
    <row r="39" hidden="1" ht="14.4" customHeight="1">
      <c r="B39" s="18"/>
      <c r="L39" s="18"/>
    </row>
    <row r="40" hidden="1" ht="14.4" customHeight="1">
      <c r="B40" s="18"/>
      <c r="L40" s="18"/>
    </row>
    <row r="41" hidden="1" ht="14.4" customHeight="1">
      <c r="B41" s="18"/>
      <c r="L41" s="18"/>
    </row>
    <row r="42" hidden="1" ht="14.4" customHeight="1">
      <c r="B42" s="18"/>
      <c r="L42" s="18"/>
    </row>
    <row r="43" hidden="1" ht="14.4" customHeight="1">
      <c r="B43" s="18"/>
      <c r="L43" s="18"/>
    </row>
    <row r="44" hidden="1" ht="14.4" customHeight="1">
      <c r="B44" s="18"/>
      <c r="L44" s="18"/>
    </row>
    <row r="45" hidden="1" ht="14.4" customHeight="1">
      <c r="B45" s="18"/>
      <c r="L45" s="18"/>
    </row>
    <row r="46" hidden="1" ht="14.4" customHeight="1">
      <c r="B46" s="18"/>
      <c r="L46" s="18"/>
    </row>
    <row r="47" hidden="1" ht="14.4" customHeight="1">
      <c r="B47" s="18"/>
      <c r="L47" s="18"/>
    </row>
    <row r="48" hidden="1" ht="14.4" customHeight="1">
      <c r="B48" s="18"/>
      <c r="L48" s="18"/>
    </row>
    <row r="49" hidden="1" ht="14.4" customHeight="1">
      <c r="B49" s="18"/>
      <c r="L49" s="18"/>
    </row>
    <row r="50" hidden="1" s="1" customFormat="1" ht="14.4" customHeight="1">
      <c r="B50" s="41"/>
      <c r="D50" s="156" t="s">
        <v>47</v>
      </c>
      <c r="E50" s="157"/>
      <c r="F50" s="157"/>
      <c r="G50" s="156" t="s">
        <v>48</v>
      </c>
      <c r="H50" s="157"/>
      <c r="I50" s="158"/>
      <c r="J50" s="157"/>
      <c r="K50" s="157"/>
      <c r="L50" s="41"/>
    </row>
    <row r="51" hidden="1">
      <c r="B51" s="18"/>
      <c r="L51" s="18"/>
    </row>
    <row r="52" hidden="1">
      <c r="B52" s="18"/>
      <c r="L52" s="18"/>
    </row>
    <row r="53" hidden="1">
      <c r="B53" s="18"/>
      <c r="L53" s="18"/>
    </row>
    <row r="54" hidden="1">
      <c r="B54" s="18"/>
      <c r="L54" s="18"/>
    </row>
    <row r="55" hidden="1">
      <c r="B55" s="18"/>
      <c r="L55" s="18"/>
    </row>
    <row r="56" hidden="1">
      <c r="B56" s="18"/>
      <c r="L56" s="18"/>
    </row>
    <row r="57" hidden="1">
      <c r="B57" s="18"/>
      <c r="L57" s="18"/>
    </row>
    <row r="58" hidden="1">
      <c r="B58" s="18"/>
      <c r="L58" s="18"/>
    </row>
    <row r="59" hidden="1">
      <c r="B59" s="18"/>
      <c r="L59" s="18"/>
    </row>
    <row r="60" hidden="1">
      <c r="B60" s="18"/>
      <c r="L60" s="18"/>
    </row>
    <row r="61" hidden="1" s="1" customFormat="1">
      <c r="B61" s="41"/>
      <c r="D61" s="159" t="s">
        <v>49</v>
      </c>
      <c r="E61" s="160"/>
      <c r="F61" s="161" t="s">
        <v>50</v>
      </c>
      <c r="G61" s="159" t="s">
        <v>49</v>
      </c>
      <c r="H61" s="160"/>
      <c r="I61" s="162"/>
      <c r="J61" s="163" t="s">
        <v>50</v>
      </c>
      <c r="K61" s="160"/>
      <c r="L61" s="41"/>
    </row>
    <row r="62" hidden="1">
      <c r="B62" s="18"/>
      <c r="L62" s="18"/>
    </row>
    <row r="63" hidden="1">
      <c r="B63" s="18"/>
      <c r="L63" s="18"/>
    </row>
    <row r="64" hidden="1">
      <c r="B64" s="18"/>
      <c r="L64" s="18"/>
    </row>
    <row r="65" hidden="1" s="1" customFormat="1">
      <c r="B65" s="41"/>
      <c r="D65" s="156" t="s">
        <v>51</v>
      </c>
      <c r="E65" s="157"/>
      <c r="F65" s="157"/>
      <c r="G65" s="156" t="s">
        <v>52</v>
      </c>
      <c r="H65" s="157"/>
      <c r="I65" s="158"/>
      <c r="J65" s="157"/>
      <c r="K65" s="157"/>
      <c r="L65" s="41"/>
    </row>
    <row r="66" hidden="1">
      <c r="B66" s="18"/>
      <c r="L66" s="18"/>
    </row>
    <row r="67" hidden="1">
      <c r="B67" s="18"/>
      <c r="L67" s="18"/>
    </row>
    <row r="68" hidden="1">
      <c r="B68" s="18"/>
      <c r="L68" s="18"/>
    </row>
    <row r="69" hidden="1">
      <c r="B69" s="18"/>
      <c r="L69" s="18"/>
    </row>
    <row r="70" hidden="1">
      <c r="B70" s="18"/>
      <c r="L70" s="18"/>
    </row>
    <row r="71" hidden="1">
      <c r="B71" s="18"/>
      <c r="L71" s="18"/>
    </row>
    <row r="72" hidden="1">
      <c r="B72" s="18"/>
      <c r="L72" s="18"/>
    </row>
    <row r="73" hidden="1">
      <c r="B73" s="18"/>
      <c r="L73" s="18"/>
    </row>
    <row r="74" hidden="1">
      <c r="B74" s="18"/>
      <c r="L74" s="18"/>
    </row>
    <row r="75" hidden="1">
      <c r="B75" s="18"/>
      <c r="L75" s="18"/>
    </row>
    <row r="76" hidden="1" s="1" customFormat="1">
      <c r="B76" s="41"/>
      <c r="D76" s="159" t="s">
        <v>49</v>
      </c>
      <c r="E76" s="160"/>
      <c r="F76" s="161" t="s">
        <v>50</v>
      </c>
      <c r="G76" s="159" t="s">
        <v>49</v>
      </c>
      <c r="H76" s="160"/>
      <c r="I76" s="162"/>
      <c r="J76" s="163" t="s">
        <v>50</v>
      </c>
      <c r="K76" s="160"/>
      <c r="L76" s="41"/>
    </row>
    <row r="77" hidden="1" s="1" customFormat="1" ht="14.4" customHeight="1">
      <c r="B77" s="164"/>
      <c r="C77" s="165"/>
      <c r="D77" s="165"/>
      <c r="E77" s="165"/>
      <c r="F77" s="165"/>
      <c r="G77" s="165"/>
      <c r="H77" s="165"/>
      <c r="I77" s="166"/>
      <c r="J77" s="165"/>
      <c r="K77" s="165"/>
      <c r="L77" s="41"/>
    </row>
    <row r="78" hidden="1"/>
    <row r="79" hidden="1"/>
    <row r="80" hidden="1"/>
    <row r="81" hidden="1" s="1" customFormat="1" ht="6.96" customHeight="1">
      <c r="B81" s="167"/>
      <c r="C81" s="168"/>
      <c r="D81" s="168"/>
      <c r="E81" s="168"/>
      <c r="F81" s="168"/>
      <c r="G81" s="168"/>
      <c r="H81" s="168"/>
      <c r="I81" s="169"/>
      <c r="J81" s="168"/>
      <c r="K81" s="168"/>
      <c r="L81" s="41"/>
    </row>
    <row r="82" hidden="1" s="1" customFormat="1" ht="24.96" customHeight="1">
      <c r="B82" s="36"/>
      <c r="C82" s="21" t="s">
        <v>94</v>
      </c>
      <c r="D82" s="37"/>
      <c r="E82" s="37"/>
      <c r="F82" s="37"/>
      <c r="G82" s="37"/>
      <c r="H82" s="37"/>
      <c r="I82" s="132"/>
      <c r="J82" s="37"/>
      <c r="K82" s="37"/>
      <c r="L82" s="41"/>
    </row>
    <row r="83" hidden="1" s="1" customFormat="1" ht="6.96" customHeight="1">
      <c r="B83" s="36"/>
      <c r="C83" s="37"/>
      <c r="D83" s="37"/>
      <c r="E83" s="37"/>
      <c r="F83" s="37"/>
      <c r="G83" s="37"/>
      <c r="H83" s="37"/>
      <c r="I83" s="132"/>
      <c r="J83" s="37"/>
      <c r="K83" s="37"/>
      <c r="L83" s="41"/>
    </row>
    <row r="84" hidden="1" s="1" customFormat="1" ht="12" customHeight="1">
      <c r="B84" s="36"/>
      <c r="C84" s="30" t="s">
        <v>16</v>
      </c>
      <c r="D84" s="37"/>
      <c r="E84" s="37"/>
      <c r="F84" s="37"/>
      <c r="G84" s="37"/>
      <c r="H84" s="37"/>
      <c r="I84" s="132"/>
      <c r="J84" s="37"/>
      <c r="K84" s="37"/>
      <c r="L84" s="41"/>
    </row>
    <row r="85" hidden="1" s="1" customFormat="1" ht="16.5" customHeight="1">
      <c r="B85" s="36"/>
      <c r="C85" s="37"/>
      <c r="D85" s="37"/>
      <c r="E85" s="69" t="str">
        <f>E7</f>
        <v>Oprava toalet MŠ J. z Poděbrad</v>
      </c>
      <c r="F85" s="37"/>
      <c r="G85" s="37"/>
      <c r="H85" s="37"/>
      <c r="I85" s="132"/>
      <c r="J85" s="37"/>
      <c r="K85" s="37"/>
      <c r="L85" s="41"/>
    </row>
    <row r="86" hidden="1" s="1" customFormat="1" ht="6.96" customHeight="1">
      <c r="B86" s="36"/>
      <c r="C86" s="37"/>
      <c r="D86" s="37"/>
      <c r="E86" s="37"/>
      <c r="F86" s="37"/>
      <c r="G86" s="37"/>
      <c r="H86" s="37"/>
      <c r="I86" s="132"/>
      <c r="J86" s="37"/>
      <c r="K86" s="37"/>
      <c r="L86" s="41"/>
    </row>
    <row r="87" hidden="1" s="1" customFormat="1" ht="12" customHeight="1">
      <c r="B87" s="36"/>
      <c r="C87" s="30" t="s">
        <v>20</v>
      </c>
      <c r="D87" s="37"/>
      <c r="E87" s="37"/>
      <c r="F87" s="25" t="str">
        <f>F10</f>
        <v>Horažďovice</v>
      </c>
      <c r="G87" s="37"/>
      <c r="H87" s="37"/>
      <c r="I87" s="135" t="s">
        <v>22</v>
      </c>
      <c r="J87" s="72" t="str">
        <f>IF(J10="","",J10)</f>
        <v>9. 1. 2021</v>
      </c>
      <c r="K87" s="37"/>
      <c r="L87" s="41"/>
    </row>
    <row r="88" hidden="1" s="1" customFormat="1" ht="6.96" customHeight="1">
      <c r="B88" s="36"/>
      <c r="C88" s="37"/>
      <c r="D88" s="37"/>
      <c r="E88" s="37"/>
      <c r="F88" s="37"/>
      <c r="G88" s="37"/>
      <c r="H88" s="37"/>
      <c r="I88" s="132"/>
      <c r="J88" s="37"/>
      <c r="K88" s="37"/>
      <c r="L88" s="41"/>
    </row>
    <row r="89" hidden="1" s="1" customFormat="1" ht="15.15" customHeight="1">
      <c r="B89" s="36"/>
      <c r="C89" s="30" t="s">
        <v>24</v>
      </c>
      <c r="D89" s="37"/>
      <c r="E89" s="37"/>
      <c r="F89" s="25" t="str">
        <f>E13</f>
        <v xml:space="preserve"> </v>
      </c>
      <c r="G89" s="37"/>
      <c r="H89" s="37"/>
      <c r="I89" s="135" t="s">
        <v>30</v>
      </c>
      <c r="J89" s="34" t="str">
        <f>E19</f>
        <v xml:space="preserve"> </v>
      </c>
      <c r="K89" s="37"/>
      <c r="L89" s="41"/>
    </row>
    <row r="90" hidden="1" s="1" customFormat="1" ht="15.15" customHeight="1">
      <c r="B90" s="36"/>
      <c r="C90" s="30" t="s">
        <v>28</v>
      </c>
      <c r="D90" s="37"/>
      <c r="E90" s="37"/>
      <c r="F90" s="25" t="str">
        <f>IF(E16="","",E16)</f>
        <v>Vyplň údaj</v>
      </c>
      <c r="G90" s="37"/>
      <c r="H90" s="37"/>
      <c r="I90" s="135" t="s">
        <v>32</v>
      </c>
      <c r="J90" s="34" t="str">
        <f>E22</f>
        <v xml:space="preserve"> </v>
      </c>
      <c r="K90" s="37"/>
      <c r="L90" s="41"/>
    </row>
    <row r="91" hidden="1" s="1" customFormat="1" ht="10.32" customHeight="1">
      <c r="B91" s="36"/>
      <c r="C91" s="37"/>
      <c r="D91" s="37"/>
      <c r="E91" s="37"/>
      <c r="F91" s="37"/>
      <c r="G91" s="37"/>
      <c r="H91" s="37"/>
      <c r="I91" s="132"/>
      <c r="J91" s="37"/>
      <c r="K91" s="37"/>
      <c r="L91" s="41"/>
    </row>
    <row r="92" hidden="1" s="1" customFormat="1" ht="29.28" customHeight="1">
      <c r="B92" s="36"/>
      <c r="C92" s="170" t="s">
        <v>95</v>
      </c>
      <c r="D92" s="171"/>
      <c r="E92" s="171"/>
      <c r="F92" s="171"/>
      <c r="G92" s="171"/>
      <c r="H92" s="171"/>
      <c r="I92" s="172"/>
      <c r="J92" s="173" t="s">
        <v>96</v>
      </c>
      <c r="K92" s="171"/>
      <c r="L92" s="41"/>
    </row>
    <row r="93" hidden="1" s="1" customFormat="1" ht="10.32" customHeight="1">
      <c r="B93" s="36"/>
      <c r="C93" s="37"/>
      <c r="D93" s="37"/>
      <c r="E93" s="37"/>
      <c r="F93" s="37"/>
      <c r="G93" s="37"/>
      <c r="H93" s="37"/>
      <c r="I93" s="132"/>
      <c r="J93" s="37"/>
      <c r="K93" s="37"/>
      <c r="L93" s="41"/>
    </row>
    <row r="94" hidden="1" s="1" customFormat="1" ht="22.8" customHeight="1">
      <c r="B94" s="36"/>
      <c r="C94" s="174" t="s">
        <v>97</v>
      </c>
      <c r="D94" s="37"/>
      <c r="E94" s="37"/>
      <c r="F94" s="37"/>
      <c r="G94" s="37"/>
      <c r="H94" s="37"/>
      <c r="I94" s="132"/>
      <c r="J94" s="103">
        <f>J137</f>
        <v>0</v>
      </c>
      <c r="K94" s="37"/>
      <c r="L94" s="41"/>
      <c r="AU94" s="15" t="s">
        <v>98</v>
      </c>
    </row>
    <row r="95" hidden="1" s="8" customFormat="1" ht="24.96" customHeight="1">
      <c r="B95" s="175"/>
      <c r="C95" s="176"/>
      <c r="D95" s="177" t="s">
        <v>99</v>
      </c>
      <c r="E95" s="178"/>
      <c r="F95" s="178"/>
      <c r="G95" s="178"/>
      <c r="H95" s="178"/>
      <c r="I95" s="179"/>
      <c r="J95" s="180">
        <f>J138</f>
        <v>0</v>
      </c>
      <c r="K95" s="176"/>
      <c r="L95" s="181"/>
    </row>
    <row r="96" hidden="1" s="9" customFormat="1" ht="19.92" customHeight="1">
      <c r="B96" s="182"/>
      <c r="C96" s="183"/>
      <c r="D96" s="184" t="s">
        <v>100</v>
      </c>
      <c r="E96" s="185"/>
      <c r="F96" s="185"/>
      <c r="G96" s="185"/>
      <c r="H96" s="185"/>
      <c r="I96" s="186"/>
      <c r="J96" s="187">
        <f>J139</f>
        <v>0</v>
      </c>
      <c r="K96" s="183"/>
      <c r="L96" s="188"/>
    </row>
    <row r="97" hidden="1" s="9" customFormat="1" ht="19.92" customHeight="1">
      <c r="B97" s="182"/>
      <c r="C97" s="183"/>
      <c r="D97" s="184" t="s">
        <v>101</v>
      </c>
      <c r="E97" s="185"/>
      <c r="F97" s="185"/>
      <c r="G97" s="185"/>
      <c r="H97" s="185"/>
      <c r="I97" s="186"/>
      <c r="J97" s="187">
        <f>J149</f>
        <v>0</v>
      </c>
      <c r="K97" s="183"/>
      <c r="L97" s="188"/>
    </row>
    <row r="98" hidden="1" s="9" customFormat="1" ht="19.92" customHeight="1">
      <c r="B98" s="182"/>
      <c r="C98" s="183"/>
      <c r="D98" s="184" t="s">
        <v>102</v>
      </c>
      <c r="E98" s="185"/>
      <c r="F98" s="185"/>
      <c r="G98" s="185"/>
      <c r="H98" s="185"/>
      <c r="I98" s="186"/>
      <c r="J98" s="187">
        <f>J164</f>
        <v>0</v>
      </c>
      <c r="K98" s="183"/>
      <c r="L98" s="188"/>
    </row>
    <row r="99" hidden="1" s="9" customFormat="1" ht="19.92" customHeight="1">
      <c r="B99" s="182"/>
      <c r="C99" s="183"/>
      <c r="D99" s="184" t="s">
        <v>103</v>
      </c>
      <c r="E99" s="185"/>
      <c r="F99" s="185"/>
      <c r="G99" s="185"/>
      <c r="H99" s="185"/>
      <c r="I99" s="186"/>
      <c r="J99" s="187">
        <f>J169</f>
        <v>0</v>
      </c>
      <c r="K99" s="183"/>
      <c r="L99" s="188"/>
    </row>
    <row r="100" hidden="1" s="9" customFormat="1" ht="19.92" customHeight="1">
      <c r="B100" s="182"/>
      <c r="C100" s="183"/>
      <c r="D100" s="184" t="s">
        <v>104</v>
      </c>
      <c r="E100" s="185"/>
      <c r="F100" s="185"/>
      <c r="G100" s="185"/>
      <c r="H100" s="185"/>
      <c r="I100" s="186"/>
      <c r="J100" s="187">
        <f>J196</f>
        <v>0</v>
      </c>
      <c r="K100" s="183"/>
      <c r="L100" s="188"/>
    </row>
    <row r="101" hidden="1" s="9" customFormat="1" ht="19.92" customHeight="1">
      <c r="B101" s="182"/>
      <c r="C101" s="183"/>
      <c r="D101" s="184" t="s">
        <v>105</v>
      </c>
      <c r="E101" s="185"/>
      <c r="F101" s="185"/>
      <c r="G101" s="185"/>
      <c r="H101" s="185"/>
      <c r="I101" s="186"/>
      <c r="J101" s="187">
        <f>J237</f>
        <v>0</v>
      </c>
      <c r="K101" s="183"/>
      <c r="L101" s="188"/>
    </row>
    <row r="102" hidden="1" s="9" customFormat="1" ht="19.92" customHeight="1">
      <c r="B102" s="182"/>
      <c r="C102" s="183"/>
      <c r="D102" s="184" t="s">
        <v>106</v>
      </c>
      <c r="E102" s="185"/>
      <c r="F102" s="185"/>
      <c r="G102" s="185"/>
      <c r="H102" s="185"/>
      <c r="I102" s="186"/>
      <c r="J102" s="187">
        <f>J244</f>
        <v>0</v>
      </c>
      <c r="K102" s="183"/>
      <c r="L102" s="188"/>
    </row>
    <row r="103" hidden="1" s="8" customFormat="1" ht="24.96" customHeight="1">
      <c r="B103" s="175"/>
      <c r="C103" s="176"/>
      <c r="D103" s="177" t="s">
        <v>107</v>
      </c>
      <c r="E103" s="178"/>
      <c r="F103" s="178"/>
      <c r="G103" s="178"/>
      <c r="H103" s="178"/>
      <c r="I103" s="179"/>
      <c r="J103" s="180">
        <f>J246</f>
        <v>0</v>
      </c>
      <c r="K103" s="176"/>
      <c r="L103" s="181"/>
    </row>
    <row r="104" hidden="1" s="9" customFormat="1" ht="19.92" customHeight="1">
      <c r="B104" s="182"/>
      <c r="C104" s="183"/>
      <c r="D104" s="184" t="s">
        <v>108</v>
      </c>
      <c r="E104" s="185"/>
      <c r="F104" s="185"/>
      <c r="G104" s="185"/>
      <c r="H104" s="185"/>
      <c r="I104" s="186"/>
      <c r="J104" s="187">
        <f>J247</f>
        <v>0</v>
      </c>
      <c r="K104" s="183"/>
      <c r="L104" s="188"/>
    </row>
    <row r="105" hidden="1" s="9" customFormat="1" ht="19.92" customHeight="1">
      <c r="B105" s="182"/>
      <c r="C105" s="183"/>
      <c r="D105" s="184" t="s">
        <v>109</v>
      </c>
      <c r="E105" s="185"/>
      <c r="F105" s="185"/>
      <c r="G105" s="185"/>
      <c r="H105" s="185"/>
      <c r="I105" s="186"/>
      <c r="J105" s="187">
        <f>J272</f>
        <v>0</v>
      </c>
      <c r="K105" s="183"/>
      <c r="L105" s="188"/>
    </row>
    <row r="106" hidden="1" s="9" customFormat="1" ht="19.92" customHeight="1">
      <c r="B106" s="182"/>
      <c r="C106" s="183"/>
      <c r="D106" s="184" t="s">
        <v>110</v>
      </c>
      <c r="E106" s="185"/>
      <c r="F106" s="185"/>
      <c r="G106" s="185"/>
      <c r="H106" s="185"/>
      <c r="I106" s="186"/>
      <c r="J106" s="187">
        <f>J277</f>
        <v>0</v>
      </c>
      <c r="K106" s="183"/>
      <c r="L106" s="188"/>
    </row>
    <row r="107" hidden="1" s="9" customFormat="1" ht="19.92" customHeight="1">
      <c r="B107" s="182"/>
      <c r="C107" s="183"/>
      <c r="D107" s="184" t="s">
        <v>111</v>
      </c>
      <c r="E107" s="185"/>
      <c r="F107" s="185"/>
      <c r="G107" s="185"/>
      <c r="H107" s="185"/>
      <c r="I107" s="186"/>
      <c r="J107" s="187">
        <f>J312</f>
        <v>0</v>
      </c>
      <c r="K107" s="183"/>
      <c r="L107" s="188"/>
    </row>
    <row r="108" hidden="1" s="9" customFormat="1" ht="19.92" customHeight="1">
      <c r="B108" s="182"/>
      <c r="C108" s="183"/>
      <c r="D108" s="184" t="s">
        <v>112</v>
      </c>
      <c r="E108" s="185"/>
      <c r="F108" s="185"/>
      <c r="G108" s="185"/>
      <c r="H108" s="185"/>
      <c r="I108" s="186"/>
      <c r="J108" s="187">
        <f>J353</f>
        <v>0</v>
      </c>
      <c r="K108" s="183"/>
      <c r="L108" s="188"/>
    </row>
    <row r="109" hidden="1" s="9" customFormat="1" ht="19.92" customHeight="1">
      <c r="B109" s="182"/>
      <c r="C109" s="183"/>
      <c r="D109" s="184" t="s">
        <v>113</v>
      </c>
      <c r="E109" s="185"/>
      <c r="F109" s="185"/>
      <c r="G109" s="185"/>
      <c r="H109" s="185"/>
      <c r="I109" s="186"/>
      <c r="J109" s="187">
        <f>J384</f>
        <v>0</v>
      </c>
      <c r="K109" s="183"/>
      <c r="L109" s="188"/>
    </row>
    <row r="110" hidden="1" s="9" customFormat="1" ht="19.92" customHeight="1">
      <c r="B110" s="182"/>
      <c r="C110" s="183"/>
      <c r="D110" s="184" t="s">
        <v>114</v>
      </c>
      <c r="E110" s="185"/>
      <c r="F110" s="185"/>
      <c r="G110" s="185"/>
      <c r="H110" s="185"/>
      <c r="I110" s="186"/>
      <c r="J110" s="187">
        <f>J414</f>
        <v>0</v>
      </c>
      <c r="K110" s="183"/>
      <c r="L110" s="188"/>
    </row>
    <row r="111" hidden="1" s="9" customFormat="1" ht="19.92" customHeight="1">
      <c r="B111" s="182"/>
      <c r="C111" s="183"/>
      <c r="D111" s="184" t="s">
        <v>115</v>
      </c>
      <c r="E111" s="185"/>
      <c r="F111" s="185"/>
      <c r="G111" s="185"/>
      <c r="H111" s="185"/>
      <c r="I111" s="186"/>
      <c r="J111" s="187">
        <f>J419</f>
        <v>0</v>
      </c>
      <c r="K111" s="183"/>
      <c r="L111" s="188"/>
    </row>
    <row r="112" hidden="1" s="9" customFormat="1" ht="19.92" customHeight="1">
      <c r="B112" s="182"/>
      <c r="C112" s="183"/>
      <c r="D112" s="184" t="s">
        <v>116</v>
      </c>
      <c r="E112" s="185"/>
      <c r="F112" s="185"/>
      <c r="G112" s="185"/>
      <c r="H112" s="185"/>
      <c r="I112" s="186"/>
      <c r="J112" s="187">
        <f>J427</f>
        <v>0</v>
      </c>
      <c r="K112" s="183"/>
      <c r="L112" s="188"/>
    </row>
    <row r="113" hidden="1" s="9" customFormat="1" ht="19.92" customHeight="1">
      <c r="B113" s="182"/>
      <c r="C113" s="183"/>
      <c r="D113" s="184" t="s">
        <v>117</v>
      </c>
      <c r="E113" s="185"/>
      <c r="F113" s="185"/>
      <c r="G113" s="185"/>
      <c r="H113" s="185"/>
      <c r="I113" s="186"/>
      <c r="J113" s="187">
        <f>J466</f>
        <v>0</v>
      </c>
      <c r="K113" s="183"/>
      <c r="L113" s="188"/>
    </row>
    <row r="114" hidden="1" s="9" customFormat="1" ht="19.92" customHeight="1">
      <c r="B114" s="182"/>
      <c r="C114" s="183"/>
      <c r="D114" s="184" t="s">
        <v>118</v>
      </c>
      <c r="E114" s="185"/>
      <c r="F114" s="185"/>
      <c r="G114" s="185"/>
      <c r="H114" s="185"/>
      <c r="I114" s="186"/>
      <c r="J114" s="187">
        <f>J472</f>
        <v>0</v>
      </c>
      <c r="K114" s="183"/>
      <c r="L114" s="188"/>
    </row>
    <row r="115" hidden="1" s="9" customFormat="1" ht="19.92" customHeight="1">
      <c r="B115" s="182"/>
      <c r="C115" s="183"/>
      <c r="D115" s="184" t="s">
        <v>119</v>
      </c>
      <c r="E115" s="185"/>
      <c r="F115" s="185"/>
      <c r="G115" s="185"/>
      <c r="H115" s="185"/>
      <c r="I115" s="186"/>
      <c r="J115" s="187">
        <f>J491</f>
        <v>0</v>
      </c>
      <c r="K115" s="183"/>
      <c r="L115" s="188"/>
    </row>
    <row r="116" hidden="1" s="9" customFormat="1" ht="19.92" customHeight="1">
      <c r="B116" s="182"/>
      <c r="C116" s="183"/>
      <c r="D116" s="184" t="s">
        <v>120</v>
      </c>
      <c r="E116" s="185"/>
      <c r="F116" s="185"/>
      <c r="G116" s="185"/>
      <c r="H116" s="185"/>
      <c r="I116" s="186"/>
      <c r="J116" s="187">
        <f>J510</f>
        <v>0</v>
      </c>
      <c r="K116" s="183"/>
      <c r="L116" s="188"/>
    </row>
    <row r="117" hidden="1" s="9" customFormat="1" ht="19.92" customHeight="1">
      <c r="B117" s="182"/>
      <c r="C117" s="183"/>
      <c r="D117" s="184" t="s">
        <v>121</v>
      </c>
      <c r="E117" s="185"/>
      <c r="F117" s="185"/>
      <c r="G117" s="185"/>
      <c r="H117" s="185"/>
      <c r="I117" s="186"/>
      <c r="J117" s="187">
        <f>J524</f>
        <v>0</v>
      </c>
      <c r="K117" s="183"/>
      <c r="L117" s="188"/>
    </row>
    <row r="118" hidden="1" s="9" customFormat="1" ht="19.92" customHeight="1">
      <c r="B118" s="182"/>
      <c r="C118" s="183"/>
      <c r="D118" s="184" t="s">
        <v>122</v>
      </c>
      <c r="E118" s="185"/>
      <c r="F118" s="185"/>
      <c r="G118" s="185"/>
      <c r="H118" s="185"/>
      <c r="I118" s="186"/>
      <c r="J118" s="187">
        <f>J552</f>
        <v>0</v>
      </c>
      <c r="K118" s="183"/>
      <c r="L118" s="188"/>
    </row>
    <row r="119" hidden="1" s="9" customFormat="1" ht="19.92" customHeight="1">
      <c r="B119" s="182"/>
      <c r="C119" s="183"/>
      <c r="D119" s="184" t="s">
        <v>123</v>
      </c>
      <c r="E119" s="185"/>
      <c r="F119" s="185"/>
      <c r="G119" s="185"/>
      <c r="H119" s="185"/>
      <c r="I119" s="186"/>
      <c r="J119" s="187">
        <f>J562</f>
        <v>0</v>
      </c>
      <c r="K119" s="183"/>
      <c r="L119" s="188"/>
    </row>
    <row r="120" hidden="1" s="1" customFormat="1" ht="21.84" customHeight="1">
      <c r="B120" s="36"/>
      <c r="C120" s="37"/>
      <c r="D120" s="37"/>
      <c r="E120" s="37"/>
      <c r="F120" s="37"/>
      <c r="G120" s="37"/>
      <c r="H120" s="37"/>
      <c r="I120" s="132"/>
      <c r="J120" s="37"/>
      <c r="K120" s="37"/>
      <c r="L120" s="41"/>
    </row>
    <row r="121" hidden="1" s="1" customFormat="1" ht="6.96" customHeight="1">
      <c r="B121" s="59"/>
      <c r="C121" s="60"/>
      <c r="D121" s="60"/>
      <c r="E121" s="60"/>
      <c r="F121" s="60"/>
      <c r="G121" s="60"/>
      <c r="H121" s="60"/>
      <c r="I121" s="166"/>
      <c r="J121" s="60"/>
      <c r="K121" s="60"/>
      <c r="L121" s="41"/>
    </row>
    <row r="122" hidden="1"/>
    <row r="123" hidden="1"/>
    <row r="124" hidden="1"/>
    <row r="125" s="1" customFormat="1" ht="6.96" customHeight="1">
      <c r="B125" s="61"/>
      <c r="C125" s="62"/>
      <c r="D125" s="62"/>
      <c r="E125" s="62"/>
      <c r="F125" s="62"/>
      <c r="G125" s="62"/>
      <c r="H125" s="62"/>
      <c r="I125" s="169"/>
      <c r="J125" s="62"/>
      <c r="K125" s="62"/>
      <c r="L125" s="41"/>
    </row>
    <row r="126" s="1" customFormat="1" ht="24.96" customHeight="1">
      <c r="B126" s="36"/>
      <c r="C126" s="21" t="s">
        <v>124</v>
      </c>
      <c r="D126" s="37"/>
      <c r="E126" s="37"/>
      <c r="F126" s="37"/>
      <c r="G126" s="37"/>
      <c r="H126" s="37"/>
      <c r="I126" s="132"/>
      <c r="J126" s="37"/>
      <c r="K126" s="37"/>
      <c r="L126" s="41"/>
    </row>
    <row r="127" s="1" customFormat="1" ht="6.96" customHeight="1">
      <c r="B127" s="36"/>
      <c r="C127" s="37"/>
      <c r="D127" s="37"/>
      <c r="E127" s="37"/>
      <c r="F127" s="37"/>
      <c r="G127" s="37"/>
      <c r="H127" s="37"/>
      <c r="I127" s="132"/>
      <c r="J127" s="37"/>
      <c r="K127" s="37"/>
      <c r="L127" s="41"/>
    </row>
    <row r="128" s="1" customFormat="1" ht="12" customHeight="1">
      <c r="B128" s="36"/>
      <c r="C128" s="30" t="s">
        <v>16</v>
      </c>
      <c r="D128" s="37"/>
      <c r="E128" s="37"/>
      <c r="F128" s="37"/>
      <c r="G128" s="37"/>
      <c r="H128" s="37"/>
      <c r="I128" s="132"/>
      <c r="J128" s="37"/>
      <c r="K128" s="37"/>
      <c r="L128" s="41"/>
    </row>
    <row r="129" s="1" customFormat="1" ht="16.5" customHeight="1">
      <c r="B129" s="36"/>
      <c r="C129" s="37"/>
      <c r="D129" s="37"/>
      <c r="E129" s="69" t="str">
        <f>E7</f>
        <v>Oprava toalet MŠ J. z Poděbrad</v>
      </c>
      <c r="F129" s="37"/>
      <c r="G129" s="37"/>
      <c r="H129" s="37"/>
      <c r="I129" s="132"/>
      <c r="J129" s="37"/>
      <c r="K129" s="37"/>
      <c r="L129" s="41"/>
    </row>
    <row r="130" s="1" customFormat="1" ht="6.96" customHeight="1">
      <c r="B130" s="36"/>
      <c r="C130" s="37"/>
      <c r="D130" s="37"/>
      <c r="E130" s="37"/>
      <c r="F130" s="37"/>
      <c r="G130" s="37"/>
      <c r="H130" s="37"/>
      <c r="I130" s="132"/>
      <c r="J130" s="37"/>
      <c r="K130" s="37"/>
      <c r="L130" s="41"/>
    </row>
    <row r="131" s="1" customFormat="1" ht="12" customHeight="1">
      <c r="B131" s="36"/>
      <c r="C131" s="30" t="s">
        <v>20</v>
      </c>
      <c r="D131" s="37"/>
      <c r="E131" s="37"/>
      <c r="F131" s="25" t="str">
        <f>F10</f>
        <v>Horažďovice</v>
      </c>
      <c r="G131" s="37"/>
      <c r="H131" s="37"/>
      <c r="I131" s="135" t="s">
        <v>22</v>
      </c>
      <c r="J131" s="72" t="str">
        <f>IF(J10="","",J10)</f>
        <v>9. 1. 2021</v>
      </c>
      <c r="K131" s="37"/>
      <c r="L131" s="41"/>
    </row>
    <row r="132" s="1" customFormat="1" ht="6.96" customHeight="1">
      <c r="B132" s="36"/>
      <c r="C132" s="37"/>
      <c r="D132" s="37"/>
      <c r="E132" s="37"/>
      <c r="F132" s="37"/>
      <c r="G132" s="37"/>
      <c r="H132" s="37"/>
      <c r="I132" s="132"/>
      <c r="J132" s="37"/>
      <c r="K132" s="37"/>
      <c r="L132" s="41"/>
    </row>
    <row r="133" s="1" customFormat="1" ht="15.15" customHeight="1">
      <c r="B133" s="36"/>
      <c r="C133" s="30" t="s">
        <v>24</v>
      </c>
      <c r="D133" s="37"/>
      <c r="E133" s="37"/>
      <c r="F133" s="25" t="str">
        <f>E13</f>
        <v xml:space="preserve"> </v>
      </c>
      <c r="G133" s="37"/>
      <c r="H133" s="37"/>
      <c r="I133" s="135" t="s">
        <v>30</v>
      </c>
      <c r="J133" s="34" t="str">
        <f>E19</f>
        <v xml:space="preserve"> </v>
      </c>
      <c r="K133" s="37"/>
      <c r="L133" s="41"/>
    </row>
    <row r="134" s="1" customFormat="1" ht="15.15" customHeight="1">
      <c r="B134" s="36"/>
      <c r="C134" s="30" t="s">
        <v>28</v>
      </c>
      <c r="D134" s="37"/>
      <c r="E134" s="37"/>
      <c r="F134" s="25" t="str">
        <f>IF(E16="","",E16)</f>
        <v>Vyplň údaj</v>
      </c>
      <c r="G134" s="37"/>
      <c r="H134" s="37"/>
      <c r="I134" s="135" t="s">
        <v>32</v>
      </c>
      <c r="J134" s="34" t="str">
        <f>E22</f>
        <v xml:space="preserve"> </v>
      </c>
      <c r="K134" s="37"/>
      <c r="L134" s="41"/>
    </row>
    <row r="135" s="1" customFormat="1" ht="10.32" customHeight="1">
      <c r="B135" s="36"/>
      <c r="C135" s="37"/>
      <c r="D135" s="37"/>
      <c r="E135" s="37"/>
      <c r="F135" s="37"/>
      <c r="G135" s="37"/>
      <c r="H135" s="37"/>
      <c r="I135" s="132"/>
      <c r="J135" s="37"/>
      <c r="K135" s="37"/>
      <c r="L135" s="41"/>
    </row>
    <row r="136" s="10" customFormat="1" ht="29.28" customHeight="1">
      <c r="B136" s="189"/>
      <c r="C136" s="190" t="s">
        <v>125</v>
      </c>
      <c r="D136" s="191" t="s">
        <v>59</v>
      </c>
      <c r="E136" s="191" t="s">
        <v>55</v>
      </c>
      <c r="F136" s="191" t="s">
        <v>56</v>
      </c>
      <c r="G136" s="191" t="s">
        <v>126</v>
      </c>
      <c r="H136" s="191" t="s">
        <v>127</v>
      </c>
      <c r="I136" s="192" t="s">
        <v>128</v>
      </c>
      <c r="J136" s="193" t="s">
        <v>96</v>
      </c>
      <c r="K136" s="194" t="s">
        <v>129</v>
      </c>
      <c r="L136" s="195"/>
      <c r="M136" s="93" t="s">
        <v>1</v>
      </c>
      <c r="N136" s="94" t="s">
        <v>38</v>
      </c>
      <c r="O136" s="94" t="s">
        <v>130</v>
      </c>
      <c r="P136" s="94" t="s">
        <v>131</v>
      </c>
      <c r="Q136" s="94" t="s">
        <v>132</v>
      </c>
      <c r="R136" s="94" t="s">
        <v>133</v>
      </c>
      <c r="S136" s="94" t="s">
        <v>134</v>
      </c>
      <c r="T136" s="95" t="s">
        <v>135</v>
      </c>
    </row>
    <row r="137" s="1" customFormat="1" ht="22.8" customHeight="1">
      <c r="B137" s="36"/>
      <c r="C137" s="100" t="s">
        <v>136</v>
      </c>
      <c r="D137" s="37"/>
      <c r="E137" s="37"/>
      <c r="F137" s="37"/>
      <c r="G137" s="37"/>
      <c r="H137" s="37"/>
      <c r="I137" s="132"/>
      <c r="J137" s="196">
        <f>BK137</f>
        <v>0</v>
      </c>
      <c r="K137" s="37"/>
      <c r="L137" s="41"/>
      <c r="M137" s="96"/>
      <c r="N137" s="97"/>
      <c r="O137" s="97"/>
      <c r="P137" s="197">
        <f>P138+P246</f>
        <v>0</v>
      </c>
      <c r="Q137" s="97"/>
      <c r="R137" s="197">
        <f>R138+R246</f>
        <v>21.913179399999997</v>
      </c>
      <c r="S137" s="97"/>
      <c r="T137" s="198">
        <f>T138+T246</f>
        <v>30.663770000000003</v>
      </c>
      <c r="AT137" s="15" t="s">
        <v>73</v>
      </c>
      <c r="AU137" s="15" t="s">
        <v>98</v>
      </c>
      <c r="BK137" s="199">
        <f>BK138+BK246</f>
        <v>0</v>
      </c>
    </row>
    <row r="138" s="11" customFormat="1" ht="25.92" customHeight="1">
      <c r="B138" s="200"/>
      <c r="C138" s="201"/>
      <c r="D138" s="202" t="s">
        <v>73</v>
      </c>
      <c r="E138" s="203" t="s">
        <v>137</v>
      </c>
      <c r="F138" s="203" t="s">
        <v>138</v>
      </c>
      <c r="G138" s="201"/>
      <c r="H138" s="201"/>
      <c r="I138" s="204"/>
      <c r="J138" s="205">
        <f>BK138</f>
        <v>0</v>
      </c>
      <c r="K138" s="201"/>
      <c r="L138" s="206"/>
      <c r="M138" s="207"/>
      <c r="N138" s="208"/>
      <c r="O138" s="208"/>
      <c r="P138" s="209">
        <f>P139+P149+P164+P169+P196+P237+P244</f>
        <v>0</v>
      </c>
      <c r="Q138" s="208"/>
      <c r="R138" s="209">
        <f>R139+R149+R164+R169+R196+R237+R244</f>
        <v>18.738793519999998</v>
      </c>
      <c r="S138" s="208"/>
      <c r="T138" s="210">
        <f>T139+T149+T164+T169+T196+T237+T244</f>
        <v>27.707230000000003</v>
      </c>
      <c r="AR138" s="211" t="s">
        <v>79</v>
      </c>
      <c r="AT138" s="212" t="s">
        <v>73</v>
      </c>
      <c r="AU138" s="212" t="s">
        <v>74</v>
      </c>
      <c r="AY138" s="211" t="s">
        <v>139</v>
      </c>
      <c r="BK138" s="213">
        <f>BK139+BK149+BK164+BK169+BK196+BK237+BK244</f>
        <v>0</v>
      </c>
    </row>
    <row r="139" s="11" customFormat="1" ht="22.8" customHeight="1">
      <c r="B139" s="200"/>
      <c r="C139" s="201"/>
      <c r="D139" s="202" t="s">
        <v>73</v>
      </c>
      <c r="E139" s="214" t="s">
        <v>79</v>
      </c>
      <c r="F139" s="214" t="s">
        <v>140</v>
      </c>
      <c r="G139" s="201"/>
      <c r="H139" s="201"/>
      <c r="I139" s="204"/>
      <c r="J139" s="215">
        <f>BK139</f>
        <v>0</v>
      </c>
      <c r="K139" s="201"/>
      <c r="L139" s="206"/>
      <c r="M139" s="207"/>
      <c r="N139" s="208"/>
      <c r="O139" s="208"/>
      <c r="P139" s="209">
        <f>SUM(P140:P148)</f>
        <v>0</v>
      </c>
      <c r="Q139" s="208"/>
      <c r="R139" s="209">
        <f>SUM(R140:R148)</f>
        <v>0.97799999999999998</v>
      </c>
      <c r="S139" s="208"/>
      <c r="T139" s="210">
        <f>SUM(T140:T148)</f>
        <v>0</v>
      </c>
      <c r="AR139" s="211" t="s">
        <v>79</v>
      </c>
      <c r="AT139" s="212" t="s">
        <v>73</v>
      </c>
      <c r="AU139" s="212" t="s">
        <v>79</v>
      </c>
      <c r="AY139" s="211" t="s">
        <v>139</v>
      </c>
      <c r="BK139" s="213">
        <f>SUM(BK140:BK148)</f>
        <v>0</v>
      </c>
    </row>
    <row r="140" s="1" customFormat="1" ht="24" customHeight="1">
      <c r="B140" s="36"/>
      <c r="C140" s="216" t="s">
        <v>79</v>
      </c>
      <c r="D140" s="216" t="s">
        <v>141</v>
      </c>
      <c r="E140" s="217" t="s">
        <v>142</v>
      </c>
      <c r="F140" s="218" t="s">
        <v>143</v>
      </c>
      <c r="G140" s="219" t="s">
        <v>144</v>
      </c>
      <c r="H140" s="220">
        <v>0.97799999999999998</v>
      </c>
      <c r="I140" s="221"/>
      <c r="J140" s="222">
        <f>ROUND(I140*H140,2)</f>
        <v>0</v>
      </c>
      <c r="K140" s="218" t="s">
        <v>145</v>
      </c>
      <c r="L140" s="41"/>
      <c r="M140" s="223" t="s">
        <v>1</v>
      </c>
      <c r="N140" s="224" t="s">
        <v>39</v>
      </c>
      <c r="O140" s="84"/>
      <c r="P140" s="225">
        <f>O140*H140</f>
        <v>0</v>
      </c>
      <c r="Q140" s="225">
        <v>0</v>
      </c>
      <c r="R140" s="225">
        <f>Q140*H140</f>
        <v>0</v>
      </c>
      <c r="S140" s="225">
        <v>0</v>
      </c>
      <c r="T140" s="226">
        <f>S140*H140</f>
        <v>0</v>
      </c>
      <c r="AR140" s="227" t="s">
        <v>146</v>
      </c>
      <c r="AT140" s="227" t="s">
        <v>141</v>
      </c>
      <c r="AU140" s="227" t="s">
        <v>83</v>
      </c>
      <c r="AY140" s="15" t="s">
        <v>139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5" t="s">
        <v>79</v>
      </c>
      <c r="BK140" s="228">
        <f>ROUND(I140*H140,2)</f>
        <v>0</v>
      </c>
      <c r="BL140" s="15" t="s">
        <v>146</v>
      </c>
      <c r="BM140" s="227" t="s">
        <v>147</v>
      </c>
    </row>
    <row r="141" s="12" customFormat="1">
      <c r="B141" s="229"/>
      <c r="C141" s="230"/>
      <c r="D141" s="231" t="s">
        <v>148</v>
      </c>
      <c r="E141" s="232" t="s">
        <v>1</v>
      </c>
      <c r="F141" s="233" t="s">
        <v>149</v>
      </c>
      <c r="G141" s="230"/>
      <c r="H141" s="234">
        <v>0.97799999999999998</v>
      </c>
      <c r="I141" s="235"/>
      <c r="J141" s="230"/>
      <c r="K141" s="230"/>
      <c r="L141" s="236"/>
      <c r="M141" s="237"/>
      <c r="N141" s="238"/>
      <c r="O141" s="238"/>
      <c r="P141" s="238"/>
      <c r="Q141" s="238"/>
      <c r="R141" s="238"/>
      <c r="S141" s="238"/>
      <c r="T141" s="239"/>
      <c r="AT141" s="240" t="s">
        <v>148</v>
      </c>
      <c r="AU141" s="240" t="s">
        <v>83</v>
      </c>
      <c r="AV141" s="12" t="s">
        <v>83</v>
      </c>
      <c r="AW141" s="12" t="s">
        <v>31</v>
      </c>
      <c r="AX141" s="12" t="s">
        <v>79</v>
      </c>
      <c r="AY141" s="240" t="s">
        <v>139</v>
      </c>
    </row>
    <row r="142" s="1" customFormat="1" ht="36" customHeight="1">
      <c r="B142" s="36"/>
      <c r="C142" s="216" t="s">
        <v>83</v>
      </c>
      <c r="D142" s="216" t="s">
        <v>141</v>
      </c>
      <c r="E142" s="217" t="s">
        <v>150</v>
      </c>
      <c r="F142" s="218" t="s">
        <v>151</v>
      </c>
      <c r="G142" s="219" t="s">
        <v>144</v>
      </c>
      <c r="H142" s="220">
        <v>0.48899999999999999</v>
      </c>
      <c r="I142" s="221"/>
      <c r="J142" s="222">
        <f>ROUND(I142*H142,2)</f>
        <v>0</v>
      </c>
      <c r="K142" s="218" t="s">
        <v>145</v>
      </c>
      <c r="L142" s="41"/>
      <c r="M142" s="223" t="s">
        <v>1</v>
      </c>
      <c r="N142" s="224" t="s">
        <v>39</v>
      </c>
      <c r="O142" s="84"/>
      <c r="P142" s="225">
        <f>O142*H142</f>
        <v>0</v>
      </c>
      <c r="Q142" s="225">
        <v>0</v>
      </c>
      <c r="R142" s="225">
        <f>Q142*H142</f>
        <v>0</v>
      </c>
      <c r="S142" s="225">
        <v>0</v>
      </c>
      <c r="T142" s="226">
        <f>S142*H142</f>
        <v>0</v>
      </c>
      <c r="AR142" s="227" t="s">
        <v>146</v>
      </c>
      <c r="AT142" s="227" t="s">
        <v>141</v>
      </c>
      <c r="AU142" s="227" t="s">
        <v>83</v>
      </c>
      <c r="AY142" s="15" t="s">
        <v>139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5" t="s">
        <v>79</v>
      </c>
      <c r="BK142" s="228">
        <f>ROUND(I142*H142,2)</f>
        <v>0</v>
      </c>
      <c r="BL142" s="15" t="s">
        <v>146</v>
      </c>
      <c r="BM142" s="227" t="s">
        <v>152</v>
      </c>
    </row>
    <row r="143" s="12" customFormat="1">
      <c r="B143" s="229"/>
      <c r="C143" s="230"/>
      <c r="D143" s="231" t="s">
        <v>148</v>
      </c>
      <c r="E143" s="232" t="s">
        <v>1</v>
      </c>
      <c r="F143" s="233" t="s">
        <v>153</v>
      </c>
      <c r="G143" s="230"/>
      <c r="H143" s="234">
        <v>0.48899999999999999</v>
      </c>
      <c r="I143" s="235"/>
      <c r="J143" s="230"/>
      <c r="K143" s="230"/>
      <c r="L143" s="236"/>
      <c r="M143" s="237"/>
      <c r="N143" s="238"/>
      <c r="O143" s="238"/>
      <c r="P143" s="238"/>
      <c r="Q143" s="238"/>
      <c r="R143" s="238"/>
      <c r="S143" s="238"/>
      <c r="T143" s="239"/>
      <c r="AT143" s="240" t="s">
        <v>148</v>
      </c>
      <c r="AU143" s="240" t="s">
        <v>83</v>
      </c>
      <c r="AV143" s="12" t="s">
        <v>83</v>
      </c>
      <c r="AW143" s="12" t="s">
        <v>31</v>
      </c>
      <c r="AX143" s="12" t="s">
        <v>79</v>
      </c>
      <c r="AY143" s="240" t="s">
        <v>139</v>
      </c>
    </row>
    <row r="144" s="1" customFormat="1" ht="60" customHeight="1">
      <c r="B144" s="36"/>
      <c r="C144" s="216" t="s">
        <v>154</v>
      </c>
      <c r="D144" s="216" t="s">
        <v>141</v>
      </c>
      <c r="E144" s="217" t="s">
        <v>155</v>
      </c>
      <c r="F144" s="218" t="s">
        <v>156</v>
      </c>
      <c r="G144" s="219" t="s">
        <v>144</v>
      </c>
      <c r="H144" s="220">
        <v>0.48899999999999999</v>
      </c>
      <c r="I144" s="221"/>
      <c r="J144" s="222">
        <f>ROUND(I144*H144,2)</f>
        <v>0</v>
      </c>
      <c r="K144" s="218" t="s">
        <v>145</v>
      </c>
      <c r="L144" s="41"/>
      <c r="M144" s="223" t="s">
        <v>1</v>
      </c>
      <c r="N144" s="224" t="s">
        <v>39</v>
      </c>
      <c r="O144" s="84"/>
      <c r="P144" s="225">
        <f>O144*H144</f>
        <v>0</v>
      </c>
      <c r="Q144" s="225">
        <v>0</v>
      </c>
      <c r="R144" s="225">
        <f>Q144*H144</f>
        <v>0</v>
      </c>
      <c r="S144" s="225">
        <v>0</v>
      </c>
      <c r="T144" s="226">
        <f>S144*H144</f>
        <v>0</v>
      </c>
      <c r="AR144" s="227" t="s">
        <v>157</v>
      </c>
      <c r="AT144" s="227" t="s">
        <v>141</v>
      </c>
      <c r="AU144" s="227" t="s">
        <v>83</v>
      </c>
      <c r="AY144" s="15" t="s">
        <v>139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5" t="s">
        <v>79</v>
      </c>
      <c r="BK144" s="228">
        <f>ROUND(I144*H144,2)</f>
        <v>0</v>
      </c>
      <c r="BL144" s="15" t="s">
        <v>157</v>
      </c>
      <c r="BM144" s="227" t="s">
        <v>158</v>
      </c>
    </row>
    <row r="145" s="12" customFormat="1">
      <c r="B145" s="229"/>
      <c r="C145" s="230"/>
      <c r="D145" s="231" t="s">
        <v>148</v>
      </c>
      <c r="E145" s="232" t="s">
        <v>1</v>
      </c>
      <c r="F145" s="233" t="s">
        <v>153</v>
      </c>
      <c r="G145" s="230"/>
      <c r="H145" s="234">
        <v>0.48899999999999999</v>
      </c>
      <c r="I145" s="235"/>
      <c r="J145" s="230"/>
      <c r="K145" s="230"/>
      <c r="L145" s="236"/>
      <c r="M145" s="237"/>
      <c r="N145" s="238"/>
      <c r="O145" s="238"/>
      <c r="P145" s="238"/>
      <c r="Q145" s="238"/>
      <c r="R145" s="238"/>
      <c r="S145" s="238"/>
      <c r="T145" s="239"/>
      <c r="AT145" s="240" t="s">
        <v>148</v>
      </c>
      <c r="AU145" s="240" t="s">
        <v>83</v>
      </c>
      <c r="AV145" s="12" t="s">
        <v>83</v>
      </c>
      <c r="AW145" s="12" t="s">
        <v>31</v>
      </c>
      <c r="AX145" s="12" t="s">
        <v>79</v>
      </c>
      <c r="AY145" s="240" t="s">
        <v>139</v>
      </c>
    </row>
    <row r="146" s="1" customFormat="1" ht="16.5" customHeight="1">
      <c r="B146" s="36"/>
      <c r="C146" s="241" t="s">
        <v>157</v>
      </c>
      <c r="D146" s="241" t="s">
        <v>159</v>
      </c>
      <c r="E146" s="242" t="s">
        <v>160</v>
      </c>
      <c r="F146" s="243" t="s">
        <v>161</v>
      </c>
      <c r="G146" s="244" t="s">
        <v>162</v>
      </c>
      <c r="H146" s="245">
        <v>0.97799999999999998</v>
      </c>
      <c r="I146" s="246"/>
      <c r="J146" s="247">
        <f>ROUND(I146*H146,2)</f>
        <v>0</v>
      </c>
      <c r="K146" s="243" t="s">
        <v>145</v>
      </c>
      <c r="L146" s="248"/>
      <c r="M146" s="249" t="s">
        <v>1</v>
      </c>
      <c r="N146" s="250" t="s">
        <v>39</v>
      </c>
      <c r="O146" s="84"/>
      <c r="P146" s="225">
        <f>O146*H146</f>
        <v>0</v>
      </c>
      <c r="Q146" s="225">
        <v>1</v>
      </c>
      <c r="R146" s="225">
        <f>Q146*H146</f>
        <v>0.97799999999999998</v>
      </c>
      <c r="S146" s="225">
        <v>0</v>
      </c>
      <c r="T146" s="226">
        <f>S146*H146</f>
        <v>0</v>
      </c>
      <c r="AR146" s="227" t="s">
        <v>163</v>
      </c>
      <c r="AT146" s="227" t="s">
        <v>159</v>
      </c>
      <c r="AU146" s="227" t="s">
        <v>83</v>
      </c>
      <c r="AY146" s="15" t="s">
        <v>139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5" t="s">
        <v>79</v>
      </c>
      <c r="BK146" s="228">
        <f>ROUND(I146*H146,2)</f>
        <v>0</v>
      </c>
      <c r="BL146" s="15" t="s">
        <v>157</v>
      </c>
      <c r="BM146" s="227" t="s">
        <v>164</v>
      </c>
    </row>
    <row r="147" s="12" customFormat="1">
      <c r="B147" s="229"/>
      <c r="C147" s="230"/>
      <c r="D147" s="231" t="s">
        <v>148</v>
      </c>
      <c r="E147" s="232" t="s">
        <v>1</v>
      </c>
      <c r="F147" s="233" t="s">
        <v>153</v>
      </c>
      <c r="G147" s="230"/>
      <c r="H147" s="234">
        <v>0.48899999999999999</v>
      </c>
      <c r="I147" s="235"/>
      <c r="J147" s="230"/>
      <c r="K147" s="230"/>
      <c r="L147" s="236"/>
      <c r="M147" s="237"/>
      <c r="N147" s="238"/>
      <c r="O147" s="238"/>
      <c r="P147" s="238"/>
      <c r="Q147" s="238"/>
      <c r="R147" s="238"/>
      <c r="S147" s="238"/>
      <c r="T147" s="239"/>
      <c r="AT147" s="240" t="s">
        <v>148</v>
      </c>
      <c r="AU147" s="240" t="s">
        <v>83</v>
      </c>
      <c r="AV147" s="12" t="s">
        <v>83</v>
      </c>
      <c r="AW147" s="12" t="s">
        <v>31</v>
      </c>
      <c r="AX147" s="12" t="s">
        <v>79</v>
      </c>
      <c r="AY147" s="240" t="s">
        <v>139</v>
      </c>
    </row>
    <row r="148" s="12" customFormat="1">
      <c r="B148" s="229"/>
      <c r="C148" s="230"/>
      <c r="D148" s="231" t="s">
        <v>148</v>
      </c>
      <c r="E148" s="230"/>
      <c r="F148" s="233" t="s">
        <v>165</v>
      </c>
      <c r="G148" s="230"/>
      <c r="H148" s="234">
        <v>0.97799999999999998</v>
      </c>
      <c r="I148" s="235"/>
      <c r="J148" s="230"/>
      <c r="K148" s="230"/>
      <c r="L148" s="236"/>
      <c r="M148" s="237"/>
      <c r="N148" s="238"/>
      <c r="O148" s="238"/>
      <c r="P148" s="238"/>
      <c r="Q148" s="238"/>
      <c r="R148" s="238"/>
      <c r="S148" s="238"/>
      <c r="T148" s="239"/>
      <c r="AT148" s="240" t="s">
        <v>148</v>
      </c>
      <c r="AU148" s="240" t="s">
        <v>83</v>
      </c>
      <c r="AV148" s="12" t="s">
        <v>83</v>
      </c>
      <c r="AW148" s="12" t="s">
        <v>4</v>
      </c>
      <c r="AX148" s="12" t="s">
        <v>79</v>
      </c>
      <c r="AY148" s="240" t="s">
        <v>139</v>
      </c>
    </row>
    <row r="149" s="11" customFormat="1" ht="22.8" customHeight="1">
      <c r="B149" s="200"/>
      <c r="C149" s="201"/>
      <c r="D149" s="202" t="s">
        <v>73</v>
      </c>
      <c r="E149" s="214" t="s">
        <v>154</v>
      </c>
      <c r="F149" s="214" t="s">
        <v>166</v>
      </c>
      <c r="G149" s="201"/>
      <c r="H149" s="201"/>
      <c r="I149" s="204"/>
      <c r="J149" s="215">
        <f>BK149</f>
        <v>0</v>
      </c>
      <c r="K149" s="201"/>
      <c r="L149" s="206"/>
      <c r="M149" s="207"/>
      <c r="N149" s="208"/>
      <c r="O149" s="208"/>
      <c r="P149" s="209">
        <f>SUM(P150:P163)</f>
        <v>0</v>
      </c>
      <c r="Q149" s="208"/>
      <c r="R149" s="209">
        <f>SUM(R150:R163)</f>
        <v>5.4947213999999995</v>
      </c>
      <c r="S149" s="208"/>
      <c r="T149" s="210">
        <f>SUM(T150:T163)</f>
        <v>0</v>
      </c>
      <c r="AR149" s="211" t="s">
        <v>79</v>
      </c>
      <c r="AT149" s="212" t="s">
        <v>73</v>
      </c>
      <c r="AU149" s="212" t="s">
        <v>79</v>
      </c>
      <c r="AY149" s="211" t="s">
        <v>139</v>
      </c>
      <c r="BK149" s="213">
        <f>SUM(BK150:BK163)</f>
        <v>0</v>
      </c>
    </row>
    <row r="150" s="1" customFormat="1" ht="36" customHeight="1">
      <c r="B150" s="36"/>
      <c r="C150" s="216" t="s">
        <v>167</v>
      </c>
      <c r="D150" s="216" t="s">
        <v>141</v>
      </c>
      <c r="E150" s="217" t="s">
        <v>168</v>
      </c>
      <c r="F150" s="218" t="s">
        <v>169</v>
      </c>
      <c r="G150" s="219" t="s">
        <v>170</v>
      </c>
      <c r="H150" s="220">
        <v>63.539999999999999</v>
      </c>
      <c r="I150" s="221"/>
      <c r="J150" s="222">
        <f>ROUND(I150*H150,2)</f>
        <v>0</v>
      </c>
      <c r="K150" s="218" t="s">
        <v>145</v>
      </c>
      <c r="L150" s="41"/>
      <c r="M150" s="223" t="s">
        <v>1</v>
      </c>
      <c r="N150" s="224" t="s">
        <v>39</v>
      </c>
      <c r="O150" s="84"/>
      <c r="P150" s="225">
        <f>O150*H150</f>
        <v>0</v>
      </c>
      <c r="Q150" s="225">
        <v>0.086260000000000003</v>
      </c>
      <c r="R150" s="225">
        <f>Q150*H150</f>
        <v>5.4809603999999998</v>
      </c>
      <c r="S150" s="225">
        <v>0</v>
      </c>
      <c r="T150" s="226">
        <f>S150*H150</f>
        <v>0</v>
      </c>
      <c r="AR150" s="227" t="s">
        <v>157</v>
      </c>
      <c r="AT150" s="227" t="s">
        <v>141</v>
      </c>
      <c r="AU150" s="227" t="s">
        <v>83</v>
      </c>
      <c r="AY150" s="15" t="s">
        <v>139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5" t="s">
        <v>79</v>
      </c>
      <c r="BK150" s="228">
        <f>ROUND(I150*H150,2)</f>
        <v>0</v>
      </c>
      <c r="BL150" s="15" t="s">
        <v>157</v>
      </c>
      <c r="BM150" s="227" t="s">
        <v>171</v>
      </c>
    </row>
    <row r="151" s="12" customFormat="1">
      <c r="B151" s="229"/>
      <c r="C151" s="230"/>
      <c r="D151" s="231" t="s">
        <v>148</v>
      </c>
      <c r="E151" s="232" t="s">
        <v>1</v>
      </c>
      <c r="F151" s="233" t="s">
        <v>172</v>
      </c>
      <c r="G151" s="230"/>
      <c r="H151" s="234">
        <v>6.2190000000000003</v>
      </c>
      <c r="I151" s="235"/>
      <c r="J151" s="230"/>
      <c r="K151" s="230"/>
      <c r="L151" s="236"/>
      <c r="M151" s="237"/>
      <c r="N151" s="238"/>
      <c r="O151" s="238"/>
      <c r="P151" s="238"/>
      <c r="Q151" s="238"/>
      <c r="R151" s="238"/>
      <c r="S151" s="238"/>
      <c r="T151" s="239"/>
      <c r="AT151" s="240" t="s">
        <v>148</v>
      </c>
      <c r="AU151" s="240" t="s">
        <v>83</v>
      </c>
      <c r="AV151" s="12" t="s">
        <v>83</v>
      </c>
      <c r="AW151" s="12" t="s">
        <v>31</v>
      </c>
      <c r="AX151" s="12" t="s">
        <v>74</v>
      </c>
      <c r="AY151" s="240" t="s">
        <v>139</v>
      </c>
    </row>
    <row r="152" s="12" customFormat="1">
      <c r="B152" s="229"/>
      <c r="C152" s="230"/>
      <c r="D152" s="231" t="s">
        <v>148</v>
      </c>
      <c r="E152" s="232" t="s">
        <v>1</v>
      </c>
      <c r="F152" s="233" t="s">
        <v>173</v>
      </c>
      <c r="G152" s="230"/>
      <c r="H152" s="234">
        <v>18.678000000000001</v>
      </c>
      <c r="I152" s="235"/>
      <c r="J152" s="230"/>
      <c r="K152" s="230"/>
      <c r="L152" s="236"/>
      <c r="M152" s="237"/>
      <c r="N152" s="238"/>
      <c r="O152" s="238"/>
      <c r="P152" s="238"/>
      <c r="Q152" s="238"/>
      <c r="R152" s="238"/>
      <c r="S152" s="238"/>
      <c r="T152" s="239"/>
      <c r="AT152" s="240" t="s">
        <v>148</v>
      </c>
      <c r="AU152" s="240" t="s">
        <v>83</v>
      </c>
      <c r="AV152" s="12" t="s">
        <v>83</v>
      </c>
      <c r="AW152" s="12" t="s">
        <v>31</v>
      </c>
      <c r="AX152" s="12" t="s">
        <v>74</v>
      </c>
      <c r="AY152" s="240" t="s">
        <v>139</v>
      </c>
    </row>
    <row r="153" s="12" customFormat="1">
      <c r="B153" s="229"/>
      <c r="C153" s="230"/>
      <c r="D153" s="231" t="s">
        <v>148</v>
      </c>
      <c r="E153" s="232" t="s">
        <v>1</v>
      </c>
      <c r="F153" s="233" t="s">
        <v>174</v>
      </c>
      <c r="G153" s="230"/>
      <c r="H153" s="234">
        <v>19.949999999999999</v>
      </c>
      <c r="I153" s="235"/>
      <c r="J153" s="230"/>
      <c r="K153" s="230"/>
      <c r="L153" s="236"/>
      <c r="M153" s="237"/>
      <c r="N153" s="238"/>
      <c r="O153" s="238"/>
      <c r="P153" s="238"/>
      <c r="Q153" s="238"/>
      <c r="R153" s="238"/>
      <c r="S153" s="238"/>
      <c r="T153" s="239"/>
      <c r="AT153" s="240" t="s">
        <v>148</v>
      </c>
      <c r="AU153" s="240" t="s">
        <v>83</v>
      </c>
      <c r="AV153" s="12" t="s">
        <v>83</v>
      </c>
      <c r="AW153" s="12" t="s">
        <v>31</v>
      </c>
      <c r="AX153" s="12" t="s">
        <v>74</v>
      </c>
      <c r="AY153" s="240" t="s">
        <v>139</v>
      </c>
    </row>
    <row r="154" s="12" customFormat="1">
      <c r="B154" s="229"/>
      <c r="C154" s="230"/>
      <c r="D154" s="231" t="s">
        <v>148</v>
      </c>
      <c r="E154" s="232" t="s">
        <v>1</v>
      </c>
      <c r="F154" s="233" t="s">
        <v>175</v>
      </c>
      <c r="G154" s="230"/>
      <c r="H154" s="234">
        <v>18.693000000000001</v>
      </c>
      <c r="I154" s="235"/>
      <c r="J154" s="230"/>
      <c r="K154" s="230"/>
      <c r="L154" s="236"/>
      <c r="M154" s="237"/>
      <c r="N154" s="238"/>
      <c r="O154" s="238"/>
      <c r="P154" s="238"/>
      <c r="Q154" s="238"/>
      <c r="R154" s="238"/>
      <c r="S154" s="238"/>
      <c r="T154" s="239"/>
      <c r="AT154" s="240" t="s">
        <v>148</v>
      </c>
      <c r="AU154" s="240" t="s">
        <v>83</v>
      </c>
      <c r="AV154" s="12" t="s">
        <v>83</v>
      </c>
      <c r="AW154" s="12" t="s">
        <v>31</v>
      </c>
      <c r="AX154" s="12" t="s">
        <v>74</v>
      </c>
      <c r="AY154" s="240" t="s">
        <v>139</v>
      </c>
    </row>
    <row r="155" s="13" customFormat="1">
      <c r="B155" s="251"/>
      <c r="C155" s="252"/>
      <c r="D155" s="231" t="s">
        <v>148</v>
      </c>
      <c r="E155" s="253" t="s">
        <v>1</v>
      </c>
      <c r="F155" s="254" t="s">
        <v>176</v>
      </c>
      <c r="G155" s="252"/>
      <c r="H155" s="255">
        <v>63.539999999999999</v>
      </c>
      <c r="I155" s="256"/>
      <c r="J155" s="252"/>
      <c r="K155" s="252"/>
      <c r="L155" s="257"/>
      <c r="M155" s="258"/>
      <c r="N155" s="259"/>
      <c r="O155" s="259"/>
      <c r="P155" s="259"/>
      <c r="Q155" s="259"/>
      <c r="R155" s="259"/>
      <c r="S155" s="259"/>
      <c r="T155" s="260"/>
      <c r="AT155" s="261" t="s">
        <v>148</v>
      </c>
      <c r="AU155" s="261" t="s">
        <v>83</v>
      </c>
      <c r="AV155" s="13" t="s">
        <v>154</v>
      </c>
      <c r="AW155" s="13" t="s">
        <v>31</v>
      </c>
      <c r="AX155" s="13" t="s">
        <v>79</v>
      </c>
      <c r="AY155" s="261" t="s">
        <v>139</v>
      </c>
    </row>
    <row r="156" s="1" customFormat="1" ht="24" customHeight="1">
      <c r="B156" s="36"/>
      <c r="C156" s="216" t="s">
        <v>177</v>
      </c>
      <c r="D156" s="216" t="s">
        <v>141</v>
      </c>
      <c r="E156" s="217" t="s">
        <v>178</v>
      </c>
      <c r="F156" s="218" t="s">
        <v>179</v>
      </c>
      <c r="G156" s="219" t="s">
        <v>180</v>
      </c>
      <c r="H156" s="220">
        <v>16.800000000000001</v>
      </c>
      <c r="I156" s="221"/>
      <c r="J156" s="222">
        <f>ROUND(I156*H156,2)</f>
        <v>0</v>
      </c>
      <c r="K156" s="218" t="s">
        <v>145</v>
      </c>
      <c r="L156" s="41"/>
      <c r="M156" s="223" t="s">
        <v>1</v>
      </c>
      <c r="N156" s="224" t="s">
        <v>39</v>
      </c>
      <c r="O156" s="84"/>
      <c r="P156" s="225">
        <f>O156*H156</f>
        <v>0</v>
      </c>
      <c r="Q156" s="225">
        <v>0.00012</v>
      </c>
      <c r="R156" s="225">
        <f>Q156*H156</f>
        <v>0.002016</v>
      </c>
      <c r="S156" s="225">
        <v>0</v>
      </c>
      <c r="T156" s="226">
        <f>S156*H156</f>
        <v>0</v>
      </c>
      <c r="AR156" s="227" t="s">
        <v>157</v>
      </c>
      <c r="AT156" s="227" t="s">
        <v>141</v>
      </c>
      <c r="AU156" s="227" t="s">
        <v>83</v>
      </c>
      <c r="AY156" s="15" t="s">
        <v>139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15" t="s">
        <v>79</v>
      </c>
      <c r="BK156" s="228">
        <f>ROUND(I156*H156,2)</f>
        <v>0</v>
      </c>
      <c r="BL156" s="15" t="s">
        <v>157</v>
      </c>
      <c r="BM156" s="227" t="s">
        <v>181</v>
      </c>
    </row>
    <row r="157" s="12" customFormat="1">
      <c r="B157" s="229"/>
      <c r="C157" s="230"/>
      <c r="D157" s="231" t="s">
        <v>148</v>
      </c>
      <c r="E157" s="232" t="s">
        <v>1</v>
      </c>
      <c r="F157" s="233" t="s">
        <v>182</v>
      </c>
      <c r="G157" s="230"/>
      <c r="H157" s="234">
        <v>16.800000000000001</v>
      </c>
      <c r="I157" s="235"/>
      <c r="J157" s="230"/>
      <c r="K157" s="230"/>
      <c r="L157" s="236"/>
      <c r="M157" s="237"/>
      <c r="N157" s="238"/>
      <c r="O157" s="238"/>
      <c r="P157" s="238"/>
      <c r="Q157" s="238"/>
      <c r="R157" s="238"/>
      <c r="S157" s="238"/>
      <c r="T157" s="239"/>
      <c r="AT157" s="240" t="s">
        <v>148</v>
      </c>
      <c r="AU157" s="240" t="s">
        <v>83</v>
      </c>
      <c r="AV157" s="12" t="s">
        <v>83</v>
      </c>
      <c r="AW157" s="12" t="s">
        <v>31</v>
      </c>
      <c r="AX157" s="12" t="s">
        <v>79</v>
      </c>
      <c r="AY157" s="240" t="s">
        <v>139</v>
      </c>
    </row>
    <row r="158" s="1" customFormat="1" ht="24" customHeight="1">
      <c r="B158" s="36"/>
      <c r="C158" s="216" t="s">
        <v>183</v>
      </c>
      <c r="D158" s="216" t="s">
        <v>141</v>
      </c>
      <c r="E158" s="217" t="s">
        <v>184</v>
      </c>
      <c r="F158" s="218" t="s">
        <v>185</v>
      </c>
      <c r="G158" s="219" t="s">
        <v>180</v>
      </c>
      <c r="H158" s="220">
        <v>25.350000000000001</v>
      </c>
      <c r="I158" s="221"/>
      <c r="J158" s="222">
        <f>ROUND(I158*H158,2)</f>
        <v>0</v>
      </c>
      <c r="K158" s="218" t="s">
        <v>145</v>
      </c>
      <c r="L158" s="41"/>
      <c r="M158" s="223" t="s">
        <v>1</v>
      </c>
      <c r="N158" s="224" t="s">
        <v>39</v>
      </c>
      <c r="O158" s="84"/>
      <c r="P158" s="225">
        <f>O158*H158</f>
        <v>0</v>
      </c>
      <c r="Q158" s="225">
        <v>0.00012</v>
      </c>
      <c r="R158" s="225">
        <f>Q158*H158</f>
        <v>0.0030420000000000004</v>
      </c>
      <c r="S158" s="225">
        <v>0</v>
      </c>
      <c r="T158" s="226">
        <f>S158*H158</f>
        <v>0</v>
      </c>
      <c r="AR158" s="227" t="s">
        <v>157</v>
      </c>
      <c r="AT158" s="227" t="s">
        <v>141</v>
      </c>
      <c r="AU158" s="227" t="s">
        <v>83</v>
      </c>
      <c r="AY158" s="15" t="s">
        <v>139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5" t="s">
        <v>79</v>
      </c>
      <c r="BK158" s="228">
        <f>ROUND(I158*H158,2)</f>
        <v>0</v>
      </c>
      <c r="BL158" s="15" t="s">
        <v>157</v>
      </c>
      <c r="BM158" s="227" t="s">
        <v>186</v>
      </c>
    </row>
    <row r="159" s="12" customFormat="1">
      <c r="B159" s="229"/>
      <c r="C159" s="230"/>
      <c r="D159" s="231" t="s">
        <v>148</v>
      </c>
      <c r="E159" s="232" t="s">
        <v>1</v>
      </c>
      <c r="F159" s="233" t="s">
        <v>187</v>
      </c>
      <c r="G159" s="230"/>
      <c r="H159" s="234">
        <v>25.350000000000001</v>
      </c>
      <c r="I159" s="235"/>
      <c r="J159" s="230"/>
      <c r="K159" s="230"/>
      <c r="L159" s="236"/>
      <c r="M159" s="237"/>
      <c r="N159" s="238"/>
      <c r="O159" s="238"/>
      <c r="P159" s="238"/>
      <c r="Q159" s="238"/>
      <c r="R159" s="238"/>
      <c r="S159" s="238"/>
      <c r="T159" s="239"/>
      <c r="AT159" s="240" t="s">
        <v>148</v>
      </c>
      <c r="AU159" s="240" t="s">
        <v>83</v>
      </c>
      <c r="AV159" s="12" t="s">
        <v>83</v>
      </c>
      <c r="AW159" s="12" t="s">
        <v>31</v>
      </c>
      <c r="AX159" s="12" t="s">
        <v>79</v>
      </c>
      <c r="AY159" s="240" t="s">
        <v>139</v>
      </c>
    </row>
    <row r="160" s="1" customFormat="1" ht="36" customHeight="1">
      <c r="B160" s="36"/>
      <c r="C160" s="216" t="s">
        <v>163</v>
      </c>
      <c r="D160" s="216" t="s">
        <v>141</v>
      </c>
      <c r="E160" s="217" t="s">
        <v>188</v>
      </c>
      <c r="F160" s="218" t="s">
        <v>189</v>
      </c>
      <c r="G160" s="219" t="s">
        <v>170</v>
      </c>
      <c r="H160" s="220">
        <v>45.899999999999999</v>
      </c>
      <c r="I160" s="221"/>
      <c r="J160" s="222">
        <f>ROUND(I160*H160,2)</f>
        <v>0</v>
      </c>
      <c r="K160" s="218" t="s">
        <v>145</v>
      </c>
      <c r="L160" s="41"/>
      <c r="M160" s="223" t="s">
        <v>1</v>
      </c>
      <c r="N160" s="224" t="s">
        <v>39</v>
      </c>
      <c r="O160" s="84"/>
      <c r="P160" s="225">
        <f>O160*H160</f>
        <v>0</v>
      </c>
      <c r="Q160" s="225">
        <v>0.00012999999999999999</v>
      </c>
      <c r="R160" s="225">
        <f>Q160*H160</f>
        <v>0.0059669999999999992</v>
      </c>
      <c r="S160" s="225">
        <v>0</v>
      </c>
      <c r="T160" s="226">
        <f>S160*H160</f>
        <v>0</v>
      </c>
      <c r="AR160" s="227" t="s">
        <v>157</v>
      </c>
      <c r="AT160" s="227" t="s">
        <v>141</v>
      </c>
      <c r="AU160" s="227" t="s">
        <v>83</v>
      </c>
      <c r="AY160" s="15" t="s">
        <v>139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5" t="s">
        <v>79</v>
      </c>
      <c r="BK160" s="228">
        <f>ROUND(I160*H160,2)</f>
        <v>0</v>
      </c>
      <c r="BL160" s="15" t="s">
        <v>157</v>
      </c>
      <c r="BM160" s="227" t="s">
        <v>190</v>
      </c>
    </row>
    <row r="161" s="12" customFormat="1">
      <c r="B161" s="229"/>
      <c r="C161" s="230"/>
      <c r="D161" s="231" t="s">
        <v>148</v>
      </c>
      <c r="E161" s="232" t="s">
        <v>1</v>
      </c>
      <c r="F161" s="233" t="s">
        <v>191</v>
      </c>
      <c r="G161" s="230"/>
      <c r="H161" s="234">
        <v>45.899999999999999</v>
      </c>
      <c r="I161" s="235"/>
      <c r="J161" s="230"/>
      <c r="K161" s="230"/>
      <c r="L161" s="236"/>
      <c r="M161" s="237"/>
      <c r="N161" s="238"/>
      <c r="O161" s="238"/>
      <c r="P161" s="238"/>
      <c r="Q161" s="238"/>
      <c r="R161" s="238"/>
      <c r="S161" s="238"/>
      <c r="T161" s="239"/>
      <c r="AT161" s="240" t="s">
        <v>148</v>
      </c>
      <c r="AU161" s="240" t="s">
        <v>83</v>
      </c>
      <c r="AV161" s="12" t="s">
        <v>83</v>
      </c>
      <c r="AW161" s="12" t="s">
        <v>31</v>
      </c>
      <c r="AX161" s="12" t="s">
        <v>79</v>
      </c>
      <c r="AY161" s="240" t="s">
        <v>139</v>
      </c>
    </row>
    <row r="162" s="1" customFormat="1" ht="36" customHeight="1">
      <c r="B162" s="36"/>
      <c r="C162" s="216" t="s">
        <v>192</v>
      </c>
      <c r="D162" s="216" t="s">
        <v>141</v>
      </c>
      <c r="E162" s="217" t="s">
        <v>193</v>
      </c>
      <c r="F162" s="218" t="s">
        <v>194</v>
      </c>
      <c r="G162" s="219" t="s">
        <v>170</v>
      </c>
      <c r="H162" s="220">
        <v>68.400000000000006</v>
      </c>
      <c r="I162" s="221"/>
      <c r="J162" s="222">
        <f>ROUND(I162*H162,2)</f>
        <v>0</v>
      </c>
      <c r="K162" s="218" t="s">
        <v>145</v>
      </c>
      <c r="L162" s="41"/>
      <c r="M162" s="223" t="s">
        <v>1</v>
      </c>
      <c r="N162" s="224" t="s">
        <v>39</v>
      </c>
      <c r="O162" s="84"/>
      <c r="P162" s="225">
        <f>O162*H162</f>
        <v>0</v>
      </c>
      <c r="Q162" s="225">
        <v>4.0000000000000003E-05</v>
      </c>
      <c r="R162" s="225">
        <f>Q162*H162</f>
        <v>0.0027360000000000006</v>
      </c>
      <c r="S162" s="225">
        <v>0</v>
      </c>
      <c r="T162" s="226">
        <f>S162*H162</f>
        <v>0</v>
      </c>
      <c r="AR162" s="227" t="s">
        <v>157</v>
      </c>
      <c r="AT162" s="227" t="s">
        <v>141</v>
      </c>
      <c r="AU162" s="227" t="s">
        <v>83</v>
      </c>
      <c r="AY162" s="15" t="s">
        <v>139</v>
      </c>
      <c r="BE162" s="228">
        <f>IF(N162="základní",J162,0)</f>
        <v>0</v>
      </c>
      <c r="BF162" s="228">
        <f>IF(N162="snížená",J162,0)</f>
        <v>0</v>
      </c>
      <c r="BG162" s="228">
        <f>IF(N162="zákl. přenesená",J162,0)</f>
        <v>0</v>
      </c>
      <c r="BH162" s="228">
        <f>IF(N162="sníž. přenesená",J162,0)</f>
        <v>0</v>
      </c>
      <c r="BI162" s="228">
        <f>IF(N162="nulová",J162,0)</f>
        <v>0</v>
      </c>
      <c r="BJ162" s="15" t="s">
        <v>79</v>
      </c>
      <c r="BK162" s="228">
        <f>ROUND(I162*H162,2)</f>
        <v>0</v>
      </c>
      <c r="BL162" s="15" t="s">
        <v>157</v>
      </c>
      <c r="BM162" s="227" t="s">
        <v>195</v>
      </c>
    </row>
    <row r="163" s="12" customFormat="1">
      <c r="B163" s="229"/>
      <c r="C163" s="230"/>
      <c r="D163" s="231" t="s">
        <v>148</v>
      </c>
      <c r="E163" s="232" t="s">
        <v>1</v>
      </c>
      <c r="F163" s="233" t="s">
        <v>196</v>
      </c>
      <c r="G163" s="230"/>
      <c r="H163" s="234">
        <v>68.400000000000006</v>
      </c>
      <c r="I163" s="235"/>
      <c r="J163" s="230"/>
      <c r="K163" s="230"/>
      <c r="L163" s="236"/>
      <c r="M163" s="237"/>
      <c r="N163" s="238"/>
      <c r="O163" s="238"/>
      <c r="P163" s="238"/>
      <c r="Q163" s="238"/>
      <c r="R163" s="238"/>
      <c r="S163" s="238"/>
      <c r="T163" s="239"/>
      <c r="AT163" s="240" t="s">
        <v>148</v>
      </c>
      <c r="AU163" s="240" t="s">
        <v>83</v>
      </c>
      <c r="AV163" s="12" t="s">
        <v>83</v>
      </c>
      <c r="AW163" s="12" t="s">
        <v>31</v>
      </c>
      <c r="AX163" s="12" t="s">
        <v>79</v>
      </c>
      <c r="AY163" s="240" t="s">
        <v>139</v>
      </c>
    </row>
    <row r="164" s="11" customFormat="1" ht="22.8" customHeight="1">
      <c r="B164" s="200"/>
      <c r="C164" s="201"/>
      <c r="D164" s="202" t="s">
        <v>73</v>
      </c>
      <c r="E164" s="214" t="s">
        <v>157</v>
      </c>
      <c r="F164" s="214" t="s">
        <v>197</v>
      </c>
      <c r="G164" s="201"/>
      <c r="H164" s="201"/>
      <c r="I164" s="204"/>
      <c r="J164" s="215">
        <f>BK164</f>
        <v>0</v>
      </c>
      <c r="K164" s="201"/>
      <c r="L164" s="206"/>
      <c r="M164" s="207"/>
      <c r="N164" s="208"/>
      <c r="O164" s="208"/>
      <c r="P164" s="209">
        <f>SUM(P165:P168)</f>
        <v>0</v>
      </c>
      <c r="Q164" s="208"/>
      <c r="R164" s="209">
        <f>SUM(R165:R168)</f>
        <v>0.078799999999999995</v>
      </c>
      <c r="S164" s="208"/>
      <c r="T164" s="210">
        <f>SUM(T165:T168)</f>
        <v>0</v>
      </c>
      <c r="AR164" s="211" t="s">
        <v>79</v>
      </c>
      <c r="AT164" s="212" t="s">
        <v>73</v>
      </c>
      <c r="AU164" s="212" t="s">
        <v>79</v>
      </c>
      <c r="AY164" s="211" t="s">
        <v>139</v>
      </c>
      <c r="BK164" s="213">
        <f>SUM(BK165:BK168)</f>
        <v>0</v>
      </c>
    </row>
    <row r="165" s="1" customFormat="1" ht="48" customHeight="1">
      <c r="B165" s="36"/>
      <c r="C165" s="216" t="s">
        <v>198</v>
      </c>
      <c r="D165" s="216" t="s">
        <v>141</v>
      </c>
      <c r="E165" s="217" t="s">
        <v>199</v>
      </c>
      <c r="F165" s="218" t="s">
        <v>200</v>
      </c>
      <c r="G165" s="219" t="s">
        <v>201</v>
      </c>
      <c r="H165" s="220">
        <v>4</v>
      </c>
      <c r="I165" s="221"/>
      <c r="J165" s="222">
        <f>ROUND(I165*H165,2)</f>
        <v>0</v>
      </c>
      <c r="K165" s="218" t="s">
        <v>145</v>
      </c>
      <c r="L165" s="41"/>
      <c r="M165" s="223" t="s">
        <v>1</v>
      </c>
      <c r="N165" s="224" t="s">
        <v>39</v>
      </c>
      <c r="O165" s="84"/>
      <c r="P165" s="225">
        <f>O165*H165</f>
        <v>0</v>
      </c>
      <c r="Q165" s="225">
        <v>0.019699999999999999</v>
      </c>
      <c r="R165" s="225">
        <f>Q165*H165</f>
        <v>0.078799999999999995</v>
      </c>
      <c r="S165" s="225">
        <v>0</v>
      </c>
      <c r="T165" s="226">
        <f>S165*H165</f>
        <v>0</v>
      </c>
      <c r="AR165" s="227" t="s">
        <v>157</v>
      </c>
      <c r="AT165" s="227" t="s">
        <v>141</v>
      </c>
      <c r="AU165" s="227" t="s">
        <v>83</v>
      </c>
      <c r="AY165" s="15" t="s">
        <v>139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5" t="s">
        <v>79</v>
      </c>
      <c r="BK165" s="228">
        <f>ROUND(I165*H165,2)</f>
        <v>0</v>
      </c>
      <c r="BL165" s="15" t="s">
        <v>157</v>
      </c>
      <c r="BM165" s="227" t="s">
        <v>202</v>
      </c>
    </row>
    <row r="166" s="1" customFormat="1" ht="16.5" customHeight="1">
      <c r="B166" s="36"/>
      <c r="C166" s="216" t="s">
        <v>203</v>
      </c>
      <c r="D166" s="216" t="s">
        <v>141</v>
      </c>
      <c r="E166" s="217" t="s">
        <v>204</v>
      </c>
      <c r="F166" s="218" t="s">
        <v>205</v>
      </c>
      <c r="G166" s="219" t="s">
        <v>170</v>
      </c>
      <c r="H166" s="220">
        <v>4.5599999999999996</v>
      </c>
      <c r="I166" s="221"/>
      <c r="J166" s="222">
        <f>ROUND(I166*H166,2)</f>
        <v>0</v>
      </c>
      <c r="K166" s="218" t="s">
        <v>1</v>
      </c>
      <c r="L166" s="41"/>
      <c r="M166" s="223" t="s">
        <v>1</v>
      </c>
      <c r="N166" s="224" t="s">
        <v>39</v>
      </c>
      <c r="O166" s="84"/>
      <c r="P166" s="225">
        <f>O166*H166</f>
        <v>0</v>
      </c>
      <c r="Q166" s="225">
        <v>0</v>
      </c>
      <c r="R166" s="225">
        <f>Q166*H166</f>
        <v>0</v>
      </c>
      <c r="S166" s="225">
        <v>0</v>
      </c>
      <c r="T166" s="226">
        <f>S166*H166</f>
        <v>0</v>
      </c>
      <c r="AR166" s="227" t="s">
        <v>157</v>
      </c>
      <c r="AT166" s="227" t="s">
        <v>141</v>
      </c>
      <c r="AU166" s="227" t="s">
        <v>83</v>
      </c>
      <c r="AY166" s="15" t="s">
        <v>139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5" t="s">
        <v>79</v>
      </c>
      <c r="BK166" s="228">
        <f>ROUND(I166*H166,2)</f>
        <v>0</v>
      </c>
      <c r="BL166" s="15" t="s">
        <v>157</v>
      </c>
      <c r="BM166" s="227" t="s">
        <v>206</v>
      </c>
    </row>
    <row r="167" s="12" customFormat="1">
      <c r="B167" s="229"/>
      <c r="C167" s="230"/>
      <c r="D167" s="231" t="s">
        <v>148</v>
      </c>
      <c r="E167" s="232" t="s">
        <v>1</v>
      </c>
      <c r="F167" s="233" t="s">
        <v>207</v>
      </c>
      <c r="G167" s="230"/>
      <c r="H167" s="234">
        <v>4.5599999999999996</v>
      </c>
      <c r="I167" s="235"/>
      <c r="J167" s="230"/>
      <c r="K167" s="230"/>
      <c r="L167" s="236"/>
      <c r="M167" s="237"/>
      <c r="N167" s="238"/>
      <c r="O167" s="238"/>
      <c r="P167" s="238"/>
      <c r="Q167" s="238"/>
      <c r="R167" s="238"/>
      <c r="S167" s="238"/>
      <c r="T167" s="239"/>
      <c r="AT167" s="240" t="s">
        <v>148</v>
      </c>
      <c r="AU167" s="240" t="s">
        <v>83</v>
      </c>
      <c r="AV167" s="12" t="s">
        <v>83</v>
      </c>
      <c r="AW167" s="12" t="s">
        <v>31</v>
      </c>
      <c r="AX167" s="12" t="s">
        <v>79</v>
      </c>
      <c r="AY167" s="240" t="s">
        <v>139</v>
      </c>
    </row>
    <row r="168" s="1" customFormat="1" ht="16.5" customHeight="1">
      <c r="B168" s="36"/>
      <c r="C168" s="216" t="s">
        <v>208</v>
      </c>
      <c r="D168" s="216" t="s">
        <v>141</v>
      </c>
      <c r="E168" s="217" t="s">
        <v>209</v>
      </c>
      <c r="F168" s="218" t="s">
        <v>210</v>
      </c>
      <c r="G168" s="219" t="s">
        <v>170</v>
      </c>
      <c r="H168" s="220">
        <v>4.5599999999999996</v>
      </c>
      <c r="I168" s="221"/>
      <c r="J168" s="222">
        <f>ROUND(I168*H168,2)</f>
        <v>0</v>
      </c>
      <c r="K168" s="218" t="s">
        <v>1</v>
      </c>
      <c r="L168" s="41"/>
      <c r="M168" s="223" t="s">
        <v>1</v>
      </c>
      <c r="N168" s="224" t="s">
        <v>39</v>
      </c>
      <c r="O168" s="84"/>
      <c r="P168" s="225">
        <f>O168*H168</f>
        <v>0</v>
      </c>
      <c r="Q168" s="225">
        <v>0</v>
      </c>
      <c r="R168" s="225">
        <f>Q168*H168</f>
        <v>0</v>
      </c>
      <c r="S168" s="225">
        <v>0</v>
      </c>
      <c r="T168" s="226">
        <f>S168*H168</f>
        <v>0</v>
      </c>
      <c r="AR168" s="227" t="s">
        <v>157</v>
      </c>
      <c r="AT168" s="227" t="s">
        <v>141</v>
      </c>
      <c r="AU168" s="227" t="s">
        <v>83</v>
      </c>
      <c r="AY168" s="15" t="s">
        <v>139</v>
      </c>
      <c r="BE168" s="228">
        <f>IF(N168="základní",J168,0)</f>
        <v>0</v>
      </c>
      <c r="BF168" s="228">
        <f>IF(N168="snížená",J168,0)</f>
        <v>0</v>
      </c>
      <c r="BG168" s="228">
        <f>IF(N168="zákl. přenesená",J168,0)</f>
        <v>0</v>
      </c>
      <c r="BH168" s="228">
        <f>IF(N168="sníž. přenesená",J168,0)</f>
        <v>0</v>
      </c>
      <c r="BI168" s="228">
        <f>IF(N168="nulová",J168,0)</f>
        <v>0</v>
      </c>
      <c r="BJ168" s="15" t="s">
        <v>79</v>
      </c>
      <c r="BK168" s="228">
        <f>ROUND(I168*H168,2)</f>
        <v>0</v>
      </c>
      <c r="BL168" s="15" t="s">
        <v>157</v>
      </c>
      <c r="BM168" s="227" t="s">
        <v>211</v>
      </c>
    </row>
    <row r="169" s="11" customFormat="1" ht="22.8" customHeight="1">
      <c r="B169" s="200"/>
      <c r="C169" s="201"/>
      <c r="D169" s="202" t="s">
        <v>73</v>
      </c>
      <c r="E169" s="214" t="s">
        <v>177</v>
      </c>
      <c r="F169" s="214" t="s">
        <v>212</v>
      </c>
      <c r="G169" s="201"/>
      <c r="H169" s="201"/>
      <c r="I169" s="204"/>
      <c r="J169" s="215">
        <f>BK169</f>
        <v>0</v>
      </c>
      <c r="K169" s="201"/>
      <c r="L169" s="206"/>
      <c r="M169" s="207"/>
      <c r="N169" s="208"/>
      <c r="O169" s="208"/>
      <c r="P169" s="209">
        <f>SUM(P170:P195)</f>
        <v>0</v>
      </c>
      <c r="Q169" s="208"/>
      <c r="R169" s="209">
        <f>SUM(R170:R195)</f>
        <v>12.187272119999999</v>
      </c>
      <c r="S169" s="208"/>
      <c r="T169" s="210">
        <f>SUM(T170:T195)</f>
        <v>0</v>
      </c>
      <c r="AR169" s="211" t="s">
        <v>79</v>
      </c>
      <c r="AT169" s="212" t="s">
        <v>73</v>
      </c>
      <c r="AU169" s="212" t="s">
        <v>79</v>
      </c>
      <c r="AY169" s="211" t="s">
        <v>139</v>
      </c>
      <c r="BK169" s="213">
        <f>SUM(BK170:BK195)</f>
        <v>0</v>
      </c>
    </row>
    <row r="170" s="1" customFormat="1" ht="48" customHeight="1">
      <c r="B170" s="36"/>
      <c r="C170" s="216" t="s">
        <v>213</v>
      </c>
      <c r="D170" s="216" t="s">
        <v>141</v>
      </c>
      <c r="E170" s="217" t="s">
        <v>214</v>
      </c>
      <c r="F170" s="218" t="s">
        <v>215</v>
      </c>
      <c r="G170" s="219" t="s">
        <v>170</v>
      </c>
      <c r="H170" s="220">
        <v>96.933999999999998</v>
      </c>
      <c r="I170" s="221"/>
      <c r="J170" s="222">
        <f>ROUND(I170*H170,2)</f>
        <v>0</v>
      </c>
      <c r="K170" s="218" t="s">
        <v>145</v>
      </c>
      <c r="L170" s="41"/>
      <c r="M170" s="223" t="s">
        <v>1</v>
      </c>
      <c r="N170" s="224" t="s">
        <v>39</v>
      </c>
      <c r="O170" s="84"/>
      <c r="P170" s="225">
        <f>O170*H170</f>
        <v>0</v>
      </c>
      <c r="Q170" s="225">
        <v>0.018380000000000001</v>
      </c>
      <c r="R170" s="225">
        <f>Q170*H170</f>
        <v>1.78164692</v>
      </c>
      <c r="S170" s="225">
        <v>0</v>
      </c>
      <c r="T170" s="226">
        <f>S170*H170</f>
        <v>0</v>
      </c>
      <c r="AR170" s="227" t="s">
        <v>157</v>
      </c>
      <c r="AT170" s="227" t="s">
        <v>141</v>
      </c>
      <c r="AU170" s="227" t="s">
        <v>83</v>
      </c>
      <c r="AY170" s="15" t="s">
        <v>139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5" t="s">
        <v>79</v>
      </c>
      <c r="BK170" s="228">
        <f>ROUND(I170*H170,2)</f>
        <v>0</v>
      </c>
      <c r="BL170" s="15" t="s">
        <v>157</v>
      </c>
      <c r="BM170" s="227" t="s">
        <v>216</v>
      </c>
    </row>
    <row r="171" s="12" customFormat="1">
      <c r="B171" s="229"/>
      <c r="C171" s="230"/>
      <c r="D171" s="231" t="s">
        <v>148</v>
      </c>
      <c r="E171" s="232" t="s">
        <v>1</v>
      </c>
      <c r="F171" s="233" t="s">
        <v>217</v>
      </c>
      <c r="G171" s="230"/>
      <c r="H171" s="234">
        <v>18.788</v>
      </c>
      <c r="I171" s="235"/>
      <c r="J171" s="230"/>
      <c r="K171" s="230"/>
      <c r="L171" s="236"/>
      <c r="M171" s="237"/>
      <c r="N171" s="238"/>
      <c r="O171" s="238"/>
      <c r="P171" s="238"/>
      <c r="Q171" s="238"/>
      <c r="R171" s="238"/>
      <c r="S171" s="238"/>
      <c r="T171" s="239"/>
      <c r="AT171" s="240" t="s">
        <v>148</v>
      </c>
      <c r="AU171" s="240" t="s">
        <v>83</v>
      </c>
      <c r="AV171" s="12" t="s">
        <v>83</v>
      </c>
      <c r="AW171" s="12" t="s">
        <v>31</v>
      </c>
      <c r="AX171" s="12" t="s">
        <v>74</v>
      </c>
      <c r="AY171" s="240" t="s">
        <v>139</v>
      </c>
    </row>
    <row r="172" s="12" customFormat="1">
      <c r="B172" s="229"/>
      <c r="C172" s="230"/>
      <c r="D172" s="231" t="s">
        <v>148</v>
      </c>
      <c r="E172" s="232" t="s">
        <v>1</v>
      </c>
      <c r="F172" s="233" t="s">
        <v>218</v>
      </c>
      <c r="G172" s="230"/>
      <c r="H172" s="234">
        <v>8.0099999999999998</v>
      </c>
      <c r="I172" s="235"/>
      <c r="J172" s="230"/>
      <c r="K172" s="230"/>
      <c r="L172" s="236"/>
      <c r="M172" s="237"/>
      <c r="N172" s="238"/>
      <c r="O172" s="238"/>
      <c r="P172" s="238"/>
      <c r="Q172" s="238"/>
      <c r="R172" s="238"/>
      <c r="S172" s="238"/>
      <c r="T172" s="239"/>
      <c r="AT172" s="240" t="s">
        <v>148</v>
      </c>
      <c r="AU172" s="240" t="s">
        <v>83</v>
      </c>
      <c r="AV172" s="12" t="s">
        <v>83</v>
      </c>
      <c r="AW172" s="12" t="s">
        <v>31</v>
      </c>
      <c r="AX172" s="12" t="s">
        <v>74</v>
      </c>
      <c r="AY172" s="240" t="s">
        <v>139</v>
      </c>
    </row>
    <row r="173" s="12" customFormat="1">
      <c r="B173" s="229"/>
      <c r="C173" s="230"/>
      <c r="D173" s="231" t="s">
        <v>148</v>
      </c>
      <c r="E173" s="232" t="s">
        <v>1</v>
      </c>
      <c r="F173" s="233" t="s">
        <v>219</v>
      </c>
      <c r="G173" s="230"/>
      <c r="H173" s="234">
        <v>48.374000000000002</v>
      </c>
      <c r="I173" s="235"/>
      <c r="J173" s="230"/>
      <c r="K173" s="230"/>
      <c r="L173" s="236"/>
      <c r="M173" s="237"/>
      <c r="N173" s="238"/>
      <c r="O173" s="238"/>
      <c r="P173" s="238"/>
      <c r="Q173" s="238"/>
      <c r="R173" s="238"/>
      <c r="S173" s="238"/>
      <c r="T173" s="239"/>
      <c r="AT173" s="240" t="s">
        <v>148</v>
      </c>
      <c r="AU173" s="240" t="s">
        <v>83</v>
      </c>
      <c r="AV173" s="12" t="s">
        <v>83</v>
      </c>
      <c r="AW173" s="12" t="s">
        <v>31</v>
      </c>
      <c r="AX173" s="12" t="s">
        <v>74</v>
      </c>
      <c r="AY173" s="240" t="s">
        <v>139</v>
      </c>
    </row>
    <row r="174" s="12" customFormat="1">
      <c r="B174" s="229"/>
      <c r="C174" s="230"/>
      <c r="D174" s="231" t="s">
        <v>148</v>
      </c>
      <c r="E174" s="232" t="s">
        <v>1</v>
      </c>
      <c r="F174" s="233" t="s">
        <v>220</v>
      </c>
      <c r="G174" s="230"/>
      <c r="H174" s="234">
        <v>21.762</v>
      </c>
      <c r="I174" s="235"/>
      <c r="J174" s="230"/>
      <c r="K174" s="230"/>
      <c r="L174" s="236"/>
      <c r="M174" s="237"/>
      <c r="N174" s="238"/>
      <c r="O174" s="238"/>
      <c r="P174" s="238"/>
      <c r="Q174" s="238"/>
      <c r="R174" s="238"/>
      <c r="S174" s="238"/>
      <c r="T174" s="239"/>
      <c r="AT174" s="240" t="s">
        <v>148</v>
      </c>
      <c r="AU174" s="240" t="s">
        <v>83</v>
      </c>
      <c r="AV174" s="12" t="s">
        <v>83</v>
      </c>
      <c r="AW174" s="12" t="s">
        <v>31</v>
      </c>
      <c r="AX174" s="12" t="s">
        <v>74</v>
      </c>
      <c r="AY174" s="240" t="s">
        <v>139</v>
      </c>
    </row>
    <row r="175" s="13" customFormat="1">
      <c r="B175" s="251"/>
      <c r="C175" s="252"/>
      <c r="D175" s="231" t="s">
        <v>148</v>
      </c>
      <c r="E175" s="253" t="s">
        <v>1</v>
      </c>
      <c r="F175" s="254" t="s">
        <v>221</v>
      </c>
      <c r="G175" s="252"/>
      <c r="H175" s="255">
        <v>96.933999999999998</v>
      </c>
      <c r="I175" s="256"/>
      <c r="J175" s="252"/>
      <c r="K175" s="252"/>
      <c r="L175" s="257"/>
      <c r="M175" s="258"/>
      <c r="N175" s="259"/>
      <c r="O175" s="259"/>
      <c r="P175" s="259"/>
      <c r="Q175" s="259"/>
      <c r="R175" s="259"/>
      <c r="S175" s="259"/>
      <c r="T175" s="260"/>
      <c r="AT175" s="261" t="s">
        <v>148</v>
      </c>
      <c r="AU175" s="261" t="s">
        <v>83</v>
      </c>
      <c r="AV175" s="13" t="s">
        <v>154</v>
      </c>
      <c r="AW175" s="13" t="s">
        <v>31</v>
      </c>
      <c r="AX175" s="13" t="s">
        <v>79</v>
      </c>
      <c r="AY175" s="261" t="s">
        <v>139</v>
      </c>
    </row>
    <row r="176" s="1" customFormat="1" ht="24" customHeight="1">
      <c r="B176" s="36"/>
      <c r="C176" s="216" t="s">
        <v>222</v>
      </c>
      <c r="D176" s="216" t="s">
        <v>141</v>
      </c>
      <c r="E176" s="217" t="s">
        <v>223</v>
      </c>
      <c r="F176" s="218" t="s">
        <v>224</v>
      </c>
      <c r="G176" s="219" t="s">
        <v>170</v>
      </c>
      <c r="H176" s="220">
        <v>3</v>
      </c>
      <c r="I176" s="221"/>
      <c r="J176" s="222">
        <f>ROUND(I176*H176,2)</f>
        <v>0</v>
      </c>
      <c r="K176" s="218" t="s">
        <v>145</v>
      </c>
      <c r="L176" s="41"/>
      <c r="M176" s="223" t="s">
        <v>1</v>
      </c>
      <c r="N176" s="224" t="s">
        <v>39</v>
      </c>
      <c r="O176" s="84"/>
      <c r="P176" s="225">
        <f>O176*H176</f>
        <v>0</v>
      </c>
      <c r="Q176" s="225">
        <v>0.033579999999999999</v>
      </c>
      <c r="R176" s="225">
        <f>Q176*H176</f>
        <v>0.10074</v>
      </c>
      <c r="S176" s="225">
        <v>0</v>
      </c>
      <c r="T176" s="226">
        <f>S176*H176</f>
        <v>0</v>
      </c>
      <c r="AR176" s="227" t="s">
        <v>157</v>
      </c>
      <c r="AT176" s="227" t="s">
        <v>141</v>
      </c>
      <c r="AU176" s="227" t="s">
        <v>83</v>
      </c>
      <c r="AY176" s="15" t="s">
        <v>139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15" t="s">
        <v>79</v>
      </c>
      <c r="BK176" s="228">
        <f>ROUND(I176*H176,2)</f>
        <v>0</v>
      </c>
      <c r="BL176" s="15" t="s">
        <v>157</v>
      </c>
      <c r="BM176" s="227" t="s">
        <v>225</v>
      </c>
    </row>
    <row r="177" s="12" customFormat="1">
      <c r="B177" s="229"/>
      <c r="C177" s="230"/>
      <c r="D177" s="231" t="s">
        <v>148</v>
      </c>
      <c r="E177" s="232" t="s">
        <v>1</v>
      </c>
      <c r="F177" s="233" t="s">
        <v>226</v>
      </c>
      <c r="G177" s="230"/>
      <c r="H177" s="234">
        <v>3</v>
      </c>
      <c r="I177" s="235"/>
      <c r="J177" s="230"/>
      <c r="K177" s="230"/>
      <c r="L177" s="236"/>
      <c r="M177" s="237"/>
      <c r="N177" s="238"/>
      <c r="O177" s="238"/>
      <c r="P177" s="238"/>
      <c r="Q177" s="238"/>
      <c r="R177" s="238"/>
      <c r="S177" s="238"/>
      <c r="T177" s="239"/>
      <c r="AT177" s="240" t="s">
        <v>148</v>
      </c>
      <c r="AU177" s="240" t="s">
        <v>83</v>
      </c>
      <c r="AV177" s="12" t="s">
        <v>83</v>
      </c>
      <c r="AW177" s="12" t="s">
        <v>31</v>
      </c>
      <c r="AX177" s="12" t="s">
        <v>79</v>
      </c>
      <c r="AY177" s="240" t="s">
        <v>139</v>
      </c>
    </row>
    <row r="178" s="1" customFormat="1" ht="24" customHeight="1">
      <c r="B178" s="36"/>
      <c r="C178" s="216" t="s">
        <v>8</v>
      </c>
      <c r="D178" s="216" t="s">
        <v>141</v>
      </c>
      <c r="E178" s="217" t="s">
        <v>227</v>
      </c>
      <c r="F178" s="218" t="s">
        <v>228</v>
      </c>
      <c r="G178" s="219" t="s">
        <v>144</v>
      </c>
      <c r="H178" s="220">
        <v>2.5099999999999998</v>
      </c>
      <c r="I178" s="221"/>
      <c r="J178" s="222">
        <f>ROUND(I178*H178,2)</f>
        <v>0</v>
      </c>
      <c r="K178" s="218" t="s">
        <v>145</v>
      </c>
      <c r="L178" s="41"/>
      <c r="M178" s="223" t="s">
        <v>1</v>
      </c>
      <c r="N178" s="224" t="s">
        <v>39</v>
      </c>
      <c r="O178" s="84"/>
      <c r="P178" s="225">
        <f>O178*H178</f>
        <v>0</v>
      </c>
      <c r="Q178" s="225">
        <v>2.45329</v>
      </c>
      <c r="R178" s="225">
        <f>Q178*H178</f>
        <v>6.1577578999999991</v>
      </c>
      <c r="S178" s="225">
        <v>0</v>
      </c>
      <c r="T178" s="226">
        <f>S178*H178</f>
        <v>0</v>
      </c>
      <c r="AR178" s="227" t="s">
        <v>157</v>
      </c>
      <c r="AT178" s="227" t="s">
        <v>141</v>
      </c>
      <c r="AU178" s="227" t="s">
        <v>83</v>
      </c>
      <c r="AY178" s="15" t="s">
        <v>139</v>
      </c>
      <c r="BE178" s="228">
        <f>IF(N178="základní",J178,0)</f>
        <v>0</v>
      </c>
      <c r="BF178" s="228">
        <f>IF(N178="snížená",J178,0)</f>
        <v>0</v>
      </c>
      <c r="BG178" s="228">
        <f>IF(N178="zákl. přenesená",J178,0)</f>
        <v>0</v>
      </c>
      <c r="BH178" s="228">
        <f>IF(N178="sníž. přenesená",J178,0)</f>
        <v>0</v>
      </c>
      <c r="BI178" s="228">
        <f>IF(N178="nulová",J178,0)</f>
        <v>0</v>
      </c>
      <c r="BJ178" s="15" t="s">
        <v>79</v>
      </c>
      <c r="BK178" s="228">
        <f>ROUND(I178*H178,2)</f>
        <v>0</v>
      </c>
      <c r="BL178" s="15" t="s">
        <v>157</v>
      </c>
      <c r="BM178" s="227" t="s">
        <v>229</v>
      </c>
    </row>
    <row r="179" s="12" customFormat="1">
      <c r="B179" s="229"/>
      <c r="C179" s="230"/>
      <c r="D179" s="231" t="s">
        <v>148</v>
      </c>
      <c r="E179" s="232" t="s">
        <v>1</v>
      </c>
      <c r="F179" s="233" t="s">
        <v>230</v>
      </c>
      <c r="G179" s="230"/>
      <c r="H179" s="234">
        <v>2.5099999999999998</v>
      </c>
      <c r="I179" s="235"/>
      <c r="J179" s="230"/>
      <c r="K179" s="230"/>
      <c r="L179" s="236"/>
      <c r="M179" s="237"/>
      <c r="N179" s="238"/>
      <c r="O179" s="238"/>
      <c r="P179" s="238"/>
      <c r="Q179" s="238"/>
      <c r="R179" s="238"/>
      <c r="S179" s="238"/>
      <c r="T179" s="239"/>
      <c r="AT179" s="240" t="s">
        <v>148</v>
      </c>
      <c r="AU179" s="240" t="s">
        <v>83</v>
      </c>
      <c r="AV179" s="12" t="s">
        <v>83</v>
      </c>
      <c r="AW179" s="12" t="s">
        <v>31</v>
      </c>
      <c r="AX179" s="12" t="s">
        <v>79</v>
      </c>
      <c r="AY179" s="240" t="s">
        <v>139</v>
      </c>
    </row>
    <row r="180" s="1" customFormat="1" ht="24" customHeight="1">
      <c r="B180" s="36"/>
      <c r="C180" s="216" t="s">
        <v>146</v>
      </c>
      <c r="D180" s="216" t="s">
        <v>141</v>
      </c>
      <c r="E180" s="217" t="s">
        <v>231</v>
      </c>
      <c r="F180" s="218" t="s">
        <v>232</v>
      </c>
      <c r="G180" s="219" t="s">
        <v>144</v>
      </c>
      <c r="H180" s="220">
        <v>1.6399999999999999</v>
      </c>
      <c r="I180" s="221"/>
      <c r="J180" s="222">
        <f>ROUND(I180*H180,2)</f>
        <v>0</v>
      </c>
      <c r="K180" s="218" t="s">
        <v>145</v>
      </c>
      <c r="L180" s="41"/>
      <c r="M180" s="223" t="s">
        <v>1</v>
      </c>
      <c r="N180" s="224" t="s">
        <v>39</v>
      </c>
      <c r="O180" s="84"/>
      <c r="P180" s="225">
        <f>O180*H180</f>
        <v>0</v>
      </c>
      <c r="Q180" s="225">
        <v>2.45329</v>
      </c>
      <c r="R180" s="225">
        <f>Q180*H180</f>
        <v>4.0233955999999997</v>
      </c>
      <c r="S180" s="225">
        <v>0</v>
      </c>
      <c r="T180" s="226">
        <f>S180*H180</f>
        <v>0</v>
      </c>
      <c r="AR180" s="227" t="s">
        <v>157</v>
      </c>
      <c r="AT180" s="227" t="s">
        <v>141</v>
      </c>
      <c r="AU180" s="227" t="s">
        <v>83</v>
      </c>
      <c r="AY180" s="15" t="s">
        <v>139</v>
      </c>
      <c r="BE180" s="228">
        <f>IF(N180="základní",J180,0)</f>
        <v>0</v>
      </c>
      <c r="BF180" s="228">
        <f>IF(N180="snížená",J180,0)</f>
        <v>0</v>
      </c>
      <c r="BG180" s="228">
        <f>IF(N180="zákl. přenesená",J180,0)</f>
        <v>0</v>
      </c>
      <c r="BH180" s="228">
        <f>IF(N180="sníž. přenesená",J180,0)</f>
        <v>0</v>
      </c>
      <c r="BI180" s="228">
        <f>IF(N180="nulová",J180,0)</f>
        <v>0</v>
      </c>
      <c r="BJ180" s="15" t="s">
        <v>79</v>
      </c>
      <c r="BK180" s="228">
        <f>ROUND(I180*H180,2)</f>
        <v>0</v>
      </c>
      <c r="BL180" s="15" t="s">
        <v>157</v>
      </c>
      <c r="BM180" s="227" t="s">
        <v>233</v>
      </c>
    </row>
    <row r="181" s="12" customFormat="1">
      <c r="B181" s="229"/>
      <c r="C181" s="230"/>
      <c r="D181" s="231" t="s">
        <v>148</v>
      </c>
      <c r="E181" s="232" t="s">
        <v>1</v>
      </c>
      <c r="F181" s="233" t="s">
        <v>234</v>
      </c>
      <c r="G181" s="230"/>
      <c r="H181" s="234">
        <v>1.6399999999999999</v>
      </c>
      <c r="I181" s="235"/>
      <c r="J181" s="230"/>
      <c r="K181" s="230"/>
      <c r="L181" s="236"/>
      <c r="M181" s="237"/>
      <c r="N181" s="238"/>
      <c r="O181" s="238"/>
      <c r="P181" s="238"/>
      <c r="Q181" s="238"/>
      <c r="R181" s="238"/>
      <c r="S181" s="238"/>
      <c r="T181" s="239"/>
      <c r="AT181" s="240" t="s">
        <v>148</v>
      </c>
      <c r="AU181" s="240" t="s">
        <v>83</v>
      </c>
      <c r="AV181" s="12" t="s">
        <v>83</v>
      </c>
      <c r="AW181" s="12" t="s">
        <v>31</v>
      </c>
      <c r="AX181" s="12" t="s">
        <v>79</v>
      </c>
      <c r="AY181" s="240" t="s">
        <v>139</v>
      </c>
    </row>
    <row r="182" s="1" customFormat="1" ht="24" customHeight="1">
      <c r="B182" s="36"/>
      <c r="C182" s="216" t="s">
        <v>235</v>
      </c>
      <c r="D182" s="216" t="s">
        <v>141</v>
      </c>
      <c r="E182" s="217" t="s">
        <v>236</v>
      </c>
      <c r="F182" s="218" t="s">
        <v>237</v>
      </c>
      <c r="G182" s="219" t="s">
        <v>144</v>
      </c>
      <c r="H182" s="220">
        <v>2.4500000000000002</v>
      </c>
      <c r="I182" s="221"/>
      <c r="J182" s="222">
        <f>ROUND(I182*H182,2)</f>
        <v>0</v>
      </c>
      <c r="K182" s="218" t="s">
        <v>145</v>
      </c>
      <c r="L182" s="41"/>
      <c r="M182" s="223" t="s">
        <v>1</v>
      </c>
      <c r="N182" s="224" t="s">
        <v>39</v>
      </c>
      <c r="O182" s="84"/>
      <c r="P182" s="225">
        <f>O182*H182</f>
        <v>0</v>
      </c>
      <c r="Q182" s="225">
        <v>0</v>
      </c>
      <c r="R182" s="225">
        <f>Q182*H182</f>
        <v>0</v>
      </c>
      <c r="S182" s="225">
        <v>0</v>
      </c>
      <c r="T182" s="226">
        <f>S182*H182</f>
        <v>0</v>
      </c>
      <c r="AR182" s="227" t="s">
        <v>157</v>
      </c>
      <c r="AT182" s="227" t="s">
        <v>141</v>
      </c>
      <c r="AU182" s="227" t="s">
        <v>83</v>
      </c>
      <c r="AY182" s="15" t="s">
        <v>139</v>
      </c>
      <c r="BE182" s="228">
        <f>IF(N182="základní",J182,0)</f>
        <v>0</v>
      </c>
      <c r="BF182" s="228">
        <f>IF(N182="snížená",J182,0)</f>
        <v>0</v>
      </c>
      <c r="BG182" s="228">
        <f>IF(N182="zákl. přenesená",J182,0)</f>
        <v>0</v>
      </c>
      <c r="BH182" s="228">
        <f>IF(N182="sníž. přenesená",J182,0)</f>
        <v>0</v>
      </c>
      <c r="BI182" s="228">
        <f>IF(N182="nulová",J182,0)</f>
        <v>0</v>
      </c>
      <c r="BJ182" s="15" t="s">
        <v>79</v>
      </c>
      <c r="BK182" s="228">
        <f>ROUND(I182*H182,2)</f>
        <v>0</v>
      </c>
      <c r="BL182" s="15" t="s">
        <v>157</v>
      </c>
      <c r="BM182" s="227" t="s">
        <v>238</v>
      </c>
    </row>
    <row r="183" s="12" customFormat="1">
      <c r="B183" s="229"/>
      <c r="C183" s="230"/>
      <c r="D183" s="231" t="s">
        <v>148</v>
      </c>
      <c r="E183" s="232" t="s">
        <v>1</v>
      </c>
      <c r="F183" s="233" t="s">
        <v>239</v>
      </c>
      <c r="G183" s="230"/>
      <c r="H183" s="234">
        <v>2.4500000000000002</v>
      </c>
      <c r="I183" s="235"/>
      <c r="J183" s="230"/>
      <c r="K183" s="230"/>
      <c r="L183" s="236"/>
      <c r="M183" s="237"/>
      <c r="N183" s="238"/>
      <c r="O183" s="238"/>
      <c r="P183" s="238"/>
      <c r="Q183" s="238"/>
      <c r="R183" s="238"/>
      <c r="S183" s="238"/>
      <c r="T183" s="239"/>
      <c r="AT183" s="240" t="s">
        <v>148</v>
      </c>
      <c r="AU183" s="240" t="s">
        <v>83</v>
      </c>
      <c r="AV183" s="12" t="s">
        <v>83</v>
      </c>
      <c r="AW183" s="12" t="s">
        <v>31</v>
      </c>
      <c r="AX183" s="12" t="s">
        <v>79</v>
      </c>
      <c r="AY183" s="240" t="s">
        <v>139</v>
      </c>
    </row>
    <row r="184" s="1" customFormat="1" ht="24" customHeight="1">
      <c r="B184" s="36"/>
      <c r="C184" s="216" t="s">
        <v>240</v>
      </c>
      <c r="D184" s="216" t="s">
        <v>141</v>
      </c>
      <c r="E184" s="217" t="s">
        <v>241</v>
      </c>
      <c r="F184" s="218" t="s">
        <v>242</v>
      </c>
      <c r="G184" s="219" t="s">
        <v>144</v>
      </c>
      <c r="H184" s="220">
        <v>2.4500000000000002</v>
      </c>
      <c r="I184" s="221"/>
      <c r="J184" s="222">
        <f>ROUND(I184*H184,2)</f>
        <v>0</v>
      </c>
      <c r="K184" s="218" t="s">
        <v>145</v>
      </c>
      <c r="L184" s="41"/>
      <c r="M184" s="223" t="s">
        <v>1</v>
      </c>
      <c r="N184" s="224" t="s">
        <v>39</v>
      </c>
      <c r="O184" s="84"/>
      <c r="P184" s="225">
        <f>O184*H184</f>
        <v>0</v>
      </c>
      <c r="Q184" s="225">
        <v>0.0030300000000000001</v>
      </c>
      <c r="R184" s="225">
        <f>Q184*H184</f>
        <v>0.0074235000000000013</v>
      </c>
      <c r="S184" s="225">
        <v>0</v>
      </c>
      <c r="T184" s="226">
        <f>S184*H184</f>
        <v>0</v>
      </c>
      <c r="AR184" s="227" t="s">
        <v>157</v>
      </c>
      <c r="AT184" s="227" t="s">
        <v>141</v>
      </c>
      <c r="AU184" s="227" t="s">
        <v>83</v>
      </c>
      <c r="AY184" s="15" t="s">
        <v>139</v>
      </c>
      <c r="BE184" s="228">
        <f>IF(N184="základní",J184,0)</f>
        <v>0</v>
      </c>
      <c r="BF184" s="228">
        <f>IF(N184="snížená",J184,0)</f>
        <v>0</v>
      </c>
      <c r="BG184" s="228">
        <f>IF(N184="zákl. přenesená",J184,0)</f>
        <v>0</v>
      </c>
      <c r="BH184" s="228">
        <f>IF(N184="sníž. přenesená",J184,0)</f>
        <v>0</v>
      </c>
      <c r="BI184" s="228">
        <f>IF(N184="nulová",J184,0)</f>
        <v>0</v>
      </c>
      <c r="BJ184" s="15" t="s">
        <v>79</v>
      </c>
      <c r="BK184" s="228">
        <f>ROUND(I184*H184,2)</f>
        <v>0</v>
      </c>
      <c r="BL184" s="15" t="s">
        <v>157</v>
      </c>
      <c r="BM184" s="227" t="s">
        <v>243</v>
      </c>
    </row>
    <row r="185" s="1" customFormat="1" ht="16.5" customHeight="1">
      <c r="B185" s="36"/>
      <c r="C185" s="216" t="s">
        <v>244</v>
      </c>
      <c r="D185" s="216" t="s">
        <v>141</v>
      </c>
      <c r="E185" s="217" t="s">
        <v>245</v>
      </c>
      <c r="F185" s="218" t="s">
        <v>246</v>
      </c>
      <c r="G185" s="219" t="s">
        <v>162</v>
      </c>
      <c r="H185" s="220">
        <v>0.02</v>
      </c>
      <c r="I185" s="221"/>
      <c r="J185" s="222">
        <f>ROUND(I185*H185,2)</f>
        <v>0</v>
      </c>
      <c r="K185" s="218" t="s">
        <v>145</v>
      </c>
      <c r="L185" s="41"/>
      <c r="M185" s="223" t="s">
        <v>1</v>
      </c>
      <c r="N185" s="224" t="s">
        <v>39</v>
      </c>
      <c r="O185" s="84"/>
      <c r="P185" s="225">
        <f>O185*H185</f>
        <v>0</v>
      </c>
      <c r="Q185" s="225">
        <v>1.06277</v>
      </c>
      <c r="R185" s="225">
        <f>Q185*H185</f>
        <v>0.021255400000000001</v>
      </c>
      <c r="S185" s="225">
        <v>0</v>
      </c>
      <c r="T185" s="226">
        <f>S185*H185</f>
        <v>0</v>
      </c>
      <c r="AR185" s="227" t="s">
        <v>157</v>
      </c>
      <c r="AT185" s="227" t="s">
        <v>141</v>
      </c>
      <c r="AU185" s="227" t="s">
        <v>83</v>
      </c>
      <c r="AY185" s="15" t="s">
        <v>139</v>
      </c>
      <c r="BE185" s="228">
        <f>IF(N185="základní",J185,0)</f>
        <v>0</v>
      </c>
      <c r="BF185" s="228">
        <f>IF(N185="snížená",J185,0)</f>
        <v>0</v>
      </c>
      <c r="BG185" s="228">
        <f>IF(N185="zákl. přenesená",J185,0)</f>
        <v>0</v>
      </c>
      <c r="BH185" s="228">
        <f>IF(N185="sníž. přenesená",J185,0)</f>
        <v>0</v>
      </c>
      <c r="BI185" s="228">
        <f>IF(N185="nulová",J185,0)</f>
        <v>0</v>
      </c>
      <c r="BJ185" s="15" t="s">
        <v>79</v>
      </c>
      <c r="BK185" s="228">
        <f>ROUND(I185*H185,2)</f>
        <v>0</v>
      </c>
      <c r="BL185" s="15" t="s">
        <v>157</v>
      </c>
      <c r="BM185" s="227" t="s">
        <v>247</v>
      </c>
    </row>
    <row r="186" s="12" customFormat="1">
      <c r="B186" s="229"/>
      <c r="C186" s="230"/>
      <c r="D186" s="231" t="s">
        <v>148</v>
      </c>
      <c r="E186" s="232" t="s">
        <v>1</v>
      </c>
      <c r="F186" s="233" t="s">
        <v>248</v>
      </c>
      <c r="G186" s="230"/>
      <c r="H186" s="234">
        <v>0.02</v>
      </c>
      <c r="I186" s="235"/>
      <c r="J186" s="230"/>
      <c r="K186" s="230"/>
      <c r="L186" s="236"/>
      <c r="M186" s="237"/>
      <c r="N186" s="238"/>
      <c r="O186" s="238"/>
      <c r="P186" s="238"/>
      <c r="Q186" s="238"/>
      <c r="R186" s="238"/>
      <c r="S186" s="238"/>
      <c r="T186" s="239"/>
      <c r="AT186" s="240" t="s">
        <v>148</v>
      </c>
      <c r="AU186" s="240" t="s">
        <v>83</v>
      </c>
      <c r="AV186" s="12" t="s">
        <v>83</v>
      </c>
      <c r="AW186" s="12" t="s">
        <v>31</v>
      </c>
      <c r="AX186" s="12" t="s">
        <v>79</v>
      </c>
      <c r="AY186" s="240" t="s">
        <v>139</v>
      </c>
    </row>
    <row r="187" s="1" customFormat="1" ht="24" customHeight="1">
      <c r="B187" s="36"/>
      <c r="C187" s="216" t="s">
        <v>249</v>
      </c>
      <c r="D187" s="216" t="s">
        <v>141</v>
      </c>
      <c r="E187" s="217" t="s">
        <v>250</v>
      </c>
      <c r="F187" s="218" t="s">
        <v>251</v>
      </c>
      <c r="G187" s="219" t="s">
        <v>170</v>
      </c>
      <c r="H187" s="220">
        <v>50.490000000000002</v>
      </c>
      <c r="I187" s="221"/>
      <c r="J187" s="222">
        <f>ROUND(I187*H187,2)</f>
        <v>0</v>
      </c>
      <c r="K187" s="218" t="s">
        <v>145</v>
      </c>
      <c r="L187" s="41"/>
      <c r="M187" s="223" t="s">
        <v>1</v>
      </c>
      <c r="N187" s="224" t="s">
        <v>39</v>
      </c>
      <c r="O187" s="84"/>
      <c r="P187" s="225">
        <f>O187*H187</f>
        <v>0</v>
      </c>
      <c r="Q187" s="225">
        <v>0.00012999999999999999</v>
      </c>
      <c r="R187" s="225">
        <f>Q187*H187</f>
        <v>0.0065636999999999996</v>
      </c>
      <c r="S187" s="225">
        <v>0</v>
      </c>
      <c r="T187" s="226">
        <f>S187*H187</f>
        <v>0</v>
      </c>
      <c r="AR187" s="227" t="s">
        <v>157</v>
      </c>
      <c r="AT187" s="227" t="s">
        <v>141</v>
      </c>
      <c r="AU187" s="227" t="s">
        <v>83</v>
      </c>
      <c r="AY187" s="15" t="s">
        <v>139</v>
      </c>
      <c r="BE187" s="228">
        <f>IF(N187="základní",J187,0)</f>
        <v>0</v>
      </c>
      <c r="BF187" s="228">
        <f>IF(N187="snížená",J187,0)</f>
        <v>0</v>
      </c>
      <c r="BG187" s="228">
        <f>IF(N187="zákl. přenesená",J187,0)</f>
        <v>0</v>
      </c>
      <c r="BH187" s="228">
        <f>IF(N187="sníž. přenesená",J187,0)</f>
        <v>0</v>
      </c>
      <c r="BI187" s="228">
        <f>IF(N187="nulová",J187,0)</f>
        <v>0</v>
      </c>
      <c r="BJ187" s="15" t="s">
        <v>79</v>
      </c>
      <c r="BK187" s="228">
        <f>ROUND(I187*H187,2)</f>
        <v>0</v>
      </c>
      <c r="BL187" s="15" t="s">
        <v>157</v>
      </c>
      <c r="BM187" s="227" t="s">
        <v>252</v>
      </c>
    </row>
    <row r="188" s="12" customFormat="1">
      <c r="B188" s="229"/>
      <c r="C188" s="230"/>
      <c r="D188" s="231" t="s">
        <v>148</v>
      </c>
      <c r="E188" s="232" t="s">
        <v>1</v>
      </c>
      <c r="F188" s="233" t="s">
        <v>253</v>
      </c>
      <c r="G188" s="230"/>
      <c r="H188" s="234">
        <v>50.490000000000002</v>
      </c>
      <c r="I188" s="235"/>
      <c r="J188" s="230"/>
      <c r="K188" s="230"/>
      <c r="L188" s="236"/>
      <c r="M188" s="237"/>
      <c r="N188" s="238"/>
      <c r="O188" s="238"/>
      <c r="P188" s="238"/>
      <c r="Q188" s="238"/>
      <c r="R188" s="238"/>
      <c r="S188" s="238"/>
      <c r="T188" s="239"/>
      <c r="AT188" s="240" t="s">
        <v>148</v>
      </c>
      <c r="AU188" s="240" t="s">
        <v>83</v>
      </c>
      <c r="AV188" s="12" t="s">
        <v>83</v>
      </c>
      <c r="AW188" s="12" t="s">
        <v>31</v>
      </c>
      <c r="AX188" s="12" t="s">
        <v>79</v>
      </c>
      <c r="AY188" s="240" t="s">
        <v>139</v>
      </c>
    </row>
    <row r="189" s="1" customFormat="1" ht="36" customHeight="1">
      <c r="B189" s="36"/>
      <c r="C189" s="216" t="s">
        <v>7</v>
      </c>
      <c r="D189" s="216" t="s">
        <v>141</v>
      </c>
      <c r="E189" s="217" t="s">
        <v>254</v>
      </c>
      <c r="F189" s="218" t="s">
        <v>255</v>
      </c>
      <c r="G189" s="219" t="s">
        <v>180</v>
      </c>
      <c r="H189" s="220">
        <v>62.454999999999998</v>
      </c>
      <c r="I189" s="221"/>
      <c r="J189" s="222">
        <f>ROUND(I189*H189,2)</f>
        <v>0</v>
      </c>
      <c r="K189" s="218" t="s">
        <v>145</v>
      </c>
      <c r="L189" s="41"/>
      <c r="M189" s="223" t="s">
        <v>1</v>
      </c>
      <c r="N189" s="224" t="s">
        <v>39</v>
      </c>
      <c r="O189" s="84"/>
      <c r="P189" s="225">
        <f>O189*H189</f>
        <v>0</v>
      </c>
      <c r="Q189" s="225">
        <v>2.0000000000000002E-05</v>
      </c>
      <c r="R189" s="225">
        <f>Q189*H189</f>
        <v>0.0012491000000000002</v>
      </c>
      <c r="S189" s="225">
        <v>0</v>
      </c>
      <c r="T189" s="226">
        <f>S189*H189</f>
        <v>0</v>
      </c>
      <c r="AR189" s="227" t="s">
        <v>157</v>
      </c>
      <c r="AT189" s="227" t="s">
        <v>141</v>
      </c>
      <c r="AU189" s="227" t="s">
        <v>83</v>
      </c>
      <c r="AY189" s="15" t="s">
        <v>139</v>
      </c>
      <c r="BE189" s="228">
        <f>IF(N189="základní",J189,0)</f>
        <v>0</v>
      </c>
      <c r="BF189" s="228">
        <f>IF(N189="snížená",J189,0)</f>
        <v>0</v>
      </c>
      <c r="BG189" s="228">
        <f>IF(N189="zákl. přenesená",J189,0)</f>
        <v>0</v>
      </c>
      <c r="BH189" s="228">
        <f>IF(N189="sníž. přenesená",J189,0)</f>
        <v>0</v>
      </c>
      <c r="BI189" s="228">
        <f>IF(N189="nulová",J189,0)</f>
        <v>0</v>
      </c>
      <c r="BJ189" s="15" t="s">
        <v>79</v>
      </c>
      <c r="BK189" s="228">
        <f>ROUND(I189*H189,2)</f>
        <v>0</v>
      </c>
      <c r="BL189" s="15" t="s">
        <v>157</v>
      </c>
      <c r="BM189" s="227" t="s">
        <v>256</v>
      </c>
    </row>
    <row r="190" s="12" customFormat="1">
      <c r="B190" s="229"/>
      <c r="C190" s="230"/>
      <c r="D190" s="231" t="s">
        <v>148</v>
      </c>
      <c r="E190" s="232" t="s">
        <v>1</v>
      </c>
      <c r="F190" s="233" t="s">
        <v>257</v>
      </c>
      <c r="G190" s="230"/>
      <c r="H190" s="234">
        <v>18.324999999999999</v>
      </c>
      <c r="I190" s="235"/>
      <c r="J190" s="230"/>
      <c r="K190" s="230"/>
      <c r="L190" s="236"/>
      <c r="M190" s="237"/>
      <c r="N190" s="238"/>
      <c r="O190" s="238"/>
      <c r="P190" s="238"/>
      <c r="Q190" s="238"/>
      <c r="R190" s="238"/>
      <c r="S190" s="238"/>
      <c r="T190" s="239"/>
      <c r="AT190" s="240" t="s">
        <v>148</v>
      </c>
      <c r="AU190" s="240" t="s">
        <v>83</v>
      </c>
      <c r="AV190" s="12" t="s">
        <v>83</v>
      </c>
      <c r="AW190" s="12" t="s">
        <v>31</v>
      </c>
      <c r="AX190" s="12" t="s">
        <v>74</v>
      </c>
      <c r="AY190" s="240" t="s">
        <v>139</v>
      </c>
    </row>
    <row r="191" s="12" customFormat="1">
      <c r="B191" s="229"/>
      <c r="C191" s="230"/>
      <c r="D191" s="231" t="s">
        <v>148</v>
      </c>
      <c r="E191" s="232" t="s">
        <v>1</v>
      </c>
      <c r="F191" s="233" t="s">
        <v>258</v>
      </c>
      <c r="G191" s="230"/>
      <c r="H191" s="234">
        <v>32.130000000000003</v>
      </c>
      <c r="I191" s="235"/>
      <c r="J191" s="230"/>
      <c r="K191" s="230"/>
      <c r="L191" s="236"/>
      <c r="M191" s="237"/>
      <c r="N191" s="238"/>
      <c r="O191" s="238"/>
      <c r="P191" s="238"/>
      <c r="Q191" s="238"/>
      <c r="R191" s="238"/>
      <c r="S191" s="238"/>
      <c r="T191" s="239"/>
      <c r="AT191" s="240" t="s">
        <v>148</v>
      </c>
      <c r="AU191" s="240" t="s">
        <v>83</v>
      </c>
      <c r="AV191" s="12" t="s">
        <v>83</v>
      </c>
      <c r="AW191" s="12" t="s">
        <v>31</v>
      </c>
      <c r="AX191" s="12" t="s">
        <v>74</v>
      </c>
      <c r="AY191" s="240" t="s">
        <v>139</v>
      </c>
    </row>
    <row r="192" s="12" customFormat="1">
      <c r="B192" s="229"/>
      <c r="C192" s="230"/>
      <c r="D192" s="231" t="s">
        <v>148</v>
      </c>
      <c r="E192" s="232" t="s">
        <v>1</v>
      </c>
      <c r="F192" s="233" t="s">
        <v>259</v>
      </c>
      <c r="G192" s="230"/>
      <c r="H192" s="234">
        <v>12</v>
      </c>
      <c r="I192" s="235"/>
      <c r="J192" s="230"/>
      <c r="K192" s="230"/>
      <c r="L192" s="236"/>
      <c r="M192" s="237"/>
      <c r="N192" s="238"/>
      <c r="O192" s="238"/>
      <c r="P192" s="238"/>
      <c r="Q192" s="238"/>
      <c r="R192" s="238"/>
      <c r="S192" s="238"/>
      <c r="T192" s="239"/>
      <c r="AT192" s="240" t="s">
        <v>148</v>
      </c>
      <c r="AU192" s="240" t="s">
        <v>83</v>
      </c>
      <c r="AV192" s="12" t="s">
        <v>83</v>
      </c>
      <c r="AW192" s="12" t="s">
        <v>31</v>
      </c>
      <c r="AX192" s="12" t="s">
        <v>74</v>
      </c>
      <c r="AY192" s="240" t="s">
        <v>139</v>
      </c>
    </row>
    <row r="193" s="13" customFormat="1">
      <c r="B193" s="251"/>
      <c r="C193" s="252"/>
      <c r="D193" s="231" t="s">
        <v>148</v>
      </c>
      <c r="E193" s="253" t="s">
        <v>92</v>
      </c>
      <c r="F193" s="254" t="s">
        <v>176</v>
      </c>
      <c r="G193" s="252"/>
      <c r="H193" s="255">
        <v>62.454999999999998</v>
      </c>
      <c r="I193" s="256"/>
      <c r="J193" s="252"/>
      <c r="K193" s="252"/>
      <c r="L193" s="257"/>
      <c r="M193" s="258"/>
      <c r="N193" s="259"/>
      <c r="O193" s="259"/>
      <c r="P193" s="259"/>
      <c r="Q193" s="259"/>
      <c r="R193" s="259"/>
      <c r="S193" s="259"/>
      <c r="T193" s="260"/>
      <c r="AT193" s="261" t="s">
        <v>148</v>
      </c>
      <c r="AU193" s="261" t="s">
        <v>83</v>
      </c>
      <c r="AV193" s="13" t="s">
        <v>154</v>
      </c>
      <c r="AW193" s="13" t="s">
        <v>31</v>
      </c>
      <c r="AX193" s="13" t="s">
        <v>79</v>
      </c>
      <c r="AY193" s="261" t="s">
        <v>139</v>
      </c>
    </row>
    <row r="194" s="1" customFormat="1" ht="36" customHeight="1">
      <c r="B194" s="36"/>
      <c r="C194" s="216" t="s">
        <v>260</v>
      </c>
      <c r="D194" s="216" t="s">
        <v>141</v>
      </c>
      <c r="E194" s="217" t="s">
        <v>261</v>
      </c>
      <c r="F194" s="218" t="s">
        <v>262</v>
      </c>
      <c r="G194" s="219" t="s">
        <v>201</v>
      </c>
      <c r="H194" s="220">
        <v>3</v>
      </c>
      <c r="I194" s="221"/>
      <c r="J194" s="222">
        <f>ROUND(I194*H194,2)</f>
        <v>0</v>
      </c>
      <c r="K194" s="218" t="s">
        <v>145</v>
      </c>
      <c r="L194" s="41"/>
      <c r="M194" s="223" t="s">
        <v>1</v>
      </c>
      <c r="N194" s="224" t="s">
        <v>39</v>
      </c>
      <c r="O194" s="84"/>
      <c r="P194" s="225">
        <f>O194*H194</f>
        <v>0</v>
      </c>
      <c r="Q194" s="225">
        <v>0.016979999999999999</v>
      </c>
      <c r="R194" s="225">
        <f>Q194*H194</f>
        <v>0.050939999999999999</v>
      </c>
      <c r="S194" s="225">
        <v>0</v>
      </c>
      <c r="T194" s="226">
        <f>S194*H194</f>
        <v>0</v>
      </c>
      <c r="AR194" s="227" t="s">
        <v>157</v>
      </c>
      <c r="AT194" s="227" t="s">
        <v>141</v>
      </c>
      <c r="AU194" s="227" t="s">
        <v>83</v>
      </c>
      <c r="AY194" s="15" t="s">
        <v>139</v>
      </c>
      <c r="BE194" s="228">
        <f>IF(N194="základní",J194,0)</f>
        <v>0</v>
      </c>
      <c r="BF194" s="228">
        <f>IF(N194="snížená",J194,0)</f>
        <v>0</v>
      </c>
      <c r="BG194" s="228">
        <f>IF(N194="zákl. přenesená",J194,0)</f>
        <v>0</v>
      </c>
      <c r="BH194" s="228">
        <f>IF(N194="sníž. přenesená",J194,0)</f>
        <v>0</v>
      </c>
      <c r="BI194" s="228">
        <f>IF(N194="nulová",J194,0)</f>
        <v>0</v>
      </c>
      <c r="BJ194" s="15" t="s">
        <v>79</v>
      </c>
      <c r="BK194" s="228">
        <f>ROUND(I194*H194,2)</f>
        <v>0</v>
      </c>
      <c r="BL194" s="15" t="s">
        <v>157</v>
      </c>
      <c r="BM194" s="227" t="s">
        <v>263</v>
      </c>
    </row>
    <row r="195" s="1" customFormat="1" ht="24" customHeight="1">
      <c r="B195" s="36"/>
      <c r="C195" s="241" t="s">
        <v>264</v>
      </c>
      <c r="D195" s="241" t="s">
        <v>159</v>
      </c>
      <c r="E195" s="242" t="s">
        <v>265</v>
      </c>
      <c r="F195" s="243" t="s">
        <v>266</v>
      </c>
      <c r="G195" s="244" t="s">
        <v>201</v>
      </c>
      <c r="H195" s="245">
        <v>3</v>
      </c>
      <c r="I195" s="246"/>
      <c r="J195" s="247">
        <f>ROUND(I195*H195,2)</f>
        <v>0</v>
      </c>
      <c r="K195" s="243" t="s">
        <v>145</v>
      </c>
      <c r="L195" s="248"/>
      <c r="M195" s="249" t="s">
        <v>1</v>
      </c>
      <c r="N195" s="250" t="s">
        <v>39</v>
      </c>
      <c r="O195" s="84"/>
      <c r="P195" s="225">
        <f>O195*H195</f>
        <v>0</v>
      </c>
      <c r="Q195" s="225">
        <v>0.0121</v>
      </c>
      <c r="R195" s="225">
        <f>Q195*H195</f>
        <v>0.036299999999999999</v>
      </c>
      <c r="S195" s="225">
        <v>0</v>
      </c>
      <c r="T195" s="226">
        <f>S195*H195</f>
        <v>0</v>
      </c>
      <c r="AR195" s="227" t="s">
        <v>163</v>
      </c>
      <c r="AT195" s="227" t="s">
        <v>159</v>
      </c>
      <c r="AU195" s="227" t="s">
        <v>83</v>
      </c>
      <c r="AY195" s="15" t="s">
        <v>139</v>
      </c>
      <c r="BE195" s="228">
        <f>IF(N195="základní",J195,0)</f>
        <v>0</v>
      </c>
      <c r="BF195" s="228">
        <f>IF(N195="snížená",J195,0)</f>
        <v>0</v>
      </c>
      <c r="BG195" s="228">
        <f>IF(N195="zákl. přenesená",J195,0)</f>
        <v>0</v>
      </c>
      <c r="BH195" s="228">
        <f>IF(N195="sníž. přenesená",J195,0)</f>
        <v>0</v>
      </c>
      <c r="BI195" s="228">
        <f>IF(N195="nulová",J195,0)</f>
        <v>0</v>
      </c>
      <c r="BJ195" s="15" t="s">
        <v>79</v>
      </c>
      <c r="BK195" s="228">
        <f>ROUND(I195*H195,2)</f>
        <v>0</v>
      </c>
      <c r="BL195" s="15" t="s">
        <v>157</v>
      </c>
      <c r="BM195" s="227" t="s">
        <v>267</v>
      </c>
    </row>
    <row r="196" s="11" customFormat="1" ht="22.8" customHeight="1">
      <c r="B196" s="200"/>
      <c r="C196" s="201"/>
      <c r="D196" s="202" t="s">
        <v>73</v>
      </c>
      <c r="E196" s="214" t="s">
        <v>192</v>
      </c>
      <c r="F196" s="214" t="s">
        <v>268</v>
      </c>
      <c r="G196" s="201"/>
      <c r="H196" s="201"/>
      <c r="I196" s="204"/>
      <c r="J196" s="215">
        <f>BK196</f>
        <v>0</v>
      </c>
      <c r="K196" s="201"/>
      <c r="L196" s="206"/>
      <c r="M196" s="207"/>
      <c r="N196" s="208"/>
      <c r="O196" s="208"/>
      <c r="P196" s="209">
        <f>SUM(P197:P236)</f>
        <v>0</v>
      </c>
      <c r="Q196" s="208"/>
      <c r="R196" s="209">
        <f>SUM(R197:R236)</f>
        <v>0</v>
      </c>
      <c r="S196" s="208"/>
      <c r="T196" s="210">
        <f>SUM(T197:T236)</f>
        <v>27.707230000000003</v>
      </c>
      <c r="AR196" s="211" t="s">
        <v>79</v>
      </c>
      <c r="AT196" s="212" t="s">
        <v>73</v>
      </c>
      <c r="AU196" s="212" t="s">
        <v>79</v>
      </c>
      <c r="AY196" s="211" t="s">
        <v>139</v>
      </c>
      <c r="BK196" s="213">
        <f>SUM(BK197:BK236)</f>
        <v>0</v>
      </c>
    </row>
    <row r="197" s="1" customFormat="1" ht="36" customHeight="1">
      <c r="B197" s="36"/>
      <c r="C197" s="216" t="s">
        <v>269</v>
      </c>
      <c r="D197" s="216" t="s">
        <v>141</v>
      </c>
      <c r="E197" s="217" t="s">
        <v>270</v>
      </c>
      <c r="F197" s="218" t="s">
        <v>271</v>
      </c>
      <c r="G197" s="219" t="s">
        <v>170</v>
      </c>
      <c r="H197" s="220">
        <v>23.625</v>
      </c>
      <c r="I197" s="221"/>
      <c r="J197" s="222">
        <f>ROUND(I197*H197,2)</f>
        <v>0</v>
      </c>
      <c r="K197" s="218" t="s">
        <v>145</v>
      </c>
      <c r="L197" s="41"/>
      <c r="M197" s="223" t="s">
        <v>1</v>
      </c>
      <c r="N197" s="224" t="s">
        <v>39</v>
      </c>
      <c r="O197" s="84"/>
      <c r="P197" s="225">
        <f>O197*H197</f>
        <v>0</v>
      </c>
      <c r="Q197" s="225">
        <v>0</v>
      </c>
      <c r="R197" s="225">
        <f>Q197*H197</f>
        <v>0</v>
      </c>
      <c r="S197" s="225">
        <v>0.13100000000000001</v>
      </c>
      <c r="T197" s="226">
        <f>S197*H197</f>
        <v>3.094875</v>
      </c>
      <c r="AR197" s="227" t="s">
        <v>157</v>
      </c>
      <c r="AT197" s="227" t="s">
        <v>141</v>
      </c>
      <c r="AU197" s="227" t="s">
        <v>83</v>
      </c>
      <c r="AY197" s="15" t="s">
        <v>139</v>
      </c>
      <c r="BE197" s="228">
        <f>IF(N197="základní",J197,0)</f>
        <v>0</v>
      </c>
      <c r="BF197" s="228">
        <f>IF(N197="snížená",J197,0)</f>
        <v>0</v>
      </c>
      <c r="BG197" s="228">
        <f>IF(N197="zákl. přenesená",J197,0)</f>
        <v>0</v>
      </c>
      <c r="BH197" s="228">
        <f>IF(N197="sníž. přenesená",J197,0)</f>
        <v>0</v>
      </c>
      <c r="BI197" s="228">
        <f>IF(N197="nulová",J197,0)</f>
        <v>0</v>
      </c>
      <c r="BJ197" s="15" t="s">
        <v>79</v>
      </c>
      <c r="BK197" s="228">
        <f>ROUND(I197*H197,2)</f>
        <v>0</v>
      </c>
      <c r="BL197" s="15" t="s">
        <v>157</v>
      </c>
      <c r="BM197" s="227" t="s">
        <v>272</v>
      </c>
    </row>
    <row r="198" s="12" customFormat="1">
      <c r="B198" s="229"/>
      <c r="C198" s="230"/>
      <c r="D198" s="231" t="s">
        <v>148</v>
      </c>
      <c r="E198" s="232" t="s">
        <v>1</v>
      </c>
      <c r="F198" s="233" t="s">
        <v>273</v>
      </c>
      <c r="G198" s="230"/>
      <c r="H198" s="234">
        <v>7.875</v>
      </c>
      <c r="I198" s="235"/>
      <c r="J198" s="230"/>
      <c r="K198" s="230"/>
      <c r="L198" s="236"/>
      <c r="M198" s="237"/>
      <c r="N198" s="238"/>
      <c r="O198" s="238"/>
      <c r="P198" s="238"/>
      <c r="Q198" s="238"/>
      <c r="R198" s="238"/>
      <c r="S198" s="238"/>
      <c r="T198" s="239"/>
      <c r="AT198" s="240" t="s">
        <v>148</v>
      </c>
      <c r="AU198" s="240" t="s">
        <v>83</v>
      </c>
      <c r="AV198" s="12" t="s">
        <v>83</v>
      </c>
      <c r="AW198" s="12" t="s">
        <v>31</v>
      </c>
      <c r="AX198" s="12" t="s">
        <v>74</v>
      </c>
      <c r="AY198" s="240" t="s">
        <v>139</v>
      </c>
    </row>
    <row r="199" s="12" customFormat="1">
      <c r="B199" s="229"/>
      <c r="C199" s="230"/>
      <c r="D199" s="231" t="s">
        <v>148</v>
      </c>
      <c r="E199" s="232" t="s">
        <v>1</v>
      </c>
      <c r="F199" s="233" t="s">
        <v>274</v>
      </c>
      <c r="G199" s="230"/>
      <c r="H199" s="234">
        <v>15.75</v>
      </c>
      <c r="I199" s="235"/>
      <c r="J199" s="230"/>
      <c r="K199" s="230"/>
      <c r="L199" s="236"/>
      <c r="M199" s="237"/>
      <c r="N199" s="238"/>
      <c r="O199" s="238"/>
      <c r="P199" s="238"/>
      <c r="Q199" s="238"/>
      <c r="R199" s="238"/>
      <c r="S199" s="238"/>
      <c r="T199" s="239"/>
      <c r="AT199" s="240" t="s">
        <v>148</v>
      </c>
      <c r="AU199" s="240" t="s">
        <v>83</v>
      </c>
      <c r="AV199" s="12" t="s">
        <v>83</v>
      </c>
      <c r="AW199" s="12" t="s">
        <v>31</v>
      </c>
      <c r="AX199" s="12" t="s">
        <v>74</v>
      </c>
      <c r="AY199" s="240" t="s">
        <v>139</v>
      </c>
    </row>
    <row r="200" s="13" customFormat="1">
      <c r="B200" s="251"/>
      <c r="C200" s="252"/>
      <c r="D200" s="231" t="s">
        <v>148</v>
      </c>
      <c r="E200" s="253" t="s">
        <v>1</v>
      </c>
      <c r="F200" s="254" t="s">
        <v>176</v>
      </c>
      <c r="G200" s="252"/>
      <c r="H200" s="255">
        <v>23.625</v>
      </c>
      <c r="I200" s="256"/>
      <c r="J200" s="252"/>
      <c r="K200" s="252"/>
      <c r="L200" s="257"/>
      <c r="M200" s="258"/>
      <c r="N200" s="259"/>
      <c r="O200" s="259"/>
      <c r="P200" s="259"/>
      <c r="Q200" s="259"/>
      <c r="R200" s="259"/>
      <c r="S200" s="259"/>
      <c r="T200" s="260"/>
      <c r="AT200" s="261" t="s">
        <v>148</v>
      </c>
      <c r="AU200" s="261" t="s">
        <v>83</v>
      </c>
      <c r="AV200" s="13" t="s">
        <v>154</v>
      </c>
      <c r="AW200" s="13" t="s">
        <v>31</v>
      </c>
      <c r="AX200" s="13" t="s">
        <v>79</v>
      </c>
      <c r="AY200" s="261" t="s">
        <v>139</v>
      </c>
    </row>
    <row r="201" s="1" customFormat="1" ht="36" customHeight="1">
      <c r="B201" s="36"/>
      <c r="C201" s="216" t="s">
        <v>275</v>
      </c>
      <c r="D201" s="216" t="s">
        <v>141</v>
      </c>
      <c r="E201" s="217" t="s">
        <v>276</v>
      </c>
      <c r="F201" s="218" t="s">
        <v>277</v>
      </c>
      <c r="G201" s="219" t="s">
        <v>170</v>
      </c>
      <c r="H201" s="220">
        <v>14.475</v>
      </c>
      <c r="I201" s="221"/>
      <c r="J201" s="222">
        <f>ROUND(I201*H201,2)</f>
        <v>0</v>
      </c>
      <c r="K201" s="218" t="s">
        <v>145</v>
      </c>
      <c r="L201" s="41"/>
      <c r="M201" s="223" t="s">
        <v>1</v>
      </c>
      <c r="N201" s="224" t="s">
        <v>39</v>
      </c>
      <c r="O201" s="84"/>
      <c r="P201" s="225">
        <f>O201*H201</f>
        <v>0</v>
      </c>
      <c r="Q201" s="225">
        <v>0</v>
      </c>
      <c r="R201" s="225">
        <f>Q201*H201</f>
        <v>0</v>
      </c>
      <c r="S201" s="225">
        <v>0.26100000000000001</v>
      </c>
      <c r="T201" s="226">
        <f>S201*H201</f>
        <v>3.7779750000000001</v>
      </c>
      <c r="AR201" s="227" t="s">
        <v>157</v>
      </c>
      <c r="AT201" s="227" t="s">
        <v>141</v>
      </c>
      <c r="AU201" s="227" t="s">
        <v>83</v>
      </c>
      <c r="AY201" s="15" t="s">
        <v>139</v>
      </c>
      <c r="BE201" s="228">
        <f>IF(N201="základní",J201,0)</f>
        <v>0</v>
      </c>
      <c r="BF201" s="228">
        <f>IF(N201="snížená",J201,0)</f>
        <v>0</v>
      </c>
      <c r="BG201" s="228">
        <f>IF(N201="zákl. přenesená",J201,0)</f>
        <v>0</v>
      </c>
      <c r="BH201" s="228">
        <f>IF(N201="sníž. přenesená",J201,0)</f>
        <v>0</v>
      </c>
      <c r="BI201" s="228">
        <f>IF(N201="nulová",J201,0)</f>
        <v>0</v>
      </c>
      <c r="BJ201" s="15" t="s">
        <v>79</v>
      </c>
      <c r="BK201" s="228">
        <f>ROUND(I201*H201,2)</f>
        <v>0</v>
      </c>
      <c r="BL201" s="15" t="s">
        <v>157</v>
      </c>
      <c r="BM201" s="227" t="s">
        <v>278</v>
      </c>
    </row>
    <row r="202" s="12" customFormat="1">
      <c r="B202" s="229"/>
      <c r="C202" s="230"/>
      <c r="D202" s="231" t="s">
        <v>148</v>
      </c>
      <c r="E202" s="232" t="s">
        <v>1</v>
      </c>
      <c r="F202" s="233" t="s">
        <v>279</v>
      </c>
      <c r="G202" s="230"/>
      <c r="H202" s="234">
        <v>4.8250000000000002</v>
      </c>
      <c r="I202" s="235"/>
      <c r="J202" s="230"/>
      <c r="K202" s="230"/>
      <c r="L202" s="236"/>
      <c r="M202" s="237"/>
      <c r="N202" s="238"/>
      <c r="O202" s="238"/>
      <c r="P202" s="238"/>
      <c r="Q202" s="238"/>
      <c r="R202" s="238"/>
      <c r="S202" s="238"/>
      <c r="T202" s="239"/>
      <c r="AT202" s="240" t="s">
        <v>148</v>
      </c>
      <c r="AU202" s="240" t="s">
        <v>83</v>
      </c>
      <c r="AV202" s="12" t="s">
        <v>83</v>
      </c>
      <c r="AW202" s="12" t="s">
        <v>31</v>
      </c>
      <c r="AX202" s="12" t="s">
        <v>74</v>
      </c>
      <c r="AY202" s="240" t="s">
        <v>139</v>
      </c>
    </row>
    <row r="203" s="12" customFormat="1">
      <c r="B203" s="229"/>
      <c r="C203" s="230"/>
      <c r="D203" s="231" t="s">
        <v>148</v>
      </c>
      <c r="E203" s="232" t="s">
        <v>1</v>
      </c>
      <c r="F203" s="233" t="s">
        <v>280</v>
      </c>
      <c r="G203" s="230"/>
      <c r="H203" s="234">
        <v>9.6500000000000004</v>
      </c>
      <c r="I203" s="235"/>
      <c r="J203" s="230"/>
      <c r="K203" s="230"/>
      <c r="L203" s="236"/>
      <c r="M203" s="237"/>
      <c r="N203" s="238"/>
      <c r="O203" s="238"/>
      <c r="P203" s="238"/>
      <c r="Q203" s="238"/>
      <c r="R203" s="238"/>
      <c r="S203" s="238"/>
      <c r="T203" s="239"/>
      <c r="AT203" s="240" t="s">
        <v>148</v>
      </c>
      <c r="AU203" s="240" t="s">
        <v>83</v>
      </c>
      <c r="AV203" s="12" t="s">
        <v>83</v>
      </c>
      <c r="AW203" s="12" t="s">
        <v>31</v>
      </c>
      <c r="AX203" s="12" t="s">
        <v>74</v>
      </c>
      <c r="AY203" s="240" t="s">
        <v>139</v>
      </c>
    </row>
    <row r="204" s="13" customFormat="1">
      <c r="B204" s="251"/>
      <c r="C204" s="252"/>
      <c r="D204" s="231" t="s">
        <v>148</v>
      </c>
      <c r="E204" s="253" t="s">
        <v>1</v>
      </c>
      <c r="F204" s="254" t="s">
        <v>176</v>
      </c>
      <c r="G204" s="252"/>
      <c r="H204" s="255">
        <v>14.475</v>
      </c>
      <c r="I204" s="256"/>
      <c r="J204" s="252"/>
      <c r="K204" s="252"/>
      <c r="L204" s="257"/>
      <c r="M204" s="258"/>
      <c r="N204" s="259"/>
      <c r="O204" s="259"/>
      <c r="P204" s="259"/>
      <c r="Q204" s="259"/>
      <c r="R204" s="259"/>
      <c r="S204" s="259"/>
      <c r="T204" s="260"/>
      <c r="AT204" s="261" t="s">
        <v>148</v>
      </c>
      <c r="AU204" s="261" t="s">
        <v>83</v>
      </c>
      <c r="AV204" s="13" t="s">
        <v>154</v>
      </c>
      <c r="AW204" s="13" t="s">
        <v>31</v>
      </c>
      <c r="AX204" s="13" t="s">
        <v>79</v>
      </c>
      <c r="AY204" s="261" t="s">
        <v>139</v>
      </c>
    </row>
    <row r="205" s="1" customFormat="1" ht="24" customHeight="1">
      <c r="B205" s="36"/>
      <c r="C205" s="216" t="s">
        <v>281</v>
      </c>
      <c r="D205" s="216" t="s">
        <v>141</v>
      </c>
      <c r="E205" s="217" t="s">
        <v>282</v>
      </c>
      <c r="F205" s="218" t="s">
        <v>283</v>
      </c>
      <c r="G205" s="219" t="s">
        <v>144</v>
      </c>
      <c r="H205" s="220">
        <v>0.20999999999999999</v>
      </c>
      <c r="I205" s="221"/>
      <c r="J205" s="222">
        <f>ROUND(I205*H205,2)</f>
        <v>0</v>
      </c>
      <c r="K205" s="218" t="s">
        <v>145</v>
      </c>
      <c r="L205" s="41"/>
      <c r="M205" s="223" t="s">
        <v>1</v>
      </c>
      <c r="N205" s="224" t="s">
        <v>39</v>
      </c>
      <c r="O205" s="84"/>
      <c r="P205" s="225">
        <f>O205*H205</f>
        <v>0</v>
      </c>
      <c r="Q205" s="225">
        <v>0</v>
      </c>
      <c r="R205" s="225">
        <f>Q205*H205</f>
        <v>0</v>
      </c>
      <c r="S205" s="225">
        <v>2.2000000000000002</v>
      </c>
      <c r="T205" s="226">
        <f>S205*H205</f>
        <v>0.46200000000000002</v>
      </c>
      <c r="AR205" s="227" t="s">
        <v>157</v>
      </c>
      <c r="AT205" s="227" t="s">
        <v>141</v>
      </c>
      <c r="AU205" s="227" t="s">
        <v>83</v>
      </c>
      <c r="AY205" s="15" t="s">
        <v>139</v>
      </c>
      <c r="BE205" s="228">
        <f>IF(N205="základní",J205,0)</f>
        <v>0</v>
      </c>
      <c r="BF205" s="228">
        <f>IF(N205="snížená",J205,0)</f>
        <v>0</v>
      </c>
      <c r="BG205" s="228">
        <f>IF(N205="zákl. přenesená",J205,0)</f>
        <v>0</v>
      </c>
      <c r="BH205" s="228">
        <f>IF(N205="sníž. přenesená",J205,0)</f>
        <v>0</v>
      </c>
      <c r="BI205" s="228">
        <f>IF(N205="nulová",J205,0)</f>
        <v>0</v>
      </c>
      <c r="BJ205" s="15" t="s">
        <v>79</v>
      </c>
      <c r="BK205" s="228">
        <f>ROUND(I205*H205,2)</f>
        <v>0</v>
      </c>
      <c r="BL205" s="15" t="s">
        <v>157</v>
      </c>
      <c r="BM205" s="227" t="s">
        <v>284</v>
      </c>
    </row>
    <row r="206" s="12" customFormat="1">
      <c r="B206" s="229"/>
      <c r="C206" s="230"/>
      <c r="D206" s="231" t="s">
        <v>148</v>
      </c>
      <c r="E206" s="232" t="s">
        <v>1</v>
      </c>
      <c r="F206" s="233" t="s">
        <v>285</v>
      </c>
      <c r="G206" s="230"/>
      <c r="H206" s="234">
        <v>0.20999999999999999</v>
      </c>
      <c r="I206" s="235"/>
      <c r="J206" s="230"/>
      <c r="K206" s="230"/>
      <c r="L206" s="236"/>
      <c r="M206" s="237"/>
      <c r="N206" s="238"/>
      <c r="O206" s="238"/>
      <c r="P206" s="238"/>
      <c r="Q206" s="238"/>
      <c r="R206" s="238"/>
      <c r="S206" s="238"/>
      <c r="T206" s="239"/>
      <c r="AT206" s="240" t="s">
        <v>148</v>
      </c>
      <c r="AU206" s="240" t="s">
        <v>83</v>
      </c>
      <c r="AV206" s="12" t="s">
        <v>83</v>
      </c>
      <c r="AW206" s="12" t="s">
        <v>31</v>
      </c>
      <c r="AX206" s="12" t="s">
        <v>79</v>
      </c>
      <c r="AY206" s="240" t="s">
        <v>139</v>
      </c>
    </row>
    <row r="207" s="1" customFormat="1" ht="24" customHeight="1">
      <c r="B207" s="36"/>
      <c r="C207" s="216" t="s">
        <v>286</v>
      </c>
      <c r="D207" s="216" t="s">
        <v>141</v>
      </c>
      <c r="E207" s="217" t="s">
        <v>287</v>
      </c>
      <c r="F207" s="218" t="s">
        <v>288</v>
      </c>
      <c r="G207" s="219" t="s">
        <v>144</v>
      </c>
      <c r="H207" s="220">
        <v>4.327</v>
      </c>
      <c r="I207" s="221"/>
      <c r="J207" s="222">
        <f>ROUND(I207*H207,2)</f>
        <v>0</v>
      </c>
      <c r="K207" s="218" t="s">
        <v>145</v>
      </c>
      <c r="L207" s="41"/>
      <c r="M207" s="223" t="s">
        <v>1</v>
      </c>
      <c r="N207" s="224" t="s">
        <v>39</v>
      </c>
      <c r="O207" s="84"/>
      <c r="P207" s="225">
        <f>O207*H207</f>
        <v>0</v>
      </c>
      <c r="Q207" s="225">
        <v>0</v>
      </c>
      <c r="R207" s="225">
        <f>Q207*H207</f>
        <v>0</v>
      </c>
      <c r="S207" s="225">
        <v>2.2000000000000002</v>
      </c>
      <c r="T207" s="226">
        <f>S207*H207</f>
        <v>9.519400000000001</v>
      </c>
      <c r="AR207" s="227" t="s">
        <v>157</v>
      </c>
      <c r="AT207" s="227" t="s">
        <v>141</v>
      </c>
      <c r="AU207" s="227" t="s">
        <v>83</v>
      </c>
      <c r="AY207" s="15" t="s">
        <v>139</v>
      </c>
      <c r="BE207" s="228">
        <f>IF(N207="základní",J207,0)</f>
        <v>0</v>
      </c>
      <c r="BF207" s="228">
        <f>IF(N207="snížená",J207,0)</f>
        <v>0</v>
      </c>
      <c r="BG207" s="228">
        <f>IF(N207="zákl. přenesená",J207,0)</f>
        <v>0</v>
      </c>
      <c r="BH207" s="228">
        <f>IF(N207="sníž. přenesená",J207,0)</f>
        <v>0</v>
      </c>
      <c r="BI207" s="228">
        <f>IF(N207="nulová",J207,0)</f>
        <v>0</v>
      </c>
      <c r="BJ207" s="15" t="s">
        <v>79</v>
      </c>
      <c r="BK207" s="228">
        <f>ROUND(I207*H207,2)</f>
        <v>0</v>
      </c>
      <c r="BL207" s="15" t="s">
        <v>157</v>
      </c>
      <c r="BM207" s="227" t="s">
        <v>289</v>
      </c>
    </row>
    <row r="208" s="12" customFormat="1">
      <c r="B208" s="229"/>
      <c r="C208" s="230"/>
      <c r="D208" s="231" t="s">
        <v>148</v>
      </c>
      <c r="E208" s="232" t="s">
        <v>1</v>
      </c>
      <c r="F208" s="233" t="s">
        <v>290</v>
      </c>
      <c r="G208" s="230"/>
      <c r="H208" s="234">
        <v>0.68600000000000005</v>
      </c>
      <c r="I208" s="235"/>
      <c r="J208" s="230"/>
      <c r="K208" s="230"/>
      <c r="L208" s="236"/>
      <c r="M208" s="237"/>
      <c r="N208" s="238"/>
      <c r="O208" s="238"/>
      <c r="P208" s="238"/>
      <c r="Q208" s="238"/>
      <c r="R208" s="238"/>
      <c r="S208" s="238"/>
      <c r="T208" s="239"/>
      <c r="AT208" s="240" t="s">
        <v>148</v>
      </c>
      <c r="AU208" s="240" t="s">
        <v>83</v>
      </c>
      <c r="AV208" s="12" t="s">
        <v>83</v>
      </c>
      <c r="AW208" s="12" t="s">
        <v>31</v>
      </c>
      <c r="AX208" s="12" t="s">
        <v>74</v>
      </c>
      <c r="AY208" s="240" t="s">
        <v>139</v>
      </c>
    </row>
    <row r="209" s="12" customFormat="1">
      <c r="B209" s="229"/>
      <c r="C209" s="230"/>
      <c r="D209" s="231" t="s">
        <v>148</v>
      </c>
      <c r="E209" s="232" t="s">
        <v>1</v>
      </c>
      <c r="F209" s="233" t="s">
        <v>291</v>
      </c>
      <c r="G209" s="230"/>
      <c r="H209" s="234">
        <v>2.2349999999999999</v>
      </c>
      <c r="I209" s="235"/>
      <c r="J209" s="230"/>
      <c r="K209" s="230"/>
      <c r="L209" s="236"/>
      <c r="M209" s="237"/>
      <c r="N209" s="238"/>
      <c r="O209" s="238"/>
      <c r="P209" s="238"/>
      <c r="Q209" s="238"/>
      <c r="R209" s="238"/>
      <c r="S209" s="238"/>
      <c r="T209" s="239"/>
      <c r="AT209" s="240" t="s">
        <v>148</v>
      </c>
      <c r="AU209" s="240" t="s">
        <v>83</v>
      </c>
      <c r="AV209" s="12" t="s">
        <v>83</v>
      </c>
      <c r="AW209" s="12" t="s">
        <v>31</v>
      </c>
      <c r="AX209" s="12" t="s">
        <v>74</v>
      </c>
      <c r="AY209" s="240" t="s">
        <v>139</v>
      </c>
    </row>
    <row r="210" s="12" customFormat="1">
      <c r="B210" s="229"/>
      <c r="C210" s="230"/>
      <c r="D210" s="231" t="s">
        <v>148</v>
      </c>
      <c r="E210" s="232" t="s">
        <v>1</v>
      </c>
      <c r="F210" s="233" t="s">
        <v>292</v>
      </c>
      <c r="G210" s="230"/>
      <c r="H210" s="234">
        <v>1.3740000000000001</v>
      </c>
      <c r="I210" s="235"/>
      <c r="J210" s="230"/>
      <c r="K210" s="230"/>
      <c r="L210" s="236"/>
      <c r="M210" s="237"/>
      <c r="N210" s="238"/>
      <c r="O210" s="238"/>
      <c r="P210" s="238"/>
      <c r="Q210" s="238"/>
      <c r="R210" s="238"/>
      <c r="S210" s="238"/>
      <c r="T210" s="239"/>
      <c r="AT210" s="240" t="s">
        <v>148</v>
      </c>
      <c r="AU210" s="240" t="s">
        <v>83</v>
      </c>
      <c r="AV210" s="12" t="s">
        <v>83</v>
      </c>
      <c r="AW210" s="12" t="s">
        <v>31</v>
      </c>
      <c r="AX210" s="12" t="s">
        <v>74</v>
      </c>
      <c r="AY210" s="240" t="s">
        <v>139</v>
      </c>
    </row>
    <row r="211" s="12" customFormat="1">
      <c r="B211" s="229"/>
      <c r="C211" s="230"/>
      <c r="D211" s="231" t="s">
        <v>148</v>
      </c>
      <c r="E211" s="232" t="s">
        <v>1</v>
      </c>
      <c r="F211" s="233" t="s">
        <v>293</v>
      </c>
      <c r="G211" s="230"/>
      <c r="H211" s="234">
        <v>0.032000000000000001</v>
      </c>
      <c r="I211" s="235"/>
      <c r="J211" s="230"/>
      <c r="K211" s="230"/>
      <c r="L211" s="236"/>
      <c r="M211" s="237"/>
      <c r="N211" s="238"/>
      <c r="O211" s="238"/>
      <c r="P211" s="238"/>
      <c r="Q211" s="238"/>
      <c r="R211" s="238"/>
      <c r="S211" s="238"/>
      <c r="T211" s="239"/>
      <c r="AT211" s="240" t="s">
        <v>148</v>
      </c>
      <c r="AU211" s="240" t="s">
        <v>83</v>
      </c>
      <c r="AV211" s="12" t="s">
        <v>83</v>
      </c>
      <c r="AW211" s="12" t="s">
        <v>31</v>
      </c>
      <c r="AX211" s="12" t="s">
        <v>74</v>
      </c>
      <c r="AY211" s="240" t="s">
        <v>139</v>
      </c>
    </row>
    <row r="212" s="13" customFormat="1">
      <c r="B212" s="251"/>
      <c r="C212" s="252"/>
      <c r="D212" s="231" t="s">
        <v>148</v>
      </c>
      <c r="E212" s="253" t="s">
        <v>1</v>
      </c>
      <c r="F212" s="254" t="s">
        <v>176</v>
      </c>
      <c r="G212" s="252"/>
      <c r="H212" s="255">
        <v>4.327</v>
      </c>
      <c r="I212" s="256"/>
      <c r="J212" s="252"/>
      <c r="K212" s="252"/>
      <c r="L212" s="257"/>
      <c r="M212" s="258"/>
      <c r="N212" s="259"/>
      <c r="O212" s="259"/>
      <c r="P212" s="259"/>
      <c r="Q212" s="259"/>
      <c r="R212" s="259"/>
      <c r="S212" s="259"/>
      <c r="T212" s="260"/>
      <c r="AT212" s="261" t="s">
        <v>148</v>
      </c>
      <c r="AU212" s="261" t="s">
        <v>83</v>
      </c>
      <c r="AV212" s="13" t="s">
        <v>154</v>
      </c>
      <c r="AW212" s="13" t="s">
        <v>31</v>
      </c>
      <c r="AX212" s="13" t="s">
        <v>79</v>
      </c>
      <c r="AY212" s="261" t="s">
        <v>139</v>
      </c>
    </row>
    <row r="213" s="1" customFormat="1" ht="24" customHeight="1">
      <c r="B213" s="36"/>
      <c r="C213" s="216" t="s">
        <v>294</v>
      </c>
      <c r="D213" s="216" t="s">
        <v>141</v>
      </c>
      <c r="E213" s="217" t="s">
        <v>295</v>
      </c>
      <c r="F213" s="218" t="s">
        <v>296</v>
      </c>
      <c r="G213" s="219" t="s">
        <v>144</v>
      </c>
      <c r="H213" s="220">
        <v>0.38</v>
      </c>
      <c r="I213" s="221"/>
      <c r="J213" s="222">
        <f>ROUND(I213*H213,2)</f>
        <v>0</v>
      </c>
      <c r="K213" s="218" t="s">
        <v>145</v>
      </c>
      <c r="L213" s="41"/>
      <c r="M213" s="223" t="s">
        <v>1</v>
      </c>
      <c r="N213" s="224" t="s">
        <v>39</v>
      </c>
      <c r="O213" s="84"/>
      <c r="P213" s="225">
        <f>O213*H213</f>
        <v>0</v>
      </c>
      <c r="Q213" s="225">
        <v>0</v>
      </c>
      <c r="R213" s="225">
        <f>Q213*H213</f>
        <v>0</v>
      </c>
      <c r="S213" s="225">
        <v>1.3999999999999999</v>
      </c>
      <c r="T213" s="226">
        <f>S213*H213</f>
        <v>0.53199999999999992</v>
      </c>
      <c r="AR213" s="227" t="s">
        <v>157</v>
      </c>
      <c r="AT213" s="227" t="s">
        <v>141</v>
      </c>
      <c r="AU213" s="227" t="s">
        <v>83</v>
      </c>
      <c r="AY213" s="15" t="s">
        <v>139</v>
      </c>
      <c r="BE213" s="228">
        <f>IF(N213="základní",J213,0)</f>
        <v>0</v>
      </c>
      <c r="BF213" s="228">
        <f>IF(N213="snížená",J213,0)</f>
        <v>0</v>
      </c>
      <c r="BG213" s="228">
        <f>IF(N213="zákl. přenesená",J213,0)</f>
        <v>0</v>
      </c>
      <c r="BH213" s="228">
        <f>IF(N213="sníž. přenesená",J213,0)</f>
        <v>0</v>
      </c>
      <c r="BI213" s="228">
        <f>IF(N213="nulová",J213,0)</f>
        <v>0</v>
      </c>
      <c r="BJ213" s="15" t="s">
        <v>79</v>
      </c>
      <c r="BK213" s="228">
        <f>ROUND(I213*H213,2)</f>
        <v>0</v>
      </c>
      <c r="BL213" s="15" t="s">
        <v>157</v>
      </c>
      <c r="BM213" s="227" t="s">
        <v>297</v>
      </c>
    </row>
    <row r="214" s="12" customFormat="1">
      <c r="B214" s="229"/>
      <c r="C214" s="230"/>
      <c r="D214" s="231" t="s">
        <v>148</v>
      </c>
      <c r="E214" s="232" t="s">
        <v>1</v>
      </c>
      <c r="F214" s="233" t="s">
        <v>298</v>
      </c>
      <c r="G214" s="230"/>
      <c r="H214" s="234">
        <v>0.36599999999999999</v>
      </c>
      <c r="I214" s="235"/>
      <c r="J214" s="230"/>
      <c r="K214" s="230"/>
      <c r="L214" s="236"/>
      <c r="M214" s="237"/>
      <c r="N214" s="238"/>
      <c r="O214" s="238"/>
      <c r="P214" s="238"/>
      <c r="Q214" s="238"/>
      <c r="R214" s="238"/>
      <c r="S214" s="238"/>
      <c r="T214" s="239"/>
      <c r="AT214" s="240" t="s">
        <v>148</v>
      </c>
      <c r="AU214" s="240" t="s">
        <v>83</v>
      </c>
      <c r="AV214" s="12" t="s">
        <v>83</v>
      </c>
      <c r="AW214" s="12" t="s">
        <v>31</v>
      </c>
      <c r="AX214" s="12" t="s">
        <v>74</v>
      </c>
      <c r="AY214" s="240" t="s">
        <v>139</v>
      </c>
    </row>
    <row r="215" s="12" customFormat="1">
      <c r="B215" s="229"/>
      <c r="C215" s="230"/>
      <c r="D215" s="231" t="s">
        <v>148</v>
      </c>
      <c r="E215" s="232" t="s">
        <v>1</v>
      </c>
      <c r="F215" s="233" t="s">
        <v>299</v>
      </c>
      <c r="G215" s="230"/>
      <c r="H215" s="234">
        <v>0.014</v>
      </c>
      <c r="I215" s="235"/>
      <c r="J215" s="230"/>
      <c r="K215" s="230"/>
      <c r="L215" s="236"/>
      <c r="M215" s="237"/>
      <c r="N215" s="238"/>
      <c r="O215" s="238"/>
      <c r="P215" s="238"/>
      <c r="Q215" s="238"/>
      <c r="R215" s="238"/>
      <c r="S215" s="238"/>
      <c r="T215" s="239"/>
      <c r="AT215" s="240" t="s">
        <v>148</v>
      </c>
      <c r="AU215" s="240" t="s">
        <v>83</v>
      </c>
      <c r="AV215" s="12" t="s">
        <v>83</v>
      </c>
      <c r="AW215" s="12" t="s">
        <v>31</v>
      </c>
      <c r="AX215" s="12" t="s">
        <v>74</v>
      </c>
      <c r="AY215" s="240" t="s">
        <v>139</v>
      </c>
    </row>
    <row r="216" s="13" customFormat="1">
      <c r="B216" s="251"/>
      <c r="C216" s="252"/>
      <c r="D216" s="231" t="s">
        <v>148</v>
      </c>
      <c r="E216" s="253" t="s">
        <v>1</v>
      </c>
      <c r="F216" s="254" t="s">
        <v>176</v>
      </c>
      <c r="G216" s="252"/>
      <c r="H216" s="255">
        <v>0.38</v>
      </c>
      <c r="I216" s="256"/>
      <c r="J216" s="252"/>
      <c r="K216" s="252"/>
      <c r="L216" s="257"/>
      <c r="M216" s="258"/>
      <c r="N216" s="259"/>
      <c r="O216" s="259"/>
      <c r="P216" s="259"/>
      <c r="Q216" s="259"/>
      <c r="R216" s="259"/>
      <c r="S216" s="259"/>
      <c r="T216" s="260"/>
      <c r="AT216" s="261" t="s">
        <v>148</v>
      </c>
      <c r="AU216" s="261" t="s">
        <v>83</v>
      </c>
      <c r="AV216" s="13" t="s">
        <v>154</v>
      </c>
      <c r="AW216" s="13" t="s">
        <v>31</v>
      </c>
      <c r="AX216" s="13" t="s">
        <v>79</v>
      </c>
      <c r="AY216" s="261" t="s">
        <v>139</v>
      </c>
    </row>
    <row r="217" s="1" customFormat="1" ht="36" customHeight="1">
      <c r="B217" s="36"/>
      <c r="C217" s="216" t="s">
        <v>300</v>
      </c>
      <c r="D217" s="216" t="s">
        <v>141</v>
      </c>
      <c r="E217" s="217" t="s">
        <v>301</v>
      </c>
      <c r="F217" s="218" t="s">
        <v>302</v>
      </c>
      <c r="G217" s="219" t="s">
        <v>170</v>
      </c>
      <c r="H217" s="220">
        <v>8.4000000000000004</v>
      </c>
      <c r="I217" s="221"/>
      <c r="J217" s="222">
        <f>ROUND(I217*H217,2)</f>
        <v>0</v>
      </c>
      <c r="K217" s="218" t="s">
        <v>145</v>
      </c>
      <c r="L217" s="41"/>
      <c r="M217" s="223" t="s">
        <v>1</v>
      </c>
      <c r="N217" s="224" t="s">
        <v>39</v>
      </c>
      <c r="O217" s="84"/>
      <c r="P217" s="225">
        <f>O217*H217</f>
        <v>0</v>
      </c>
      <c r="Q217" s="225">
        <v>0</v>
      </c>
      <c r="R217" s="225">
        <f>Q217*H217</f>
        <v>0</v>
      </c>
      <c r="S217" s="225">
        <v>0.075999999999999998</v>
      </c>
      <c r="T217" s="226">
        <f>S217*H217</f>
        <v>0.63839999999999997</v>
      </c>
      <c r="AR217" s="227" t="s">
        <v>157</v>
      </c>
      <c r="AT217" s="227" t="s">
        <v>141</v>
      </c>
      <c r="AU217" s="227" t="s">
        <v>83</v>
      </c>
      <c r="AY217" s="15" t="s">
        <v>139</v>
      </c>
      <c r="BE217" s="228">
        <f>IF(N217="základní",J217,0)</f>
        <v>0</v>
      </c>
      <c r="BF217" s="228">
        <f>IF(N217="snížená",J217,0)</f>
        <v>0</v>
      </c>
      <c r="BG217" s="228">
        <f>IF(N217="zákl. přenesená",J217,0)</f>
        <v>0</v>
      </c>
      <c r="BH217" s="228">
        <f>IF(N217="sníž. přenesená",J217,0)</f>
        <v>0</v>
      </c>
      <c r="BI217" s="228">
        <f>IF(N217="nulová",J217,0)</f>
        <v>0</v>
      </c>
      <c r="BJ217" s="15" t="s">
        <v>79</v>
      </c>
      <c r="BK217" s="228">
        <f>ROUND(I217*H217,2)</f>
        <v>0</v>
      </c>
      <c r="BL217" s="15" t="s">
        <v>157</v>
      </c>
      <c r="BM217" s="227" t="s">
        <v>303</v>
      </c>
    </row>
    <row r="218" s="12" customFormat="1">
      <c r="B218" s="229"/>
      <c r="C218" s="230"/>
      <c r="D218" s="231" t="s">
        <v>148</v>
      </c>
      <c r="E218" s="232" t="s">
        <v>1</v>
      </c>
      <c r="F218" s="233" t="s">
        <v>304</v>
      </c>
      <c r="G218" s="230"/>
      <c r="H218" s="234">
        <v>8.4000000000000004</v>
      </c>
      <c r="I218" s="235"/>
      <c r="J218" s="230"/>
      <c r="K218" s="230"/>
      <c r="L218" s="236"/>
      <c r="M218" s="237"/>
      <c r="N218" s="238"/>
      <c r="O218" s="238"/>
      <c r="P218" s="238"/>
      <c r="Q218" s="238"/>
      <c r="R218" s="238"/>
      <c r="S218" s="238"/>
      <c r="T218" s="239"/>
      <c r="AT218" s="240" t="s">
        <v>148</v>
      </c>
      <c r="AU218" s="240" t="s">
        <v>83</v>
      </c>
      <c r="AV218" s="12" t="s">
        <v>83</v>
      </c>
      <c r="AW218" s="12" t="s">
        <v>31</v>
      </c>
      <c r="AX218" s="12" t="s">
        <v>79</v>
      </c>
      <c r="AY218" s="240" t="s">
        <v>139</v>
      </c>
    </row>
    <row r="219" s="1" customFormat="1" ht="48" customHeight="1">
      <c r="B219" s="36"/>
      <c r="C219" s="216" t="s">
        <v>305</v>
      </c>
      <c r="D219" s="216" t="s">
        <v>141</v>
      </c>
      <c r="E219" s="217" t="s">
        <v>306</v>
      </c>
      <c r="F219" s="218" t="s">
        <v>307</v>
      </c>
      <c r="G219" s="219" t="s">
        <v>201</v>
      </c>
      <c r="H219" s="220">
        <v>2</v>
      </c>
      <c r="I219" s="221"/>
      <c r="J219" s="222">
        <f>ROUND(I219*H219,2)</f>
        <v>0</v>
      </c>
      <c r="K219" s="218" t="s">
        <v>145</v>
      </c>
      <c r="L219" s="41"/>
      <c r="M219" s="223" t="s">
        <v>1</v>
      </c>
      <c r="N219" s="224" t="s">
        <v>39</v>
      </c>
      <c r="O219" s="84"/>
      <c r="P219" s="225">
        <f>O219*H219</f>
        <v>0</v>
      </c>
      <c r="Q219" s="225">
        <v>0</v>
      </c>
      <c r="R219" s="225">
        <f>Q219*H219</f>
        <v>0</v>
      </c>
      <c r="S219" s="225">
        <v>0.001</v>
      </c>
      <c r="T219" s="226">
        <f>S219*H219</f>
        <v>0.002</v>
      </c>
      <c r="AR219" s="227" t="s">
        <v>157</v>
      </c>
      <c r="AT219" s="227" t="s">
        <v>141</v>
      </c>
      <c r="AU219" s="227" t="s">
        <v>83</v>
      </c>
      <c r="AY219" s="15" t="s">
        <v>139</v>
      </c>
      <c r="BE219" s="228">
        <f>IF(N219="základní",J219,0)</f>
        <v>0</v>
      </c>
      <c r="BF219" s="228">
        <f>IF(N219="snížená",J219,0)</f>
        <v>0</v>
      </c>
      <c r="BG219" s="228">
        <f>IF(N219="zákl. přenesená",J219,0)</f>
        <v>0</v>
      </c>
      <c r="BH219" s="228">
        <f>IF(N219="sníž. přenesená",J219,0)</f>
        <v>0</v>
      </c>
      <c r="BI219" s="228">
        <f>IF(N219="nulová",J219,0)</f>
        <v>0</v>
      </c>
      <c r="BJ219" s="15" t="s">
        <v>79</v>
      </c>
      <c r="BK219" s="228">
        <f>ROUND(I219*H219,2)</f>
        <v>0</v>
      </c>
      <c r="BL219" s="15" t="s">
        <v>157</v>
      </c>
      <c r="BM219" s="227" t="s">
        <v>308</v>
      </c>
    </row>
    <row r="220" s="1" customFormat="1" ht="36" customHeight="1">
      <c r="B220" s="36"/>
      <c r="C220" s="216" t="s">
        <v>309</v>
      </c>
      <c r="D220" s="216" t="s">
        <v>141</v>
      </c>
      <c r="E220" s="217" t="s">
        <v>310</v>
      </c>
      <c r="F220" s="218" t="s">
        <v>311</v>
      </c>
      <c r="G220" s="219" t="s">
        <v>201</v>
      </c>
      <c r="H220" s="220">
        <v>4</v>
      </c>
      <c r="I220" s="221"/>
      <c r="J220" s="222">
        <f>ROUND(I220*H220,2)</f>
        <v>0</v>
      </c>
      <c r="K220" s="218" t="s">
        <v>145</v>
      </c>
      <c r="L220" s="41"/>
      <c r="M220" s="223" t="s">
        <v>1</v>
      </c>
      <c r="N220" s="224" t="s">
        <v>39</v>
      </c>
      <c r="O220" s="84"/>
      <c r="P220" s="225">
        <f>O220*H220</f>
        <v>0</v>
      </c>
      <c r="Q220" s="225">
        <v>0</v>
      </c>
      <c r="R220" s="225">
        <f>Q220*H220</f>
        <v>0</v>
      </c>
      <c r="S220" s="225">
        <v>0.032000000000000001</v>
      </c>
      <c r="T220" s="226">
        <f>S220*H220</f>
        <v>0.128</v>
      </c>
      <c r="AR220" s="227" t="s">
        <v>157</v>
      </c>
      <c r="AT220" s="227" t="s">
        <v>141</v>
      </c>
      <c r="AU220" s="227" t="s">
        <v>83</v>
      </c>
      <c r="AY220" s="15" t="s">
        <v>139</v>
      </c>
      <c r="BE220" s="228">
        <f>IF(N220="základní",J220,0)</f>
        <v>0</v>
      </c>
      <c r="BF220" s="228">
        <f>IF(N220="snížená",J220,0)</f>
        <v>0</v>
      </c>
      <c r="BG220" s="228">
        <f>IF(N220="zákl. přenesená",J220,0)</f>
        <v>0</v>
      </c>
      <c r="BH220" s="228">
        <f>IF(N220="sníž. přenesená",J220,0)</f>
        <v>0</v>
      </c>
      <c r="BI220" s="228">
        <f>IF(N220="nulová",J220,0)</f>
        <v>0</v>
      </c>
      <c r="BJ220" s="15" t="s">
        <v>79</v>
      </c>
      <c r="BK220" s="228">
        <f>ROUND(I220*H220,2)</f>
        <v>0</v>
      </c>
      <c r="BL220" s="15" t="s">
        <v>157</v>
      </c>
      <c r="BM220" s="227" t="s">
        <v>312</v>
      </c>
    </row>
    <row r="221" s="1" customFormat="1" ht="36" customHeight="1">
      <c r="B221" s="36"/>
      <c r="C221" s="216" t="s">
        <v>313</v>
      </c>
      <c r="D221" s="216" t="s">
        <v>141</v>
      </c>
      <c r="E221" s="217" t="s">
        <v>314</v>
      </c>
      <c r="F221" s="218" t="s">
        <v>315</v>
      </c>
      <c r="G221" s="219" t="s">
        <v>201</v>
      </c>
      <c r="H221" s="220">
        <v>2</v>
      </c>
      <c r="I221" s="221"/>
      <c r="J221" s="222">
        <f>ROUND(I221*H221,2)</f>
        <v>0</v>
      </c>
      <c r="K221" s="218" t="s">
        <v>145</v>
      </c>
      <c r="L221" s="41"/>
      <c r="M221" s="223" t="s">
        <v>1</v>
      </c>
      <c r="N221" s="224" t="s">
        <v>39</v>
      </c>
      <c r="O221" s="84"/>
      <c r="P221" s="225">
        <f>O221*H221</f>
        <v>0</v>
      </c>
      <c r="Q221" s="225">
        <v>0</v>
      </c>
      <c r="R221" s="225">
        <f>Q221*H221</f>
        <v>0</v>
      </c>
      <c r="S221" s="225">
        <v>0.062</v>
      </c>
      <c r="T221" s="226">
        <f>S221*H221</f>
        <v>0.124</v>
      </c>
      <c r="AR221" s="227" t="s">
        <v>157</v>
      </c>
      <c r="AT221" s="227" t="s">
        <v>141</v>
      </c>
      <c r="AU221" s="227" t="s">
        <v>83</v>
      </c>
      <c r="AY221" s="15" t="s">
        <v>139</v>
      </c>
      <c r="BE221" s="228">
        <f>IF(N221="základní",J221,0)</f>
        <v>0</v>
      </c>
      <c r="BF221" s="228">
        <f>IF(N221="snížená",J221,0)</f>
        <v>0</v>
      </c>
      <c r="BG221" s="228">
        <f>IF(N221="zákl. přenesená",J221,0)</f>
        <v>0</v>
      </c>
      <c r="BH221" s="228">
        <f>IF(N221="sníž. přenesená",J221,0)</f>
        <v>0</v>
      </c>
      <c r="BI221" s="228">
        <f>IF(N221="nulová",J221,0)</f>
        <v>0</v>
      </c>
      <c r="BJ221" s="15" t="s">
        <v>79</v>
      </c>
      <c r="BK221" s="228">
        <f>ROUND(I221*H221,2)</f>
        <v>0</v>
      </c>
      <c r="BL221" s="15" t="s">
        <v>157</v>
      </c>
      <c r="BM221" s="227" t="s">
        <v>316</v>
      </c>
    </row>
    <row r="222" s="1" customFormat="1" ht="36" customHeight="1">
      <c r="B222" s="36"/>
      <c r="C222" s="216" t="s">
        <v>317</v>
      </c>
      <c r="D222" s="216" t="s">
        <v>141</v>
      </c>
      <c r="E222" s="217" t="s">
        <v>318</v>
      </c>
      <c r="F222" s="218" t="s">
        <v>319</v>
      </c>
      <c r="G222" s="219" t="s">
        <v>180</v>
      </c>
      <c r="H222" s="220">
        <v>14.1</v>
      </c>
      <c r="I222" s="221"/>
      <c r="J222" s="222">
        <f>ROUND(I222*H222,2)</f>
        <v>0</v>
      </c>
      <c r="K222" s="218" t="s">
        <v>145</v>
      </c>
      <c r="L222" s="41"/>
      <c r="M222" s="223" t="s">
        <v>1</v>
      </c>
      <c r="N222" s="224" t="s">
        <v>39</v>
      </c>
      <c r="O222" s="84"/>
      <c r="P222" s="225">
        <f>O222*H222</f>
        <v>0</v>
      </c>
      <c r="Q222" s="225">
        <v>0</v>
      </c>
      <c r="R222" s="225">
        <f>Q222*H222</f>
        <v>0</v>
      </c>
      <c r="S222" s="225">
        <v>0.0040000000000000001</v>
      </c>
      <c r="T222" s="226">
        <f>S222*H222</f>
        <v>0.056399999999999999</v>
      </c>
      <c r="AR222" s="227" t="s">
        <v>157</v>
      </c>
      <c r="AT222" s="227" t="s">
        <v>141</v>
      </c>
      <c r="AU222" s="227" t="s">
        <v>83</v>
      </c>
      <c r="AY222" s="15" t="s">
        <v>139</v>
      </c>
      <c r="BE222" s="228">
        <f>IF(N222="základní",J222,0)</f>
        <v>0</v>
      </c>
      <c r="BF222" s="228">
        <f>IF(N222="snížená",J222,0)</f>
        <v>0</v>
      </c>
      <c r="BG222" s="228">
        <f>IF(N222="zákl. přenesená",J222,0)</f>
        <v>0</v>
      </c>
      <c r="BH222" s="228">
        <f>IF(N222="sníž. přenesená",J222,0)</f>
        <v>0</v>
      </c>
      <c r="BI222" s="228">
        <f>IF(N222="nulová",J222,0)</f>
        <v>0</v>
      </c>
      <c r="BJ222" s="15" t="s">
        <v>79</v>
      </c>
      <c r="BK222" s="228">
        <f>ROUND(I222*H222,2)</f>
        <v>0</v>
      </c>
      <c r="BL222" s="15" t="s">
        <v>157</v>
      </c>
      <c r="BM222" s="227" t="s">
        <v>320</v>
      </c>
    </row>
    <row r="223" s="1" customFormat="1" ht="36" customHeight="1">
      <c r="B223" s="36"/>
      <c r="C223" s="216" t="s">
        <v>321</v>
      </c>
      <c r="D223" s="216" t="s">
        <v>141</v>
      </c>
      <c r="E223" s="217" t="s">
        <v>322</v>
      </c>
      <c r="F223" s="218" t="s">
        <v>323</v>
      </c>
      <c r="G223" s="219" t="s">
        <v>180</v>
      </c>
      <c r="H223" s="220">
        <v>81</v>
      </c>
      <c r="I223" s="221"/>
      <c r="J223" s="222">
        <f>ROUND(I223*H223,2)</f>
        <v>0</v>
      </c>
      <c r="K223" s="218" t="s">
        <v>145</v>
      </c>
      <c r="L223" s="41"/>
      <c r="M223" s="223" t="s">
        <v>1</v>
      </c>
      <c r="N223" s="224" t="s">
        <v>39</v>
      </c>
      <c r="O223" s="84"/>
      <c r="P223" s="225">
        <f>O223*H223</f>
        <v>0</v>
      </c>
      <c r="Q223" s="225">
        <v>0</v>
      </c>
      <c r="R223" s="225">
        <f>Q223*H223</f>
        <v>0</v>
      </c>
      <c r="S223" s="225">
        <v>0.0089999999999999993</v>
      </c>
      <c r="T223" s="226">
        <f>S223*H223</f>
        <v>0.72899999999999998</v>
      </c>
      <c r="AR223" s="227" t="s">
        <v>157</v>
      </c>
      <c r="AT223" s="227" t="s">
        <v>141</v>
      </c>
      <c r="AU223" s="227" t="s">
        <v>83</v>
      </c>
      <c r="AY223" s="15" t="s">
        <v>139</v>
      </c>
      <c r="BE223" s="228">
        <f>IF(N223="základní",J223,0)</f>
        <v>0</v>
      </c>
      <c r="BF223" s="228">
        <f>IF(N223="snížená",J223,0)</f>
        <v>0</v>
      </c>
      <c r="BG223" s="228">
        <f>IF(N223="zákl. přenesená",J223,0)</f>
        <v>0</v>
      </c>
      <c r="BH223" s="228">
        <f>IF(N223="sníž. přenesená",J223,0)</f>
        <v>0</v>
      </c>
      <c r="BI223" s="228">
        <f>IF(N223="nulová",J223,0)</f>
        <v>0</v>
      </c>
      <c r="BJ223" s="15" t="s">
        <v>79</v>
      </c>
      <c r="BK223" s="228">
        <f>ROUND(I223*H223,2)</f>
        <v>0</v>
      </c>
      <c r="BL223" s="15" t="s">
        <v>157</v>
      </c>
      <c r="BM223" s="227" t="s">
        <v>324</v>
      </c>
    </row>
    <row r="224" s="12" customFormat="1">
      <c r="B224" s="229"/>
      <c r="C224" s="230"/>
      <c r="D224" s="231" t="s">
        <v>148</v>
      </c>
      <c r="E224" s="232" t="s">
        <v>1</v>
      </c>
      <c r="F224" s="233" t="s">
        <v>325</v>
      </c>
      <c r="G224" s="230"/>
      <c r="H224" s="234">
        <v>81</v>
      </c>
      <c r="I224" s="235"/>
      <c r="J224" s="230"/>
      <c r="K224" s="230"/>
      <c r="L224" s="236"/>
      <c r="M224" s="237"/>
      <c r="N224" s="238"/>
      <c r="O224" s="238"/>
      <c r="P224" s="238"/>
      <c r="Q224" s="238"/>
      <c r="R224" s="238"/>
      <c r="S224" s="238"/>
      <c r="T224" s="239"/>
      <c r="AT224" s="240" t="s">
        <v>148</v>
      </c>
      <c r="AU224" s="240" t="s">
        <v>83</v>
      </c>
      <c r="AV224" s="12" t="s">
        <v>83</v>
      </c>
      <c r="AW224" s="12" t="s">
        <v>31</v>
      </c>
      <c r="AX224" s="12" t="s">
        <v>79</v>
      </c>
      <c r="AY224" s="240" t="s">
        <v>139</v>
      </c>
    </row>
    <row r="225" s="1" customFormat="1" ht="36" customHeight="1">
      <c r="B225" s="36"/>
      <c r="C225" s="216" t="s">
        <v>326</v>
      </c>
      <c r="D225" s="216" t="s">
        <v>141</v>
      </c>
      <c r="E225" s="217" t="s">
        <v>327</v>
      </c>
      <c r="F225" s="218" t="s">
        <v>328</v>
      </c>
      <c r="G225" s="219" t="s">
        <v>180</v>
      </c>
      <c r="H225" s="220">
        <v>34.299999999999997</v>
      </c>
      <c r="I225" s="221"/>
      <c r="J225" s="222">
        <f>ROUND(I225*H225,2)</f>
        <v>0</v>
      </c>
      <c r="K225" s="218" t="s">
        <v>145</v>
      </c>
      <c r="L225" s="41"/>
      <c r="M225" s="223" t="s">
        <v>1</v>
      </c>
      <c r="N225" s="224" t="s">
        <v>39</v>
      </c>
      <c r="O225" s="84"/>
      <c r="P225" s="225">
        <f>O225*H225</f>
        <v>0</v>
      </c>
      <c r="Q225" s="225">
        <v>0</v>
      </c>
      <c r="R225" s="225">
        <f>Q225*H225</f>
        <v>0</v>
      </c>
      <c r="S225" s="225">
        <v>0.027</v>
      </c>
      <c r="T225" s="226">
        <f>S225*H225</f>
        <v>0.92609999999999992</v>
      </c>
      <c r="AR225" s="227" t="s">
        <v>157</v>
      </c>
      <c r="AT225" s="227" t="s">
        <v>141</v>
      </c>
      <c r="AU225" s="227" t="s">
        <v>83</v>
      </c>
      <c r="AY225" s="15" t="s">
        <v>139</v>
      </c>
      <c r="BE225" s="228">
        <f>IF(N225="základní",J225,0)</f>
        <v>0</v>
      </c>
      <c r="BF225" s="228">
        <f>IF(N225="snížená",J225,0)</f>
        <v>0</v>
      </c>
      <c r="BG225" s="228">
        <f>IF(N225="zákl. přenesená",J225,0)</f>
        <v>0</v>
      </c>
      <c r="BH225" s="228">
        <f>IF(N225="sníž. přenesená",J225,0)</f>
        <v>0</v>
      </c>
      <c r="BI225" s="228">
        <f>IF(N225="nulová",J225,0)</f>
        <v>0</v>
      </c>
      <c r="BJ225" s="15" t="s">
        <v>79</v>
      </c>
      <c r="BK225" s="228">
        <f>ROUND(I225*H225,2)</f>
        <v>0</v>
      </c>
      <c r="BL225" s="15" t="s">
        <v>157</v>
      </c>
      <c r="BM225" s="227" t="s">
        <v>329</v>
      </c>
    </row>
    <row r="226" s="12" customFormat="1">
      <c r="B226" s="229"/>
      <c r="C226" s="230"/>
      <c r="D226" s="231" t="s">
        <v>148</v>
      </c>
      <c r="E226" s="232" t="s">
        <v>1</v>
      </c>
      <c r="F226" s="233" t="s">
        <v>330</v>
      </c>
      <c r="G226" s="230"/>
      <c r="H226" s="234">
        <v>34.299999999999997</v>
      </c>
      <c r="I226" s="235"/>
      <c r="J226" s="230"/>
      <c r="K226" s="230"/>
      <c r="L226" s="236"/>
      <c r="M226" s="237"/>
      <c r="N226" s="238"/>
      <c r="O226" s="238"/>
      <c r="P226" s="238"/>
      <c r="Q226" s="238"/>
      <c r="R226" s="238"/>
      <c r="S226" s="238"/>
      <c r="T226" s="239"/>
      <c r="AT226" s="240" t="s">
        <v>148</v>
      </c>
      <c r="AU226" s="240" t="s">
        <v>83</v>
      </c>
      <c r="AV226" s="12" t="s">
        <v>83</v>
      </c>
      <c r="AW226" s="12" t="s">
        <v>31</v>
      </c>
      <c r="AX226" s="12" t="s">
        <v>79</v>
      </c>
      <c r="AY226" s="240" t="s">
        <v>139</v>
      </c>
    </row>
    <row r="227" s="1" customFormat="1" ht="36" customHeight="1">
      <c r="B227" s="36"/>
      <c r="C227" s="216" t="s">
        <v>331</v>
      </c>
      <c r="D227" s="216" t="s">
        <v>141</v>
      </c>
      <c r="E227" s="217" t="s">
        <v>332</v>
      </c>
      <c r="F227" s="218" t="s">
        <v>333</v>
      </c>
      <c r="G227" s="219" t="s">
        <v>170</v>
      </c>
      <c r="H227" s="220">
        <v>82.260000000000005</v>
      </c>
      <c r="I227" s="221"/>
      <c r="J227" s="222">
        <f>ROUND(I227*H227,2)</f>
        <v>0</v>
      </c>
      <c r="K227" s="218" t="s">
        <v>145</v>
      </c>
      <c r="L227" s="41"/>
      <c r="M227" s="223" t="s">
        <v>1</v>
      </c>
      <c r="N227" s="224" t="s">
        <v>39</v>
      </c>
      <c r="O227" s="84"/>
      <c r="P227" s="225">
        <f>O227*H227</f>
        <v>0</v>
      </c>
      <c r="Q227" s="225">
        <v>0</v>
      </c>
      <c r="R227" s="225">
        <f>Q227*H227</f>
        <v>0</v>
      </c>
      <c r="S227" s="225">
        <v>0.045999999999999999</v>
      </c>
      <c r="T227" s="226">
        <f>S227*H227</f>
        <v>3.78396</v>
      </c>
      <c r="AR227" s="227" t="s">
        <v>157</v>
      </c>
      <c r="AT227" s="227" t="s">
        <v>141</v>
      </c>
      <c r="AU227" s="227" t="s">
        <v>83</v>
      </c>
      <c r="AY227" s="15" t="s">
        <v>139</v>
      </c>
      <c r="BE227" s="228">
        <f>IF(N227="základní",J227,0)</f>
        <v>0</v>
      </c>
      <c r="BF227" s="228">
        <f>IF(N227="snížená",J227,0)</f>
        <v>0</v>
      </c>
      <c r="BG227" s="228">
        <f>IF(N227="zákl. přenesená",J227,0)</f>
        <v>0</v>
      </c>
      <c r="BH227" s="228">
        <f>IF(N227="sníž. přenesená",J227,0)</f>
        <v>0</v>
      </c>
      <c r="BI227" s="228">
        <f>IF(N227="nulová",J227,0)</f>
        <v>0</v>
      </c>
      <c r="BJ227" s="15" t="s">
        <v>79</v>
      </c>
      <c r="BK227" s="228">
        <f>ROUND(I227*H227,2)</f>
        <v>0</v>
      </c>
      <c r="BL227" s="15" t="s">
        <v>157</v>
      </c>
      <c r="BM227" s="227" t="s">
        <v>334</v>
      </c>
    </row>
    <row r="228" s="12" customFormat="1">
      <c r="B228" s="229"/>
      <c r="C228" s="230"/>
      <c r="D228" s="231" t="s">
        <v>148</v>
      </c>
      <c r="E228" s="232" t="s">
        <v>1</v>
      </c>
      <c r="F228" s="233" t="s">
        <v>335</v>
      </c>
      <c r="G228" s="230"/>
      <c r="H228" s="234">
        <v>24.030000000000001</v>
      </c>
      <c r="I228" s="235"/>
      <c r="J228" s="230"/>
      <c r="K228" s="230"/>
      <c r="L228" s="236"/>
      <c r="M228" s="237"/>
      <c r="N228" s="238"/>
      <c r="O228" s="238"/>
      <c r="P228" s="238"/>
      <c r="Q228" s="238"/>
      <c r="R228" s="238"/>
      <c r="S228" s="238"/>
      <c r="T228" s="239"/>
      <c r="AT228" s="240" t="s">
        <v>148</v>
      </c>
      <c r="AU228" s="240" t="s">
        <v>83</v>
      </c>
      <c r="AV228" s="12" t="s">
        <v>83</v>
      </c>
      <c r="AW228" s="12" t="s">
        <v>31</v>
      </c>
      <c r="AX228" s="12" t="s">
        <v>74</v>
      </c>
      <c r="AY228" s="240" t="s">
        <v>139</v>
      </c>
    </row>
    <row r="229" s="12" customFormat="1">
      <c r="B229" s="229"/>
      <c r="C229" s="230"/>
      <c r="D229" s="231" t="s">
        <v>148</v>
      </c>
      <c r="E229" s="232" t="s">
        <v>1</v>
      </c>
      <c r="F229" s="233" t="s">
        <v>336</v>
      </c>
      <c r="G229" s="230"/>
      <c r="H229" s="234">
        <v>58.229999999999997</v>
      </c>
      <c r="I229" s="235"/>
      <c r="J229" s="230"/>
      <c r="K229" s="230"/>
      <c r="L229" s="236"/>
      <c r="M229" s="237"/>
      <c r="N229" s="238"/>
      <c r="O229" s="238"/>
      <c r="P229" s="238"/>
      <c r="Q229" s="238"/>
      <c r="R229" s="238"/>
      <c r="S229" s="238"/>
      <c r="T229" s="239"/>
      <c r="AT229" s="240" t="s">
        <v>148</v>
      </c>
      <c r="AU229" s="240" t="s">
        <v>83</v>
      </c>
      <c r="AV229" s="12" t="s">
        <v>83</v>
      </c>
      <c r="AW229" s="12" t="s">
        <v>31</v>
      </c>
      <c r="AX229" s="12" t="s">
        <v>74</v>
      </c>
      <c r="AY229" s="240" t="s">
        <v>139</v>
      </c>
    </row>
    <row r="230" s="13" customFormat="1">
      <c r="B230" s="251"/>
      <c r="C230" s="252"/>
      <c r="D230" s="231" t="s">
        <v>148</v>
      </c>
      <c r="E230" s="253" t="s">
        <v>1</v>
      </c>
      <c r="F230" s="254" t="s">
        <v>176</v>
      </c>
      <c r="G230" s="252"/>
      <c r="H230" s="255">
        <v>82.260000000000005</v>
      </c>
      <c r="I230" s="256"/>
      <c r="J230" s="252"/>
      <c r="K230" s="252"/>
      <c r="L230" s="257"/>
      <c r="M230" s="258"/>
      <c r="N230" s="259"/>
      <c r="O230" s="259"/>
      <c r="P230" s="259"/>
      <c r="Q230" s="259"/>
      <c r="R230" s="259"/>
      <c r="S230" s="259"/>
      <c r="T230" s="260"/>
      <c r="AT230" s="261" t="s">
        <v>148</v>
      </c>
      <c r="AU230" s="261" t="s">
        <v>83</v>
      </c>
      <c r="AV230" s="13" t="s">
        <v>154</v>
      </c>
      <c r="AW230" s="13" t="s">
        <v>31</v>
      </c>
      <c r="AX230" s="13" t="s">
        <v>79</v>
      </c>
      <c r="AY230" s="261" t="s">
        <v>139</v>
      </c>
    </row>
    <row r="231" s="1" customFormat="1" ht="36" customHeight="1">
      <c r="B231" s="36"/>
      <c r="C231" s="216" t="s">
        <v>337</v>
      </c>
      <c r="D231" s="216" t="s">
        <v>141</v>
      </c>
      <c r="E231" s="217" t="s">
        <v>338</v>
      </c>
      <c r="F231" s="218" t="s">
        <v>339</v>
      </c>
      <c r="G231" s="219" t="s">
        <v>170</v>
      </c>
      <c r="H231" s="220">
        <v>57.840000000000003</v>
      </c>
      <c r="I231" s="221"/>
      <c r="J231" s="222">
        <f>ROUND(I231*H231,2)</f>
        <v>0</v>
      </c>
      <c r="K231" s="218" t="s">
        <v>145</v>
      </c>
      <c r="L231" s="41"/>
      <c r="M231" s="223" t="s">
        <v>1</v>
      </c>
      <c r="N231" s="224" t="s">
        <v>39</v>
      </c>
      <c r="O231" s="84"/>
      <c r="P231" s="225">
        <f>O231*H231</f>
        <v>0</v>
      </c>
      <c r="Q231" s="225">
        <v>0</v>
      </c>
      <c r="R231" s="225">
        <f>Q231*H231</f>
        <v>0</v>
      </c>
      <c r="S231" s="225">
        <v>0.068000000000000005</v>
      </c>
      <c r="T231" s="226">
        <f>S231*H231</f>
        <v>3.9331200000000006</v>
      </c>
      <c r="AR231" s="227" t="s">
        <v>157</v>
      </c>
      <c r="AT231" s="227" t="s">
        <v>141</v>
      </c>
      <c r="AU231" s="227" t="s">
        <v>83</v>
      </c>
      <c r="AY231" s="15" t="s">
        <v>139</v>
      </c>
      <c r="BE231" s="228">
        <f>IF(N231="základní",J231,0)</f>
        <v>0</v>
      </c>
      <c r="BF231" s="228">
        <f>IF(N231="snížená",J231,0)</f>
        <v>0</v>
      </c>
      <c r="BG231" s="228">
        <f>IF(N231="zákl. přenesená",J231,0)</f>
        <v>0</v>
      </c>
      <c r="BH231" s="228">
        <f>IF(N231="sníž. přenesená",J231,0)</f>
        <v>0</v>
      </c>
      <c r="BI231" s="228">
        <f>IF(N231="nulová",J231,0)</f>
        <v>0</v>
      </c>
      <c r="BJ231" s="15" t="s">
        <v>79</v>
      </c>
      <c r="BK231" s="228">
        <f>ROUND(I231*H231,2)</f>
        <v>0</v>
      </c>
      <c r="BL231" s="15" t="s">
        <v>157</v>
      </c>
      <c r="BM231" s="227" t="s">
        <v>340</v>
      </c>
    </row>
    <row r="232" s="12" customFormat="1">
      <c r="B232" s="229"/>
      <c r="C232" s="230"/>
      <c r="D232" s="231" t="s">
        <v>148</v>
      </c>
      <c r="E232" s="232" t="s">
        <v>1</v>
      </c>
      <c r="F232" s="233" t="s">
        <v>341</v>
      </c>
      <c r="G232" s="230"/>
      <c r="H232" s="234">
        <v>16.02</v>
      </c>
      <c r="I232" s="235"/>
      <c r="J232" s="230"/>
      <c r="K232" s="230"/>
      <c r="L232" s="236"/>
      <c r="M232" s="237"/>
      <c r="N232" s="238"/>
      <c r="O232" s="238"/>
      <c r="P232" s="238"/>
      <c r="Q232" s="238"/>
      <c r="R232" s="238"/>
      <c r="S232" s="238"/>
      <c r="T232" s="239"/>
      <c r="AT232" s="240" t="s">
        <v>148</v>
      </c>
      <c r="AU232" s="240" t="s">
        <v>83</v>
      </c>
      <c r="AV232" s="12" t="s">
        <v>83</v>
      </c>
      <c r="AW232" s="12" t="s">
        <v>31</v>
      </c>
      <c r="AX232" s="12" t="s">
        <v>74</v>
      </c>
      <c r="AY232" s="240" t="s">
        <v>139</v>
      </c>
    </row>
    <row r="233" s="12" customFormat="1">
      <c r="B233" s="229"/>
      <c r="C233" s="230"/>
      <c r="D233" s="231" t="s">
        <v>148</v>
      </c>
      <c r="E233" s="232" t="s">
        <v>1</v>
      </c>
      <c r="F233" s="233" t="s">
        <v>342</v>
      </c>
      <c r="G233" s="230"/>
      <c r="H233" s="234">
        <v>1</v>
      </c>
      <c r="I233" s="235"/>
      <c r="J233" s="230"/>
      <c r="K233" s="230"/>
      <c r="L233" s="236"/>
      <c r="M233" s="237"/>
      <c r="N233" s="238"/>
      <c r="O233" s="238"/>
      <c r="P233" s="238"/>
      <c r="Q233" s="238"/>
      <c r="R233" s="238"/>
      <c r="S233" s="238"/>
      <c r="T233" s="239"/>
      <c r="AT233" s="240" t="s">
        <v>148</v>
      </c>
      <c r="AU233" s="240" t="s">
        <v>83</v>
      </c>
      <c r="AV233" s="12" t="s">
        <v>83</v>
      </c>
      <c r="AW233" s="12" t="s">
        <v>31</v>
      </c>
      <c r="AX233" s="12" t="s">
        <v>74</v>
      </c>
      <c r="AY233" s="240" t="s">
        <v>139</v>
      </c>
    </row>
    <row r="234" s="12" customFormat="1">
      <c r="B234" s="229"/>
      <c r="C234" s="230"/>
      <c r="D234" s="231" t="s">
        <v>148</v>
      </c>
      <c r="E234" s="232" t="s">
        <v>1</v>
      </c>
      <c r="F234" s="233" t="s">
        <v>343</v>
      </c>
      <c r="G234" s="230"/>
      <c r="H234" s="234">
        <v>38.82</v>
      </c>
      <c r="I234" s="235"/>
      <c r="J234" s="230"/>
      <c r="K234" s="230"/>
      <c r="L234" s="236"/>
      <c r="M234" s="237"/>
      <c r="N234" s="238"/>
      <c r="O234" s="238"/>
      <c r="P234" s="238"/>
      <c r="Q234" s="238"/>
      <c r="R234" s="238"/>
      <c r="S234" s="238"/>
      <c r="T234" s="239"/>
      <c r="AT234" s="240" t="s">
        <v>148</v>
      </c>
      <c r="AU234" s="240" t="s">
        <v>83</v>
      </c>
      <c r="AV234" s="12" t="s">
        <v>83</v>
      </c>
      <c r="AW234" s="12" t="s">
        <v>31</v>
      </c>
      <c r="AX234" s="12" t="s">
        <v>74</v>
      </c>
      <c r="AY234" s="240" t="s">
        <v>139</v>
      </c>
    </row>
    <row r="235" s="12" customFormat="1">
      <c r="B235" s="229"/>
      <c r="C235" s="230"/>
      <c r="D235" s="231" t="s">
        <v>148</v>
      </c>
      <c r="E235" s="232" t="s">
        <v>1</v>
      </c>
      <c r="F235" s="233" t="s">
        <v>344</v>
      </c>
      <c r="G235" s="230"/>
      <c r="H235" s="234">
        <v>2</v>
      </c>
      <c r="I235" s="235"/>
      <c r="J235" s="230"/>
      <c r="K235" s="230"/>
      <c r="L235" s="236"/>
      <c r="M235" s="237"/>
      <c r="N235" s="238"/>
      <c r="O235" s="238"/>
      <c r="P235" s="238"/>
      <c r="Q235" s="238"/>
      <c r="R235" s="238"/>
      <c r="S235" s="238"/>
      <c r="T235" s="239"/>
      <c r="AT235" s="240" t="s">
        <v>148</v>
      </c>
      <c r="AU235" s="240" t="s">
        <v>83</v>
      </c>
      <c r="AV235" s="12" t="s">
        <v>83</v>
      </c>
      <c r="AW235" s="12" t="s">
        <v>31</v>
      </c>
      <c r="AX235" s="12" t="s">
        <v>74</v>
      </c>
      <c r="AY235" s="240" t="s">
        <v>139</v>
      </c>
    </row>
    <row r="236" s="13" customFormat="1">
      <c r="B236" s="251"/>
      <c r="C236" s="252"/>
      <c r="D236" s="231" t="s">
        <v>148</v>
      </c>
      <c r="E236" s="253" t="s">
        <v>1</v>
      </c>
      <c r="F236" s="254" t="s">
        <v>176</v>
      </c>
      <c r="G236" s="252"/>
      <c r="H236" s="255">
        <v>57.840000000000003</v>
      </c>
      <c r="I236" s="256"/>
      <c r="J236" s="252"/>
      <c r="K236" s="252"/>
      <c r="L236" s="257"/>
      <c r="M236" s="258"/>
      <c r="N236" s="259"/>
      <c r="O236" s="259"/>
      <c r="P236" s="259"/>
      <c r="Q236" s="259"/>
      <c r="R236" s="259"/>
      <c r="S236" s="259"/>
      <c r="T236" s="260"/>
      <c r="AT236" s="261" t="s">
        <v>148</v>
      </c>
      <c r="AU236" s="261" t="s">
        <v>83</v>
      </c>
      <c r="AV236" s="13" t="s">
        <v>154</v>
      </c>
      <c r="AW236" s="13" t="s">
        <v>31</v>
      </c>
      <c r="AX236" s="13" t="s">
        <v>79</v>
      </c>
      <c r="AY236" s="261" t="s">
        <v>139</v>
      </c>
    </row>
    <row r="237" s="11" customFormat="1" ht="22.8" customHeight="1">
      <c r="B237" s="200"/>
      <c r="C237" s="201"/>
      <c r="D237" s="202" t="s">
        <v>73</v>
      </c>
      <c r="E237" s="214" t="s">
        <v>345</v>
      </c>
      <c r="F237" s="214" t="s">
        <v>346</v>
      </c>
      <c r="G237" s="201"/>
      <c r="H237" s="201"/>
      <c r="I237" s="204"/>
      <c r="J237" s="215">
        <f>BK237</f>
        <v>0</v>
      </c>
      <c r="K237" s="201"/>
      <c r="L237" s="206"/>
      <c r="M237" s="207"/>
      <c r="N237" s="208"/>
      <c r="O237" s="208"/>
      <c r="P237" s="209">
        <f>SUM(P238:P243)</f>
        <v>0</v>
      </c>
      <c r="Q237" s="208"/>
      <c r="R237" s="209">
        <f>SUM(R238:R243)</f>
        <v>0</v>
      </c>
      <c r="S237" s="208"/>
      <c r="T237" s="210">
        <f>SUM(T238:T243)</f>
        <v>0</v>
      </c>
      <c r="AR237" s="211" t="s">
        <v>79</v>
      </c>
      <c r="AT237" s="212" t="s">
        <v>73</v>
      </c>
      <c r="AU237" s="212" t="s">
        <v>79</v>
      </c>
      <c r="AY237" s="211" t="s">
        <v>139</v>
      </c>
      <c r="BK237" s="213">
        <f>SUM(BK238:BK243)</f>
        <v>0</v>
      </c>
    </row>
    <row r="238" s="1" customFormat="1" ht="36" customHeight="1">
      <c r="B238" s="36"/>
      <c r="C238" s="216" t="s">
        <v>347</v>
      </c>
      <c r="D238" s="216" t="s">
        <v>141</v>
      </c>
      <c r="E238" s="217" t="s">
        <v>348</v>
      </c>
      <c r="F238" s="218" t="s">
        <v>349</v>
      </c>
      <c r="G238" s="219" t="s">
        <v>162</v>
      </c>
      <c r="H238" s="220">
        <v>30.664000000000001</v>
      </c>
      <c r="I238" s="221"/>
      <c r="J238" s="222">
        <f>ROUND(I238*H238,2)</f>
        <v>0</v>
      </c>
      <c r="K238" s="218" t="s">
        <v>145</v>
      </c>
      <c r="L238" s="41"/>
      <c r="M238" s="223" t="s">
        <v>1</v>
      </c>
      <c r="N238" s="224" t="s">
        <v>39</v>
      </c>
      <c r="O238" s="84"/>
      <c r="P238" s="225">
        <f>O238*H238</f>
        <v>0</v>
      </c>
      <c r="Q238" s="225">
        <v>0</v>
      </c>
      <c r="R238" s="225">
        <f>Q238*H238</f>
        <v>0</v>
      </c>
      <c r="S238" s="225">
        <v>0</v>
      </c>
      <c r="T238" s="226">
        <f>S238*H238</f>
        <v>0</v>
      </c>
      <c r="AR238" s="227" t="s">
        <v>157</v>
      </c>
      <c r="AT238" s="227" t="s">
        <v>141</v>
      </c>
      <c r="AU238" s="227" t="s">
        <v>83</v>
      </c>
      <c r="AY238" s="15" t="s">
        <v>139</v>
      </c>
      <c r="BE238" s="228">
        <f>IF(N238="základní",J238,0)</f>
        <v>0</v>
      </c>
      <c r="BF238" s="228">
        <f>IF(N238="snížená",J238,0)</f>
        <v>0</v>
      </c>
      <c r="BG238" s="228">
        <f>IF(N238="zákl. přenesená",J238,0)</f>
        <v>0</v>
      </c>
      <c r="BH238" s="228">
        <f>IF(N238="sníž. přenesená",J238,0)</f>
        <v>0</v>
      </c>
      <c r="BI238" s="228">
        <f>IF(N238="nulová",J238,0)</f>
        <v>0</v>
      </c>
      <c r="BJ238" s="15" t="s">
        <v>79</v>
      </c>
      <c r="BK238" s="228">
        <f>ROUND(I238*H238,2)</f>
        <v>0</v>
      </c>
      <c r="BL238" s="15" t="s">
        <v>157</v>
      </c>
      <c r="BM238" s="227" t="s">
        <v>350</v>
      </c>
    </row>
    <row r="239" s="1" customFormat="1" ht="36" customHeight="1">
      <c r="B239" s="36"/>
      <c r="C239" s="216" t="s">
        <v>351</v>
      </c>
      <c r="D239" s="216" t="s">
        <v>141</v>
      </c>
      <c r="E239" s="217" t="s">
        <v>352</v>
      </c>
      <c r="F239" s="218" t="s">
        <v>353</v>
      </c>
      <c r="G239" s="219" t="s">
        <v>162</v>
      </c>
      <c r="H239" s="220">
        <v>16.364999999999998</v>
      </c>
      <c r="I239" s="221"/>
      <c r="J239" s="222">
        <f>ROUND(I239*H239,2)</f>
        <v>0</v>
      </c>
      <c r="K239" s="218" t="s">
        <v>145</v>
      </c>
      <c r="L239" s="41"/>
      <c r="M239" s="223" t="s">
        <v>1</v>
      </c>
      <c r="N239" s="224" t="s">
        <v>39</v>
      </c>
      <c r="O239" s="84"/>
      <c r="P239" s="225">
        <f>O239*H239</f>
        <v>0</v>
      </c>
      <c r="Q239" s="225">
        <v>0</v>
      </c>
      <c r="R239" s="225">
        <f>Q239*H239</f>
        <v>0</v>
      </c>
      <c r="S239" s="225">
        <v>0</v>
      </c>
      <c r="T239" s="226">
        <f>S239*H239</f>
        <v>0</v>
      </c>
      <c r="AR239" s="227" t="s">
        <v>157</v>
      </c>
      <c r="AT239" s="227" t="s">
        <v>141</v>
      </c>
      <c r="AU239" s="227" t="s">
        <v>83</v>
      </c>
      <c r="AY239" s="15" t="s">
        <v>139</v>
      </c>
      <c r="BE239" s="228">
        <f>IF(N239="základní",J239,0)</f>
        <v>0</v>
      </c>
      <c r="BF239" s="228">
        <f>IF(N239="snížená",J239,0)</f>
        <v>0</v>
      </c>
      <c r="BG239" s="228">
        <f>IF(N239="zákl. přenesená",J239,0)</f>
        <v>0</v>
      </c>
      <c r="BH239" s="228">
        <f>IF(N239="sníž. přenesená",J239,0)</f>
        <v>0</v>
      </c>
      <c r="BI239" s="228">
        <f>IF(N239="nulová",J239,0)</f>
        <v>0</v>
      </c>
      <c r="BJ239" s="15" t="s">
        <v>79</v>
      </c>
      <c r="BK239" s="228">
        <f>ROUND(I239*H239,2)</f>
        <v>0</v>
      </c>
      <c r="BL239" s="15" t="s">
        <v>157</v>
      </c>
      <c r="BM239" s="227" t="s">
        <v>354</v>
      </c>
    </row>
    <row r="240" s="12" customFormat="1">
      <c r="B240" s="229"/>
      <c r="C240" s="230"/>
      <c r="D240" s="231" t="s">
        <v>148</v>
      </c>
      <c r="E240" s="232" t="s">
        <v>1</v>
      </c>
      <c r="F240" s="233" t="s">
        <v>355</v>
      </c>
      <c r="G240" s="230"/>
      <c r="H240" s="234">
        <v>16.364999999999998</v>
      </c>
      <c r="I240" s="235"/>
      <c r="J240" s="230"/>
      <c r="K240" s="230"/>
      <c r="L240" s="236"/>
      <c r="M240" s="237"/>
      <c r="N240" s="238"/>
      <c r="O240" s="238"/>
      <c r="P240" s="238"/>
      <c r="Q240" s="238"/>
      <c r="R240" s="238"/>
      <c r="S240" s="238"/>
      <c r="T240" s="239"/>
      <c r="AT240" s="240" t="s">
        <v>148</v>
      </c>
      <c r="AU240" s="240" t="s">
        <v>83</v>
      </c>
      <c r="AV240" s="12" t="s">
        <v>83</v>
      </c>
      <c r="AW240" s="12" t="s">
        <v>31</v>
      </c>
      <c r="AX240" s="12" t="s">
        <v>79</v>
      </c>
      <c r="AY240" s="240" t="s">
        <v>139</v>
      </c>
    </row>
    <row r="241" s="1" customFormat="1" ht="24" customHeight="1">
      <c r="B241" s="36"/>
      <c r="C241" s="216" t="s">
        <v>356</v>
      </c>
      <c r="D241" s="216" t="s">
        <v>141</v>
      </c>
      <c r="E241" s="217" t="s">
        <v>357</v>
      </c>
      <c r="F241" s="218" t="s">
        <v>358</v>
      </c>
      <c r="G241" s="219" t="s">
        <v>162</v>
      </c>
      <c r="H241" s="220">
        <v>30.664000000000001</v>
      </c>
      <c r="I241" s="221"/>
      <c r="J241" s="222">
        <f>ROUND(I241*H241,2)</f>
        <v>0</v>
      </c>
      <c r="K241" s="218" t="s">
        <v>145</v>
      </c>
      <c r="L241" s="41"/>
      <c r="M241" s="223" t="s">
        <v>1</v>
      </c>
      <c r="N241" s="224" t="s">
        <v>39</v>
      </c>
      <c r="O241" s="84"/>
      <c r="P241" s="225">
        <f>O241*H241</f>
        <v>0</v>
      </c>
      <c r="Q241" s="225">
        <v>0</v>
      </c>
      <c r="R241" s="225">
        <f>Q241*H241</f>
        <v>0</v>
      </c>
      <c r="S241" s="225">
        <v>0</v>
      </c>
      <c r="T241" s="226">
        <f>S241*H241</f>
        <v>0</v>
      </c>
      <c r="AR241" s="227" t="s">
        <v>157</v>
      </c>
      <c r="AT241" s="227" t="s">
        <v>141</v>
      </c>
      <c r="AU241" s="227" t="s">
        <v>83</v>
      </c>
      <c r="AY241" s="15" t="s">
        <v>139</v>
      </c>
      <c r="BE241" s="228">
        <f>IF(N241="základní",J241,0)</f>
        <v>0</v>
      </c>
      <c r="BF241" s="228">
        <f>IF(N241="snížená",J241,0)</f>
        <v>0</v>
      </c>
      <c r="BG241" s="228">
        <f>IF(N241="zákl. přenesená",J241,0)</f>
        <v>0</v>
      </c>
      <c r="BH241" s="228">
        <f>IF(N241="sníž. přenesená",J241,0)</f>
        <v>0</v>
      </c>
      <c r="BI241" s="228">
        <f>IF(N241="nulová",J241,0)</f>
        <v>0</v>
      </c>
      <c r="BJ241" s="15" t="s">
        <v>79</v>
      </c>
      <c r="BK241" s="228">
        <f>ROUND(I241*H241,2)</f>
        <v>0</v>
      </c>
      <c r="BL241" s="15" t="s">
        <v>157</v>
      </c>
      <c r="BM241" s="227" t="s">
        <v>359</v>
      </c>
    </row>
    <row r="242" s="1" customFormat="1" ht="36" customHeight="1">
      <c r="B242" s="36"/>
      <c r="C242" s="216" t="s">
        <v>360</v>
      </c>
      <c r="D242" s="216" t="s">
        <v>141</v>
      </c>
      <c r="E242" s="217" t="s">
        <v>361</v>
      </c>
      <c r="F242" s="218" t="s">
        <v>362</v>
      </c>
      <c r="G242" s="219" t="s">
        <v>162</v>
      </c>
      <c r="H242" s="220">
        <v>521.28800000000001</v>
      </c>
      <c r="I242" s="221"/>
      <c r="J242" s="222">
        <f>ROUND(I242*H242,2)</f>
        <v>0</v>
      </c>
      <c r="K242" s="218" t="s">
        <v>145</v>
      </c>
      <c r="L242" s="41"/>
      <c r="M242" s="223" t="s">
        <v>1</v>
      </c>
      <c r="N242" s="224" t="s">
        <v>39</v>
      </c>
      <c r="O242" s="84"/>
      <c r="P242" s="225">
        <f>O242*H242</f>
        <v>0</v>
      </c>
      <c r="Q242" s="225">
        <v>0</v>
      </c>
      <c r="R242" s="225">
        <f>Q242*H242</f>
        <v>0</v>
      </c>
      <c r="S242" s="225">
        <v>0</v>
      </c>
      <c r="T242" s="226">
        <f>S242*H242</f>
        <v>0</v>
      </c>
      <c r="AR242" s="227" t="s">
        <v>157</v>
      </c>
      <c r="AT242" s="227" t="s">
        <v>141</v>
      </c>
      <c r="AU242" s="227" t="s">
        <v>83</v>
      </c>
      <c r="AY242" s="15" t="s">
        <v>139</v>
      </c>
      <c r="BE242" s="228">
        <f>IF(N242="základní",J242,0)</f>
        <v>0</v>
      </c>
      <c r="BF242" s="228">
        <f>IF(N242="snížená",J242,0)</f>
        <v>0</v>
      </c>
      <c r="BG242" s="228">
        <f>IF(N242="zákl. přenesená",J242,0)</f>
        <v>0</v>
      </c>
      <c r="BH242" s="228">
        <f>IF(N242="sníž. přenesená",J242,0)</f>
        <v>0</v>
      </c>
      <c r="BI242" s="228">
        <f>IF(N242="nulová",J242,0)</f>
        <v>0</v>
      </c>
      <c r="BJ242" s="15" t="s">
        <v>79</v>
      </c>
      <c r="BK242" s="228">
        <f>ROUND(I242*H242,2)</f>
        <v>0</v>
      </c>
      <c r="BL242" s="15" t="s">
        <v>157</v>
      </c>
      <c r="BM242" s="227" t="s">
        <v>363</v>
      </c>
    </row>
    <row r="243" s="12" customFormat="1">
      <c r="B243" s="229"/>
      <c r="C243" s="230"/>
      <c r="D243" s="231" t="s">
        <v>148</v>
      </c>
      <c r="E243" s="230"/>
      <c r="F243" s="233" t="s">
        <v>364</v>
      </c>
      <c r="G243" s="230"/>
      <c r="H243" s="234">
        <v>521.28800000000001</v>
      </c>
      <c r="I243" s="235"/>
      <c r="J243" s="230"/>
      <c r="K243" s="230"/>
      <c r="L243" s="236"/>
      <c r="M243" s="237"/>
      <c r="N243" s="238"/>
      <c r="O243" s="238"/>
      <c r="P243" s="238"/>
      <c r="Q243" s="238"/>
      <c r="R243" s="238"/>
      <c r="S243" s="238"/>
      <c r="T243" s="239"/>
      <c r="AT243" s="240" t="s">
        <v>148</v>
      </c>
      <c r="AU243" s="240" t="s">
        <v>83</v>
      </c>
      <c r="AV243" s="12" t="s">
        <v>83</v>
      </c>
      <c r="AW243" s="12" t="s">
        <v>4</v>
      </c>
      <c r="AX243" s="12" t="s">
        <v>79</v>
      </c>
      <c r="AY243" s="240" t="s">
        <v>139</v>
      </c>
    </row>
    <row r="244" s="11" customFormat="1" ht="22.8" customHeight="1">
      <c r="B244" s="200"/>
      <c r="C244" s="201"/>
      <c r="D244" s="202" t="s">
        <v>73</v>
      </c>
      <c r="E244" s="214" t="s">
        <v>365</v>
      </c>
      <c r="F244" s="214" t="s">
        <v>366</v>
      </c>
      <c r="G244" s="201"/>
      <c r="H244" s="201"/>
      <c r="I244" s="204"/>
      <c r="J244" s="215">
        <f>BK244</f>
        <v>0</v>
      </c>
      <c r="K244" s="201"/>
      <c r="L244" s="206"/>
      <c r="M244" s="207"/>
      <c r="N244" s="208"/>
      <c r="O244" s="208"/>
      <c r="P244" s="209">
        <f>P245</f>
        <v>0</v>
      </c>
      <c r="Q244" s="208"/>
      <c r="R244" s="209">
        <f>R245</f>
        <v>0</v>
      </c>
      <c r="S244" s="208"/>
      <c r="T244" s="210">
        <f>T245</f>
        <v>0</v>
      </c>
      <c r="AR244" s="211" t="s">
        <v>79</v>
      </c>
      <c r="AT244" s="212" t="s">
        <v>73</v>
      </c>
      <c r="AU244" s="212" t="s">
        <v>79</v>
      </c>
      <c r="AY244" s="211" t="s">
        <v>139</v>
      </c>
      <c r="BK244" s="213">
        <f>BK245</f>
        <v>0</v>
      </c>
    </row>
    <row r="245" s="1" customFormat="1" ht="48" customHeight="1">
      <c r="B245" s="36"/>
      <c r="C245" s="216" t="s">
        <v>367</v>
      </c>
      <c r="D245" s="216" t="s">
        <v>141</v>
      </c>
      <c r="E245" s="217" t="s">
        <v>368</v>
      </c>
      <c r="F245" s="218" t="s">
        <v>369</v>
      </c>
      <c r="G245" s="219" t="s">
        <v>162</v>
      </c>
      <c r="H245" s="220">
        <v>18.739000000000001</v>
      </c>
      <c r="I245" s="221"/>
      <c r="J245" s="222">
        <f>ROUND(I245*H245,2)</f>
        <v>0</v>
      </c>
      <c r="K245" s="218" t="s">
        <v>145</v>
      </c>
      <c r="L245" s="41"/>
      <c r="M245" s="223" t="s">
        <v>1</v>
      </c>
      <c r="N245" s="224" t="s">
        <v>39</v>
      </c>
      <c r="O245" s="84"/>
      <c r="P245" s="225">
        <f>O245*H245</f>
        <v>0</v>
      </c>
      <c r="Q245" s="225">
        <v>0</v>
      </c>
      <c r="R245" s="225">
        <f>Q245*H245</f>
        <v>0</v>
      </c>
      <c r="S245" s="225">
        <v>0</v>
      </c>
      <c r="T245" s="226">
        <f>S245*H245</f>
        <v>0</v>
      </c>
      <c r="AR245" s="227" t="s">
        <v>157</v>
      </c>
      <c r="AT245" s="227" t="s">
        <v>141</v>
      </c>
      <c r="AU245" s="227" t="s">
        <v>83</v>
      </c>
      <c r="AY245" s="15" t="s">
        <v>139</v>
      </c>
      <c r="BE245" s="228">
        <f>IF(N245="základní",J245,0)</f>
        <v>0</v>
      </c>
      <c r="BF245" s="228">
        <f>IF(N245="snížená",J245,0)</f>
        <v>0</v>
      </c>
      <c r="BG245" s="228">
        <f>IF(N245="zákl. přenesená",J245,0)</f>
        <v>0</v>
      </c>
      <c r="BH245" s="228">
        <f>IF(N245="sníž. přenesená",J245,0)</f>
        <v>0</v>
      </c>
      <c r="BI245" s="228">
        <f>IF(N245="nulová",J245,0)</f>
        <v>0</v>
      </c>
      <c r="BJ245" s="15" t="s">
        <v>79</v>
      </c>
      <c r="BK245" s="228">
        <f>ROUND(I245*H245,2)</f>
        <v>0</v>
      </c>
      <c r="BL245" s="15" t="s">
        <v>157</v>
      </c>
      <c r="BM245" s="227" t="s">
        <v>370</v>
      </c>
    </row>
    <row r="246" s="11" customFormat="1" ht="25.92" customHeight="1">
      <c r="B246" s="200"/>
      <c r="C246" s="201"/>
      <c r="D246" s="202" t="s">
        <v>73</v>
      </c>
      <c r="E246" s="203" t="s">
        <v>371</v>
      </c>
      <c r="F246" s="203" t="s">
        <v>372</v>
      </c>
      <c r="G246" s="201"/>
      <c r="H246" s="201"/>
      <c r="I246" s="204"/>
      <c r="J246" s="205">
        <f>BK246</f>
        <v>0</v>
      </c>
      <c r="K246" s="201"/>
      <c r="L246" s="206"/>
      <c r="M246" s="207"/>
      <c r="N246" s="208"/>
      <c r="O246" s="208"/>
      <c r="P246" s="209">
        <f>P247+P272+P277+P312+P353+P384+P414+P419+P427+P466+P472+P491+P510+P524+P552+P562</f>
        <v>0</v>
      </c>
      <c r="Q246" s="208"/>
      <c r="R246" s="209">
        <f>R247+R272+R277+R312+R353+R384+R414+R419+R427+R466+R472+R491+R510+R524+R552+R562</f>
        <v>3.1743858799999995</v>
      </c>
      <c r="S246" s="208"/>
      <c r="T246" s="210">
        <f>T247+T272+T277+T312+T353+T384+T414+T419+T427+T466+T472+T491+T510+T524+T552+T562</f>
        <v>2.9565400000000008</v>
      </c>
      <c r="AR246" s="211" t="s">
        <v>83</v>
      </c>
      <c r="AT246" s="212" t="s">
        <v>73</v>
      </c>
      <c r="AU246" s="212" t="s">
        <v>74</v>
      </c>
      <c r="AY246" s="211" t="s">
        <v>139</v>
      </c>
      <c r="BK246" s="213">
        <f>BK247+BK272+BK277+BK312+BK353+BK384+BK414+BK419+BK427+BK466+BK472+BK491+BK510+BK524+BK552+BK562</f>
        <v>0</v>
      </c>
    </row>
    <row r="247" s="11" customFormat="1" ht="22.8" customHeight="1">
      <c r="B247" s="200"/>
      <c r="C247" s="201"/>
      <c r="D247" s="202" t="s">
        <v>73</v>
      </c>
      <c r="E247" s="214" t="s">
        <v>373</v>
      </c>
      <c r="F247" s="214" t="s">
        <v>374</v>
      </c>
      <c r="G247" s="201"/>
      <c r="H247" s="201"/>
      <c r="I247" s="204"/>
      <c r="J247" s="215">
        <f>BK247</f>
        <v>0</v>
      </c>
      <c r="K247" s="201"/>
      <c r="L247" s="206"/>
      <c r="M247" s="207"/>
      <c r="N247" s="208"/>
      <c r="O247" s="208"/>
      <c r="P247" s="209">
        <f>SUM(P248:P271)</f>
        <v>0</v>
      </c>
      <c r="Q247" s="208"/>
      <c r="R247" s="209">
        <f>SUM(R248:R271)</f>
        <v>0.25011527</v>
      </c>
      <c r="S247" s="208"/>
      <c r="T247" s="210">
        <f>SUM(T248:T271)</f>
        <v>0.2432</v>
      </c>
      <c r="AR247" s="211" t="s">
        <v>83</v>
      </c>
      <c r="AT247" s="212" t="s">
        <v>73</v>
      </c>
      <c r="AU247" s="212" t="s">
        <v>79</v>
      </c>
      <c r="AY247" s="211" t="s">
        <v>139</v>
      </c>
      <c r="BK247" s="213">
        <f>SUM(BK248:BK271)</f>
        <v>0</v>
      </c>
    </row>
    <row r="248" s="1" customFormat="1" ht="36" customHeight="1">
      <c r="B248" s="36"/>
      <c r="C248" s="216" t="s">
        <v>375</v>
      </c>
      <c r="D248" s="216" t="s">
        <v>141</v>
      </c>
      <c r="E248" s="217" t="s">
        <v>376</v>
      </c>
      <c r="F248" s="218" t="s">
        <v>377</v>
      </c>
      <c r="G248" s="219" t="s">
        <v>170</v>
      </c>
      <c r="H248" s="220">
        <v>45.899999999999999</v>
      </c>
      <c r="I248" s="221"/>
      <c r="J248" s="222">
        <f>ROUND(I248*H248,2)</f>
        <v>0</v>
      </c>
      <c r="K248" s="218" t="s">
        <v>145</v>
      </c>
      <c r="L248" s="41"/>
      <c r="M248" s="223" t="s">
        <v>1</v>
      </c>
      <c r="N248" s="224" t="s">
        <v>39</v>
      </c>
      <c r="O248" s="84"/>
      <c r="P248" s="225">
        <f>O248*H248</f>
        <v>0</v>
      </c>
      <c r="Q248" s="225">
        <v>0</v>
      </c>
      <c r="R248" s="225">
        <f>Q248*H248</f>
        <v>0</v>
      </c>
      <c r="S248" s="225">
        <v>0</v>
      </c>
      <c r="T248" s="226">
        <f>S248*H248</f>
        <v>0</v>
      </c>
      <c r="AR248" s="227" t="s">
        <v>146</v>
      </c>
      <c r="AT248" s="227" t="s">
        <v>141</v>
      </c>
      <c r="AU248" s="227" t="s">
        <v>83</v>
      </c>
      <c r="AY248" s="15" t="s">
        <v>139</v>
      </c>
      <c r="BE248" s="228">
        <f>IF(N248="základní",J248,0)</f>
        <v>0</v>
      </c>
      <c r="BF248" s="228">
        <f>IF(N248="snížená",J248,0)</f>
        <v>0</v>
      </c>
      <c r="BG248" s="228">
        <f>IF(N248="zákl. přenesená",J248,0)</f>
        <v>0</v>
      </c>
      <c r="BH248" s="228">
        <f>IF(N248="sníž. přenesená",J248,0)</f>
        <v>0</v>
      </c>
      <c r="BI248" s="228">
        <f>IF(N248="nulová",J248,0)</f>
        <v>0</v>
      </c>
      <c r="BJ248" s="15" t="s">
        <v>79</v>
      </c>
      <c r="BK248" s="228">
        <f>ROUND(I248*H248,2)</f>
        <v>0</v>
      </c>
      <c r="BL248" s="15" t="s">
        <v>146</v>
      </c>
      <c r="BM248" s="227" t="s">
        <v>378</v>
      </c>
    </row>
    <row r="249" s="12" customFormat="1">
      <c r="B249" s="229"/>
      <c r="C249" s="230"/>
      <c r="D249" s="231" t="s">
        <v>148</v>
      </c>
      <c r="E249" s="232" t="s">
        <v>1</v>
      </c>
      <c r="F249" s="233" t="s">
        <v>379</v>
      </c>
      <c r="G249" s="230"/>
      <c r="H249" s="234">
        <v>45.899999999999999</v>
      </c>
      <c r="I249" s="235"/>
      <c r="J249" s="230"/>
      <c r="K249" s="230"/>
      <c r="L249" s="236"/>
      <c r="M249" s="237"/>
      <c r="N249" s="238"/>
      <c r="O249" s="238"/>
      <c r="P249" s="238"/>
      <c r="Q249" s="238"/>
      <c r="R249" s="238"/>
      <c r="S249" s="238"/>
      <c r="T249" s="239"/>
      <c r="AT249" s="240" t="s">
        <v>148</v>
      </c>
      <c r="AU249" s="240" t="s">
        <v>83</v>
      </c>
      <c r="AV249" s="12" t="s">
        <v>83</v>
      </c>
      <c r="AW249" s="12" t="s">
        <v>31</v>
      </c>
      <c r="AX249" s="12" t="s">
        <v>74</v>
      </c>
      <c r="AY249" s="240" t="s">
        <v>139</v>
      </c>
    </row>
    <row r="250" s="13" customFormat="1">
      <c r="B250" s="251"/>
      <c r="C250" s="252"/>
      <c r="D250" s="231" t="s">
        <v>148</v>
      </c>
      <c r="E250" s="253" t="s">
        <v>81</v>
      </c>
      <c r="F250" s="254" t="s">
        <v>176</v>
      </c>
      <c r="G250" s="252"/>
      <c r="H250" s="255">
        <v>45.899999999999999</v>
      </c>
      <c r="I250" s="256"/>
      <c r="J250" s="252"/>
      <c r="K250" s="252"/>
      <c r="L250" s="257"/>
      <c r="M250" s="258"/>
      <c r="N250" s="259"/>
      <c r="O250" s="259"/>
      <c r="P250" s="259"/>
      <c r="Q250" s="259"/>
      <c r="R250" s="259"/>
      <c r="S250" s="259"/>
      <c r="T250" s="260"/>
      <c r="AT250" s="261" t="s">
        <v>148</v>
      </c>
      <c r="AU250" s="261" t="s">
        <v>83</v>
      </c>
      <c r="AV250" s="13" t="s">
        <v>154</v>
      </c>
      <c r="AW250" s="13" t="s">
        <v>31</v>
      </c>
      <c r="AX250" s="13" t="s">
        <v>79</v>
      </c>
      <c r="AY250" s="261" t="s">
        <v>139</v>
      </c>
    </row>
    <row r="251" s="1" customFormat="1" ht="24" customHeight="1">
      <c r="B251" s="36"/>
      <c r="C251" s="216" t="s">
        <v>380</v>
      </c>
      <c r="D251" s="216" t="s">
        <v>141</v>
      </c>
      <c r="E251" s="217" t="s">
        <v>381</v>
      </c>
      <c r="F251" s="218" t="s">
        <v>382</v>
      </c>
      <c r="G251" s="219" t="s">
        <v>170</v>
      </c>
      <c r="H251" s="220">
        <v>7.157</v>
      </c>
      <c r="I251" s="221"/>
      <c r="J251" s="222">
        <f>ROUND(I251*H251,2)</f>
        <v>0</v>
      </c>
      <c r="K251" s="218" t="s">
        <v>145</v>
      </c>
      <c r="L251" s="41"/>
      <c r="M251" s="223" t="s">
        <v>1</v>
      </c>
      <c r="N251" s="224" t="s">
        <v>39</v>
      </c>
      <c r="O251" s="84"/>
      <c r="P251" s="225">
        <f>O251*H251</f>
        <v>0</v>
      </c>
      <c r="Q251" s="225">
        <v>0</v>
      </c>
      <c r="R251" s="225">
        <f>Q251*H251</f>
        <v>0</v>
      </c>
      <c r="S251" s="225">
        <v>0</v>
      </c>
      <c r="T251" s="226">
        <f>S251*H251</f>
        <v>0</v>
      </c>
      <c r="AR251" s="227" t="s">
        <v>146</v>
      </c>
      <c r="AT251" s="227" t="s">
        <v>141</v>
      </c>
      <c r="AU251" s="227" t="s">
        <v>83</v>
      </c>
      <c r="AY251" s="15" t="s">
        <v>139</v>
      </c>
      <c r="BE251" s="228">
        <f>IF(N251="základní",J251,0)</f>
        <v>0</v>
      </c>
      <c r="BF251" s="228">
        <f>IF(N251="snížená",J251,0)</f>
        <v>0</v>
      </c>
      <c r="BG251" s="228">
        <f>IF(N251="zákl. přenesená",J251,0)</f>
        <v>0</v>
      </c>
      <c r="BH251" s="228">
        <f>IF(N251="sníž. přenesená",J251,0)</f>
        <v>0</v>
      </c>
      <c r="BI251" s="228">
        <f>IF(N251="nulová",J251,0)</f>
        <v>0</v>
      </c>
      <c r="BJ251" s="15" t="s">
        <v>79</v>
      </c>
      <c r="BK251" s="228">
        <f>ROUND(I251*H251,2)</f>
        <v>0</v>
      </c>
      <c r="BL251" s="15" t="s">
        <v>146</v>
      </c>
      <c r="BM251" s="227" t="s">
        <v>383</v>
      </c>
    </row>
    <row r="252" s="12" customFormat="1">
      <c r="B252" s="229"/>
      <c r="C252" s="230"/>
      <c r="D252" s="231" t="s">
        <v>148</v>
      </c>
      <c r="E252" s="232" t="s">
        <v>1</v>
      </c>
      <c r="F252" s="233" t="s">
        <v>384</v>
      </c>
      <c r="G252" s="230"/>
      <c r="H252" s="234">
        <v>2.3180000000000001</v>
      </c>
      <c r="I252" s="235"/>
      <c r="J252" s="230"/>
      <c r="K252" s="230"/>
      <c r="L252" s="236"/>
      <c r="M252" s="237"/>
      <c r="N252" s="238"/>
      <c r="O252" s="238"/>
      <c r="P252" s="238"/>
      <c r="Q252" s="238"/>
      <c r="R252" s="238"/>
      <c r="S252" s="238"/>
      <c r="T252" s="239"/>
      <c r="AT252" s="240" t="s">
        <v>148</v>
      </c>
      <c r="AU252" s="240" t="s">
        <v>83</v>
      </c>
      <c r="AV252" s="12" t="s">
        <v>83</v>
      </c>
      <c r="AW252" s="12" t="s">
        <v>31</v>
      </c>
      <c r="AX252" s="12" t="s">
        <v>74</v>
      </c>
      <c r="AY252" s="240" t="s">
        <v>139</v>
      </c>
    </row>
    <row r="253" s="12" customFormat="1">
      <c r="B253" s="229"/>
      <c r="C253" s="230"/>
      <c r="D253" s="231" t="s">
        <v>148</v>
      </c>
      <c r="E253" s="232" t="s">
        <v>1</v>
      </c>
      <c r="F253" s="233" t="s">
        <v>385</v>
      </c>
      <c r="G253" s="230"/>
      <c r="H253" s="234">
        <v>4.8390000000000004</v>
      </c>
      <c r="I253" s="235"/>
      <c r="J253" s="230"/>
      <c r="K253" s="230"/>
      <c r="L253" s="236"/>
      <c r="M253" s="237"/>
      <c r="N253" s="238"/>
      <c r="O253" s="238"/>
      <c r="P253" s="238"/>
      <c r="Q253" s="238"/>
      <c r="R253" s="238"/>
      <c r="S253" s="238"/>
      <c r="T253" s="239"/>
      <c r="AT253" s="240" t="s">
        <v>148</v>
      </c>
      <c r="AU253" s="240" t="s">
        <v>83</v>
      </c>
      <c r="AV253" s="12" t="s">
        <v>83</v>
      </c>
      <c r="AW253" s="12" t="s">
        <v>31</v>
      </c>
      <c r="AX253" s="12" t="s">
        <v>74</v>
      </c>
      <c r="AY253" s="240" t="s">
        <v>139</v>
      </c>
    </row>
    <row r="254" s="13" customFormat="1">
      <c r="B254" s="251"/>
      <c r="C254" s="252"/>
      <c r="D254" s="231" t="s">
        <v>148</v>
      </c>
      <c r="E254" s="253" t="s">
        <v>84</v>
      </c>
      <c r="F254" s="254" t="s">
        <v>176</v>
      </c>
      <c r="G254" s="252"/>
      <c r="H254" s="255">
        <v>7.157</v>
      </c>
      <c r="I254" s="256"/>
      <c r="J254" s="252"/>
      <c r="K254" s="252"/>
      <c r="L254" s="257"/>
      <c r="M254" s="258"/>
      <c r="N254" s="259"/>
      <c r="O254" s="259"/>
      <c r="P254" s="259"/>
      <c r="Q254" s="259"/>
      <c r="R254" s="259"/>
      <c r="S254" s="259"/>
      <c r="T254" s="260"/>
      <c r="AT254" s="261" t="s">
        <v>148</v>
      </c>
      <c r="AU254" s="261" t="s">
        <v>83</v>
      </c>
      <c r="AV254" s="13" t="s">
        <v>154</v>
      </c>
      <c r="AW254" s="13" t="s">
        <v>31</v>
      </c>
      <c r="AX254" s="13" t="s">
        <v>79</v>
      </c>
      <c r="AY254" s="261" t="s">
        <v>139</v>
      </c>
    </row>
    <row r="255" s="1" customFormat="1" ht="16.5" customHeight="1">
      <c r="B255" s="36"/>
      <c r="C255" s="241" t="s">
        <v>386</v>
      </c>
      <c r="D255" s="241" t="s">
        <v>159</v>
      </c>
      <c r="E255" s="242" t="s">
        <v>387</v>
      </c>
      <c r="F255" s="243" t="s">
        <v>388</v>
      </c>
      <c r="G255" s="244" t="s">
        <v>162</v>
      </c>
      <c r="H255" s="245">
        <v>0.016</v>
      </c>
      <c r="I255" s="246"/>
      <c r="J255" s="247">
        <f>ROUND(I255*H255,2)</f>
        <v>0</v>
      </c>
      <c r="K255" s="243" t="s">
        <v>145</v>
      </c>
      <c r="L255" s="248"/>
      <c r="M255" s="249" t="s">
        <v>1</v>
      </c>
      <c r="N255" s="250" t="s">
        <v>39</v>
      </c>
      <c r="O255" s="84"/>
      <c r="P255" s="225">
        <f>O255*H255</f>
        <v>0</v>
      </c>
      <c r="Q255" s="225">
        <v>1</v>
      </c>
      <c r="R255" s="225">
        <f>Q255*H255</f>
        <v>0.016</v>
      </c>
      <c r="S255" s="225">
        <v>0</v>
      </c>
      <c r="T255" s="226">
        <f>S255*H255</f>
        <v>0</v>
      </c>
      <c r="AR255" s="227" t="s">
        <v>313</v>
      </c>
      <c r="AT255" s="227" t="s">
        <v>159</v>
      </c>
      <c r="AU255" s="227" t="s">
        <v>83</v>
      </c>
      <c r="AY255" s="15" t="s">
        <v>139</v>
      </c>
      <c r="BE255" s="228">
        <f>IF(N255="základní",J255,0)</f>
        <v>0</v>
      </c>
      <c r="BF255" s="228">
        <f>IF(N255="snížená",J255,0)</f>
        <v>0</v>
      </c>
      <c r="BG255" s="228">
        <f>IF(N255="zákl. přenesená",J255,0)</f>
        <v>0</v>
      </c>
      <c r="BH255" s="228">
        <f>IF(N255="sníž. přenesená",J255,0)</f>
        <v>0</v>
      </c>
      <c r="BI255" s="228">
        <f>IF(N255="nulová",J255,0)</f>
        <v>0</v>
      </c>
      <c r="BJ255" s="15" t="s">
        <v>79</v>
      </c>
      <c r="BK255" s="228">
        <f>ROUND(I255*H255,2)</f>
        <v>0</v>
      </c>
      <c r="BL255" s="15" t="s">
        <v>146</v>
      </c>
      <c r="BM255" s="227" t="s">
        <v>389</v>
      </c>
    </row>
    <row r="256" s="12" customFormat="1">
      <c r="B256" s="229"/>
      <c r="C256" s="230"/>
      <c r="D256" s="231" t="s">
        <v>148</v>
      </c>
      <c r="E256" s="232" t="s">
        <v>1</v>
      </c>
      <c r="F256" s="233" t="s">
        <v>390</v>
      </c>
      <c r="G256" s="230"/>
      <c r="H256" s="234">
        <v>53.057000000000002</v>
      </c>
      <c r="I256" s="235"/>
      <c r="J256" s="230"/>
      <c r="K256" s="230"/>
      <c r="L256" s="236"/>
      <c r="M256" s="237"/>
      <c r="N256" s="238"/>
      <c r="O256" s="238"/>
      <c r="P256" s="238"/>
      <c r="Q256" s="238"/>
      <c r="R256" s="238"/>
      <c r="S256" s="238"/>
      <c r="T256" s="239"/>
      <c r="AT256" s="240" t="s">
        <v>148</v>
      </c>
      <c r="AU256" s="240" t="s">
        <v>83</v>
      </c>
      <c r="AV256" s="12" t="s">
        <v>83</v>
      </c>
      <c r="AW256" s="12" t="s">
        <v>31</v>
      </c>
      <c r="AX256" s="12" t="s">
        <v>79</v>
      </c>
      <c r="AY256" s="240" t="s">
        <v>139</v>
      </c>
    </row>
    <row r="257" s="12" customFormat="1">
      <c r="B257" s="229"/>
      <c r="C257" s="230"/>
      <c r="D257" s="231" t="s">
        <v>148</v>
      </c>
      <c r="E257" s="230"/>
      <c r="F257" s="233" t="s">
        <v>391</v>
      </c>
      <c r="G257" s="230"/>
      <c r="H257" s="234">
        <v>0.016</v>
      </c>
      <c r="I257" s="235"/>
      <c r="J257" s="230"/>
      <c r="K257" s="230"/>
      <c r="L257" s="236"/>
      <c r="M257" s="237"/>
      <c r="N257" s="238"/>
      <c r="O257" s="238"/>
      <c r="P257" s="238"/>
      <c r="Q257" s="238"/>
      <c r="R257" s="238"/>
      <c r="S257" s="238"/>
      <c r="T257" s="239"/>
      <c r="AT257" s="240" t="s">
        <v>148</v>
      </c>
      <c r="AU257" s="240" t="s">
        <v>83</v>
      </c>
      <c r="AV257" s="12" t="s">
        <v>83</v>
      </c>
      <c r="AW257" s="12" t="s">
        <v>4</v>
      </c>
      <c r="AX257" s="12" t="s">
        <v>79</v>
      </c>
      <c r="AY257" s="240" t="s">
        <v>139</v>
      </c>
    </row>
    <row r="258" s="1" customFormat="1" ht="24" customHeight="1">
      <c r="B258" s="36"/>
      <c r="C258" s="216" t="s">
        <v>392</v>
      </c>
      <c r="D258" s="216" t="s">
        <v>141</v>
      </c>
      <c r="E258" s="217" t="s">
        <v>393</v>
      </c>
      <c r="F258" s="218" t="s">
        <v>394</v>
      </c>
      <c r="G258" s="219" t="s">
        <v>170</v>
      </c>
      <c r="H258" s="220">
        <v>16.390000000000001</v>
      </c>
      <c r="I258" s="221"/>
      <c r="J258" s="222">
        <f>ROUND(I258*H258,2)</f>
        <v>0</v>
      </c>
      <c r="K258" s="218" t="s">
        <v>145</v>
      </c>
      <c r="L258" s="41"/>
      <c r="M258" s="223" t="s">
        <v>1</v>
      </c>
      <c r="N258" s="224" t="s">
        <v>39</v>
      </c>
      <c r="O258" s="84"/>
      <c r="P258" s="225">
        <f>O258*H258</f>
        <v>0</v>
      </c>
      <c r="Q258" s="225">
        <v>0</v>
      </c>
      <c r="R258" s="225">
        <f>Q258*H258</f>
        <v>0</v>
      </c>
      <c r="S258" s="225">
        <v>0</v>
      </c>
      <c r="T258" s="226">
        <f>S258*H258</f>
        <v>0</v>
      </c>
      <c r="AR258" s="227" t="s">
        <v>146</v>
      </c>
      <c r="AT258" s="227" t="s">
        <v>141</v>
      </c>
      <c r="AU258" s="227" t="s">
        <v>83</v>
      </c>
      <c r="AY258" s="15" t="s">
        <v>139</v>
      </c>
      <c r="BE258" s="228">
        <f>IF(N258="základní",J258,0)</f>
        <v>0</v>
      </c>
      <c r="BF258" s="228">
        <f>IF(N258="snížená",J258,0)</f>
        <v>0</v>
      </c>
      <c r="BG258" s="228">
        <f>IF(N258="zákl. přenesená",J258,0)</f>
        <v>0</v>
      </c>
      <c r="BH258" s="228">
        <f>IF(N258="sníž. přenesená",J258,0)</f>
        <v>0</v>
      </c>
      <c r="BI258" s="228">
        <f>IF(N258="nulová",J258,0)</f>
        <v>0</v>
      </c>
      <c r="BJ258" s="15" t="s">
        <v>79</v>
      </c>
      <c r="BK258" s="228">
        <f>ROUND(I258*H258,2)</f>
        <v>0</v>
      </c>
      <c r="BL258" s="15" t="s">
        <v>146</v>
      </c>
      <c r="BM258" s="227" t="s">
        <v>395</v>
      </c>
    </row>
    <row r="259" s="12" customFormat="1">
      <c r="B259" s="229"/>
      <c r="C259" s="230"/>
      <c r="D259" s="231" t="s">
        <v>148</v>
      </c>
      <c r="E259" s="232" t="s">
        <v>1</v>
      </c>
      <c r="F259" s="233" t="s">
        <v>396</v>
      </c>
      <c r="G259" s="230"/>
      <c r="H259" s="234">
        <v>16.390000000000001</v>
      </c>
      <c r="I259" s="235"/>
      <c r="J259" s="230"/>
      <c r="K259" s="230"/>
      <c r="L259" s="236"/>
      <c r="M259" s="237"/>
      <c r="N259" s="238"/>
      <c r="O259" s="238"/>
      <c r="P259" s="238"/>
      <c r="Q259" s="238"/>
      <c r="R259" s="238"/>
      <c r="S259" s="238"/>
      <c r="T259" s="239"/>
      <c r="AT259" s="240" t="s">
        <v>148</v>
      </c>
      <c r="AU259" s="240" t="s">
        <v>83</v>
      </c>
      <c r="AV259" s="12" t="s">
        <v>83</v>
      </c>
      <c r="AW259" s="12" t="s">
        <v>31</v>
      </c>
      <c r="AX259" s="12" t="s">
        <v>79</v>
      </c>
      <c r="AY259" s="240" t="s">
        <v>139</v>
      </c>
    </row>
    <row r="260" s="1" customFormat="1" ht="24" customHeight="1">
      <c r="B260" s="36"/>
      <c r="C260" s="241" t="s">
        <v>397</v>
      </c>
      <c r="D260" s="241" t="s">
        <v>159</v>
      </c>
      <c r="E260" s="242" t="s">
        <v>398</v>
      </c>
      <c r="F260" s="243" t="s">
        <v>399</v>
      </c>
      <c r="G260" s="244" t="s">
        <v>170</v>
      </c>
      <c r="H260" s="245">
        <v>18.029</v>
      </c>
      <c r="I260" s="246"/>
      <c r="J260" s="247">
        <f>ROUND(I260*H260,2)</f>
        <v>0</v>
      </c>
      <c r="K260" s="243" t="s">
        <v>145</v>
      </c>
      <c r="L260" s="248"/>
      <c r="M260" s="249" t="s">
        <v>1</v>
      </c>
      <c r="N260" s="250" t="s">
        <v>39</v>
      </c>
      <c r="O260" s="84"/>
      <c r="P260" s="225">
        <f>O260*H260</f>
        <v>0</v>
      </c>
      <c r="Q260" s="225">
        <v>0.00038999999999999999</v>
      </c>
      <c r="R260" s="225">
        <f>Q260*H260</f>
        <v>0.0070313099999999998</v>
      </c>
      <c r="S260" s="225">
        <v>0</v>
      </c>
      <c r="T260" s="226">
        <f>S260*H260</f>
        <v>0</v>
      </c>
      <c r="AR260" s="227" t="s">
        <v>313</v>
      </c>
      <c r="AT260" s="227" t="s">
        <v>159</v>
      </c>
      <c r="AU260" s="227" t="s">
        <v>83</v>
      </c>
      <c r="AY260" s="15" t="s">
        <v>139</v>
      </c>
      <c r="BE260" s="228">
        <f>IF(N260="základní",J260,0)</f>
        <v>0</v>
      </c>
      <c r="BF260" s="228">
        <f>IF(N260="snížená",J260,0)</f>
        <v>0</v>
      </c>
      <c r="BG260" s="228">
        <f>IF(N260="zákl. přenesená",J260,0)</f>
        <v>0</v>
      </c>
      <c r="BH260" s="228">
        <f>IF(N260="sníž. přenesená",J260,0)</f>
        <v>0</v>
      </c>
      <c r="BI260" s="228">
        <f>IF(N260="nulová",J260,0)</f>
        <v>0</v>
      </c>
      <c r="BJ260" s="15" t="s">
        <v>79</v>
      </c>
      <c r="BK260" s="228">
        <f>ROUND(I260*H260,2)</f>
        <v>0</v>
      </c>
      <c r="BL260" s="15" t="s">
        <v>146</v>
      </c>
      <c r="BM260" s="227" t="s">
        <v>400</v>
      </c>
    </row>
    <row r="261" s="12" customFormat="1">
      <c r="B261" s="229"/>
      <c r="C261" s="230"/>
      <c r="D261" s="231" t="s">
        <v>148</v>
      </c>
      <c r="E261" s="232" t="s">
        <v>1</v>
      </c>
      <c r="F261" s="233" t="s">
        <v>401</v>
      </c>
      <c r="G261" s="230"/>
      <c r="H261" s="234">
        <v>16.390000000000001</v>
      </c>
      <c r="I261" s="235"/>
      <c r="J261" s="230"/>
      <c r="K261" s="230"/>
      <c r="L261" s="236"/>
      <c r="M261" s="237"/>
      <c r="N261" s="238"/>
      <c r="O261" s="238"/>
      <c r="P261" s="238"/>
      <c r="Q261" s="238"/>
      <c r="R261" s="238"/>
      <c r="S261" s="238"/>
      <c r="T261" s="239"/>
      <c r="AT261" s="240" t="s">
        <v>148</v>
      </c>
      <c r="AU261" s="240" t="s">
        <v>83</v>
      </c>
      <c r="AV261" s="12" t="s">
        <v>83</v>
      </c>
      <c r="AW261" s="12" t="s">
        <v>31</v>
      </c>
      <c r="AX261" s="12" t="s">
        <v>79</v>
      </c>
      <c r="AY261" s="240" t="s">
        <v>139</v>
      </c>
    </row>
    <row r="262" s="12" customFormat="1">
      <c r="B262" s="229"/>
      <c r="C262" s="230"/>
      <c r="D262" s="231" t="s">
        <v>148</v>
      </c>
      <c r="E262" s="230"/>
      <c r="F262" s="233" t="s">
        <v>402</v>
      </c>
      <c r="G262" s="230"/>
      <c r="H262" s="234">
        <v>18.029</v>
      </c>
      <c r="I262" s="235"/>
      <c r="J262" s="230"/>
      <c r="K262" s="230"/>
      <c r="L262" s="236"/>
      <c r="M262" s="237"/>
      <c r="N262" s="238"/>
      <c r="O262" s="238"/>
      <c r="P262" s="238"/>
      <c r="Q262" s="238"/>
      <c r="R262" s="238"/>
      <c r="S262" s="238"/>
      <c r="T262" s="239"/>
      <c r="AT262" s="240" t="s">
        <v>148</v>
      </c>
      <c r="AU262" s="240" t="s">
        <v>83</v>
      </c>
      <c r="AV262" s="12" t="s">
        <v>83</v>
      </c>
      <c r="AW262" s="12" t="s">
        <v>4</v>
      </c>
      <c r="AX262" s="12" t="s">
        <v>79</v>
      </c>
      <c r="AY262" s="240" t="s">
        <v>139</v>
      </c>
    </row>
    <row r="263" s="1" customFormat="1" ht="24" customHeight="1">
      <c r="B263" s="36"/>
      <c r="C263" s="216" t="s">
        <v>403</v>
      </c>
      <c r="D263" s="216" t="s">
        <v>141</v>
      </c>
      <c r="E263" s="217" t="s">
        <v>404</v>
      </c>
      <c r="F263" s="218" t="s">
        <v>405</v>
      </c>
      <c r="G263" s="219" t="s">
        <v>170</v>
      </c>
      <c r="H263" s="220">
        <v>60.799999999999997</v>
      </c>
      <c r="I263" s="221"/>
      <c r="J263" s="222">
        <f>ROUND(I263*H263,2)</f>
        <v>0</v>
      </c>
      <c r="K263" s="218" t="s">
        <v>145</v>
      </c>
      <c r="L263" s="41"/>
      <c r="M263" s="223" t="s">
        <v>1</v>
      </c>
      <c r="N263" s="224" t="s">
        <v>39</v>
      </c>
      <c r="O263" s="84"/>
      <c r="P263" s="225">
        <f>O263*H263</f>
        <v>0</v>
      </c>
      <c r="Q263" s="225">
        <v>0</v>
      </c>
      <c r="R263" s="225">
        <f>Q263*H263</f>
        <v>0</v>
      </c>
      <c r="S263" s="225">
        <v>0.0040000000000000001</v>
      </c>
      <c r="T263" s="226">
        <f>S263*H263</f>
        <v>0.2432</v>
      </c>
      <c r="AR263" s="227" t="s">
        <v>146</v>
      </c>
      <c r="AT263" s="227" t="s">
        <v>141</v>
      </c>
      <c r="AU263" s="227" t="s">
        <v>83</v>
      </c>
      <c r="AY263" s="15" t="s">
        <v>139</v>
      </c>
      <c r="BE263" s="228">
        <f>IF(N263="základní",J263,0)</f>
        <v>0</v>
      </c>
      <c r="BF263" s="228">
        <f>IF(N263="snížená",J263,0)</f>
        <v>0</v>
      </c>
      <c r="BG263" s="228">
        <f>IF(N263="zákl. přenesená",J263,0)</f>
        <v>0</v>
      </c>
      <c r="BH263" s="228">
        <f>IF(N263="sníž. přenesená",J263,0)</f>
        <v>0</v>
      </c>
      <c r="BI263" s="228">
        <f>IF(N263="nulová",J263,0)</f>
        <v>0</v>
      </c>
      <c r="BJ263" s="15" t="s">
        <v>79</v>
      </c>
      <c r="BK263" s="228">
        <f>ROUND(I263*H263,2)</f>
        <v>0</v>
      </c>
      <c r="BL263" s="15" t="s">
        <v>146</v>
      </c>
      <c r="BM263" s="227" t="s">
        <v>406</v>
      </c>
    </row>
    <row r="264" s="12" customFormat="1">
      <c r="B264" s="229"/>
      <c r="C264" s="230"/>
      <c r="D264" s="231" t="s">
        <v>148</v>
      </c>
      <c r="E264" s="232" t="s">
        <v>1</v>
      </c>
      <c r="F264" s="233" t="s">
        <v>407</v>
      </c>
      <c r="G264" s="230"/>
      <c r="H264" s="234">
        <v>60.799999999999997</v>
      </c>
      <c r="I264" s="235"/>
      <c r="J264" s="230"/>
      <c r="K264" s="230"/>
      <c r="L264" s="236"/>
      <c r="M264" s="237"/>
      <c r="N264" s="238"/>
      <c r="O264" s="238"/>
      <c r="P264" s="238"/>
      <c r="Q264" s="238"/>
      <c r="R264" s="238"/>
      <c r="S264" s="238"/>
      <c r="T264" s="239"/>
      <c r="AT264" s="240" t="s">
        <v>148</v>
      </c>
      <c r="AU264" s="240" t="s">
        <v>83</v>
      </c>
      <c r="AV264" s="12" t="s">
        <v>83</v>
      </c>
      <c r="AW264" s="12" t="s">
        <v>31</v>
      </c>
      <c r="AX264" s="12" t="s">
        <v>79</v>
      </c>
      <c r="AY264" s="240" t="s">
        <v>139</v>
      </c>
    </row>
    <row r="265" s="1" customFormat="1" ht="24" customHeight="1">
      <c r="B265" s="36"/>
      <c r="C265" s="216" t="s">
        <v>408</v>
      </c>
      <c r="D265" s="216" t="s">
        <v>141</v>
      </c>
      <c r="E265" s="217" t="s">
        <v>409</v>
      </c>
      <c r="F265" s="218" t="s">
        <v>410</v>
      </c>
      <c r="G265" s="219" t="s">
        <v>170</v>
      </c>
      <c r="H265" s="220">
        <v>45.899999999999999</v>
      </c>
      <c r="I265" s="221"/>
      <c r="J265" s="222">
        <f>ROUND(I265*H265,2)</f>
        <v>0</v>
      </c>
      <c r="K265" s="218" t="s">
        <v>145</v>
      </c>
      <c r="L265" s="41"/>
      <c r="M265" s="223" t="s">
        <v>1</v>
      </c>
      <c r="N265" s="224" t="s">
        <v>39</v>
      </c>
      <c r="O265" s="84"/>
      <c r="P265" s="225">
        <f>O265*H265</f>
        <v>0</v>
      </c>
      <c r="Q265" s="225">
        <v>0.00040000000000000002</v>
      </c>
      <c r="R265" s="225">
        <f>Q265*H265</f>
        <v>0.018360000000000001</v>
      </c>
      <c r="S265" s="225">
        <v>0</v>
      </c>
      <c r="T265" s="226">
        <f>S265*H265</f>
        <v>0</v>
      </c>
      <c r="AR265" s="227" t="s">
        <v>146</v>
      </c>
      <c r="AT265" s="227" t="s">
        <v>141</v>
      </c>
      <c r="AU265" s="227" t="s">
        <v>83</v>
      </c>
      <c r="AY265" s="15" t="s">
        <v>139</v>
      </c>
      <c r="BE265" s="228">
        <f>IF(N265="základní",J265,0)</f>
        <v>0</v>
      </c>
      <c r="BF265" s="228">
        <f>IF(N265="snížená",J265,0)</f>
        <v>0</v>
      </c>
      <c r="BG265" s="228">
        <f>IF(N265="zákl. přenesená",J265,0)</f>
        <v>0</v>
      </c>
      <c r="BH265" s="228">
        <f>IF(N265="sníž. přenesená",J265,0)</f>
        <v>0</v>
      </c>
      <c r="BI265" s="228">
        <f>IF(N265="nulová",J265,0)</f>
        <v>0</v>
      </c>
      <c r="BJ265" s="15" t="s">
        <v>79</v>
      </c>
      <c r="BK265" s="228">
        <f>ROUND(I265*H265,2)</f>
        <v>0</v>
      </c>
      <c r="BL265" s="15" t="s">
        <v>146</v>
      </c>
      <c r="BM265" s="227" t="s">
        <v>411</v>
      </c>
    </row>
    <row r="266" s="12" customFormat="1">
      <c r="B266" s="229"/>
      <c r="C266" s="230"/>
      <c r="D266" s="231" t="s">
        <v>148</v>
      </c>
      <c r="E266" s="232" t="s">
        <v>1</v>
      </c>
      <c r="F266" s="233" t="s">
        <v>81</v>
      </c>
      <c r="G266" s="230"/>
      <c r="H266" s="234">
        <v>45.899999999999999</v>
      </c>
      <c r="I266" s="235"/>
      <c r="J266" s="230"/>
      <c r="K266" s="230"/>
      <c r="L266" s="236"/>
      <c r="M266" s="237"/>
      <c r="N266" s="238"/>
      <c r="O266" s="238"/>
      <c r="P266" s="238"/>
      <c r="Q266" s="238"/>
      <c r="R266" s="238"/>
      <c r="S266" s="238"/>
      <c r="T266" s="239"/>
      <c r="AT266" s="240" t="s">
        <v>148</v>
      </c>
      <c r="AU266" s="240" t="s">
        <v>83</v>
      </c>
      <c r="AV266" s="12" t="s">
        <v>83</v>
      </c>
      <c r="AW266" s="12" t="s">
        <v>31</v>
      </c>
      <c r="AX266" s="12" t="s">
        <v>79</v>
      </c>
      <c r="AY266" s="240" t="s">
        <v>139</v>
      </c>
    </row>
    <row r="267" s="1" customFormat="1" ht="24" customHeight="1">
      <c r="B267" s="36"/>
      <c r="C267" s="216" t="s">
        <v>412</v>
      </c>
      <c r="D267" s="216" t="s">
        <v>141</v>
      </c>
      <c r="E267" s="217" t="s">
        <v>413</v>
      </c>
      <c r="F267" s="218" t="s">
        <v>414</v>
      </c>
      <c r="G267" s="219" t="s">
        <v>170</v>
      </c>
      <c r="H267" s="220">
        <v>7.157</v>
      </c>
      <c r="I267" s="221"/>
      <c r="J267" s="222">
        <f>ROUND(I267*H267,2)</f>
        <v>0</v>
      </c>
      <c r="K267" s="218" t="s">
        <v>145</v>
      </c>
      <c r="L267" s="41"/>
      <c r="M267" s="223" t="s">
        <v>1</v>
      </c>
      <c r="N267" s="224" t="s">
        <v>39</v>
      </c>
      <c r="O267" s="84"/>
      <c r="P267" s="225">
        <f>O267*H267</f>
        <v>0</v>
      </c>
      <c r="Q267" s="225">
        <v>0.00040000000000000002</v>
      </c>
      <c r="R267" s="225">
        <f>Q267*H267</f>
        <v>0.0028628</v>
      </c>
      <c r="S267" s="225">
        <v>0</v>
      </c>
      <c r="T267" s="226">
        <f>S267*H267</f>
        <v>0</v>
      </c>
      <c r="AR267" s="227" t="s">
        <v>146</v>
      </c>
      <c r="AT267" s="227" t="s">
        <v>141</v>
      </c>
      <c r="AU267" s="227" t="s">
        <v>83</v>
      </c>
      <c r="AY267" s="15" t="s">
        <v>139</v>
      </c>
      <c r="BE267" s="228">
        <f>IF(N267="základní",J267,0)</f>
        <v>0</v>
      </c>
      <c r="BF267" s="228">
        <f>IF(N267="snížená",J267,0)</f>
        <v>0</v>
      </c>
      <c r="BG267" s="228">
        <f>IF(N267="zákl. přenesená",J267,0)</f>
        <v>0</v>
      </c>
      <c r="BH267" s="228">
        <f>IF(N267="sníž. přenesená",J267,0)</f>
        <v>0</v>
      </c>
      <c r="BI267" s="228">
        <f>IF(N267="nulová",J267,0)</f>
        <v>0</v>
      </c>
      <c r="BJ267" s="15" t="s">
        <v>79</v>
      </c>
      <c r="BK267" s="228">
        <f>ROUND(I267*H267,2)</f>
        <v>0</v>
      </c>
      <c r="BL267" s="15" t="s">
        <v>146</v>
      </c>
      <c r="BM267" s="227" t="s">
        <v>415</v>
      </c>
    </row>
    <row r="268" s="12" customFormat="1">
      <c r="B268" s="229"/>
      <c r="C268" s="230"/>
      <c r="D268" s="231" t="s">
        <v>148</v>
      </c>
      <c r="E268" s="232" t="s">
        <v>1</v>
      </c>
      <c r="F268" s="233" t="s">
        <v>84</v>
      </c>
      <c r="G268" s="230"/>
      <c r="H268" s="234">
        <v>7.157</v>
      </c>
      <c r="I268" s="235"/>
      <c r="J268" s="230"/>
      <c r="K268" s="230"/>
      <c r="L268" s="236"/>
      <c r="M268" s="237"/>
      <c r="N268" s="238"/>
      <c r="O268" s="238"/>
      <c r="P268" s="238"/>
      <c r="Q268" s="238"/>
      <c r="R268" s="238"/>
      <c r="S268" s="238"/>
      <c r="T268" s="239"/>
      <c r="AT268" s="240" t="s">
        <v>148</v>
      </c>
      <c r="AU268" s="240" t="s">
        <v>83</v>
      </c>
      <c r="AV268" s="12" t="s">
        <v>83</v>
      </c>
      <c r="AW268" s="12" t="s">
        <v>31</v>
      </c>
      <c r="AX268" s="12" t="s">
        <v>79</v>
      </c>
      <c r="AY268" s="240" t="s">
        <v>139</v>
      </c>
    </row>
    <row r="269" s="1" customFormat="1" ht="36" customHeight="1">
      <c r="B269" s="36"/>
      <c r="C269" s="241" t="s">
        <v>416</v>
      </c>
      <c r="D269" s="241" t="s">
        <v>159</v>
      </c>
      <c r="E269" s="242" t="s">
        <v>417</v>
      </c>
      <c r="F269" s="243" t="s">
        <v>418</v>
      </c>
      <c r="G269" s="244" t="s">
        <v>170</v>
      </c>
      <c r="H269" s="245">
        <v>53.057000000000002</v>
      </c>
      <c r="I269" s="246"/>
      <c r="J269" s="247">
        <f>ROUND(I269*H269,2)</f>
        <v>0</v>
      </c>
      <c r="K269" s="243" t="s">
        <v>145</v>
      </c>
      <c r="L269" s="248"/>
      <c r="M269" s="249" t="s">
        <v>1</v>
      </c>
      <c r="N269" s="250" t="s">
        <v>39</v>
      </c>
      <c r="O269" s="84"/>
      <c r="P269" s="225">
        <f>O269*H269</f>
        <v>0</v>
      </c>
      <c r="Q269" s="225">
        <v>0.0038800000000000002</v>
      </c>
      <c r="R269" s="225">
        <f>Q269*H269</f>
        <v>0.20586116000000002</v>
      </c>
      <c r="S269" s="225">
        <v>0</v>
      </c>
      <c r="T269" s="226">
        <f>S269*H269</f>
        <v>0</v>
      </c>
      <c r="AR269" s="227" t="s">
        <v>313</v>
      </c>
      <c r="AT269" s="227" t="s">
        <v>159</v>
      </c>
      <c r="AU269" s="227" t="s">
        <v>83</v>
      </c>
      <c r="AY269" s="15" t="s">
        <v>139</v>
      </c>
      <c r="BE269" s="228">
        <f>IF(N269="základní",J269,0)</f>
        <v>0</v>
      </c>
      <c r="BF269" s="228">
        <f>IF(N269="snížená",J269,0)</f>
        <v>0</v>
      </c>
      <c r="BG269" s="228">
        <f>IF(N269="zákl. přenesená",J269,0)</f>
        <v>0</v>
      </c>
      <c r="BH269" s="228">
        <f>IF(N269="sníž. přenesená",J269,0)</f>
        <v>0</v>
      </c>
      <c r="BI269" s="228">
        <f>IF(N269="nulová",J269,0)</f>
        <v>0</v>
      </c>
      <c r="BJ269" s="15" t="s">
        <v>79</v>
      </c>
      <c r="BK269" s="228">
        <f>ROUND(I269*H269,2)</f>
        <v>0</v>
      </c>
      <c r="BL269" s="15" t="s">
        <v>146</v>
      </c>
      <c r="BM269" s="227" t="s">
        <v>419</v>
      </c>
    </row>
    <row r="270" s="12" customFormat="1">
      <c r="B270" s="229"/>
      <c r="C270" s="230"/>
      <c r="D270" s="231" t="s">
        <v>148</v>
      </c>
      <c r="E270" s="232" t="s">
        <v>1</v>
      </c>
      <c r="F270" s="233" t="s">
        <v>390</v>
      </c>
      <c r="G270" s="230"/>
      <c r="H270" s="234">
        <v>53.057000000000002</v>
      </c>
      <c r="I270" s="235"/>
      <c r="J270" s="230"/>
      <c r="K270" s="230"/>
      <c r="L270" s="236"/>
      <c r="M270" s="237"/>
      <c r="N270" s="238"/>
      <c r="O270" s="238"/>
      <c r="P270" s="238"/>
      <c r="Q270" s="238"/>
      <c r="R270" s="238"/>
      <c r="S270" s="238"/>
      <c r="T270" s="239"/>
      <c r="AT270" s="240" t="s">
        <v>148</v>
      </c>
      <c r="AU270" s="240" t="s">
        <v>83</v>
      </c>
      <c r="AV270" s="12" t="s">
        <v>83</v>
      </c>
      <c r="AW270" s="12" t="s">
        <v>31</v>
      </c>
      <c r="AX270" s="12" t="s">
        <v>79</v>
      </c>
      <c r="AY270" s="240" t="s">
        <v>139</v>
      </c>
    </row>
    <row r="271" s="1" customFormat="1" ht="48" customHeight="1">
      <c r="B271" s="36"/>
      <c r="C271" s="216" t="s">
        <v>420</v>
      </c>
      <c r="D271" s="216" t="s">
        <v>141</v>
      </c>
      <c r="E271" s="217" t="s">
        <v>421</v>
      </c>
      <c r="F271" s="218" t="s">
        <v>422</v>
      </c>
      <c r="G271" s="219" t="s">
        <v>162</v>
      </c>
      <c r="H271" s="220">
        <v>0.25</v>
      </c>
      <c r="I271" s="221"/>
      <c r="J271" s="222">
        <f>ROUND(I271*H271,2)</f>
        <v>0</v>
      </c>
      <c r="K271" s="218" t="s">
        <v>145</v>
      </c>
      <c r="L271" s="41"/>
      <c r="M271" s="223" t="s">
        <v>1</v>
      </c>
      <c r="N271" s="224" t="s">
        <v>39</v>
      </c>
      <c r="O271" s="84"/>
      <c r="P271" s="225">
        <f>O271*H271</f>
        <v>0</v>
      </c>
      <c r="Q271" s="225">
        <v>0</v>
      </c>
      <c r="R271" s="225">
        <f>Q271*H271</f>
        <v>0</v>
      </c>
      <c r="S271" s="225">
        <v>0</v>
      </c>
      <c r="T271" s="226">
        <f>S271*H271</f>
        <v>0</v>
      </c>
      <c r="AR271" s="227" t="s">
        <v>146</v>
      </c>
      <c r="AT271" s="227" t="s">
        <v>141</v>
      </c>
      <c r="AU271" s="227" t="s">
        <v>83</v>
      </c>
      <c r="AY271" s="15" t="s">
        <v>139</v>
      </c>
      <c r="BE271" s="228">
        <f>IF(N271="základní",J271,0)</f>
        <v>0</v>
      </c>
      <c r="BF271" s="228">
        <f>IF(N271="snížená",J271,0)</f>
        <v>0</v>
      </c>
      <c r="BG271" s="228">
        <f>IF(N271="zákl. přenesená",J271,0)</f>
        <v>0</v>
      </c>
      <c r="BH271" s="228">
        <f>IF(N271="sníž. přenesená",J271,0)</f>
        <v>0</v>
      </c>
      <c r="BI271" s="228">
        <f>IF(N271="nulová",J271,0)</f>
        <v>0</v>
      </c>
      <c r="BJ271" s="15" t="s">
        <v>79</v>
      </c>
      <c r="BK271" s="228">
        <f>ROUND(I271*H271,2)</f>
        <v>0</v>
      </c>
      <c r="BL271" s="15" t="s">
        <v>146</v>
      </c>
      <c r="BM271" s="227" t="s">
        <v>423</v>
      </c>
    </row>
    <row r="272" s="11" customFormat="1" ht="22.8" customHeight="1">
      <c r="B272" s="200"/>
      <c r="C272" s="201"/>
      <c r="D272" s="202" t="s">
        <v>73</v>
      </c>
      <c r="E272" s="214" t="s">
        <v>424</v>
      </c>
      <c r="F272" s="214" t="s">
        <v>425</v>
      </c>
      <c r="G272" s="201"/>
      <c r="H272" s="201"/>
      <c r="I272" s="204"/>
      <c r="J272" s="215">
        <f>BK272</f>
        <v>0</v>
      </c>
      <c r="K272" s="201"/>
      <c r="L272" s="206"/>
      <c r="M272" s="207"/>
      <c r="N272" s="208"/>
      <c r="O272" s="208"/>
      <c r="P272" s="209">
        <f>SUM(P273:P276)</f>
        <v>0</v>
      </c>
      <c r="Q272" s="208"/>
      <c r="R272" s="209">
        <f>SUM(R273:R276)</f>
        <v>0.022350000000000002</v>
      </c>
      <c r="S272" s="208"/>
      <c r="T272" s="210">
        <f>SUM(T273:T276)</f>
        <v>0</v>
      </c>
      <c r="AR272" s="211" t="s">
        <v>83</v>
      </c>
      <c r="AT272" s="212" t="s">
        <v>73</v>
      </c>
      <c r="AU272" s="212" t="s">
        <v>79</v>
      </c>
      <c r="AY272" s="211" t="s">
        <v>139</v>
      </c>
      <c r="BK272" s="213">
        <f>SUM(BK273:BK276)</f>
        <v>0</v>
      </c>
    </row>
    <row r="273" s="1" customFormat="1" ht="36" customHeight="1">
      <c r="B273" s="36"/>
      <c r="C273" s="216" t="s">
        <v>426</v>
      </c>
      <c r="D273" s="216" t="s">
        <v>141</v>
      </c>
      <c r="E273" s="217" t="s">
        <v>427</v>
      </c>
      <c r="F273" s="218" t="s">
        <v>428</v>
      </c>
      <c r="G273" s="219" t="s">
        <v>170</v>
      </c>
      <c r="H273" s="220">
        <v>14.9</v>
      </c>
      <c r="I273" s="221"/>
      <c r="J273" s="222">
        <f>ROUND(I273*H273,2)</f>
        <v>0</v>
      </c>
      <c r="K273" s="218" t="s">
        <v>145</v>
      </c>
      <c r="L273" s="41"/>
      <c r="M273" s="223" t="s">
        <v>1</v>
      </c>
      <c r="N273" s="224" t="s">
        <v>39</v>
      </c>
      <c r="O273" s="84"/>
      <c r="P273" s="225">
        <f>O273*H273</f>
        <v>0</v>
      </c>
      <c r="Q273" s="225">
        <v>0</v>
      </c>
      <c r="R273" s="225">
        <f>Q273*H273</f>
        <v>0</v>
      </c>
      <c r="S273" s="225">
        <v>0</v>
      </c>
      <c r="T273" s="226">
        <f>S273*H273</f>
        <v>0</v>
      </c>
      <c r="AR273" s="227" t="s">
        <v>146</v>
      </c>
      <c r="AT273" s="227" t="s">
        <v>141</v>
      </c>
      <c r="AU273" s="227" t="s">
        <v>83</v>
      </c>
      <c r="AY273" s="15" t="s">
        <v>139</v>
      </c>
      <c r="BE273" s="228">
        <f>IF(N273="základní",J273,0)</f>
        <v>0</v>
      </c>
      <c r="BF273" s="228">
        <f>IF(N273="snížená",J273,0)</f>
        <v>0</v>
      </c>
      <c r="BG273" s="228">
        <f>IF(N273="zákl. přenesená",J273,0)</f>
        <v>0</v>
      </c>
      <c r="BH273" s="228">
        <f>IF(N273="sníž. přenesená",J273,0)</f>
        <v>0</v>
      </c>
      <c r="BI273" s="228">
        <f>IF(N273="nulová",J273,0)</f>
        <v>0</v>
      </c>
      <c r="BJ273" s="15" t="s">
        <v>79</v>
      </c>
      <c r="BK273" s="228">
        <f>ROUND(I273*H273,2)</f>
        <v>0</v>
      </c>
      <c r="BL273" s="15" t="s">
        <v>146</v>
      </c>
      <c r="BM273" s="227" t="s">
        <v>429</v>
      </c>
    </row>
    <row r="274" s="1" customFormat="1" ht="24" customHeight="1">
      <c r="B274" s="36"/>
      <c r="C274" s="241" t="s">
        <v>430</v>
      </c>
      <c r="D274" s="241" t="s">
        <v>159</v>
      </c>
      <c r="E274" s="242" t="s">
        <v>431</v>
      </c>
      <c r="F274" s="243" t="s">
        <v>432</v>
      </c>
      <c r="G274" s="244" t="s">
        <v>170</v>
      </c>
      <c r="H274" s="245">
        <v>29.800000000000001</v>
      </c>
      <c r="I274" s="246"/>
      <c r="J274" s="247">
        <f>ROUND(I274*H274,2)</f>
        <v>0</v>
      </c>
      <c r="K274" s="243" t="s">
        <v>145</v>
      </c>
      <c r="L274" s="248"/>
      <c r="M274" s="249" t="s">
        <v>1</v>
      </c>
      <c r="N274" s="250" t="s">
        <v>39</v>
      </c>
      <c r="O274" s="84"/>
      <c r="P274" s="225">
        <f>O274*H274</f>
        <v>0</v>
      </c>
      <c r="Q274" s="225">
        <v>0.00075000000000000002</v>
      </c>
      <c r="R274" s="225">
        <f>Q274*H274</f>
        <v>0.022350000000000002</v>
      </c>
      <c r="S274" s="225">
        <v>0</v>
      </c>
      <c r="T274" s="226">
        <f>S274*H274</f>
        <v>0</v>
      </c>
      <c r="AR274" s="227" t="s">
        <v>313</v>
      </c>
      <c r="AT274" s="227" t="s">
        <v>159</v>
      </c>
      <c r="AU274" s="227" t="s">
        <v>83</v>
      </c>
      <c r="AY274" s="15" t="s">
        <v>139</v>
      </c>
      <c r="BE274" s="228">
        <f>IF(N274="základní",J274,0)</f>
        <v>0</v>
      </c>
      <c r="BF274" s="228">
        <f>IF(N274="snížená",J274,0)</f>
        <v>0</v>
      </c>
      <c r="BG274" s="228">
        <f>IF(N274="zákl. přenesená",J274,0)</f>
        <v>0</v>
      </c>
      <c r="BH274" s="228">
        <f>IF(N274="sníž. přenesená",J274,0)</f>
        <v>0</v>
      </c>
      <c r="BI274" s="228">
        <f>IF(N274="nulová",J274,0)</f>
        <v>0</v>
      </c>
      <c r="BJ274" s="15" t="s">
        <v>79</v>
      </c>
      <c r="BK274" s="228">
        <f>ROUND(I274*H274,2)</f>
        <v>0</v>
      </c>
      <c r="BL274" s="15" t="s">
        <v>146</v>
      </c>
      <c r="BM274" s="227" t="s">
        <v>433</v>
      </c>
    </row>
    <row r="275" s="12" customFormat="1">
      <c r="B275" s="229"/>
      <c r="C275" s="230"/>
      <c r="D275" s="231" t="s">
        <v>148</v>
      </c>
      <c r="E275" s="232" t="s">
        <v>1</v>
      </c>
      <c r="F275" s="233" t="s">
        <v>434</v>
      </c>
      <c r="G275" s="230"/>
      <c r="H275" s="234">
        <v>29.800000000000001</v>
      </c>
      <c r="I275" s="235"/>
      <c r="J275" s="230"/>
      <c r="K275" s="230"/>
      <c r="L275" s="236"/>
      <c r="M275" s="237"/>
      <c r="N275" s="238"/>
      <c r="O275" s="238"/>
      <c r="P275" s="238"/>
      <c r="Q275" s="238"/>
      <c r="R275" s="238"/>
      <c r="S275" s="238"/>
      <c r="T275" s="239"/>
      <c r="AT275" s="240" t="s">
        <v>148</v>
      </c>
      <c r="AU275" s="240" t="s">
        <v>83</v>
      </c>
      <c r="AV275" s="12" t="s">
        <v>83</v>
      </c>
      <c r="AW275" s="12" t="s">
        <v>31</v>
      </c>
      <c r="AX275" s="12" t="s">
        <v>79</v>
      </c>
      <c r="AY275" s="240" t="s">
        <v>139</v>
      </c>
    </row>
    <row r="276" s="1" customFormat="1" ht="48" customHeight="1">
      <c r="B276" s="36"/>
      <c r="C276" s="216" t="s">
        <v>435</v>
      </c>
      <c r="D276" s="216" t="s">
        <v>141</v>
      </c>
      <c r="E276" s="217" t="s">
        <v>436</v>
      </c>
      <c r="F276" s="218" t="s">
        <v>437</v>
      </c>
      <c r="G276" s="219" t="s">
        <v>162</v>
      </c>
      <c r="H276" s="220">
        <v>0.021999999999999999</v>
      </c>
      <c r="I276" s="221"/>
      <c r="J276" s="222">
        <f>ROUND(I276*H276,2)</f>
        <v>0</v>
      </c>
      <c r="K276" s="218" t="s">
        <v>145</v>
      </c>
      <c r="L276" s="41"/>
      <c r="M276" s="223" t="s">
        <v>1</v>
      </c>
      <c r="N276" s="224" t="s">
        <v>39</v>
      </c>
      <c r="O276" s="84"/>
      <c r="P276" s="225">
        <f>O276*H276</f>
        <v>0</v>
      </c>
      <c r="Q276" s="225">
        <v>0</v>
      </c>
      <c r="R276" s="225">
        <f>Q276*H276</f>
        <v>0</v>
      </c>
      <c r="S276" s="225">
        <v>0</v>
      </c>
      <c r="T276" s="226">
        <f>S276*H276</f>
        <v>0</v>
      </c>
      <c r="AR276" s="227" t="s">
        <v>146</v>
      </c>
      <c r="AT276" s="227" t="s">
        <v>141</v>
      </c>
      <c r="AU276" s="227" t="s">
        <v>83</v>
      </c>
      <c r="AY276" s="15" t="s">
        <v>139</v>
      </c>
      <c r="BE276" s="228">
        <f>IF(N276="základní",J276,0)</f>
        <v>0</v>
      </c>
      <c r="BF276" s="228">
        <f>IF(N276="snížená",J276,0)</f>
        <v>0</v>
      </c>
      <c r="BG276" s="228">
        <f>IF(N276="zákl. přenesená",J276,0)</f>
        <v>0</v>
      </c>
      <c r="BH276" s="228">
        <f>IF(N276="sníž. přenesená",J276,0)</f>
        <v>0</v>
      </c>
      <c r="BI276" s="228">
        <f>IF(N276="nulová",J276,0)</f>
        <v>0</v>
      </c>
      <c r="BJ276" s="15" t="s">
        <v>79</v>
      </c>
      <c r="BK276" s="228">
        <f>ROUND(I276*H276,2)</f>
        <v>0</v>
      </c>
      <c r="BL276" s="15" t="s">
        <v>146</v>
      </c>
      <c r="BM276" s="227" t="s">
        <v>438</v>
      </c>
    </row>
    <row r="277" s="11" customFormat="1" ht="22.8" customHeight="1">
      <c r="B277" s="200"/>
      <c r="C277" s="201"/>
      <c r="D277" s="202" t="s">
        <v>73</v>
      </c>
      <c r="E277" s="214" t="s">
        <v>439</v>
      </c>
      <c r="F277" s="214" t="s">
        <v>440</v>
      </c>
      <c r="G277" s="201"/>
      <c r="H277" s="201"/>
      <c r="I277" s="204"/>
      <c r="J277" s="215">
        <f>BK277</f>
        <v>0</v>
      </c>
      <c r="K277" s="201"/>
      <c r="L277" s="206"/>
      <c r="M277" s="207"/>
      <c r="N277" s="208"/>
      <c r="O277" s="208"/>
      <c r="P277" s="209">
        <f>SUM(P278:P311)</f>
        <v>0</v>
      </c>
      <c r="Q277" s="208"/>
      <c r="R277" s="209">
        <f>SUM(R278:R311)</f>
        <v>0.088998999999999995</v>
      </c>
      <c r="S277" s="208"/>
      <c r="T277" s="210">
        <f>SUM(T278:T311)</f>
        <v>1.2821535000000002</v>
      </c>
      <c r="AR277" s="211" t="s">
        <v>83</v>
      </c>
      <c r="AT277" s="212" t="s">
        <v>73</v>
      </c>
      <c r="AU277" s="212" t="s">
        <v>79</v>
      </c>
      <c r="AY277" s="211" t="s">
        <v>139</v>
      </c>
      <c r="BK277" s="213">
        <f>SUM(BK278:BK311)</f>
        <v>0</v>
      </c>
    </row>
    <row r="278" s="1" customFormat="1" ht="24" customHeight="1">
      <c r="B278" s="36"/>
      <c r="C278" s="216" t="s">
        <v>441</v>
      </c>
      <c r="D278" s="216" t="s">
        <v>141</v>
      </c>
      <c r="E278" s="217" t="s">
        <v>442</v>
      </c>
      <c r="F278" s="218" t="s">
        <v>443</v>
      </c>
      <c r="G278" s="219" t="s">
        <v>201</v>
      </c>
      <c r="H278" s="220">
        <v>1</v>
      </c>
      <c r="I278" s="221"/>
      <c r="J278" s="222">
        <f>ROUND(I278*H278,2)</f>
        <v>0</v>
      </c>
      <c r="K278" s="218" t="s">
        <v>145</v>
      </c>
      <c r="L278" s="41"/>
      <c r="M278" s="223" t="s">
        <v>1</v>
      </c>
      <c r="N278" s="224" t="s">
        <v>39</v>
      </c>
      <c r="O278" s="84"/>
      <c r="P278" s="225">
        <f>O278*H278</f>
        <v>0</v>
      </c>
      <c r="Q278" s="225">
        <v>0.0018400000000000001</v>
      </c>
      <c r="R278" s="225">
        <f>Q278*H278</f>
        <v>0.0018400000000000001</v>
      </c>
      <c r="S278" s="225">
        <v>0</v>
      </c>
      <c r="T278" s="226">
        <f>S278*H278</f>
        <v>0</v>
      </c>
      <c r="AR278" s="227" t="s">
        <v>146</v>
      </c>
      <c r="AT278" s="227" t="s">
        <v>141</v>
      </c>
      <c r="AU278" s="227" t="s">
        <v>83</v>
      </c>
      <c r="AY278" s="15" t="s">
        <v>139</v>
      </c>
      <c r="BE278" s="228">
        <f>IF(N278="základní",J278,0)</f>
        <v>0</v>
      </c>
      <c r="BF278" s="228">
        <f>IF(N278="snížená",J278,0)</f>
        <v>0</v>
      </c>
      <c r="BG278" s="228">
        <f>IF(N278="zákl. přenesená",J278,0)</f>
        <v>0</v>
      </c>
      <c r="BH278" s="228">
        <f>IF(N278="sníž. přenesená",J278,0)</f>
        <v>0</v>
      </c>
      <c r="BI278" s="228">
        <f>IF(N278="nulová",J278,0)</f>
        <v>0</v>
      </c>
      <c r="BJ278" s="15" t="s">
        <v>79</v>
      </c>
      <c r="BK278" s="228">
        <f>ROUND(I278*H278,2)</f>
        <v>0</v>
      </c>
      <c r="BL278" s="15" t="s">
        <v>146</v>
      </c>
      <c r="BM278" s="227" t="s">
        <v>444</v>
      </c>
    </row>
    <row r="279" s="1" customFormat="1" ht="24" customHeight="1">
      <c r="B279" s="36"/>
      <c r="C279" s="216" t="s">
        <v>445</v>
      </c>
      <c r="D279" s="216" t="s">
        <v>141</v>
      </c>
      <c r="E279" s="217" t="s">
        <v>446</v>
      </c>
      <c r="F279" s="218" t="s">
        <v>447</v>
      </c>
      <c r="G279" s="219" t="s">
        <v>180</v>
      </c>
      <c r="H279" s="220">
        <v>6</v>
      </c>
      <c r="I279" s="221"/>
      <c r="J279" s="222">
        <f>ROUND(I279*H279,2)</f>
        <v>0</v>
      </c>
      <c r="K279" s="218" t="s">
        <v>145</v>
      </c>
      <c r="L279" s="41"/>
      <c r="M279" s="223" t="s">
        <v>1</v>
      </c>
      <c r="N279" s="224" t="s">
        <v>39</v>
      </c>
      <c r="O279" s="84"/>
      <c r="P279" s="225">
        <f>O279*H279</f>
        <v>0</v>
      </c>
      <c r="Q279" s="225">
        <v>0</v>
      </c>
      <c r="R279" s="225">
        <f>Q279*H279</f>
        <v>0</v>
      </c>
      <c r="S279" s="225">
        <v>0.014919999999999999</v>
      </c>
      <c r="T279" s="226">
        <f>S279*H279</f>
        <v>0.089519999999999988</v>
      </c>
      <c r="AR279" s="227" t="s">
        <v>146</v>
      </c>
      <c r="AT279" s="227" t="s">
        <v>141</v>
      </c>
      <c r="AU279" s="227" t="s">
        <v>83</v>
      </c>
      <c r="AY279" s="15" t="s">
        <v>139</v>
      </c>
      <c r="BE279" s="228">
        <f>IF(N279="základní",J279,0)</f>
        <v>0</v>
      </c>
      <c r="BF279" s="228">
        <f>IF(N279="snížená",J279,0)</f>
        <v>0</v>
      </c>
      <c r="BG279" s="228">
        <f>IF(N279="zákl. přenesená",J279,0)</f>
        <v>0</v>
      </c>
      <c r="BH279" s="228">
        <f>IF(N279="sníž. přenesená",J279,0)</f>
        <v>0</v>
      </c>
      <c r="BI279" s="228">
        <f>IF(N279="nulová",J279,0)</f>
        <v>0</v>
      </c>
      <c r="BJ279" s="15" t="s">
        <v>79</v>
      </c>
      <c r="BK279" s="228">
        <f>ROUND(I279*H279,2)</f>
        <v>0</v>
      </c>
      <c r="BL279" s="15" t="s">
        <v>146</v>
      </c>
      <c r="BM279" s="227" t="s">
        <v>448</v>
      </c>
    </row>
    <row r="280" s="12" customFormat="1">
      <c r="B280" s="229"/>
      <c r="C280" s="230"/>
      <c r="D280" s="231" t="s">
        <v>148</v>
      </c>
      <c r="E280" s="232" t="s">
        <v>1</v>
      </c>
      <c r="F280" s="233" t="s">
        <v>449</v>
      </c>
      <c r="G280" s="230"/>
      <c r="H280" s="234">
        <v>6</v>
      </c>
      <c r="I280" s="235"/>
      <c r="J280" s="230"/>
      <c r="K280" s="230"/>
      <c r="L280" s="236"/>
      <c r="M280" s="237"/>
      <c r="N280" s="238"/>
      <c r="O280" s="238"/>
      <c r="P280" s="238"/>
      <c r="Q280" s="238"/>
      <c r="R280" s="238"/>
      <c r="S280" s="238"/>
      <c r="T280" s="239"/>
      <c r="AT280" s="240" t="s">
        <v>148</v>
      </c>
      <c r="AU280" s="240" t="s">
        <v>83</v>
      </c>
      <c r="AV280" s="12" t="s">
        <v>83</v>
      </c>
      <c r="AW280" s="12" t="s">
        <v>31</v>
      </c>
      <c r="AX280" s="12" t="s">
        <v>79</v>
      </c>
      <c r="AY280" s="240" t="s">
        <v>139</v>
      </c>
    </row>
    <row r="281" s="1" customFormat="1" ht="24" customHeight="1">
      <c r="B281" s="36"/>
      <c r="C281" s="216" t="s">
        <v>450</v>
      </c>
      <c r="D281" s="216" t="s">
        <v>141</v>
      </c>
      <c r="E281" s="217" t="s">
        <v>451</v>
      </c>
      <c r="F281" s="218" t="s">
        <v>452</v>
      </c>
      <c r="G281" s="219" t="s">
        <v>180</v>
      </c>
      <c r="H281" s="220">
        <v>37.590000000000003</v>
      </c>
      <c r="I281" s="221"/>
      <c r="J281" s="222">
        <f>ROUND(I281*H281,2)</f>
        <v>0</v>
      </c>
      <c r="K281" s="218" t="s">
        <v>145</v>
      </c>
      <c r="L281" s="41"/>
      <c r="M281" s="223" t="s">
        <v>1</v>
      </c>
      <c r="N281" s="224" t="s">
        <v>39</v>
      </c>
      <c r="O281" s="84"/>
      <c r="P281" s="225">
        <f>O281*H281</f>
        <v>0</v>
      </c>
      <c r="Q281" s="225">
        <v>0</v>
      </c>
      <c r="R281" s="225">
        <f>Q281*H281</f>
        <v>0</v>
      </c>
      <c r="S281" s="225">
        <v>0.03065</v>
      </c>
      <c r="T281" s="226">
        <f>S281*H281</f>
        <v>1.1521335000000001</v>
      </c>
      <c r="AR281" s="227" t="s">
        <v>146</v>
      </c>
      <c r="AT281" s="227" t="s">
        <v>141</v>
      </c>
      <c r="AU281" s="227" t="s">
        <v>83</v>
      </c>
      <c r="AY281" s="15" t="s">
        <v>139</v>
      </c>
      <c r="BE281" s="228">
        <f>IF(N281="základní",J281,0)</f>
        <v>0</v>
      </c>
      <c r="BF281" s="228">
        <f>IF(N281="snížená",J281,0)</f>
        <v>0</v>
      </c>
      <c r="BG281" s="228">
        <f>IF(N281="zákl. přenesená",J281,0)</f>
        <v>0</v>
      </c>
      <c r="BH281" s="228">
        <f>IF(N281="sníž. přenesená",J281,0)</f>
        <v>0</v>
      </c>
      <c r="BI281" s="228">
        <f>IF(N281="nulová",J281,0)</f>
        <v>0</v>
      </c>
      <c r="BJ281" s="15" t="s">
        <v>79</v>
      </c>
      <c r="BK281" s="228">
        <f>ROUND(I281*H281,2)</f>
        <v>0</v>
      </c>
      <c r="BL281" s="15" t="s">
        <v>146</v>
      </c>
      <c r="BM281" s="227" t="s">
        <v>453</v>
      </c>
    </row>
    <row r="282" s="12" customFormat="1">
      <c r="B282" s="229"/>
      <c r="C282" s="230"/>
      <c r="D282" s="231" t="s">
        <v>148</v>
      </c>
      <c r="E282" s="232" t="s">
        <v>1</v>
      </c>
      <c r="F282" s="233" t="s">
        <v>454</v>
      </c>
      <c r="G282" s="230"/>
      <c r="H282" s="234">
        <v>11.300000000000001</v>
      </c>
      <c r="I282" s="235"/>
      <c r="J282" s="230"/>
      <c r="K282" s="230"/>
      <c r="L282" s="236"/>
      <c r="M282" s="237"/>
      <c r="N282" s="238"/>
      <c r="O282" s="238"/>
      <c r="P282" s="238"/>
      <c r="Q282" s="238"/>
      <c r="R282" s="238"/>
      <c r="S282" s="238"/>
      <c r="T282" s="239"/>
      <c r="AT282" s="240" t="s">
        <v>148</v>
      </c>
      <c r="AU282" s="240" t="s">
        <v>83</v>
      </c>
      <c r="AV282" s="12" t="s">
        <v>83</v>
      </c>
      <c r="AW282" s="12" t="s">
        <v>31</v>
      </c>
      <c r="AX282" s="12" t="s">
        <v>74</v>
      </c>
      <c r="AY282" s="240" t="s">
        <v>139</v>
      </c>
    </row>
    <row r="283" s="12" customFormat="1">
      <c r="B283" s="229"/>
      <c r="C283" s="230"/>
      <c r="D283" s="231" t="s">
        <v>148</v>
      </c>
      <c r="E283" s="232" t="s">
        <v>1</v>
      </c>
      <c r="F283" s="233" t="s">
        <v>455</v>
      </c>
      <c r="G283" s="230"/>
      <c r="H283" s="234">
        <v>20.789999999999999</v>
      </c>
      <c r="I283" s="235"/>
      <c r="J283" s="230"/>
      <c r="K283" s="230"/>
      <c r="L283" s="236"/>
      <c r="M283" s="237"/>
      <c r="N283" s="238"/>
      <c r="O283" s="238"/>
      <c r="P283" s="238"/>
      <c r="Q283" s="238"/>
      <c r="R283" s="238"/>
      <c r="S283" s="238"/>
      <c r="T283" s="239"/>
      <c r="AT283" s="240" t="s">
        <v>148</v>
      </c>
      <c r="AU283" s="240" t="s">
        <v>83</v>
      </c>
      <c r="AV283" s="12" t="s">
        <v>83</v>
      </c>
      <c r="AW283" s="12" t="s">
        <v>31</v>
      </c>
      <c r="AX283" s="12" t="s">
        <v>74</v>
      </c>
      <c r="AY283" s="240" t="s">
        <v>139</v>
      </c>
    </row>
    <row r="284" s="12" customFormat="1">
      <c r="B284" s="229"/>
      <c r="C284" s="230"/>
      <c r="D284" s="231" t="s">
        <v>148</v>
      </c>
      <c r="E284" s="232" t="s">
        <v>1</v>
      </c>
      <c r="F284" s="233" t="s">
        <v>456</v>
      </c>
      <c r="G284" s="230"/>
      <c r="H284" s="234">
        <v>5.5</v>
      </c>
      <c r="I284" s="235"/>
      <c r="J284" s="230"/>
      <c r="K284" s="230"/>
      <c r="L284" s="236"/>
      <c r="M284" s="237"/>
      <c r="N284" s="238"/>
      <c r="O284" s="238"/>
      <c r="P284" s="238"/>
      <c r="Q284" s="238"/>
      <c r="R284" s="238"/>
      <c r="S284" s="238"/>
      <c r="T284" s="239"/>
      <c r="AT284" s="240" t="s">
        <v>148</v>
      </c>
      <c r="AU284" s="240" t="s">
        <v>83</v>
      </c>
      <c r="AV284" s="12" t="s">
        <v>83</v>
      </c>
      <c r="AW284" s="12" t="s">
        <v>31</v>
      </c>
      <c r="AX284" s="12" t="s">
        <v>74</v>
      </c>
      <c r="AY284" s="240" t="s">
        <v>139</v>
      </c>
    </row>
    <row r="285" s="13" customFormat="1">
      <c r="B285" s="251"/>
      <c r="C285" s="252"/>
      <c r="D285" s="231" t="s">
        <v>148</v>
      </c>
      <c r="E285" s="253" t="s">
        <v>1</v>
      </c>
      <c r="F285" s="254" t="s">
        <v>176</v>
      </c>
      <c r="G285" s="252"/>
      <c r="H285" s="255">
        <v>37.590000000000003</v>
      </c>
      <c r="I285" s="256"/>
      <c r="J285" s="252"/>
      <c r="K285" s="252"/>
      <c r="L285" s="257"/>
      <c r="M285" s="258"/>
      <c r="N285" s="259"/>
      <c r="O285" s="259"/>
      <c r="P285" s="259"/>
      <c r="Q285" s="259"/>
      <c r="R285" s="259"/>
      <c r="S285" s="259"/>
      <c r="T285" s="260"/>
      <c r="AT285" s="261" t="s">
        <v>148</v>
      </c>
      <c r="AU285" s="261" t="s">
        <v>83</v>
      </c>
      <c r="AV285" s="13" t="s">
        <v>154</v>
      </c>
      <c r="AW285" s="13" t="s">
        <v>31</v>
      </c>
      <c r="AX285" s="13" t="s">
        <v>79</v>
      </c>
      <c r="AY285" s="261" t="s">
        <v>139</v>
      </c>
    </row>
    <row r="286" s="1" customFormat="1" ht="24" customHeight="1">
      <c r="B286" s="36"/>
      <c r="C286" s="216" t="s">
        <v>457</v>
      </c>
      <c r="D286" s="216" t="s">
        <v>141</v>
      </c>
      <c r="E286" s="217" t="s">
        <v>458</v>
      </c>
      <c r="F286" s="218" t="s">
        <v>459</v>
      </c>
      <c r="G286" s="219" t="s">
        <v>201</v>
      </c>
      <c r="H286" s="220">
        <v>1</v>
      </c>
      <c r="I286" s="221"/>
      <c r="J286" s="222">
        <f>ROUND(I286*H286,2)</f>
        <v>0</v>
      </c>
      <c r="K286" s="218" t="s">
        <v>145</v>
      </c>
      <c r="L286" s="41"/>
      <c r="M286" s="223" t="s">
        <v>1</v>
      </c>
      <c r="N286" s="224" t="s">
        <v>39</v>
      </c>
      <c r="O286" s="84"/>
      <c r="P286" s="225">
        <f>O286*H286</f>
        <v>0</v>
      </c>
      <c r="Q286" s="225">
        <v>0.0028700000000000002</v>
      </c>
      <c r="R286" s="225">
        <f>Q286*H286</f>
        <v>0.0028700000000000002</v>
      </c>
      <c r="S286" s="225">
        <v>0</v>
      </c>
      <c r="T286" s="226">
        <f>S286*H286</f>
        <v>0</v>
      </c>
      <c r="AR286" s="227" t="s">
        <v>146</v>
      </c>
      <c r="AT286" s="227" t="s">
        <v>141</v>
      </c>
      <c r="AU286" s="227" t="s">
        <v>83</v>
      </c>
      <c r="AY286" s="15" t="s">
        <v>139</v>
      </c>
      <c r="BE286" s="228">
        <f>IF(N286="základní",J286,0)</f>
        <v>0</v>
      </c>
      <c r="BF286" s="228">
        <f>IF(N286="snížená",J286,0)</f>
        <v>0</v>
      </c>
      <c r="BG286" s="228">
        <f>IF(N286="zákl. přenesená",J286,0)</f>
        <v>0</v>
      </c>
      <c r="BH286" s="228">
        <f>IF(N286="sníž. přenesená",J286,0)</f>
        <v>0</v>
      </c>
      <c r="BI286" s="228">
        <f>IF(N286="nulová",J286,0)</f>
        <v>0</v>
      </c>
      <c r="BJ286" s="15" t="s">
        <v>79</v>
      </c>
      <c r="BK286" s="228">
        <f>ROUND(I286*H286,2)</f>
        <v>0</v>
      </c>
      <c r="BL286" s="15" t="s">
        <v>146</v>
      </c>
      <c r="BM286" s="227" t="s">
        <v>460</v>
      </c>
    </row>
    <row r="287" s="1" customFormat="1" ht="24" customHeight="1">
      <c r="B287" s="36"/>
      <c r="C287" s="216" t="s">
        <v>461</v>
      </c>
      <c r="D287" s="216" t="s">
        <v>141</v>
      </c>
      <c r="E287" s="217" t="s">
        <v>462</v>
      </c>
      <c r="F287" s="218" t="s">
        <v>463</v>
      </c>
      <c r="G287" s="219" t="s">
        <v>180</v>
      </c>
      <c r="H287" s="220">
        <v>2.5</v>
      </c>
      <c r="I287" s="221"/>
      <c r="J287" s="222">
        <f>ROUND(I287*H287,2)</f>
        <v>0</v>
      </c>
      <c r="K287" s="218" t="s">
        <v>145</v>
      </c>
      <c r="L287" s="41"/>
      <c r="M287" s="223" t="s">
        <v>1</v>
      </c>
      <c r="N287" s="224" t="s">
        <v>39</v>
      </c>
      <c r="O287" s="84"/>
      <c r="P287" s="225">
        <f>O287*H287</f>
        <v>0</v>
      </c>
      <c r="Q287" s="225">
        <v>0</v>
      </c>
      <c r="R287" s="225">
        <f>Q287*H287</f>
        <v>0</v>
      </c>
      <c r="S287" s="225">
        <v>0.016199999999999999</v>
      </c>
      <c r="T287" s="226">
        <f>S287*H287</f>
        <v>0.040499999999999994</v>
      </c>
      <c r="AR287" s="227" t="s">
        <v>146</v>
      </c>
      <c r="AT287" s="227" t="s">
        <v>141</v>
      </c>
      <c r="AU287" s="227" t="s">
        <v>83</v>
      </c>
      <c r="AY287" s="15" t="s">
        <v>139</v>
      </c>
      <c r="BE287" s="228">
        <f>IF(N287="základní",J287,0)</f>
        <v>0</v>
      </c>
      <c r="BF287" s="228">
        <f>IF(N287="snížená",J287,0)</f>
        <v>0</v>
      </c>
      <c r="BG287" s="228">
        <f>IF(N287="zákl. přenesená",J287,0)</f>
        <v>0</v>
      </c>
      <c r="BH287" s="228">
        <f>IF(N287="sníž. přenesená",J287,0)</f>
        <v>0</v>
      </c>
      <c r="BI287" s="228">
        <f>IF(N287="nulová",J287,0)</f>
        <v>0</v>
      </c>
      <c r="BJ287" s="15" t="s">
        <v>79</v>
      </c>
      <c r="BK287" s="228">
        <f>ROUND(I287*H287,2)</f>
        <v>0</v>
      </c>
      <c r="BL287" s="15" t="s">
        <v>146</v>
      </c>
      <c r="BM287" s="227" t="s">
        <v>464</v>
      </c>
    </row>
    <row r="288" s="12" customFormat="1">
      <c r="B288" s="229"/>
      <c r="C288" s="230"/>
      <c r="D288" s="231" t="s">
        <v>148</v>
      </c>
      <c r="E288" s="232" t="s">
        <v>1</v>
      </c>
      <c r="F288" s="233" t="s">
        <v>465</v>
      </c>
      <c r="G288" s="230"/>
      <c r="H288" s="234">
        <v>2.5</v>
      </c>
      <c r="I288" s="235"/>
      <c r="J288" s="230"/>
      <c r="K288" s="230"/>
      <c r="L288" s="236"/>
      <c r="M288" s="237"/>
      <c r="N288" s="238"/>
      <c r="O288" s="238"/>
      <c r="P288" s="238"/>
      <c r="Q288" s="238"/>
      <c r="R288" s="238"/>
      <c r="S288" s="238"/>
      <c r="T288" s="239"/>
      <c r="AT288" s="240" t="s">
        <v>148</v>
      </c>
      <c r="AU288" s="240" t="s">
        <v>83</v>
      </c>
      <c r="AV288" s="12" t="s">
        <v>83</v>
      </c>
      <c r="AW288" s="12" t="s">
        <v>31</v>
      </c>
      <c r="AX288" s="12" t="s">
        <v>79</v>
      </c>
      <c r="AY288" s="240" t="s">
        <v>139</v>
      </c>
    </row>
    <row r="289" s="1" customFormat="1" ht="24" customHeight="1">
      <c r="B289" s="36"/>
      <c r="C289" s="216" t="s">
        <v>466</v>
      </c>
      <c r="D289" s="216" t="s">
        <v>141</v>
      </c>
      <c r="E289" s="217" t="s">
        <v>467</v>
      </c>
      <c r="F289" s="218" t="s">
        <v>468</v>
      </c>
      <c r="G289" s="219" t="s">
        <v>180</v>
      </c>
      <c r="H289" s="220">
        <v>9.1999999999999993</v>
      </c>
      <c r="I289" s="221"/>
      <c r="J289" s="222">
        <f>ROUND(I289*H289,2)</f>
        <v>0</v>
      </c>
      <c r="K289" s="218" t="s">
        <v>145</v>
      </c>
      <c r="L289" s="41"/>
      <c r="M289" s="223" t="s">
        <v>1</v>
      </c>
      <c r="N289" s="224" t="s">
        <v>39</v>
      </c>
      <c r="O289" s="84"/>
      <c r="P289" s="225">
        <f>O289*H289</f>
        <v>0</v>
      </c>
      <c r="Q289" s="225">
        <v>0.00175</v>
      </c>
      <c r="R289" s="225">
        <f>Q289*H289</f>
        <v>0.0161</v>
      </c>
      <c r="S289" s="225">
        <v>0</v>
      </c>
      <c r="T289" s="226">
        <f>S289*H289</f>
        <v>0</v>
      </c>
      <c r="AR289" s="227" t="s">
        <v>146</v>
      </c>
      <c r="AT289" s="227" t="s">
        <v>141</v>
      </c>
      <c r="AU289" s="227" t="s">
        <v>83</v>
      </c>
      <c r="AY289" s="15" t="s">
        <v>139</v>
      </c>
      <c r="BE289" s="228">
        <f>IF(N289="základní",J289,0)</f>
        <v>0</v>
      </c>
      <c r="BF289" s="228">
        <f>IF(N289="snížená",J289,0)</f>
        <v>0</v>
      </c>
      <c r="BG289" s="228">
        <f>IF(N289="zákl. přenesená",J289,0)</f>
        <v>0</v>
      </c>
      <c r="BH289" s="228">
        <f>IF(N289="sníž. přenesená",J289,0)</f>
        <v>0</v>
      </c>
      <c r="BI289" s="228">
        <f>IF(N289="nulová",J289,0)</f>
        <v>0</v>
      </c>
      <c r="BJ289" s="15" t="s">
        <v>79</v>
      </c>
      <c r="BK289" s="228">
        <f>ROUND(I289*H289,2)</f>
        <v>0</v>
      </c>
      <c r="BL289" s="15" t="s">
        <v>146</v>
      </c>
      <c r="BM289" s="227" t="s">
        <v>469</v>
      </c>
    </row>
    <row r="290" s="12" customFormat="1">
      <c r="B290" s="229"/>
      <c r="C290" s="230"/>
      <c r="D290" s="231" t="s">
        <v>148</v>
      </c>
      <c r="E290" s="232" t="s">
        <v>1</v>
      </c>
      <c r="F290" s="233" t="s">
        <v>470</v>
      </c>
      <c r="G290" s="230"/>
      <c r="H290" s="234">
        <v>9.1999999999999993</v>
      </c>
      <c r="I290" s="235"/>
      <c r="J290" s="230"/>
      <c r="K290" s="230"/>
      <c r="L290" s="236"/>
      <c r="M290" s="237"/>
      <c r="N290" s="238"/>
      <c r="O290" s="238"/>
      <c r="P290" s="238"/>
      <c r="Q290" s="238"/>
      <c r="R290" s="238"/>
      <c r="S290" s="238"/>
      <c r="T290" s="239"/>
      <c r="AT290" s="240" t="s">
        <v>148</v>
      </c>
      <c r="AU290" s="240" t="s">
        <v>83</v>
      </c>
      <c r="AV290" s="12" t="s">
        <v>83</v>
      </c>
      <c r="AW290" s="12" t="s">
        <v>31</v>
      </c>
      <c r="AX290" s="12" t="s">
        <v>79</v>
      </c>
      <c r="AY290" s="240" t="s">
        <v>139</v>
      </c>
    </row>
    <row r="291" s="1" customFormat="1" ht="24" customHeight="1">
      <c r="B291" s="36"/>
      <c r="C291" s="216" t="s">
        <v>471</v>
      </c>
      <c r="D291" s="216" t="s">
        <v>141</v>
      </c>
      <c r="E291" s="217" t="s">
        <v>472</v>
      </c>
      <c r="F291" s="218" t="s">
        <v>473</v>
      </c>
      <c r="G291" s="219" t="s">
        <v>180</v>
      </c>
      <c r="H291" s="220">
        <v>5.5999999999999996</v>
      </c>
      <c r="I291" s="221"/>
      <c r="J291" s="222">
        <f>ROUND(I291*H291,2)</f>
        <v>0</v>
      </c>
      <c r="K291" s="218" t="s">
        <v>145</v>
      </c>
      <c r="L291" s="41"/>
      <c r="M291" s="223" t="s">
        <v>1</v>
      </c>
      <c r="N291" s="224" t="s">
        <v>39</v>
      </c>
      <c r="O291" s="84"/>
      <c r="P291" s="225">
        <f>O291*H291</f>
        <v>0</v>
      </c>
      <c r="Q291" s="225">
        <v>0.0027399999999999998</v>
      </c>
      <c r="R291" s="225">
        <f>Q291*H291</f>
        <v>0.015343999999999998</v>
      </c>
      <c r="S291" s="225">
        <v>0</v>
      </c>
      <c r="T291" s="226">
        <f>S291*H291</f>
        <v>0</v>
      </c>
      <c r="AR291" s="227" t="s">
        <v>146</v>
      </c>
      <c r="AT291" s="227" t="s">
        <v>141</v>
      </c>
      <c r="AU291" s="227" t="s">
        <v>83</v>
      </c>
      <c r="AY291" s="15" t="s">
        <v>139</v>
      </c>
      <c r="BE291" s="228">
        <f>IF(N291="základní",J291,0)</f>
        <v>0</v>
      </c>
      <c r="BF291" s="228">
        <f>IF(N291="snížená",J291,0)</f>
        <v>0</v>
      </c>
      <c r="BG291" s="228">
        <f>IF(N291="zákl. přenesená",J291,0)</f>
        <v>0</v>
      </c>
      <c r="BH291" s="228">
        <f>IF(N291="sníž. přenesená",J291,0)</f>
        <v>0</v>
      </c>
      <c r="BI291" s="228">
        <f>IF(N291="nulová",J291,0)</f>
        <v>0</v>
      </c>
      <c r="BJ291" s="15" t="s">
        <v>79</v>
      </c>
      <c r="BK291" s="228">
        <f>ROUND(I291*H291,2)</f>
        <v>0</v>
      </c>
      <c r="BL291" s="15" t="s">
        <v>146</v>
      </c>
      <c r="BM291" s="227" t="s">
        <v>474</v>
      </c>
    </row>
    <row r="292" s="1" customFormat="1" ht="24" customHeight="1">
      <c r="B292" s="36"/>
      <c r="C292" s="216" t="s">
        <v>475</v>
      </c>
      <c r="D292" s="216" t="s">
        <v>141</v>
      </c>
      <c r="E292" s="217" t="s">
        <v>476</v>
      </c>
      <c r="F292" s="218" t="s">
        <v>477</v>
      </c>
      <c r="G292" s="219" t="s">
        <v>180</v>
      </c>
      <c r="H292" s="220">
        <v>1.5</v>
      </c>
      <c r="I292" s="221"/>
      <c r="J292" s="222">
        <f>ROUND(I292*H292,2)</f>
        <v>0</v>
      </c>
      <c r="K292" s="218" t="s">
        <v>145</v>
      </c>
      <c r="L292" s="41"/>
      <c r="M292" s="223" t="s">
        <v>1</v>
      </c>
      <c r="N292" s="224" t="s">
        <v>39</v>
      </c>
      <c r="O292" s="84"/>
      <c r="P292" s="225">
        <f>O292*H292</f>
        <v>0</v>
      </c>
      <c r="Q292" s="225">
        <v>0.00055999999999999995</v>
      </c>
      <c r="R292" s="225">
        <f>Q292*H292</f>
        <v>0.00083999999999999993</v>
      </c>
      <c r="S292" s="225">
        <v>0</v>
      </c>
      <c r="T292" s="226">
        <f>S292*H292</f>
        <v>0</v>
      </c>
      <c r="AR292" s="227" t="s">
        <v>146</v>
      </c>
      <c r="AT292" s="227" t="s">
        <v>141</v>
      </c>
      <c r="AU292" s="227" t="s">
        <v>83</v>
      </c>
      <c r="AY292" s="15" t="s">
        <v>139</v>
      </c>
      <c r="BE292" s="228">
        <f>IF(N292="základní",J292,0)</f>
        <v>0</v>
      </c>
      <c r="BF292" s="228">
        <f>IF(N292="snížená",J292,0)</f>
        <v>0</v>
      </c>
      <c r="BG292" s="228">
        <f>IF(N292="zákl. přenesená",J292,0)</f>
        <v>0</v>
      </c>
      <c r="BH292" s="228">
        <f>IF(N292="sníž. přenesená",J292,0)</f>
        <v>0</v>
      </c>
      <c r="BI292" s="228">
        <f>IF(N292="nulová",J292,0)</f>
        <v>0</v>
      </c>
      <c r="BJ292" s="15" t="s">
        <v>79</v>
      </c>
      <c r="BK292" s="228">
        <f>ROUND(I292*H292,2)</f>
        <v>0</v>
      </c>
      <c r="BL292" s="15" t="s">
        <v>146</v>
      </c>
      <c r="BM292" s="227" t="s">
        <v>478</v>
      </c>
    </row>
    <row r="293" s="12" customFormat="1">
      <c r="B293" s="229"/>
      <c r="C293" s="230"/>
      <c r="D293" s="231" t="s">
        <v>148</v>
      </c>
      <c r="E293" s="232" t="s">
        <v>1</v>
      </c>
      <c r="F293" s="233" t="s">
        <v>479</v>
      </c>
      <c r="G293" s="230"/>
      <c r="H293" s="234">
        <v>1.5</v>
      </c>
      <c r="I293" s="235"/>
      <c r="J293" s="230"/>
      <c r="K293" s="230"/>
      <c r="L293" s="236"/>
      <c r="M293" s="237"/>
      <c r="N293" s="238"/>
      <c r="O293" s="238"/>
      <c r="P293" s="238"/>
      <c r="Q293" s="238"/>
      <c r="R293" s="238"/>
      <c r="S293" s="238"/>
      <c r="T293" s="239"/>
      <c r="AT293" s="240" t="s">
        <v>148</v>
      </c>
      <c r="AU293" s="240" t="s">
        <v>83</v>
      </c>
      <c r="AV293" s="12" t="s">
        <v>83</v>
      </c>
      <c r="AW293" s="12" t="s">
        <v>31</v>
      </c>
      <c r="AX293" s="12" t="s">
        <v>79</v>
      </c>
      <c r="AY293" s="240" t="s">
        <v>139</v>
      </c>
    </row>
    <row r="294" s="1" customFormat="1" ht="24" customHeight="1">
      <c r="B294" s="36"/>
      <c r="C294" s="216" t="s">
        <v>480</v>
      </c>
      <c r="D294" s="216" t="s">
        <v>141</v>
      </c>
      <c r="E294" s="217" t="s">
        <v>481</v>
      </c>
      <c r="F294" s="218" t="s">
        <v>482</v>
      </c>
      <c r="G294" s="219" t="s">
        <v>180</v>
      </c>
      <c r="H294" s="220">
        <v>9.4000000000000004</v>
      </c>
      <c r="I294" s="221"/>
      <c r="J294" s="222">
        <f>ROUND(I294*H294,2)</f>
        <v>0</v>
      </c>
      <c r="K294" s="218" t="s">
        <v>145</v>
      </c>
      <c r="L294" s="41"/>
      <c r="M294" s="223" t="s">
        <v>1</v>
      </c>
      <c r="N294" s="224" t="s">
        <v>39</v>
      </c>
      <c r="O294" s="84"/>
      <c r="P294" s="225">
        <f>O294*H294</f>
        <v>0</v>
      </c>
      <c r="Q294" s="225">
        <v>0.00059000000000000003</v>
      </c>
      <c r="R294" s="225">
        <f>Q294*H294</f>
        <v>0.0055460000000000006</v>
      </c>
      <c r="S294" s="225">
        <v>0</v>
      </c>
      <c r="T294" s="226">
        <f>S294*H294</f>
        <v>0</v>
      </c>
      <c r="AR294" s="227" t="s">
        <v>146</v>
      </c>
      <c r="AT294" s="227" t="s">
        <v>141</v>
      </c>
      <c r="AU294" s="227" t="s">
        <v>83</v>
      </c>
      <c r="AY294" s="15" t="s">
        <v>139</v>
      </c>
      <c r="BE294" s="228">
        <f>IF(N294="základní",J294,0)</f>
        <v>0</v>
      </c>
      <c r="BF294" s="228">
        <f>IF(N294="snížená",J294,0)</f>
        <v>0</v>
      </c>
      <c r="BG294" s="228">
        <f>IF(N294="zákl. přenesená",J294,0)</f>
        <v>0</v>
      </c>
      <c r="BH294" s="228">
        <f>IF(N294="sníž. přenesená",J294,0)</f>
        <v>0</v>
      </c>
      <c r="BI294" s="228">
        <f>IF(N294="nulová",J294,0)</f>
        <v>0</v>
      </c>
      <c r="BJ294" s="15" t="s">
        <v>79</v>
      </c>
      <c r="BK294" s="228">
        <f>ROUND(I294*H294,2)</f>
        <v>0</v>
      </c>
      <c r="BL294" s="15" t="s">
        <v>146</v>
      </c>
      <c r="BM294" s="227" t="s">
        <v>483</v>
      </c>
    </row>
    <row r="295" s="12" customFormat="1">
      <c r="B295" s="229"/>
      <c r="C295" s="230"/>
      <c r="D295" s="231" t="s">
        <v>148</v>
      </c>
      <c r="E295" s="232" t="s">
        <v>1</v>
      </c>
      <c r="F295" s="233" t="s">
        <v>484</v>
      </c>
      <c r="G295" s="230"/>
      <c r="H295" s="234">
        <v>9.4000000000000004</v>
      </c>
      <c r="I295" s="235"/>
      <c r="J295" s="230"/>
      <c r="K295" s="230"/>
      <c r="L295" s="236"/>
      <c r="M295" s="237"/>
      <c r="N295" s="238"/>
      <c r="O295" s="238"/>
      <c r="P295" s="238"/>
      <c r="Q295" s="238"/>
      <c r="R295" s="238"/>
      <c r="S295" s="238"/>
      <c r="T295" s="239"/>
      <c r="AT295" s="240" t="s">
        <v>148</v>
      </c>
      <c r="AU295" s="240" t="s">
        <v>83</v>
      </c>
      <c r="AV295" s="12" t="s">
        <v>83</v>
      </c>
      <c r="AW295" s="12" t="s">
        <v>31</v>
      </c>
      <c r="AX295" s="12" t="s">
        <v>79</v>
      </c>
      <c r="AY295" s="240" t="s">
        <v>139</v>
      </c>
    </row>
    <row r="296" s="1" customFormat="1" ht="24" customHeight="1">
      <c r="B296" s="36"/>
      <c r="C296" s="216" t="s">
        <v>485</v>
      </c>
      <c r="D296" s="216" t="s">
        <v>141</v>
      </c>
      <c r="E296" s="217" t="s">
        <v>486</v>
      </c>
      <c r="F296" s="218" t="s">
        <v>487</v>
      </c>
      <c r="G296" s="219" t="s">
        <v>180</v>
      </c>
      <c r="H296" s="220">
        <v>19.399999999999999</v>
      </c>
      <c r="I296" s="221"/>
      <c r="J296" s="222">
        <f>ROUND(I296*H296,2)</f>
        <v>0</v>
      </c>
      <c r="K296" s="218" t="s">
        <v>145</v>
      </c>
      <c r="L296" s="41"/>
      <c r="M296" s="223" t="s">
        <v>1</v>
      </c>
      <c r="N296" s="224" t="s">
        <v>39</v>
      </c>
      <c r="O296" s="84"/>
      <c r="P296" s="225">
        <f>O296*H296</f>
        <v>0</v>
      </c>
      <c r="Q296" s="225">
        <v>0.0012099999999999999</v>
      </c>
      <c r="R296" s="225">
        <f>Q296*H296</f>
        <v>0.023473999999999998</v>
      </c>
      <c r="S296" s="225">
        <v>0</v>
      </c>
      <c r="T296" s="226">
        <f>S296*H296</f>
        <v>0</v>
      </c>
      <c r="AR296" s="227" t="s">
        <v>146</v>
      </c>
      <c r="AT296" s="227" t="s">
        <v>141</v>
      </c>
      <c r="AU296" s="227" t="s">
        <v>83</v>
      </c>
      <c r="AY296" s="15" t="s">
        <v>139</v>
      </c>
      <c r="BE296" s="228">
        <f>IF(N296="základní",J296,0)</f>
        <v>0</v>
      </c>
      <c r="BF296" s="228">
        <f>IF(N296="snížená",J296,0)</f>
        <v>0</v>
      </c>
      <c r="BG296" s="228">
        <f>IF(N296="zákl. přenesená",J296,0)</f>
        <v>0</v>
      </c>
      <c r="BH296" s="228">
        <f>IF(N296="sníž. přenesená",J296,0)</f>
        <v>0</v>
      </c>
      <c r="BI296" s="228">
        <f>IF(N296="nulová",J296,0)</f>
        <v>0</v>
      </c>
      <c r="BJ296" s="15" t="s">
        <v>79</v>
      </c>
      <c r="BK296" s="228">
        <f>ROUND(I296*H296,2)</f>
        <v>0</v>
      </c>
      <c r="BL296" s="15" t="s">
        <v>146</v>
      </c>
      <c r="BM296" s="227" t="s">
        <v>488</v>
      </c>
    </row>
    <row r="297" s="12" customFormat="1">
      <c r="B297" s="229"/>
      <c r="C297" s="230"/>
      <c r="D297" s="231" t="s">
        <v>148</v>
      </c>
      <c r="E297" s="232" t="s">
        <v>1</v>
      </c>
      <c r="F297" s="233" t="s">
        <v>489</v>
      </c>
      <c r="G297" s="230"/>
      <c r="H297" s="234">
        <v>19.399999999999999</v>
      </c>
      <c r="I297" s="235"/>
      <c r="J297" s="230"/>
      <c r="K297" s="230"/>
      <c r="L297" s="236"/>
      <c r="M297" s="237"/>
      <c r="N297" s="238"/>
      <c r="O297" s="238"/>
      <c r="P297" s="238"/>
      <c r="Q297" s="238"/>
      <c r="R297" s="238"/>
      <c r="S297" s="238"/>
      <c r="T297" s="239"/>
      <c r="AT297" s="240" t="s">
        <v>148</v>
      </c>
      <c r="AU297" s="240" t="s">
        <v>83</v>
      </c>
      <c r="AV297" s="12" t="s">
        <v>83</v>
      </c>
      <c r="AW297" s="12" t="s">
        <v>31</v>
      </c>
      <c r="AX297" s="12" t="s">
        <v>79</v>
      </c>
      <c r="AY297" s="240" t="s">
        <v>139</v>
      </c>
    </row>
    <row r="298" s="1" customFormat="1" ht="24" customHeight="1">
      <c r="B298" s="36"/>
      <c r="C298" s="216" t="s">
        <v>490</v>
      </c>
      <c r="D298" s="216" t="s">
        <v>141</v>
      </c>
      <c r="E298" s="217" t="s">
        <v>491</v>
      </c>
      <c r="F298" s="218" t="s">
        <v>492</v>
      </c>
      <c r="G298" s="219" t="s">
        <v>180</v>
      </c>
      <c r="H298" s="220">
        <v>5.5</v>
      </c>
      <c r="I298" s="221"/>
      <c r="J298" s="222">
        <f>ROUND(I298*H298,2)</f>
        <v>0</v>
      </c>
      <c r="K298" s="218" t="s">
        <v>145</v>
      </c>
      <c r="L298" s="41"/>
      <c r="M298" s="223" t="s">
        <v>1</v>
      </c>
      <c r="N298" s="224" t="s">
        <v>39</v>
      </c>
      <c r="O298" s="84"/>
      <c r="P298" s="225">
        <f>O298*H298</f>
        <v>0</v>
      </c>
      <c r="Q298" s="225">
        <v>0.0026700000000000001</v>
      </c>
      <c r="R298" s="225">
        <f>Q298*H298</f>
        <v>0.014685</v>
      </c>
      <c r="S298" s="225">
        <v>0</v>
      </c>
      <c r="T298" s="226">
        <f>S298*H298</f>
        <v>0</v>
      </c>
      <c r="AR298" s="227" t="s">
        <v>146</v>
      </c>
      <c r="AT298" s="227" t="s">
        <v>141</v>
      </c>
      <c r="AU298" s="227" t="s">
        <v>83</v>
      </c>
      <c r="AY298" s="15" t="s">
        <v>139</v>
      </c>
      <c r="BE298" s="228">
        <f>IF(N298="základní",J298,0)</f>
        <v>0</v>
      </c>
      <c r="BF298" s="228">
        <f>IF(N298="snížená",J298,0)</f>
        <v>0</v>
      </c>
      <c r="BG298" s="228">
        <f>IF(N298="zákl. přenesená",J298,0)</f>
        <v>0</v>
      </c>
      <c r="BH298" s="228">
        <f>IF(N298="sníž. přenesená",J298,0)</f>
        <v>0</v>
      </c>
      <c r="BI298" s="228">
        <f>IF(N298="nulová",J298,0)</f>
        <v>0</v>
      </c>
      <c r="BJ298" s="15" t="s">
        <v>79</v>
      </c>
      <c r="BK298" s="228">
        <f>ROUND(I298*H298,2)</f>
        <v>0</v>
      </c>
      <c r="BL298" s="15" t="s">
        <v>146</v>
      </c>
      <c r="BM298" s="227" t="s">
        <v>493</v>
      </c>
    </row>
    <row r="299" s="12" customFormat="1">
      <c r="B299" s="229"/>
      <c r="C299" s="230"/>
      <c r="D299" s="231" t="s">
        <v>148</v>
      </c>
      <c r="E299" s="232" t="s">
        <v>1</v>
      </c>
      <c r="F299" s="233" t="s">
        <v>494</v>
      </c>
      <c r="G299" s="230"/>
      <c r="H299" s="234">
        <v>5.5</v>
      </c>
      <c r="I299" s="235"/>
      <c r="J299" s="230"/>
      <c r="K299" s="230"/>
      <c r="L299" s="236"/>
      <c r="M299" s="237"/>
      <c r="N299" s="238"/>
      <c r="O299" s="238"/>
      <c r="P299" s="238"/>
      <c r="Q299" s="238"/>
      <c r="R299" s="238"/>
      <c r="S299" s="238"/>
      <c r="T299" s="239"/>
      <c r="AT299" s="240" t="s">
        <v>148</v>
      </c>
      <c r="AU299" s="240" t="s">
        <v>83</v>
      </c>
      <c r="AV299" s="12" t="s">
        <v>83</v>
      </c>
      <c r="AW299" s="12" t="s">
        <v>31</v>
      </c>
      <c r="AX299" s="12" t="s">
        <v>79</v>
      </c>
      <c r="AY299" s="240" t="s">
        <v>139</v>
      </c>
    </row>
    <row r="300" s="1" customFormat="1" ht="24" customHeight="1">
      <c r="B300" s="36"/>
      <c r="C300" s="216" t="s">
        <v>495</v>
      </c>
      <c r="D300" s="216" t="s">
        <v>141</v>
      </c>
      <c r="E300" s="217" t="s">
        <v>496</v>
      </c>
      <c r="F300" s="218" t="s">
        <v>497</v>
      </c>
      <c r="G300" s="219" t="s">
        <v>180</v>
      </c>
      <c r="H300" s="220">
        <v>16</v>
      </c>
      <c r="I300" s="221"/>
      <c r="J300" s="222">
        <f>ROUND(I300*H300,2)</f>
        <v>0</v>
      </c>
      <c r="K300" s="218" t="s">
        <v>145</v>
      </c>
      <c r="L300" s="41"/>
      <c r="M300" s="223" t="s">
        <v>1</v>
      </c>
      <c r="N300" s="224" t="s">
        <v>39</v>
      </c>
      <c r="O300" s="84"/>
      <c r="P300" s="225">
        <f>O300*H300</f>
        <v>0</v>
      </c>
      <c r="Q300" s="225">
        <v>0.00035</v>
      </c>
      <c r="R300" s="225">
        <f>Q300*H300</f>
        <v>0.0055999999999999999</v>
      </c>
      <c r="S300" s="225">
        <v>0</v>
      </c>
      <c r="T300" s="226">
        <f>S300*H300</f>
        <v>0</v>
      </c>
      <c r="AR300" s="227" t="s">
        <v>146</v>
      </c>
      <c r="AT300" s="227" t="s">
        <v>141</v>
      </c>
      <c r="AU300" s="227" t="s">
        <v>83</v>
      </c>
      <c r="AY300" s="15" t="s">
        <v>139</v>
      </c>
      <c r="BE300" s="228">
        <f>IF(N300="základní",J300,0)</f>
        <v>0</v>
      </c>
      <c r="BF300" s="228">
        <f>IF(N300="snížená",J300,0)</f>
        <v>0</v>
      </c>
      <c r="BG300" s="228">
        <f>IF(N300="zákl. přenesená",J300,0)</f>
        <v>0</v>
      </c>
      <c r="BH300" s="228">
        <f>IF(N300="sníž. přenesená",J300,0)</f>
        <v>0</v>
      </c>
      <c r="BI300" s="228">
        <f>IF(N300="nulová",J300,0)</f>
        <v>0</v>
      </c>
      <c r="BJ300" s="15" t="s">
        <v>79</v>
      </c>
      <c r="BK300" s="228">
        <f>ROUND(I300*H300,2)</f>
        <v>0</v>
      </c>
      <c r="BL300" s="15" t="s">
        <v>146</v>
      </c>
      <c r="BM300" s="227" t="s">
        <v>498</v>
      </c>
    </row>
    <row r="301" s="12" customFormat="1">
      <c r="B301" s="229"/>
      <c r="C301" s="230"/>
      <c r="D301" s="231" t="s">
        <v>148</v>
      </c>
      <c r="E301" s="232" t="s">
        <v>1</v>
      </c>
      <c r="F301" s="233" t="s">
        <v>499</v>
      </c>
      <c r="G301" s="230"/>
      <c r="H301" s="234">
        <v>16</v>
      </c>
      <c r="I301" s="235"/>
      <c r="J301" s="230"/>
      <c r="K301" s="230"/>
      <c r="L301" s="236"/>
      <c r="M301" s="237"/>
      <c r="N301" s="238"/>
      <c r="O301" s="238"/>
      <c r="P301" s="238"/>
      <c r="Q301" s="238"/>
      <c r="R301" s="238"/>
      <c r="S301" s="238"/>
      <c r="T301" s="239"/>
      <c r="AT301" s="240" t="s">
        <v>148</v>
      </c>
      <c r="AU301" s="240" t="s">
        <v>83</v>
      </c>
      <c r="AV301" s="12" t="s">
        <v>83</v>
      </c>
      <c r="AW301" s="12" t="s">
        <v>31</v>
      </c>
      <c r="AX301" s="12" t="s">
        <v>79</v>
      </c>
      <c r="AY301" s="240" t="s">
        <v>139</v>
      </c>
    </row>
    <row r="302" s="1" customFormat="1" ht="24" customHeight="1">
      <c r="B302" s="36"/>
      <c r="C302" s="216" t="s">
        <v>500</v>
      </c>
      <c r="D302" s="216" t="s">
        <v>141</v>
      </c>
      <c r="E302" s="217" t="s">
        <v>501</v>
      </c>
      <c r="F302" s="218" t="s">
        <v>502</v>
      </c>
      <c r="G302" s="219" t="s">
        <v>201</v>
      </c>
      <c r="H302" s="220">
        <v>18</v>
      </c>
      <c r="I302" s="221"/>
      <c r="J302" s="222">
        <f>ROUND(I302*H302,2)</f>
        <v>0</v>
      </c>
      <c r="K302" s="218" t="s">
        <v>145</v>
      </c>
      <c r="L302" s="41"/>
      <c r="M302" s="223" t="s">
        <v>1</v>
      </c>
      <c r="N302" s="224" t="s">
        <v>39</v>
      </c>
      <c r="O302" s="84"/>
      <c r="P302" s="225">
        <f>O302*H302</f>
        <v>0</v>
      </c>
      <c r="Q302" s="225">
        <v>0</v>
      </c>
      <c r="R302" s="225">
        <f>Q302*H302</f>
        <v>0</v>
      </c>
      <c r="S302" s="225">
        <v>0</v>
      </c>
      <c r="T302" s="226">
        <f>S302*H302</f>
        <v>0</v>
      </c>
      <c r="AR302" s="227" t="s">
        <v>146</v>
      </c>
      <c r="AT302" s="227" t="s">
        <v>141</v>
      </c>
      <c r="AU302" s="227" t="s">
        <v>83</v>
      </c>
      <c r="AY302" s="15" t="s">
        <v>139</v>
      </c>
      <c r="BE302" s="228">
        <f>IF(N302="základní",J302,0)</f>
        <v>0</v>
      </c>
      <c r="BF302" s="228">
        <f>IF(N302="snížená",J302,0)</f>
        <v>0</v>
      </c>
      <c r="BG302" s="228">
        <f>IF(N302="zákl. přenesená",J302,0)</f>
        <v>0</v>
      </c>
      <c r="BH302" s="228">
        <f>IF(N302="sníž. přenesená",J302,0)</f>
        <v>0</v>
      </c>
      <c r="BI302" s="228">
        <f>IF(N302="nulová",J302,0)</f>
        <v>0</v>
      </c>
      <c r="BJ302" s="15" t="s">
        <v>79</v>
      </c>
      <c r="BK302" s="228">
        <f>ROUND(I302*H302,2)</f>
        <v>0</v>
      </c>
      <c r="BL302" s="15" t="s">
        <v>146</v>
      </c>
      <c r="BM302" s="227" t="s">
        <v>503</v>
      </c>
    </row>
    <row r="303" s="1" customFormat="1" ht="24" customHeight="1">
      <c r="B303" s="36"/>
      <c r="C303" s="216" t="s">
        <v>504</v>
      </c>
      <c r="D303" s="216" t="s">
        <v>141</v>
      </c>
      <c r="E303" s="217" t="s">
        <v>505</v>
      </c>
      <c r="F303" s="218" t="s">
        <v>506</v>
      </c>
      <c r="G303" s="219" t="s">
        <v>201</v>
      </c>
      <c r="H303" s="220">
        <v>3</v>
      </c>
      <c r="I303" s="221"/>
      <c r="J303" s="222">
        <f>ROUND(I303*H303,2)</f>
        <v>0</v>
      </c>
      <c r="K303" s="218" t="s">
        <v>145</v>
      </c>
      <c r="L303" s="41"/>
      <c r="M303" s="223" t="s">
        <v>1</v>
      </c>
      <c r="N303" s="224" t="s">
        <v>39</v>
      </c>
      <c r="O303" s="84"/>
      <c r="P303" s="225">
        <f>O303*H303</f>
        <v>0</v>
      </c>
      <c r="Q303" s="225">
        <v>0</v>
      </c>
      <c r="R303" s="225">
        <f>Q303*H303</f>
        <v>0</v>
      </c>
      <c r="S303" s="225">
        <v>0</v>
      </c>
      <c r="T303" s="226">
        <f>S303*H303</f>
        <v>0</v>
      </c>
      <c r="AR303" s="227" t="s">
        <v>146</v>
      </c>
      <c r="AT303" s="227" t="s">
        <v>141</v>
      </c>
      <c r="AU303" s="227" t="s">
        <v>83</v>
      </c>
      <c r="AY303" s="15" t="s">
        <v>139</v>
      </c>
      <c r="BE303" s="228">
        <f>IF(N303="základní",J303,0)</f>
        <v>0</v>
      </c>
      <c r="BF303" s="228">
        <f>IF(N303="snížená",J303,0)</f>
        <v>0</v>
      </c>
      <c r="BG303" s="228">
        <f>IF(N303="zákl. přenesená",J303,0)</f>
        <v>0</v>
      </c>
      <c r="BH303" s="228">
        <f>IF(N303="sníž. přenesená",J303,0)</f>
        <v>0</v>
      </c>
      <c r="BI303" s="228">
        <f>IF(N303="nulová",J303,0)</f>
        <v>0</v>
      </c>
      <c r="BJ303" s="15" t="s">
        <v>79</v>
      </c>
      <c r="BK303" s="228">
        <f>ROUND(I303*H303,2)</f>
        <v>0</v>
      </c>
      <c r="BL303" s="15" t="s">
        <v>146</v>
      </c>
      <c r="BM303" s="227" t="s">
        <v>507</v>
      </c>
    </row>
    <row r="304" s="1" customFormat="1" ht="24" customHeight="1">
      <c r="B304" s="36"/>
      <c r="C304" s="216" t="s">
        <v>508</v>
      </c>
      <c r="D304" s="216" t="s">
        <v>141</v>
      </c>
      <c r="E304" s="217" t="s">
        <v>509</v>
      </c>
      <c r="F304" s="218" t="s">
        <v>510</v>
      </c>
      <c r="G304" s="219" t="s">
        <v>201</v>
      </c>
      <c r="H304" s="220">
        <v>15</v>
      </c>
      <c r="I304" s="221"/>
      <c r="J304" s="222">
        <f>ROUND(I304*H304,2)</f>
        <v>0</v>
      </c>
      <c r="K304" s="218" t="s">
        <v>145</v>
      </c>
      <c r="L304" s="41"/>
      <c r="M304" s="223" t="s">
        <v>1</v>
      </c>
      <c r="N304" s="224" t="s">
        <v>39</v>
      </c>
      <c r="O304" s="84"/>
      <c r="P304" s="225">
        <f>O304*H304</f>
        <v>0</v>
      </c>
      <c r="Q304" s="225">
        <v>0</v>
      </c>
      <c r="R304" s="225">
        <f>Q304*H304</f>
        <v>0</v>
      </c>
      <c r="S304" s="225">
        <v>0</v>
      </c>
      <c r="T304" s="226">
        <f>S304*H304</f>
        <v>0</v>
      </c>
      <c r="AR304" s="227" t="s">
        <v>146</v>
      </c>
      <c r="AT304" s="227" t="s">
        <v>141</v>
      </c>
      <c r="AU304" s="227" t="s">
        <v>83</v>
      </c>
      <c r="AY304" s="15" t="s">
        <v>139</v>
      </c>
      <c r="BE304" s="228">
        <f>IF(N304="základní",J304,0)</f>
        <v>0</v>
      </c>
      <c r="BF304" s="228">
        <f>IF(N304="snížená",J304,0)</f>
        <v>0</v>
      </c>
      <c r="BG304" s="228">
        <f>IF(N304="zákl. přenesená",J304,0)</f>
        <v>0</v>
      </c>
      <c r="BH304" s="228">
        <f>IF(N304="sníž. přenesená",J304,0)</f>
        <v>0</v>
      </c>
      <c r="BI304" s="228">
        <f>IF(N304="nulová",J304,0)</f>
        <v>0</v>
      </c>
      <c r="BJ304" s="15" t="s">
        <v>79</v>
      </c>
      <c r="BK304" s="228">
        <f>ROUND(I304*H304,2)</f>
        <v>0</v>
      </c>
      <c r="BL304" s="15" t="s">
        <v>146</v>
      </c>
      <c r="BM304" s="227" t="s">
        <v>511</v>
      </c>
    </row>
    <row r="305" s="1" customFormat="1" ht="24" customHeight="1">
      <c r="B305" s="36"/>
      <c r="C305" s="216" t="s">
        <v>512</v>
      </c>
      <c r="D305" s="216" t="s">
        <v>141</v>
      </c>
      <c r="E305" s="217" t="s">
        <v>513</v>
      </c>
      <c r="F305" s="218" t="s">
        <v>514</v>
      </c>
      <c r="G305" s="219" t="s">
        <v>201</v>
      </c>
      <c r="H305" s="220">
        <v>3</v>
      </c>
      <c r="I305" s="221"/>
      <c r="J305" s="222">
        <f>ROUND(I305*H305,2)</f>
        <v>0</v>
      </c>
      <c r="K305" s="218" t="s">
        <v>145</v>
      </c>
      <c r="L305" s="41"/>
      <c r="M305" s="223" t="s">
        <v>1</v>
      </c>
      <c r="N305" s="224" t="s">
        <v>39</v>
      </c>
      <c r="O305" s="84"/>
      <c r="P305" s="225">
        <f>O305*H305</f>
        <v>0</v>
      </c>
      <c r="Q305" s="225">
        <v>0.00089999999999999998</v>
      </c>
      <c r="R305" s="225">
        <f>Q305*H305</f>
        <v>0.0027000000000000001</v>
      </c>
      <c r="S305" s="225">
        <v>0</v>
      </c>
      <c r="T305" s="226">
        <f>S305*H305</f>
        <v>0</v>
      </c>
      <c r="AR305" s="227" t="s">
        <v>146</v>
      </c>
      <c r="AT305" s="227" t="s">
        <v>141</v>
      </c>
      <c r="AU305" s="227" t="s">
        <v>83</v>
      </c>
      <c r="AY305" s="15" t="s">
        <v>139</v>
      </c>
      <c r="BE305" s="228">
        <f>IF(N305="základní",J305,0)</f>
        <v>0</v>
      </c>
      <c r="BF305" s="228">
        <f>IF(N305="snížená",J305,0)</f>
        <v>0</v>
      </c>
      <c r="BG305" s="228">
        <f>IF(N305="zákl. přenesená",J305,0)</f>
        <v>0</v>
      </c>
      <c r="BH305" s="228">
        <f>IF(N305="sníž. přenesená",J305,0)</f>
        <v>0</v>
      </c>
      <c r="BI305" s="228">
        <f>IF(N305="nulová",J305,0)</f>
        <v>0</v>
      </c>
      <c r="BJ305" s="15" t="s">
        <v>79</v>
      </c>
      <c r="BK305" s="228">
        <f>ROUND(I305*H305,2)</f>
        <v>0</v>
      </c>
      <c r="BL305" s="15" t="s">
        <v>146</v>
      </c>
      <c r="BM305" s="227" t="s">
        <v>515</v>
      </c>
    </row>
    <row r="306" s="1" customFormat="1" ht="24" customHeight="1">
      <c r="B306" s="36"/>
      <c r="C306" s="216" t="s">
        <v>516</v>
      </c>
      <c r="D306" s="216" t="s">
        <v>141</v>
      </c>
      <c r="E306" s="217" t="s">
        <v>517</v>
      </c>
      <c r="F306" s="218" t="s">
        <v>518</v>
      </c>
      <c r="G306" s="219" t="s">
        <v>180</v>
      </c>
      <c r="H306" s="220">
        <v>66.599999999999994</v>
      </c>
      <c r="I306" s="221"/>
      <c r="J306" s="222">
        <f>ROUND(I306*H306,2)</f>
        <v>0</v>
      </c>
      <c r="K306" s="218" t="s">
        <v>145</v>
      </c>
      <c r="L306" s="41"/>
      <c r="M306" s="223" t="s">
        <v>1</v>
      </c>
      <c r="N306" s="224" t="s">
        <v>39</v>
      </c>
      <c r="O306" s="84"/>
      <c r="P306" s="225">
        <f>O306*H306</f>
        <v>0</v>
      </c>
      <c r="Q306" s="225">
        <v>0</v>
      </c>
      <c r="R306" s="225">
        <f>Q306*H306</f>
        <v>0</v>
      </c>
      <c r="S306" s="225">
        <v>0</v>
      </c>
      <c r="T306" s="226">
        <f>S306*H306</f>
        <v>0</v>
      </c>
      <c r="AR306" s="227" t="s">
        <v>146</v>
      </c>
      <c r="AT306" s="227" t="s">
        <v>141</v>
      </c>
      <c r="AU306" s="227" t="s">
        <v>83</v>
      </c>
      <c r="AY306" s="15" t="s">
        <v>139</v>
      </c>
      <c r="BE306" s="228">
        <f>IF(N306="základní",J306,0)</f>
        <v>0</v>
      </c>
      <c r="BF306" s="228">
        <f>IF(N306="snížená",J306,0)</f>
        <v>0</v>
      </c>
      <c r="BG306" s="228">
        <f>IF(N306="zákl. přenesená",J306,0)</f>
        <v>0</v>
      </c>
      <c r="BH306" s="228">
        <f>IF(N306="sníž. přenesená",J306,0)</f>
        <v>0</v>
      </c>
      <c r="BI306" s="228">
        <f>IF(N306="nulová",J306,0)</f>
        <v>0</v>
      </c>
      <c r="BJ306" s="15" t="s">
        <v>79</v>
      </c>
      <c r="BK306" s="228">
        <f>ROUND(I306*H306,2)</f>
        <v>0</v>
      </c>
      <c r="BL306" s="15" t="s">
        <v>146</v>
      </c>
      <c r="BM306" s="227" t="s">
        <v>519</v>
      </c>
    </row>
    <row r="307" s="12" customFormat="1">
      <c r="B307" s="229"/>
      <c r="C307" s="230"/>
      <c r="D307" s="231" t="s">
        <v>148</v>
      </c>
      <c r="E307" s="232" t="s">
        <v>1</v>
      </c>
      <c r="F307" s="233" t="s">
        <v>520</v>
      </c>
      <c r="G307" s="230"/>
      <c r="H307" s="234">
        <v>66.599999999999994</v>
      </c>
      <c r="I307" s="235"/>
      <c r="J307" s="230"/>
      <c r="K307" s="230"/>
      <c r="L307" s="236"/>
      <c r="M307" s="237"/>
      <c r="N307" s="238"/>
      <c r="O307" s="238"/>
      <c r="P307" s="238"/>
      <c r="Q307" s="238"/>
      <c r="R307" s="238"/>
      <c r="S307" s="238"/>
      <c r="T307" s="239"/>
      <c r="AT307" s="240" t="s">
        <v>148</v>
      </c>
      <c r="AU307" s="240" t="s">
        <v>83</v>
      </c>
      <c r="AV307" s="12" t="s">
        <v>83</v>
      </c>
      <c r="AW307" s="12" t="s">
        <v>31</v>
      </c>
      <c r="AX307" s="12" t="s">
        <v>79</v>
      </c>
      <c r="AY307" s="240" t="s">
        <v>139</v>
      </c>
    </row>
    <row r="308" s="1" customFormat="1" ht="48" customHeight="1">
      <c r="B308" s="36"/>
      <c r="C308" s="216" t="s">
        <v>521</v>
      </c>
      <c r="D308" s="216" t="s">
        <v>141</v>
      </c>
      <c r="E308" s="217" t="s">
        <v>522</v>
      </c>
      <c r="F308" s="218" t="s">
        <v>523</v>
      </c>
      <c r="G308" s="219" t="s">
        <v>162</v>
      </c>
      <c r="H308" s="220">
        <v>0.088999999999999996</v>
      </c>
      <c r="I308" s="221"/>
      <c r="J308" s="222">
        <f>ROUND(I308*H308,2)</f>
        <v>0</v>
      </c>
      <c r="K308" s="218" t="s">
        <v>145</v>
      </c>
      <c r="L308" s="41"/>
      <c r="M308" s="223" t="s">
        <v>1</v>
      </c>
      <c r="N308" s="224" t="s">
        <v>39</v>
      </c>
      <c r="O308" s="84"/>
      <c r="P308" s="225">
        <f>O308*H308</f>
        <v>0</v>
      </c>
      <c r="Q308" s="225">
        <v>0</v>
      </c>
      <c r="R308" s="225">
        <f>Q308*H308</f>
        <v>0</v>
      </c>
      <c r="S308" s="225">
        <v>0</v>
      </c>
      <c r="T308" s="226">
        <f>S308*H308</f>
        <v>0</v>
      </c>
      <c r="AR308" s="227" t="s">
        <v>146</v>
      </c>
      <c r="AT308" s="227" t="s">
        <v>141</v>
      </c>
      <c r="AU308" s="227" t="s">
        <v>83</v>
      </c>
      <c r="AY308" s="15" t="s">
        <v>139</v>
      </c>
      <c r="BE308" s="228">
        <f>IF(N308="základní",J308,0)</f>
        <v>0</v>
      </c>
      <c r="BF308" s="228">
        <f>IF(N308="snížená",J308,0)</f>
        <v>0</v>
      </c>
      <c r="BG308" s="228">
        <f>IF(N308="zákl. přenesená",J308,0)</f>
        <v>0</v>
      </c>
      <c r="BH308" s="228">
        <f>IF(N308="sníž. přenesená",J308,0)</f>
        <v>0</v>
      </c>
      <c r="BI308" s="228">
        <f>IF(N308="nulová",J308,0)</f>
        <v>0</v>
      </c>
      <c r="BJ308" s="15" t="s">
        <v>79</v>
      </c>
      <c r="BK308" s="228">
        <f>ROUND(I308*H308,2)</f>
        <v>0</v>
      </c>
      <c r="BL308" s="15" t="s">
        <v>146</v>
      </c>
      <c r="BM308" s="227" t="s">
        <v>524</v>
      </c>
    </row>
    <row r="309" s="1" customFormat="1" ht="24" customHeight="1">
      <c r="B309" s="36"/>
      <c r="C309" s="216" t="s">
        <v>525</v>
      </c>
      <c r="D309" s="216" t="s">
        <v>141</v>
      </c>
      <c r="E309" s="217" t="s">
        <v>526</v>
      </c>
      <c r="F309" s="218" t="s">
        <v>527</v>
      </c>
      <c r="G309" s="219" t="s">
        <v>180</v>
      </c>
      <c r="H309" s="220">
        <v>6</v>
      </c>
      <c r="I309" s="221"/>
      <c r="J309" s="222">
        <f>ROUND(I309*H309,2)</f>
        <v>0</v>
      </c>
      <c r="K309" s="218" t="s">
        <v>1</v>
      </c>
      <c r="L309" s="41"/>
      <c r="M309" s="223" t="s">
        <v>1</v>
      </c>
      <c r="N309" s="224" t="s">
        <v>39</v>
      </c>
      <c r="O309" s="84"/>
      <c r="P309" s="225">
        <f>O309*H309</f>
        <v>0</v>
      </c>
      <c r="Q309" s="225">
        <v>0</v>
      </c>
      <c r="R309" s="225">
        <f>Q309*H309</f>
        <v>0</v>
      </c>
      <c r="S309" s="225">
        <v>0</v>
      </c>
      <c r="T309" s="226">
        <f>S309*H309</f>
        <v>0</v>
      </c>
      <c r="AR309" s="227" t="s">
        <v>146</v>
      </c>
      <c r="AT309" s="227" t="s">
        <v>141</v>
      </c>
      <c r="AU309" s="227" t="s">
        <v>83</v>
      </c>
      <c r="AY309" s="15" t="s">
        <v>139</v>
      </c>
      <c r="BE309" s="228">
        <f>IF(N309="základní",J309,0)</f>
        <v>0</v>
      </c>
      <c r="BF309" s="228">
        <f>IF(N309="snížená",J309,0)</f>
        <v>0</v>
      </c>
      <c r="BG309" s="228">
        <f>IF(N309="zákl. přenesená",J309,0)</f>
        <v>0</v>
      </c>
      <c r="BH309" s="228">
        <f>IF(N309="sníž. přenesená",J309,0)</f>
        <v>0</v>
      </c>
      <c r="BI309" s="228">
        <f>IF(N309="nulová",J309,0)</f>
        <v>0</v>
      </c>
      <c r="BJ309" s="15" t="s">
        <v>79</v>
      </c>
      <c r="BK309" s="228">
        <f>ROUND(I309*H309,2)</f>
        <v>0</v>
      </c>
      <c r="BL309" s="15" t="s">
        <v>146</v>
      </c>
      <c r="BM309" s="227" t="s">
        <v>528</v>
      </c>
    </row>
    <row r="310" s="1" customFormat="1" ht="48" customHeight="1">
      <c r="B310" s="36"/>
      <c r="C310" s="216" t="s">
        <v>529</v>
      </c>
      <c r="D310" s="216" t="s">
        <v>141</v>
      </c>
      <c r="E310" s="217" t="s">
        <v>530</v>
      </c>
      <c r="F310" s="218" t="s">
        <v>531</v>
      </c>
      <c r="G310" s="219" t="s">
        <v>201</v>
      </c>
      <c r="H310" s="220">
        <v>4</v>
      </c>
      <c r="I310" s="221"/>
      <c r="J310" s="222">
        <f>ROUND(I310*H310,2)</f>
        <v>0</v>
      </c>
      <c r="K310" s="218" t="s">
        <v>1</v>
      </c>
      <c r="L310" s="41"/>
      <c r="M310" s="223" t="s">
        <v>1</v>
      </c>
      <c r="N310" s="224" t="s">
        <v>39</v>
      </c>
      <c r="O310" s="84"/>
      <c r="P310" s="225">
        <f>O310*H310</f>
        <v>0</v>
      </c>
      <c r="Q310" s="225">
        <v>0</v>
      </c>
      <c r="R310" s="225">
        <f>Q310*H310</f>
        <v>0</v>
      </c>
      <c r="S310" s="225">
        <v>0</v>
      </c>
      <c r="T310" s="226">
        <f>S310*H310</f>
        <v>0</v>
      </c>
      <c r="AR310" s="227" t="s">
        <v>146</v>
      </c>
      <c r="AT310" s="227" t="s">
        <v>141</v>
      </c>
      <c r="AU310" s="227" t="s">
        <v>83</v>
      </c>
      <c r="AY310" s="15" t="s">
        <v>139</v>
      </c>
      <c r="BE310" s="228">
        <f>IF(N310="základní",J310,0)</f>
        <v>0</v>
      </c>
      <c r="BF310" s="228">
        <f>IF(N310="snížená",J310,0)</f>
        <v>0</v>
      </c>
      <c r="BG310" s="228">
        <f>IF(N310="zákl. přenesená",J310,0)</f>
        <v>0</v>
      </c>
      <c r="BH310" s="228">
        <f>IF(N310="sníž. přenesená",J310,0)</f>
        <v>0</v>
      </c>
      <c r="BI310" s="228">
        <f>IF(N310="nulová",J310,0)</f>
        <v>0</v>
      </c>
      <c r="BJ310" s="15" t="s">
        <v>79</v>
      </c>
      <c r="BK310" s="228">
        <f>ROUND(I310*H310,2)</f>
        <v>0</v>
      </c>
      <c r="BL310" s="15" t="s">
        <v>146</v>
      </c>
      <c r="BM310" s="227" t="s">
        <v>532</v>
      </c>
    </row>
    <row r="311" s="1" customFormat="1" ht="24" customHeight="1">
      <c r="B311" s="36"/>
      <c r="C311" s="216" t="s">
        <v>533</v>
      </c>
      <c r="D311" s="216" t="s">
        <v>141</v>
      </c>
      <c r="E311" s="217" t="s">
        <v>534</v>
      </c>
      <c r="F311" s="218" t="s">
        <v>535</v>
      </c>
      <c r="G311" s="219" t="s">
        <v>201</v>
      </c>
      <c r="H311" s="220">
        <v>2</v>
      </c>
      <c r="I311" s="221"/>
      <c r="J311" s="222">
        <f>ROUND(I311*H311,2)</f>
        <v>0</v>
      </c>
      <c r="K311" s="218" t="s">
        <v>1</v>
      </c>
      <c r="L311" s="41"/>
      <c r="M311" s="223" t="s">
        <v>1</v>
      </c>
      <c r="N311" s="224" t="s">
        <v>39</v>
      </c>
      <c r="O311" s="84"/>
      <c r="P311" s="225">
        <f>O311*H311</f>
        <v>0</v>
      </c>
      <c r="Q311" s="225">
        <v>0</v>
      </c>
      <c r="R311" s="225">
        <f>Q311*H311</f>
        <v>0</v>
      </c>
      <c r="S311" s="225">
        <v>0</v>
      </c>
      <c r="T311" s="226">
        <f>S311*H311</f>
        <v>0</v>
      </c>
      <c r="AR311" s="227" t="s">
        <v>146</v>
      </c>
      <c r="AT311" s="227" t="s">
        <v>141</v>
      </c>
      <c r="AU311" s="227" t="s">
        <v>83</v>
      </c>
      <c r="AY311" s="15" t="s">
        <v>139</v>
      </c>
      <c r="BE311" s="228">
        <f>IF(N311="základní",J311,0)</f>
        <v>0</v>
      </c>
      <c r="BF311" s="228">
        <f>IF(N311="snížená",J311,0)</f>
        <v>0</v>
      </c>
      <c r="BG311" s="228">
        <f>IF(N311="zákl. přenesená",J311,0)</f>
        <v>0</v>
      </c>
      <c r="BH311" s="228">
        <f>IF(N311="sníž. přenesená",J311,0)</f>
        <v>0</v>
      </c>
      <c r="BI311" s="228">
        <f>IF(N311="nulová",J311,0)</f>
        <v>0</v>
      </c>
      <c r="BJ311" s="15" t="s">
        <v>79</v>
      </c>
      <c r="BK311" s="228">
        <f>ROUND(I311*H311,2)</f>
        <v>0</v>
      </c>
      <c r="BL311" s="15" t="s">
        <v>146</v>
      </c>
      <c r="BM311" s="227" t="s">
        <v>536</v>
      </c>
    </row>
    <row r="312" s="11" customFormat="1" ht="22.8" customHeight="1">
      <c r="B312" s="200"/>
      <c r="C312" s="201"/>
      <c r="D312" s="202" t="s">
        <v>73</v>
      </c>
      <c r="E312" s="214" t="s">
        <v>537</v>
      </c>
      <c r="F312" s="214" t="s">
        <v>538</v>
      </c>
      <c r="G312" s="201"/>
      <c r="H312" s="201"/>
      <c r="I312" s="204"/>
      <c r="J312" s="215">
        <f>BK312</f>
        <v>0</v>
      </c>
      <c r="K312" s="201"/>
      <c r="L312" s="206"/>
      <c r="M312" s="207"/>
      <c r="N312" s="208"/>
      <c r="O312" s="208"/>
      <c r="P312" s="209">
        <f>SUM(P313:P352)</f>
        <v>0</v>
      </c>
      <c r="Q312" s="208"/>
      <c r="R312" s="209">
        <f>SUM(R313:R352)</f>
        <v>0.13089500000000001</v>
      </c>
      <c r="S312" s="208"/>
      <c r="T312" s="210">
        <f>SUM(T313:T352)</f>
        <v>0.040180500000000001</v>
      </c>
      <c r="AR312" s="211" t="s">
        <v>83</v>
      </c>
      <c r="AT312" s="212" t="s">
        <v>73</v>
      </c>
      <c r="AU312" s="212" t="s">
        <v>79</v>
      </c>
      <c r="AY312" s="211" t="s">
        <v>139</v>
      </c>
      <c r="BK312" s="213">
        <f>SUM(BK313:BK352)</f>
        <v>0</v>
      </c>
    </row>
    <row r="313" s="1" customFormat="1" ht="24" customHeight="1">
      <c r="B313" s="36"/>
      <c r="C313" s="216" t="s">
        <v>539</v>
      </c>
      <c r="D313" s="216" t="s">
        <v>141</v>
      </c>
      <c r="E313" s="217" t="s">
        <v>540</v>
      </c>
      <c r="F313" s="218" t="s">
        <v>541</v>
      </c>
      <c r="G313" s="219" t="s">
        <v>180</v>
      </c>
      <c r="H313" s="220">
        <v>5.5</v>
      </c>
      <c r="I313" s="221"/>
      <c r="J313" s="222">
        <f>ROUND(I313*H313,2)</f>
        <v>0</v>
      </c>
      <c r="K313" s="218" t="s">
        <v>145</v>
      </c>
      <c r="L313" s="41"/>
      <c r="M313" s="223" t="s">
        <v>1</v>
      </c>
      <c r="N313" s="224" t="s">
        <v>39</v>
      </c>
      <c r="O313" s="84"/>
      <c r="P313" s="225">
        <f>O313*H313</f>
        <v>0</v>
      </c>
      <c r="Q313" s="225">
        <v>0</v>
      </c>
      <c r="R313" s="225">
        <f>Q313*H313</f>
        <v>0</v>
      </c>
      <c r="S313" s="225">
        <v>0.0021299999999999999</v>
      </c>
      <c r="T313" s="226">
        <f>S313*H313</f>
        <v>0.011715</v>
      </c>
      <c r="AR313" s="227" t="s">
        <v>146</v>
      </c>
      <c r="AT313" s="227" t="s">
        <v>141</v>
      </c>
      <c r="AU313" s="227" t="s">
        <v>83</v>
      </c>
      <c r="AY313" s="15" t="s">
        <v>139</v>
      </c>
      <c r="BE313" s="228">
        <f>IF(N313="základní",J313,0)</f>
        <v>0</v>
      </c>
      <c r="BF313" s="228">
        <f>IF(N313="snížená",J313,0)</f>
        <v>0</v>
      </c>
      <c r="BG313" s="228">
        <f>IF(N313="zákl. přenesená",J313,0)</f>
        <v>0</v>
      </c>
      <c r="BH313" s="228">
        <f>IF(N313="sníž. přenesená",J313,0)</f>
        <v>0</v>
      </c>
      <c r="BI313" s="228">
        <f>IF(N313="nulová",J313,0)</f>
        <v>0</v>
      </c>
      <c r="BJ313" s="15" t="s">
        <v>79</v>
      </c>
      <c r="BK313" s="228">
        <f>ROUND(I313*H313,2)</f>
        <v>0</v>
      </c>
      <c r="BL313" s="15" t="s">
        <v>146</v>
      </c>
      <c r="BM313" s="227" t="s">
        <v>542</v>
      </c>
    </row>
    <row r="314" s="12" customFormat="1">
      <c r="B314" s="229"/>
      <c r="C314" s="230"/>
      <c r="D314" s="231" t="s">
        <v>148</v>
      </c>
      <c r="E314" s="232" t="s">
        <v>1</v>
      </c>
      <c r="F314" s="233" t="s">
        <v>543</v>
      </c>
      <c r="G314" s="230"/>
      <c r="H314" s="234">
        <v>2</v>
      </c>
      <c r="I314" s="235"/>
      <c r="J314" s="230"/>
      <c r="K314" s="230"/>
      <c r="L314" s="236"/>
      <c r="M314" s="237"/>
      <c r="N314" s="238"/>
      <c r="O314" s="238"/>
      <c r="P314" s="238"/>
      <c r="Q314" s="238"/>
      <c r="R314" s="238"/>
      <c r="S314" s="238"/>
      <c r="T314" s="239"/>
      <c r="AT314" s="240" t="s">
        <v>148</v>
      </c>
      <c r="AU314" s="240" t="s">
        <v>83</v>
      </c>
      <c r="AV314" s="12" t="s">
        <v>83</v>
      </c>
      <c r="AW314" s="12" t="s">
        <v>31</v>
      </c>
      <c r="AX314" s="12" t="s">
        <v>74</v>
      </c>
      <c r="AY314" s="240" t="s">
        <v>139</v>
      </c>
    </row>
    <row r="315" s="12" customFormat="1">
      <c r="B315" s="229"/>
      <c r="C315" s="230"/>
      <c r="D315" s="231" t="s">
        <v>148</v>
      </c>
      <c r="E315" s="232" t="s">
        <v>1</v>
      </c>
      <c r="F315" s="233" t="s">
        <v>544</v>
      </c>
      <c r="G315" s="230"/>
      <c r="H315" s="234">
        <v>3.5</v>
      </c>
      <c r="I315" s="235"/>
      <c r="J315" s="230"/>
      <c r="K315" s="230"/>
      <c r="L315" s="236"/>
      <c r="M315" s="237"/>
      <c r="N315" s="238"/>
      <c r="O315" s="238"/>
      <c r="P315" s="238"/>
      <c r="Q315" s="238"/>
      <c r="R315" s="238"/>
      <c r="S315" s="238"/>
      <c r="T315" s="239"/>
      <c r="AT315" s="240" t="s">
        <v>148</v>
      </c>
      <c r="AU315" s="240" t="s">
        <v>83</v>
      </c>
      <c r="AV315" s="12" t="s">
        <v>83</v>
      </c>
      <c r="AW315" s="12" t="s">
        <v>31</v>
      </c>
      <c r="AX315" s="12" t="s">
        <v>74</v>
      </c>
      <c r="AY315" s="240" t="s">
        <v>139</v>
      </c>
    </row>
    <row r="316" s="13" customFormat="1">
      <c r="B316" s="251"/>
      <c r="C316" s="252"/>
      <c r="D316" s="231" t="s">
        <v>148</v>
      </c>
      <c r="E316" s="253" t="s">
        <v>1</v>
      </c>
      <c r="F316" s="254" t="s">
        <v>176</v>
      </c>
      <c r="G316" s="252"/>
      <c r="H316" s="255">
        <v>5.5</v>
      </c>
      <c r="I316" s="256"/>
      <c r="J316" s="252"/>
      <c r="K316" s="252"/>
      <c r="L316" s="257"/>
      <c r="M316" s="258"/>
      <c r="N316" s="259"/>
      <c r="O316" s="259"/>
      <c r="P316" s="259"/>
      <c r="Q316" s="259"/>
      <c r="R316" s="259"/>
      <c r="S316" s="259"/>
      <c r="T316" s="260"/>
      <c r="AT316" s="261" t="s">
        <v>148</v>
      </c>
      <c r="AU316" s="261" t="s">
        <v>83</v>
      </c>
      <c r="AV316" s="13" t="s">
        <v>154</v>
      </c>
      <c r="AW316" s="13" t="s">
        <v>31</v>
      </c>
      <c r="AX316" s="13" t="s">
        <v>79</v>
      </c>
      <c r="AY316" s="261" t="s">
        <v>139</v>
      </c>
    </row>
    <row r="317" s="1" customFormat="1" ht="16.5" customHeight="1">
      <c r="B317" s="36"/>
      <c r="C317" s="216" t="s">
        <v>545</v>
      </c>
      <c r="D317" s="216" t="s">
        <v>141</v>
      </c>
      <c r="E317" s="217" t="s">
        <v>546</v>
      </c>
      <c r="F317" s="218" t="s">
        <v>547</v>
      </c>
      <c r="G317" s="219" t="s">
        <v>180</v>
      </c>
      <c r="H317" s="220">
        <v>52.950000000000003</v>
      </c>
      <c r="I317" s="221"/>
      <c r="J317" s="222">
        <f>ROUND(I317*H317,2)</f>
        <v>0</v>
      </c>
      <c r="K317" s="218" t="s">
        <v>145</v>
      </c>
      <c r="L317" s="41"/>
      <c r="M317" s="223" t="s">
        <v>1</v>
      </c>
      <c r="N317" s="224" t="s">
        <v>39</v>
      </c>
      <c r="O317" s="84"/>
      <c r="P317" s="225">
        <f>O317*H317</f>
        <v>0</v>
      </c>
      <c r="Q317" s="225">
        <v>0</v>
      </c>
      <c r="R317" s="225">
        <f>Q317*H317</f>
        <v>0</v>
      </c>
      <c r="S317" s="225">
        <v>0.00029</v>
      </c>
      <c r="T317" s="226">
        <f>S317*H317</f>
        <v>0.015355500000000001</v>
      </c>
      <c r="AR317" s="227" t="s">
        <v>146</v>
      </c>
      <c r="AT317" s="227" t="s">
        <v>141</v>
      </c>
      <c r="AU317" s="227" t="s">
        <v>83</v>
      </c>
      <c r="AY317" s="15" t="s">
        <v>139</v>
      </c>
      <c r="BE317" s="228">
        <f>IF(N317="základní",J317,0)</f>
        <v>0</v>
      </c>
      <c r="BF317" s="228">
        <f>IF(N317="snížená",J317,0)</f>
        <v>0</v>
      </c>
      <c r="BG317" s="228">
        <f>IF(N317="zákl. přenesená",J317,0)</f>
        <v>0</v>
      </c>
      <c r="BH317" s="228">
        <f>IF(N317="sníž. přenesená",J317,0)</f>
        <v>0</v>
      </c>
      <c r="BI317" s="228">
        <f>IF(N317="nulová",J317,0)</f>
        <v>0</v>
      </c>
      <c r="BJ317" s="15" t="s">
        <v>79</v>
      </c>
      <c r="BK317" s="228">
        <f>ROUND(I317*H317,2)</f>
        <v>0</v>
      </c>
      <c r="BL317" s="15" t="s">
        <v>146</v>
      </c>
      <c r="BM317" s="227" t="s">
        <v>548</v>
      </c>
    </row>
    <row r="318" s="12" customFormat="1">
      <c r="B318" s="229"/>
      <c r="C318" s="230"/>
      <c r="D318" s="231" t="s">
        <v>148</v>
      </c>
      <c r="E318" s="232" t="s">
        <v>1</v>
      </c>
      <c r="F318" s="233" t="s">
        <v>549</v>
      </c>
      <c r="G318" s="230"/>
      <c r="H318" s="234">
        <v>31.300000000000001</v>
      </c>
      <c r="I318" s="235"/>
      <c r="J318" s="230"/>
      <c r="K318" s="230"/>
      <c r="L318" s="236"/>
      <c r="M318" s="237"/>
      <c r="N318" s="238"/>
      <c r="O318" s="238"/>
      <c r="P318" s="238"/>
      <c r="Q318" s="238"/>
      <c r="R318" s="238"/>
      <c r="S318" s="238"/>
      <c r="T318" s="239"/>
      <c r="AT318" s="240" t="s">
        <v>148</v>
      </c>
      <c r="AU318" s="240" t="s">
        <v>83</v>
      </c>
      <c r="AV318" s="12" t="s">
        <v>83</v>
      </c>
      <c r="AW318" s="12" t="s">
        <v>31</v>
      </c>
      <c r="AX318" s="12" t="s">
        <v>74</v>
      </c>
      <c r="AY318" s="240" t="s">
        <v>139</v>
      </c>
    </row>
    <row r="319" s="12" customFormat="1">
      <c r="B319" s="229"/>
      <c r="C319" s="230"/>
      <c r="D319" s="231" t="s">
        <v>148</v>
      </c>
      <c r="E319" s="232" t="s">
        <v>1</v>
      </c>
      <c r="F319" s="233" t="s">
        <v>550</v>
      </c>
      <c r="G319" s="230"/>
      <c r="H319" s="234">
        <v>21.649999999999999</v>
      </c>
      <c r="I319" s="235"/>
      <c r="J319" s="230"/>
      <c r="K319" s="230"/>
      <c r="L319" s="236"/>
      <c r="M319" s="237"/>
      <c r="N319" s="238"/>
      <c r="O319" s="238"/>
      <c r="P319" s="238"/>
      <c r="Q319" s="238"/>
      <c r="R319" s="238"/>
      <c r="S319" s="238"/>
      <c r="T319" s="239"/>
      <c r="AT319" s="240" t="s">
        <v>148</v>
      </c>
      <c r="AU319" s="240" t="s">
        <v>83</v>
      </c>
      <c r="AV319" s="12" t="s">
        <v>83</v>
      </c>
      <c r="AW319" s="12" t="s">
        <v>31</v>
      </c>
      <c r="AX319" s="12" t="s">
        <v>74</v>
      </c>
      <c r="AY319" s="240" t="s">
        <v>139</v>
      </c>
    </row>
    <row r="320" s="13" customFormat="1">
      <c r="B320" s="251"/>
      <c r="C320" s="252"/>
      <c r="D320" s="231" t="s">
        <v>148</v>
      </c>
      <c r="E320" s="253" t="s">
        <v>1</v>
      </c>
      <c r="F320" s="254" t="s">
        <v>176</v>
      </c>
      <c r="G320" s="252"/>
      <c r="H320" s="255">
        <v>52.950000000000003</v>
      </c>
      <c r="I320" s="256"/>
      <c r="J320" s="252"/>
      <c r="K320" s="252"/>
      <c r="L320" s="257"/>
      <c r="M320" s="258"/>
      <c r="N320" s="259"/>
      <c r="O320" s="259"/>
      <c r="P320" s="259"/>
      <c r="Q320" s="259"/>
      <c r="R320" s="259"/>
      <c r="S320" s="259"/>
      <c r="T320" s="260"/>
      <c r="AT320" s="261" t="s">
        <v>148</v>
      </c>
      <c r="AU320" s="261" t="s">
        <v>83</v>
      </c>
      <c r="AV320" s="13" t="s">
        <v>154</v>
      </c>
      <c r="AW320" s="13" t="s">
        <v>31</v>
      </c>
      <c r="AX320" s="13" t="s">
        <v>79</v>
      </c>
      <c r="AY320" s="261" t="s">
        <v>139</v>
      </c>
    </row>
    <row r="321" s="1" customFormat="1" ht="24" customHeight="1">
      <c r="B321" s="36"/>
      <c r="C321" s="216" t="s">
        <v>551</v>
      </c>
      <c r="D321" s="216" t="s">
        <v>141</v>
      </c>
      <c r="E321" s="217" t="s">
        <v>552</v>
      </c>
      <c r="F321" s="218" t="s">
        <v>553</v>
      </c>
      <c r="G321" s="219" t="s">
        <v>180</v>
      </c>
      <c r="H321" s="220">
        <v>65</v>
      </c>
      <c r="I321" s="221"/>
      <c r="J321" s="222">
        <f>ROUND(I321*H321,2)</f>
        <v>0</v>
      </c>
      <c r="K321" s="218" t="s">
        <v>145</v>
      </c>
      <c r="L321" s="41"/>
      <c r="M321" s="223" t="s">
        <v>1</v>
      </c>
      <c r="N321" s="224" t="s">
        <v>39</v>
      </c>
      <c r="O321" s="84"/>
      <c r="P321" s="225">
        <f>O321*H321</f>
        <v>0</v>
      </c>
      <c r="Q321" s="225">
        <v>0.00077999999999999999</v>
      </c>
      <c r="R321" s="225">
        <f>Q321*H321</f>
        <v>0.050700000000000002</v>
      </c>
      <c r="S321" s="225">
        <v>0</v>
      </c>
      <c r="T321" s="226">
        <f>S321*H321</f>
        <v>0</v>
      </c>
      <c r="AR321" s="227" t="s">
        <v>146</v>
      </c>
      <c r="AT321" s="227" t="s">
        <v>141</v>
      </c>
      <c r="AU321" s="227" t="s">
        <v>83</v>
      </c>
      <c r="AY321" s="15" t="s">
        <v>139</v>
      </c>
      <c r="BE321" s="228">
        <f>IF(N321="základní",J321,0)</f>
        <v>0</v>
      </c>
      <c r="BF321" s="228">
        <f>IF(N321="snížená",J321,0)</f>
        <v>0</v>
      </c>
      <c r="BG321" s="228">
        <f>IF(N321="zákl. přenesená",J321,0)</f>
        <v>0</v>
      </c>
      <c r="BH321" s="228">
        <f>IF(N321="sníž. přenesená",J321,0)</f>
        <v>0</v>
      </c>
      <c r="BI321" s="228">
        <f>IF(N321="nulová",J321,0)</f>
        <v>0</v>
      </c>
      <c r="BJ321" s="15" t="s">
        <v>79</v>
      </c>
      <c r="BK321" s="228">
        <f>ROUND(I321*H321,2)</f>
        <v>0</v>
      </c>
      <c r="BL321" s="15" t="s">
        <v>146</v>
      </c>
      <c r="BM321" s="227" t="s">
        <v>554</v>
      </c>
    </row>
    <row r="322" s="12" customFormat="1">
      <c r="B322" s="229"/>
      <c r="C322" s="230"/>
      <c r="D322" s="231" t="s">
        <v>148</v>
      </c>
      <c r="E322" s="232" t="s">
        <v>1</v>
      </c>
      <c r="F322" s="233" t="s">
        <v>555</v>
      </c>
      <c r="G322" s="230"/>
      <c r="H322" s="234">
        <v>21.050000000000001</v>
      </c>
      <c r="I322" s="235"/>
      <c r="J322" s="230"/>
      <c r="K322" s="230"/>
      <c r="L322" s="236"/>
      <c r="M322" s="237"/>
      <c r="N322" s="238"/>
      <c r="O322" s="238"/>
      <c r="P322" s="238"/>
      <c r="Q322" s="238"/>
      <c r="R322" s="238"/>
      <c r="S322" s="238"/>
      <c r="T322" s="239"/>
      <c r="AT322" s="240" t="s">
        <v>148</v>
      </c>
      <c r="AU322" s="240" t="s">
        <v>83</v>
      </c>
      <c r="AV322" s="12" t="s">
        <v>83</v>
      </c>
      <c r="AW322" s="12" t="s">
        <v>31</v>
      </c>
      <c r="AX322" s="12" t="s">
        <v>74</v>
      </c>
      <c r="AY322" s="240" t="s">
        <v>139</v>
      </c>
    </row>
    <row r="323" s="12" customFormat="1">
      <c r="B323" s="229"/>
      <c r="C323" s="230"/>
      <c r="D323" s="231" t="s">
        <v>148</v>
      </c>
      <c r="E323" s="232" t="s">
        <v>1</v>
      </c>
      <c r="F323" s="233" t="s">
        <v>556</v>
      </c>
      <c r="G323" s="230"/>
      <c r="H323" s="234">
        <v>27.5</v>
      </c>
      <c r="I323" s="235"/>
      <c r="J323" s="230"/>
      <c r="K323" s="230"/>
      <c r="L323" s="236"/>
      <c r="M323" s="237"/>
      <c r="N323" s="238"/>
      <c r="O323" s="238"/>
      <c r="P323" s="238"/>
      <c r="Q323" s="238"/>
      <c r="R323" s="238"/>
      <c r="S323" s="238"/>
      <c r="T323" s="239"/>
      <c r="AT323" s="240" t="s">
        <v>148</v>
      </c>
      <c r="AU323" s="240" t="s">
        <v>83</v>
      </c>
      <c r="AV323" s="12" t="s">
        <v>83</v>
      </c>
      <c r="AW323" s="12" t="s">
        <v>31</v>
      </c>
      <c r="AX323" s="12" t="s">
        <v>74</v>
      </c>
      <c r="AY323" s="240" t="s">
        <v>139</v>
      </c>
    </row>
    <row r="324" s="12" customFormat="1">
      <c r="B324" s="229"/>
      <c r="C324" s="230"/>
      <c r="D324" s="231" t="s">
        <v>148</v>
      </c>
      <c r="E324" s="232" t="s">
        <v>1</v>
      </c>
      <c r="F324" s="233" t="s">
        <v>557</v>
      </c>
      <c r="G324" s="230"/>
      <c r="H324" s="234">
        <v>16.449999999999999</v>
      </c>
      <c r="I324" s="235"/>
      <c r="J324" s="230"/>
      <c r="K324" s="230"/>
      <c r="L324" s="236"/>
      <c r="M324" s="237"/>
      <c r="N324" s="238"/>
      <c r="O324" s="238"/>
      <c r="P324" s="238"/>
      <c r="Q324" s="238"/>
      <c r="R324" s="238"/>
      <c r="S324" s="238"/>
      <c r="T324" s="239"/>
      <c r="AT324" s="240" t="s">
        <v>148</v>
      </c>
      <c r="AU324" s="240" t="s">
        <v>83</v>
      </c>
      <c r="AV324" s="12" t="s">
        <v>83</v>
      </c>
      <c r="AW324" s="12" t="s">
        <v>31</v>
      </c>
      <c r="AX324" s="12" t="s">
        <v>74</v>
      </c>
      <c r="AY324" s="240" t="s">
        <v>139</v>
      </c>
    </row>
    <row r="325" s="13" customFormat="1">
      <c r="B325" s="251"/>
      <c r="C325" s="252"/>
      <c r="D325" s="231" t="s">
        <v>148</v>
      </c>
      <c r="E325" s="253" t="s">
        <v>1</v>
      </c>
      <c r="F325" s="254" t="s">
        <v>176</v>
      </c>
      <c r="G325" s="252"/>
      <c r="H325" s="255">
        <v>65</v>
      </c>
      <c r="I325" s="256"/>
      <c r="J325" s="252"/>
      <c r="K325" s="252"/>
      <c r="L325" s="257"/>
      <c r="M325" s="258"/>
      <c r="N325" s="259"/>
      <c r="O325" s="259"/>
      <c r="P325" s="259"/>
      <c r="Q325" s="259"/>
      <c r="R325" s="259"/>
      <c r="S325" s="259"/>
      <c r="T325" s="260"/>
      <c r="AT325" s="261" t="s">
        <v>148</v>
      </c>
      <c r="AU325" s="261" t="s">
        <v>83</v>
      </c>
      <c r="AV325" s="13" t="s">
        <v>154</v>
      </c>
      <c r="AW325" s="13" t="s">
        <v>31</v>
      </c>
      <c r="AX325" s="13" t="s">
        <v>79</v>
      </c>
      <c r="AY325" s="261" t="s">
        <v>139</v>
      </c>
    </row>
    <row r="326" s="1" customFormat="1" ht="24" customHeight="1">
      <c r="B326" s="36"/>
      <c r="C326" s="216" t="s">
        <v>558</v>
      </c>
      <c r="D326" s="216" t="s">
        <v>141</v>
      </c>
      <c r="E326" s="217" t="s">
        <v>559</v>
      </c>
      <c r="F326" s="218" t="s">
        <v>560</v>
      </c>
      <c r="G326" s="219" t="s">
        <v>180</v>
      </c>
      <c r="H326" s="220">
        <v>32.899999999999999</v>
      </c>
      <c r="I326" s="221"/>
      <c r="J326" s="222">
        <f>ROUND(I326*H326,2)</f>
        <v>0</v>
      </c>
      <c r="K326" s="218" t="s">
        <v>145</v>
      </c>
      <c r="L326" s="41"/>
      <c r="M326" s="223" t="s">
        <v>1</v>
      </c>
      <c r="N326" s="224" t="s">
        <v>39</v>
      </c>
      <c r="O326" s="84"/>
      <c r="P326" s="225">
        <f>O326*H326</f>
        <v>0</v>
      </c>
      <c r="Q326" s="225">
        <v>0.00096000000000000002</v>
      </c>
      <c r="R326" s="225">
        <f>Q326*H326</f>
        <v>0.031584000000000001</v>
      </c>
      <c r="S326" s="225">
        <v>0</v>
      </c>
      <c r="T326" s="226">
        <f>S326*H326</f>
        <v>0</v>
      </c>
      <c r="AR326" s="227" t="s">
        <v>146</v>
      </c>
      <c r="AT326" s="227" t="s">
        <v>141</v>
      </c>
      <c r="AU326" s="227" t="s">
        <v>83</v>
      </c>
      <c r="AY326" s="15" t="s">
        <v>139</v>
      </c>
      <c r="BE326" s="228">
        <f>IF(N326="základní",J326,0)</f>
        <v>0</v>
      </c>
      <c r="BF326" s="228">
        <f>IF(N326="snížená",J326,0)</f>
        <v>0</v>
      </c>
      <c r="BG326" s="228">
        <f>IF(N326="zákl. přenesená",J326,0)</f>
        <v>0</v>
      </c>
      <c r="BH326" s="228">
        <f>IF(N326="sníž. přenesená",J326,0)</f>
        <v>0</v>
      </c>
      <c r="BI326" s="228">
        <f>IF(N326="nulová",J326,0)</f>
        <v>0</v>
      </c>
      <c r="BJ326" s="15" t="s">
        <v>79</v>
      </c>
      <c r="BK326" s="228">
        <f>ROUND(I326*H326,2)</f>
        <v>0</v>
      </c>
      <c r="BL326" s="15" t="s">
        <v>146</v>
      </c>
      <c r="BM326" s="227" t="s">
        <v>561</v>
      </c>
    </row>
    <row r="327" s="12" customFormat="1">
      <c r="B327" s="229"/>
      <c r="C327" s="230"/>
      <c r="D327" s="231" t="s">
        <v>148</v>
      </c>
      <c r="E327" s="232" t="s">
        <v>1</v>
      </c>
      <c r="F327" s="233" t="s">
        <v>562</v>
      </c>
      <c r="G327" s="230"/>
      <c r="H327" s="234">
        <v>14.300000000000001</v>
      </c>
      <c r="I327" s="235"/>
      <c r="J327" s="230"/>
      <c r="K327" s="230"/>
      <c r="L327" s="236"/>
      <c r="M327" s="237"/>
      <c r="N327" s="238"/>
      <c r="O327" s="238"/>
      <c r="P327" s="238"/>
      <c r="Q327" s="238"/>
      <c r="R327" s="238"/>
      <c r="S327" s="238"/>
      <c r="T327" s="239"/>
      <c r="AT327" s="240" t="s">
        <v>148</v>
      </c>
      <c r="AU327" s="240" t="s">
        <v>83</v>
      </c>
      <c r="AV327" s="12" t="s">
        <v>83</v>
      </c>
      <c r="AW327" s="12" t="s">
        <v>31</v>
      </c>
      <c r="AX327" s="12" t="s">
        <v>74</v>
      </c>
      <c r="AY327" s="240" t="s">
        <v>139</v>
      </c>
    </row>
    <row r="328" s="12" customFormat="1">
      <c r="B328" s="229"/>
      <c r="C328" s="230"/>
      <c r="D328" s="231" t="s">
        <v>148</v>
      </c>
      <c r="E328" s="232" t="s">
        <v>1</v>
      </c>
      <c r="F328" s="233" t="s">
        <v>563</v>
      </c>
      <c r="G328" s="230"/>
      <c r="H328" s="234">
        <v>18.600000000000001</v>
      </c>
      <c r="I328" s="235"/>
      <c r="J328" s="230"/>
      <c r="K328" s="230"/>
      <c r="L328" s="236"/>
      <c r="M328" s="237"/>
      <c r="N328" s="238"/>
      <c r="O328" s="238"/>
      <c r="P328" s="238"/>
      <c r="Q328" s="238"/>
      <c r="R328" s="238"/>
      <c r="S328" s="238"/>
      <c r="T328" s="239"/>
      <c r="AT328" s="240" t="s">
        <v>148</v>
      </c>
      <c r="AU328" s="240" t="s">
        <v>83</v>
      </c>
      <c r="AV328" s="12" t="s">
        <v>83</v>
      </c>
      <c r="AW328" s="12" t="s">
        <v>31</v>
      </c>
      <c r="AX328" s="12" t="s">
        <v>74</v>
      </c>
      <c r="AY328" s="240" t="s">
        <v>139</v>
      </c>
    </row>
    <row r="329" s="13" customFormat="1">
      <c r="B329" s="251"/>
      <c r="C329" s="252"/>
      <c r="D329" s="231" t="s">
        <v>148</v>
      </c>
      <c r="E329" s="253" t="s">
        <v>1</v>
      </c>
      <c r="F329" s="254" t="s">
        <v>176</v>
      </c>
      <c r="G329" s="252"/>
      <c r="H329" s="255">
        <v>32.899999999999999</v>
      </c>
      <c r="I329" s="256"/>
      <c r="J329" s="252"/>
      <c r="K329" s="252"/>
      <c r="L329" s="257"/>
      <c r="M329" s="258"/>
      <c r="N329" s="259"/>
      <c r="O329" s="259"/>
      <c r="P329" s="259"/>
      <c r="Q329" s="259"/>
      <c r="R329" s="259"/>
      <c r="S329" s="259"/>
      <c r="T329" s="260"/>
      <c r="AT329" s="261" t="s">
        <v>148</v>
      </c>
      <c r="AU329" s="261" t="s">
        <v>83</v>
      </c>
      <c r="AV329" s="13" t="s">
        <v>154</v>
      </c>
      <c r="AW329" s="13" t="s">
        <v>31</v>
      </c>
      <c r="AX329" s="13" t="s">
        <v>79</v>
      </c>
      <c r="AY329" s="261" t="s">
        <v>139</v>
      </c>
    </row>
    <row r="330" s="1" customFormat="1" ht="24" customHeight="1">
      <c r="B330" s="36"/>
      <c r="C330" s="216" t="s">
        <v>564</v>
      </c>
      <c r="D330" s="216" t="s">
        <v>141</v>
      </c>
      <c r="E330" s="217" t="s">
        <v>565</v>
      </c>
      <c r="F330" s="218" t="s">
        <v>566</v>
      </c>
      <c r="G330" s="219" t="s">
        <v>180</v>
      </c>
      <c r="H330" s="220">
        <v>8.3000000000000007</v>
      </c>
      <c r="I330" s="221"/>
      <c r="J330" s="222">
        <f>ROUND(I330*H330,2)</f>
        <v>0</v>
      </c>
      <c r="K330" s="218" t="s">
        <v>145</v>
      </c>
      <c r="L330" s="41"/>
      <c r="M330" s="223" t="s">
        <v>1</v>
      </c>
      <c r="N330" s="224" t="s">
        <v>39</v>
      </c>
      <c r="O330" s="84"/>
      <c r="P330" s="225">
        <f>O330*H330</f>
        <v>0</v>
      </c>
      <c r="Q330" s="225">
        <v>0.00125</v>
      </c>
      <c r="R330" s="225">
        <f>Q330*H330</f>
        <v>0.010375000000000001</v>
      </c>
      <c r="S330" s="225">
        <v>0</v>
      </c>
      <c r="T330" s="226">
        <f>S330*H330</f>
        <v>0</v>
      </c>
      <c r="AR330" s="227" t="s">
        <v>146</v>
      </c>
      <c r="AT330" s="227" t="s">
        <v>141</v>
      </c>
      <c r="AU330" s="227" t="s">
        <v>83</v>
      </c>
      <c r="AY330" s="15" t="s">
        <v>139</v>
      </c>
      <c r="BE330" s="228">
        <f>IF(N330="základní",J330,0)</f>
        <v>0</v>
      </c>
      <c r="BF330" s="228">
        <f>IF(N330="snížená",J330,0)</f>
        <v>0</v>
      </c>
      <c r="BG330" s="228">
        <f>IF(N330="zákl. přenesená",J330,0)</f>
        <v>0</v>
      </c>
      <c r="BH330" s="228">
        <f>IF(N330="sníž. přenesená",J330,0)</f>
        <v>0</v>
      </c>
      <c r="BI330" s="228">
        <f>IF(N330="nulová",J330,0)</f>
        <v>0</v>
      </c>
      <c r="BJ330" s="15" t="s">
        <v>79</v>
      </c>
      <c r="BK330" s="228">
        <f>ROUND(I330*H330,2)</f>
        <v>0</v>
      </c>
      <c r="BL330" s="15" t="s">
        <v>146</v>
      </c>
      <c r="BM330" s="227" t="s">
        <v>567</v>
      </c>
    </row>
    <row r="331" s="12" customFormat="1">
      <c r="B331" s="229"/>
      <c r="C331" s="230"/>
      <c r="D331" s="231" t="s">
        <v>148</v>
      </c>
      <c r="E331" s="232" t="s">
        <v>1</v>
      </c>
      <c r="F331" s="233" t="s">
        <v>568</v>
      </c>
      <c r="G331" s="230"/>
      <c r="H331" s="234">
        <v>8.3000000000000007</v>
      </c>
      <c r="I331" s="235"/>
      <c r="J331" s="230"/>
      <c r="K331" s="230"/>
      <c r="L331" s="236"/>
      <c r="M331" s="237"/>
      <c r="N331" s="238"/>
      <c r="O331" s="238"/>
      <c r="P331" s="238"/>
      <c r="Q331" s="238"/>
      <c r="R331" s="238"/>
      <c r="S331" s="238"/>
      <c r="T331" s="239"/>
      <c r="AT331" s="240" t="s">
        <v>148</v>
      </c>
      <c r="AU331" s="240" t="s">
        <v>83</v>
      </c>
      <c r="AV331" s="12" t="s">
        <v>83</v>
      </c>
      <c r="AW331" s="12" t="s">
        <v>31</v>
      </c>
      <c r="AX331" s="12" t="s">
        <v>79</v>
      </c>
      <c r="AY331" s="240" t="s">
        <v>139</v>
      </c>
    </row>
    <row r="332" s="1" customFormat="1" ht="48" customHeight="1">
      <c r="B332" s="36"/>
      <c r="C332" s="216" t="s">
        <v>569</v>
      </c>
      <c r="D332" s="216" t="s">
        <v>141</v>
      </c>
      <c r="E332" s="217" t="s">
        <v>570</v>
      </c>
      <c r="F332" s="218" t="s">
        <v>571</v>
      </c>
      <c r="G332" s="219" t="s">
        <v>180</v>
      </c>
      <c r="H332" s="220">
        <v>65</v>
      </c>
      <c r="I332" s="221"/>
      <c r="J332" s="222">
        <f>ROUND(I332*H332,2)</f>
        <v>0</v>
      </c>
      <c r="K332" s="218" t="s">
        <v>145</v>
      </c>
      <c r="L332" s="41"/>
      <c r="M332" s="223" t="s">
        <v>1</v>
      </c>
      <c r="N332" s="224" t="s">
        <v>39</v>
      </c>
      <c r="O332" s="84"/>
      <c r="P332" s="225">
        <f>O332*H332</f>
        <v>0</v>
      </c>
      <c r="Q332" s="225">
        <v>6.9999999999999994E-05</v>
      </c>
      <c r="R332" s="225">
        <f>Q332*H332</f>
        <v>0.0045499999999999994</v>
      </c>
      <c r="S332" s="225">
        <v>0</v>
      </c>
      <c r="T332" s="226">
        <f>S332*H332</f>
        <v>0</v>
      </c>
      <c r="AR332" s="227" t="s">
        <v>146</v>
      </c>
      <c r="AT332" s="227" t="s">
        <v>141</v>
      </c>
      <c r="AU332" s="227" t="s">
        <v>83</v>
      </c>
      <c r="AY332" s="15" t="s">
        <v>139</v>
      </c>
      <c r="BE332" s="228">
        <f>IF(N332="základní",J332,0)</f>
        <v>0</v>
      </c>
      <c r="BF332" s="228">
        <f>IF(N332="snížená",J332,0)</f>
        <v>0</v>
      </c>
      <c r="BG332" s="228">
        <f>IF(N332="zákl. přenesená",J332,0)</f>
        <v>0</v>
      </c>
      <c r="BH332" s="228">
        <f>IF(N332="sníž. přenesená",J332,0)</f>
        <v>0</v>
      </c>
      <c r="BI332" s="228">
        <f>IF(N332="nulová",J332,0)</f>
        <v>0</v>
      </c>
      <c r="BJ332" s="15" t="s">
        <v>79</v>
      </c>
      <c r="BK332" s="228">
        <f>ROUND(I332*H332,2)</f>
        <v>0</v>
      </c>
      <c r="BL332" s="15" t="s">
        <v>146</v>
      </c>
      <c r="BM332" s="227" t="s">
        <v>572</v>
      </c>
    </row>
    <row r="333" s="1" customFormat="1" ht="48" customHeight="1">
      <c r="B333" s="36"/>
      <c r="C333" s="216" t="s">
        <v>573</v>
      </c>
      <c r="D333" s="216" t="s">
        <v>141</v>
      </c>
      <c r="E333" s="217" t="s">
        <v>574</v>
      </c>
      <c r="F333" s="218" t="s">
        <v>575</v>
      </c>
      <c r="G333" s="219" t="s">
        <v>180</v>
      </c>
      <c r="H333" s="220">
        <v>41.200000000000003</v>
      </c>
      <c r="I333" s="221"/>
      <c r="J333" s="222">
        <f>ROUND(I333*H333,2)</f>
        <v>0</v>
      </c>
      <c r="K333" s="218" t="s">
        <v>145</v>
      </c>
      <c r="L333" s="41"/>
      <c r="M333" s="223" t="s">
        <v>1</v>
      </c>
      <c r="N333" s="224" t="s">
        <v>39</v>
      </c>
      <c r="O333" s="84"/>
      <c r="P333" s="225">
        <f>O333*H333</f>
        <v>0</v>
      </c>
      <c r="Q333" s="225">
        <v>9.0000000000000006E-05</v>
      </c>
      <c r="R333" s="225">
        <f>Q333*H333</f>
        <v>0.0037080000000000004</v>
      </c>
      <c r="S333" s="225">
        <v>0</v>
      </c>
      <c r="T333" s="226">
        <f>S333*H333</f>
        <v>0</v>
      </c>
      <c r="AR333" s="227" t="s">
        <v>146</v>
      </c>
      <c r="AT333" s="227" t="s">
        <v>141</v>
      </c>
      <c r="AU333" s="227" t="s">
        <v>83</v>
      </c>
      <c r="AY333" s="15" t="s">
        <v>139</v>
      </c>
      <c r="BE333" s="228">
        <f>IF(N333="základní",J333,0)</f>
        <v>0</v>
      </c>
      <c r="BF333" s="228">
        <f>IF(N333="snížená",J333,0)</f>
        <v>0</v>
      </c>
      <c r="BG333" s="228">
        <f>IF(N333="zákl. přenesená",J333,0)</f>
        <v>0</v>
      </c>
      <c r="BH333" s="228">
        <f>IF(N333="sníž. přenesená",J333,0)</f>
        <v>0</v>
      </c>
      <c r="BI333" s="228">
        <f>IF(N333="nulová",J333,0)</f>
        <v>0</v>
      </c>
      <c r="BJ333" s="15" t="s">
        <v>79</v>
      </c>
      <c r="BK333" s="228">
        <f>ROUND(I333*H333,2)</f>
        <v>0</v>
      </c>
      <c r="BL333" s="15" t="s">
        <v>146</v>
      </c>
      <c r="BM333" s="227" t="s">
        <v>576</v>
      </c>
    </row>
    <row r="334" s="12" customFormat="1">
      <c r="B334" s="229"/>
      <c r="C334" s="230"/>
      <c r="D334" s="231" t="s">
        <v>148</v>
      </c>
      <c r="E334" s="232" t="s">
        <v>1</v>
      </c>
      <c r="F334" s="233" t="s">
        <v>577</v>
      </c>
      <c r="G334" s="230"/>
      <c r="H334" s="234">
        <v>41.200000000000003</v>
      </c>
      <c r="I334" s="235"/>
      <c r="J334" s="230"/>
      <c r="K334" s="230"/>
      <c r="L334" s="236"/>
      <c r="M334" s="237"/>
      <c r="N334" s="238"/>
      <c r="O334" s="238"/>
      <c r="P334" s="238"/>
      <c r="Q334" s="238"/>
      <c r="R334" s="238"/>
      <c r="S334" s="238"/>
      <c r="T334" s="239"/>
      <c r="AT334" s="240" t="s">
        <v>148</v>
      </c>
      <c r="AU334" s="240" t="s">
        <v>83</v>
      </c>
      <c r="AV334" s="12" t="s">
        <v>83</v>
      </c>
      <c r="AW334" s="12" t="s">
        <v>31</v>
      </c>
      <c r="AX334" s="12" t="s">
        <v>79</v>
      </c>
      <c r="AY334" s="240" t="s">
        <v>139</v>
      </c>
    </row>
    <row r="335" s="1" customFormat="1" ht="16.5" customHeight="1">
      <c r="B335" s="36"/>
      <c r="C335" s="216" t="s">
        <v>578</v>
      </c>
      <c r="D335" s="216" t="s">
        <v>141</v>
      </c>
      <c r="E335" s="217" t="s">
        <v>579</v>
      </c>
      <c r="F335" s="218" t="s">
        <v>580</v>
      </c>
      <c r="G335" s="219" t="s">
        <v>180</v>
      </c>
      <c r="H335" s="220">
        <v>12.300000000000001</v>
      </c>
      <c r="I335" s="221"/>
      <c r="J335" s="222">
        <f>ROUND(I335*H335,2)</f>
        <v>0</v>
      </c>
      <c r="K335" s="218" t="s">
        <v>145</v>
      </c>
      <c r="L335" s="41"/>
      <c r="M335" s="223" t="s">
        <v>1</v>
      </c>
      <c r="N335" s="224" t="s">
        <v>39</v>
      </c>
      <c r="O335" s="84"/>
      <c r="P335" s="225">
        <f>O335*H335</f>
        <v>0</v>
      </c>
      <c r="Q335" s="225">
        <v>0.00025999999999999998</v>
      </c>
      <c r="R335" s="225">
        <f>Q335*H335</f>
        <v>0.0031979999999999999</v>
      </c>
      <c r="S335" s="225">
        <v>0</v>
      </c>
      <c r="T335" s="226">
        <f>S335*H335</f>
        <v>0</v>
      </c>
      <c r="AR335" s="227" t="s">
        <v>146</v>
      </c>
      <c r="AT335" s="227" t="s">
        <v>141</v>
      </c>
      <c r="AU335" s="227" t="s">
        <v>83</v>
      </c>
      <c r="AY335" s="15" t="s">
        <v>139</v>
      </c>
      <c r="BE335" s="228">
        <f>IF(N335="základní",J335,0)</f>
        <v>0</v>
      </c>
      <c r="BF335" s="228">
        <f>IF(N335="snížená",J335,0)</f>
        <v>0</v>
      </c>
      <c r="BG335" s="228">
        <f>IF(N335="zákl. přenesená",J335,0)</f>
        <v>0</v>
      </c>
      <c r="BH335" s="228">
        <f>IF(N335="sníž. přenesená",J335,0)</f>
        <v>0</v>
      </c>
      <c r="BI335" s="228">
        <f>IF(N335="nulová",J335,0)</f>
        <v>0</v>
      </c>
      <c r="BJ335" s="15" t="s">
        <v>79</v>
      </c>
      <c r="BK335" s="228">
        <f>ROUND(I335*H335,2)</f>
        <v>0</v>
      </c>
      <c r="BL335" s="15" t="s">
        <v>146</v>
      </c>
      <c r="BM335" s="227" t="s">
        <v>581</v>
      </c>
    </row>
    <row r="336" s="12" customFormat="1">
      <c r="B336" s="229"/>
      <c r="C336" s="230"/>
      <c r="D336" s="231" t="s">
        <v>148</v>
      </c>
      <c r="E336" s="232" t="s">
        <v>1</v>
      </c>
      <c r="F336" s="233" t="s">
        <v>582</v>
      </c>
      <c r="G336" s="230"/>
      <c r="H336" s="234">
        <v>7.7999999999999998</v>
      </c>
      <c r="I336" s="235"/>
      <c r="J336" s="230"/>
      <c r="K336" s="230"/>
      <c r="L336" s="236"/>
      <c r="M336" s="237"/>
      <c r="N336" s="238"/>
      <c r="O336" s="238"/>
      <c r="P336" s="238"/>
      <c r="Q336" s="238"/>
      <c r="R336" s="238"/>
      <c r="S336" s="238"/>
      <c r="T336" s="239"/>
      <c r="AT336" s="240" t="s">
        <v>148</v>
      </c>
      <c r="AU336" s="240" t="s">
        <v>83</v>
      </c>
      <c r="AV336" s="12" t="s">
        <v>83</v>
      </c>
      <c r="AW336" s="12" t="s">
        <v>31</v>
      </c>
      <c r="AX336" s="12" t="s">
        <v>74</v>
      </c>
      <c r="AY336" s="240" t="s">
        <v>139</v>
      </c>
    </row>
    <row r="337" s="12" customFormat="1">
      <c r="B337" s="229"/>
      <c r="C337" s="230"/>
      <c r="D337" s="231" t="s">
        <v>148</v>
      </c>
      <c r="E337" s="232" t="s">
        <v>1</v>
      </c>
      <c r="F337" s="233" t="s">
        <v>583</v>
      </c>
      <c r="G337" s="230"/>
      <c r="H337" s="234">
        <v>4.5</v>
      </c>
      <c r="I337" s="235"/>
      <c r="J337" s="230"/>
      <c r="K337" s="230"/>
      <c r="L337" s="236"/>
      <c r="M337" s="237"/>
      <c r="N337" s="238"/>
      <c r="O337" s="238"/>
      <c r="P337" s="238"/>
      <c r="Q337" s="238"/>
      <c r="R337" s="238"/>
      <c r="S337" s="238"/>
      <c r="T337" s="239"/>
      <c r="AT337" s="240" t="s">
        <v>148</v>
      </c>
      <c r="AU337" s="240" t="s">
        <v>83</v>
      </c>
      <c r="AV337" s="12" t="s">
        <v>83</v>
      </c>
      <c r="AW337" s="12" t="s">
        <v>31</v>
      </c>
      <c r="AX337" s="12" t="s">
        <v>74</v>
      </c>
      <c r="AY337" s="240" t="s">
        <v>139</v>
      </c>
    </row>
    <row r="338" s="13" customFormat="1">
      <c r="B338" s="251"/>
      <c r="C338" s="252"/>
      <c r="D338" s="231" t="s">
        <v>148</v>
      </c>
      <c r="E338" s="253" t="s">
        <v>1</v>
      </c>
      <c r="F338" s="254" t="s">
        <v>176</v>
      </c>
      <c r="G338" s="252"/>
      <c r="H338" s="255">
        <v>12.300000000000001</v>
      </c>
      <c r="I338" s="256"/>
      <c r="J338" s="252"/>
      <c r="K338" s="252"/>
      <c r="L338" s="257"/>
      <c r="M338" s="258"/>
      <c r="N338" s="259"/>
      <c r="O338" s="259"/>
      <c r="P338" s="259"/>
      <c r="Q338" s="259"/>
      <c r="R338" s="259"/>
      <c r="S338" s="259"/>
      <c r="T338" s="260"/>
      <c r="AT338" s="261" t="s">
        <v>148</v>
      </c>
      <c r="AU338" s="261" t="s">
        <v>83</v>
      </c>
      <c r="AV338" s="13" t="s">
        <v>154</v>
      </c>
      <c r="AW338" s="13" t="s">
        <v>31</v>
      </c>
      <c r="AX338" s="13" t="s">
        <v>79</v>
      </c>
      <c r="AY338" s="261" t="s">
        <v>139</v>
      </c>
    </row>
    <row r="339" s="1" customFormat="1" ht="24" customHeight="1">
      <c r="B339" s="36"/>
      <c r="C339" s="216" t="s">
        <v>584</v>
      </c>
      <c r="D339" s="216" t="s">
        <v>141</v>
      </c>
      <c r="E339" s="217" t="s">
        <v>585</v>
      </c>
      <c r="F339" s="218" t="s">
        <v>586</v>
      </c>
      <c r="G339" s="219" t="s">
        <v>201</v>
      </c>
      <c r="H339" s="220">
        <v>52</v>
      </c>
      <c r="I339" s="221"/>
      <c r="J339" s="222">
        <f>ROUND(I339*H339,2)</f>
        <v>0</v>
      </c>
      <c r="K339" s="218" t="s">
        <v>145</v>
      </c>
      <c r="L339" s="41"/>
      <c r="M339" s="223" t="s">
        <v>1</v>
      </c>
      <c r="N339" s="224" t="s">
        <v>39</v>
      </c>
      <c r="O339" s="84"/>
      <c r="P339" s="225">
        <f>O339*H339</f>
        <v>0</v>
      </c>
      <c r="Q339" s="225">
        <v>0</v>
      </c>
      <c r="R339" s="225">
        <f>Q339*H339</f>
        <v>0</v>
      </c>
      <c r="S339" s="225">
        <v>0</v>
      </c>
      <c r="T339" s="226">
        <f>S339*H339</f>
        <v>0</v>
      </c>
      <c r="AR339" s="227" t="s">
        <v>146</v>
      </c>
      <c r="AT339" s="227" t="s">
        <v>141</v>
      </c>
      <c r="AU339" s="227" t="s">
        <v>83</v>
      </c>
      <c r="AY339" s="15" t="s">
        <v>139</v>
      </c>
      <c r="BE339" s="228">
        <f>IF(N339="základní",J339,0)</f>
        <v>0</v>
      </c>
      <c r="BF339" s="228">
        <f>IF(N339="snížená",J339,0)</f>
        <v>0</v>
      </c>
      <c r="BG339" s="228">
        <f>IF(N339="zákl. přenesená",J339,0)</f>
        <v>0</v>
      </c>
      <c r="BH339" s="228">
        <f>IF(N339="sníž. přenesená",J339,0)</f>
        <v>0</v>
      </c>
      <c r="BI339" s="228">
        <f>IF(N339="nulová",J339,0)</f>
        <v>0</v>
      </c>
      <c r="BJ339" s="15" t="s">
        <v>79</v>
      </c>
      <c r="BK339" s="228">
        <f>ROUND(I339*H339,2)</f>
        <v>0</v>
      </c>
      <c r="BL339" s="15" t="s">
        <v>146</v>
      </c>
      <c r="BM339" s="227" t="s">
        <v>587</v>
      </c>
    </row>
    <row r="340" s="1" customFormat="1" ht="24" customHeight="1">
      <c r="B340" s="36"/>
      <c r="C340" s="216" t="s">
        <v>588</v>
      </c>
      <c r="D340" s="216" t="s">
        <v>141</v>
      </c>
      <c r="E340" s="217" t="s">
        <v>589</v>
      </c>
      <c r="F340" s="218" t="s">
        <v>590</v>
      </c>
      <c r="G340" s="219" t="s">
        <v>201</v>
      </c>
      <c r="H340" s="220">
        <v>19</v>
      </c>
      <c r="I340" s="221"/>
      <c r="J340" s="222">
        <f>ROUND(I340*H340,2)</f>
        <v>0</v>
      </c>
      <c r="K340" s="218" t="s">
        <v>145</v>
      </c>
      <c r="L340" s="41"/>
      <c r="M340" s="223" t="s">
        <v>1</v>
      </c>
      <c r="N340" s="224" t="s">
        <v>39</v>
      </c>
      <c r="O340" s="84"/>
      <c r="P340" s="225">
        <f>O340*H340</f>
        <v>0</v>
      </c>
      <c r="Q340" s="225">
        <v>0</v>
      </c>
      <c r="R340" s="225">
        <f>Q340*H340</f>
        <v>0</v>
      </c>
      <c r="S340" s="225">
        <v>0.00068999999999999997</v>
      </c>
      <c r="T340" s="226">
        <f>S340*H340</f>
        <v>0.01311</v>
      </c>
      <c r="AR340" s="227" t="s">
        <v>146</v>
      </c>
      <c r="AT340" s="227" t="s">
        <v>141</v>
      </c>
      <c r="AU340" s="227" t="s">
        <v>83</v>
      </c>
      <c r="AY340" s="15" t="s">
        <v>139</v>
      </c>
      <c r="BE340" s="228">
        <f>IF(N340="základní",J340,0)</f>
        <v>0</v>
      </c>
      <c r="BF340" s="228">
        <f>IF(N340="snížená",J340,0)</f>
        <v>0</v>
      </c>
      <c r="BG340" s="228">
        <f>IF(N340="zákl. přenesená",J340,0)</f>
        <v>0</v>
      </c>
      <c r="BH340" s="228">
        <f>IF(N340="sníž. přenesená",J340,0)</f>
        <v>0</v>
      </c>
      <c r="BI340" s="228">
        <f>IF(N340="nulová",J340,0)</f>
        <v>0</v>
      </c>
      <c r="BJ340" s="15" t="s">
        <v>79</v>
      </c>
      <c r="BK340" s="228">
        <f>ROUND(I340*H340,2)</f>
        <v>0</v>
      </c>
      <c r="BL340" s="15" t="s">
        <v>146</v>
      </c>
      <c r="BM340" s="227" t="s">
        <v>591</v>
      </c>
    </row>
    <row r="341" s="1" customFormat="1" ht="16.5" customHeight="1">
      <c r="B341" s="36"/>
      <c r="C341" s="216" t="s">
        <v>592</v>
      </c>
      <c r="D341" s="216" t="s">
        <v>141</v>
      </c>
      <c r="E341" s="217" t="s">
        <v>593</v>
      </c>
      <c r="F341" s="218" t="s">
        <v>594</v>
      </c>
      <c r="G341" s="219" t="s">
        <v>201</v>
      </c>
      <c r="H341" s="220">
        <v>1</v>
      </c>
      <c r="I341" s="221"/>
      <c r="J341" s="222">
        <f>ROUND(I341*H341,2)</f>
        <v>0</v>
      </c>
      <c r="K341" s="218" t="s">
        <v>145</v>
      </c>
      <c r="L341" s="41"/>
      <c r="M341" s="223" t="s">
        <v>1</v>
      </c>
      <c r="N341" s="224" t="s">
        <v>39</v>
      </c>
      <c r="O341" s="84"/>
      <c r="P341" s="225">
        <f>O341*H341</f>
        <v>0</v>
      </c>
      <c r="Q341" s="225">
        <v>0.00076000000000000004</v>
      </c>
      <c r="R341" s="225">
        <f>Q341*H341</f>
        <v>0.00076000000000000004</v>
      </c>
      <c r="S341" s="225">
        <v>0</v>
      </c>
      <c r="T341" s="226">
        <f>S341*H341</f>
        <v>0</v>
      </c>
      <c r="AR341" s="227" t="s">
        <v>146</v>
      </c>
      <c r="AT341" s="227" t="s">
        <v>141</v>
      </c>
      <c r="AU341" s="227" t="s">
        <v>83</v>
      </c>
      <c r="AY341" s="15" t="s">
        <v>139</v>
      </c>
      <c r="BE341" s="228">
        <f>IF(N341="základní",J341,0)</f>
        <v>0</v>
      </c>
      <c r="BF341" s="228">
        <f>IF(N341="snížená",J341,0)</f>
        <v>0</v>
      </c>
      <c r="BG341" s="228">
        <f>IF(N341="zákl. přenesená",J341,0)</f>
        <v>0</v>
      </c>
      <c r="BH341" s="228">
        <f>IF(N341="sníž. přenesená",J341,0)</f>
        <v>0</v>
      </c>
      <c r="BI341" s="228">
        <f>IF(N341="nulová",J341,0)</f>
        <v>0</v>
      </c>
      <c r="BJ341" s="15" t="s">
        <v>79</v>
      </c>
      <c r="BK341" s="228">
        <f>ROUND(I341*H341,2)</f>
        <v>0</v>
      </c>
      <c r="BL341" s="15" t="s">
        <v>146</v>
      </c>
      <c r="BM341" s="227" t="s">
        <v>595</v>
      </c>
    </row>
    <row r="342" s="12" customFormat="1">
      <c r="B342" s="229"/>
      <c r="C342" s="230"/>
      <c r="D342" s="231" t="s">
        <v>148</v>
      </c>
      <c r="E342" s="232" t="s">
        <v>1</v>
      </c>
      <c r="F342" s="233" t="s">
        <v>596</v>
      </c>
      <c r="G342" s="230"/>
      <c r="H342" s="234">
        <v>1</v>
      </c>
      <c r="I342" s="235"/>
      <c r="J342" s="230"/>
      <c r="K342" s="230"/>
      <c r="L342" s="236"/>
      <c r="M342" s="237"/>
      <c r="N342" s="238"/>
      <c r="O342" s="238"/>
      <c r="P342" s="238"/>
      <c r="Q342" s="238"/>
      <c r="R342" s="238"/>
      <c r="S342" s="238"/>
      <c r="T342" s="239"/>
      <c r="AT342" s="240" t="s">
        <v>148</v>
      </c>
      <c r="AU342" s="240" t="s">
        <v>83</v>
      </c>
      <c r="AV342" s="12" t="s">
        <v>83</v>
      </c>
      <c r="AW342" s="12" t="s">
        <v>31</v>
      </c>
      <c r="AX342" s="12" t="s">
        <v>79</v>
      </c>
      <c r="AY342" s="240" t="s">
        <v>139</v>
      </c>
    </row>
    <row r="343" s="1" customFormat="1" ht="16.5" customHeight="1">
      <c r="B343" s="36"/>
      <c r="C343" s="216" t="s">
        <v>597</v>
      </c>
      <c r="D343" s="216" t="s">
        <v>141</v>
      </c>
      <c r="E343" s="217" t="s">
        <v>598</v>
      </c>
      <c r="F343" s="218" t="s">
        <v>599</v>
      </c>
      <c r="G343" s="219" t="s">
        <v>201</v>
      </c>
      <c r="H343" s="220">
        <v>2</v>
      </c>
      <c r="I343" s="221"/>
      <c r="J343" s="222">
        <f>ROUND(I343*H343,2)</f>
        <v>0</v>
      </c>
      <c r="K343" s="218" t="s">
        <v>145</v>
      </c>
      <c r="L343" s="41"/>
      <c r="M343" s="223" t="s">
        <v>1</v>
      </c>
      <c r="N343" s="224" t="s">
        <v>39</v>
      </c>
      <c r="O343" s="84"/>
      <c r="P343" s="225">
        <f>O343*H343</f>
        <v>0</v>
      </c>
      <c r="Q343" s="225">
        <v>0.0010300000000000001</v>
      </c>
      <c r="R343" s="225">
        <f>Q343*H343</f>
        <v>0.0020600000000000002</v>
      </c>
      <c r="S343" s="225">
        <v>0</v>
      </c>
      <c r="T343" s="226">
        <f>S343*H343</f>
        <v>0</v>
      </c>
      <c r="AR343" s="227" t="s">
        <v>146</v>
      </c>
      <c r="AT343" s="227" t="s">
        <v>141</v>
      </c>
      <c r="AU343" s="227" t="s">
        <v>83</v>
      </c>
      <c r="AY343" s="15" t="s">
        <v>139</v>
      </c>
      <c r="BE343" s="228">
        <f>IF(N343="základní",J343,0)</f>
        <v>0</v>
      </c>
      <c r="BF343" s="228">
        <f>IF(N343="snížená",J343,0)</f>
        <v>0</v>
      </c>
      <c r="BG343" s="228">
        <f>IF(N343="zákl. přenesená",J343,0)</f>
        <v>0</v>
      </c>
      <c r="BH343" s="228">
        <f>IF(N343="sníž. přenesená",J343,0)</f>
        <v>0</v>
      </c>
      <c r="BI343" s="228">
        <f>IF(N343="nulová",J343,0)</f>
        <v>0</v>
      </c>
      <c r="BJ343" s="15" t="s">
        <v>79</v>
      </c>
      <c r="BK343" s="228">
        <f>ROUND(I343*H343,2)</f>
        <v>0</v>
      </c>
      <c r="BL343" s="15" t="s">
        <v>146</v>
      </c>
      <c r="BM343" s="227" t="s">
        <v>600</v>
      </c>
    </row>
    <row r="344" s="12" customFormat="1">
      <c r="B344" s="229"/>
      <c r="C344" s="230"/>
      <c r="D344" s="231" t="s">
        <v>148</v>
      </c>
      <c r="E344" s="232" t="s">
        <v>1</v>
      </c>
      <c r="F344" s="233" t="s">
        <v>601</v>
      </c>
      <c r="G344" s="230"/>
      <c r="H344" s="234">
        <v>2</v>
      </c>
      <c r="I344" s="235"/>
      <c r="J344" s="230"/>
      <c r="K344" s="230"/>
      <c r="L344" s="236"/>
      <c r="M344" s="237"/>
      <c r="N344" s="238"/>
      <c r="O344" s="238"/>
      <c r="P344" s="238"/>
      <c r="Q344" s="238"/>
      <c r="R344" s="238"/>
      <c r="S344" s="238"/>
      <c r="T344" s="239"/>
      <c r="AT344" s="240" t="s">
        <v>148</v>
      </c>
      <c r="AU344" s="240" t="s">
        <v>83</v>
      </c>
      <c r="AV344" s="12" t="s">
        <v>83</v>
      </c>
      <c r="AW344" s="12" t="s">
        <v>31</v>
      </c>
      <c r="AX344" s="12" t="s">
        <v>79</v>
      </c>
      <c r="AY344" s="240" t="s">
        <v>139</v>
      </c>
    </row>
    <row r="345" s="1" customFormat="1" ht="16.5" customHeight="1">
      <c r="B345" s="36"/>
      <c r="C345" s="216" t="s">
        <v>602</v>
      </c>
      <c r="D345" s="216" t="s">
        <v>141</v>
      </c>
      <c r="E345" s="217" t="s">
        <v>603</v>
      </c>
      <c r="F345" s="218" t="s">
        <v>604</v>
      </c>
      <c r="G345" s="219" t="s">
        <v>201</v>
      </c>
      <c r="H345" s="220">
        <v>2</v>
      </c>
      <c r="I345" s="221"/>
      <c r="J345" s="222">
        <f>ROUND(I345*H345,2)</f>
        <v>0</v>
      </c>
      <c r="K345" s="218" t="s">
        <v>145</v>
      </c>
      <c r="L345" s="41"/>
      <c r="M345" s="223" t="s">
        <v>1</v>
      </c>
      <c r="N345" s="224" t="s">
        <v>39</v>
      </c>
      <c r="O345" s="84"/>
      <c r="P345" s="225">
        <f>O345*H345</f>
        <v>0</v>
      </c>
      <c r="Q345" s="225">
        <v>0.0013600000000000001</v>
      </c>
      <c r="R345" s="225">
        <f>Q345*H345</f>
        <v>0.0027200000000000002</v>
      </c>
      <c r="S345" s="225">
        <v>0</v>
      </c>
      <c r="T345" s="226">
        <f>S345*H345</f>
        <v>0</v>
      </c>
      <c r="AR345" s="227" t="s">
        <v>146</v>
      </c>
      <c r="AT345" s="227" t="s">
        <v>141</v>
      </c>
      <c r="AU345" s="227" t="s">
        <v>83</v>
      </c>
      <c r="AY345" s="15" t="s">
        <v>139</v>
      </c>
      <c r="BE345" s="228">
        <f>IF(N345="základní",J345,0)</f>
        <v>0</v>
      </c>
      <c r="BF345" s="228">
        <f>IF(N345="snížená",J345,0)</f>
        <v>0</v>
      </c>
      <c r="BG345" s="228">
        <f>IF(N345="zákl. přenesená",J345,0)</f>
        <v>0</v>
      </c>
      <c r="BH345" s="228">
        <f>IF(N345="sníž. přenesená",J345,0)</f>
        <v>0</v>
      </c>
      <c r="BI345" s="228">
        <f>IF(N345="nulová",J345,0)</f>
        <v>0</v>
      </c>
      <c r="BJ345" s="15" t="s">
        <v>79</v>
      </c>
      <c r="BK345" s="228">
        <f>ROUND(I345*H345,2)</f>
        <v>0</v>
      </c>
      <c r="BL345" s="15" t="s">
        <v>146</v>
      </c>
      <c r="BM345" s="227" t="s">
        <v>605</v>
      </c>
    </row>
    <row r="346" s="12" customFormat="1">
      <c r="B346" s="229"/>
      <c r="C346" s="230"/>
      <c r="D346" s="231" t="s">
        <v>148</v>
      </c>
      <c r="E346" s="232" t="s">
        <v>1</v>
      </c>
      <c r="F346" s="233" t="s">
        <v>606</v>
      </c>
      <c r="G346" s="230"/>
      <c r="H346" s="234">
        <v>2</v>
      </c>
      <c r="I346" s="235"/>
      <c r="J346" s="230"/>
      <c r="K346" s="230"/>
      <c r="L346" s="236"/>
      <c r="M346" s="237"/>
      <c r="N346" s="238"/>
      <c r="O346" s="238"/>
      <c r="P346" s="238"/>
      <c r="Q346" s="238"/>
      <c r="R346" s="238"/>
      <c r="S346" s="238"/>
      <c r="T346" s="239"/>
      <c r="AT346" s="240" t="s">
        <v>148</v>
      </c>
      <c r="AU346" s="240" t="s">
        <v>83</v>
      </c>
      <c r="AV346" s="12" t="s">
        <v>83</v>
      </c>
      <c r="AW346" s="12" t="s">
        <v>31</v>
      </c>
      <c r="AX346" s="12" t="s">
        <v>79</v>
      </c>
      <c r="AY346" s="240" t="s">
        <v>139</v>
      </c>
    </row>
    <row r="347" s="1" customFormat="1" ht="36" customHeight="1">
      <c r="B347" s="36"/>
      <c r="C347" s="216" t="s">
        <v>607</v>
      </c>
      <c r="D347" s="216" t="s">
        <v>141</v>
      </c>
      <c r="E347" s="217" t="s">
        <v>608</v>
      </c>
      <c r="F347" s="218" t="s">
        <v>609</v>
      </c>
      <c r="G347" s="219" t="s">
        <v>180</v>
      </c>
      <c r="H347" s="220">
        <v>106.2</v>
      </c>
      <c r="I347" s="221"/>
      <c r="J347" s="222">
        <f>ROUND(I347*H347,2)</f>
        <v>0</v>
      </c>
      <c r="K347" s="218" t="s">
        <v>145</v>
      </c>
      <c r="L347" s="41"/>
      <c r="M347" s="223" t="s">
        <v>1</v>
      </c>
      <c r="N347" s="224" t="s">
        <v>39</v>
      </c>
      <c r="O347" s="84"/>
      <c r="P347" s="225">
        <f>O347*H347</f>
        <v>0</v>
      </c>
      <c r="Q347" s="225">
        <v>0.00019000000000000001</v>
      </c>
      <c r="R347" s="225">
        <f>Q347*H347</f>
        <v>0.020178000000000001</v>
      </c>
      <c r="S347" s="225">
        <v>0</v>
      </c>
      <c r="T347" s="226">
        <f>S347*H347</f>
        <v>0</v>
      </c>
      <c r="AR347" s="227" t="s">
        <v>146</v>
      </c>
      <c r="AT347" s="227" t="s">
        <v>141</v>
      </c>
      <c r="AU347" s="227" t="s">
        <v>83</v>
      </c>
      <c r="AY347" s="15" t="s">
        <v>139</v>
      </c>
      <c r="BE347" s="228">
        <f>IF(N347="základní",J347,0)</f>
        <v>0</v>
      </c>
      <c r="BF347" s="228">
        <f>IF(N347="snížená",J347,0)</f>
        <v>0</v>
      </c>
      <c r="BG347" s="228">
        <f>IF(N347="zákl. přenesená",J347,0)</f>
        <v>0</v>
      </c>
      <c r="BH347" s="228">
        <f>IF(N347="sníž. přenesená",J347,0)</f>
        <v>0</v>
      </c>
      <c r="BI347" s="228">
        <f>IF(N347="nulová",J347,0)</f>
        <v>0</v>
      </c>
      <c r="BJ347" s="15" t="s">
        <v>79</v>
      </c>
      <c r="BK347" s="228">
        <f>ROUND(I347*H347,2)</f>
        <v>0</v>
      </c>
      <c r="BL347" s="15" t="s">
        <v>146</v>
      </c>
      <c r="BM347" s="227" t="s">
        <v>610</v>
      </c>
    </row>
    <row r="348" s="1" customFormat="1" ht="24" customHeight="1">
      <c r="B348" s="36"/>
      <c r="C348" s="216" t="s">
        <v>611</v>
      </c>
      <c r="D348" s="216" t="s">
        <v>141</v>
      </c>
      <c r="E348" s="217" t="s">
        <v>612</v>
      </c>
      <c r="F348" s="218" t="s">
        <v>613</v>
      </c>
      <c r="G348" s="219" t="s">
        <v>180</v>
      </c>
      <c r="H348" s="220">
        <v>106.2</v>
      </c>
      <c r="I348" s="221"/>
      <c r="J348" s="222">
        <f>ROUND(I348*H348,2)</f>
        <v>0</v>
      </c>
      <c r="K348" s="218" t="s">
        <v>145</v>
      </c>
      <c r="L348" s="41"/>
      <c r="M348" s="223" t="s">
        <v>1</v>
      </c>
      <c r="N348" s="224" t="s">
        <v>39</v>
      </c>
      <c r="O348" s="84"/>
      <c r="P348" s="225">
        <f>O348*H348</f>
        <v>0</v>
      </c>
      <c r="Q348" s="225">
        <v>1.0000000000000001E-05</v>
      </c>
      <c r="R348" s="225">
        <f>Q348*H348</f>
        <v>0.001062</v>
      </c>
      <c r="S348" s="225">
        <v>0</v>
      </c>
      <c r="T348" s="226">
        <f>S348*H348</f>
        <v>0</v>
      </c>
      <c r="AR348" s="227" t="s">
        <v>146</v>
      </c>
      <c r="AT348" s="227" t="s">
        <v>141</v>
      </c>
      <c r="AU348" s="227" t="s">
        <v>83</v>
      </c>
      <c r="AY348" s="15" t="s">
        <v>139</v>
      </c>
      <c r="BE348" s="228">
        <f>IF(N348="základní",J348,0)</f>
        <v>0</v>
      </c>
      <c r="BF348" s="228">
        <f>IF(N348="snížená",J348,0)</f>
        <v>0</v>
      </c>
      <c r="BG348" s="228">
        <f>IF(N348="zákl. přenesená",J348,0)</f>
        <v>0</v>
      </c>
      <c r="BH348" s="228">
        <f>IF(N348="sníž. přenesená",J348,0)</f>
        <v>0</v>
      </c>
      <c r="BI348" s="228">
        <f>IF(N348="nulová",J348,0)</f>
        <v>0</v>
      </c>
      <c r="BJ348" s="15" t="s">
        <v>79</v>
      </c>
      <c r="BK348" s="228">
        <f>ROUND(I348*H348,2)</f>
        <v>0</v>
      </c>
      <c r="BL348" s="15" t="s">
        <v>146</v>
      </c>
      <c r="BM348" s="227" t="s">
        <v>614</v>
      </c>
    </row>
    <row r="349" s="12" customFormat="1">
      <c r="B349" s="229"/>
      <c r="C349" s="230"/>
      <c r="D349" s="231" t="s">
        <v>148</v>
      </c>
      <c r="E349" s="232" t="s">
        <v>1</v>
      </c>
      <c r="F349" s="233" t="s">
        <v>615</v>
      </c>
      <c r="G349" s="230"/>
      <c r="H349" s="234">
        <v>106.2</v>
      </c>
      <c r="I349" s="235"/>
      <c r="J349" s="230"/>
      <c r="K349" s="230"/>
      <c r="L349" s="236"/>
      <c r="M349" s="237"/>
      <c r="N349" s="238"/>
      <c r="O349" s="238"/>
      <c r="P349" s="238"/>
      <c r="Q349" s="238"/>
      <c r="R349" s="238"/>
      <c r="S349" s="238"/>
      <c r="T349" s="239"/>
      <c r="AT349" s="240" t="s">
        <v>148</v>
      </c>
      <c r="AU349" s="240" t="s">
        <v>83</v>
      </c>
      <c r="AV349" s="12" t="s">
        <v>83</v>
      </c>
      <c r="AW349" s="12" t="s">
        <v>31</v>
      </c>
      <c r="AX349" s="12" t="s">
        <v>79</v>
      </c>
      <c r="AY349" s="240" t="s">
        <v>139</v>
      </c>
    </row>
    <row r="350" s="1" customFormat="1" ht="36" customHeight="1">
      <c r="B350" s="36"/>
      <c r="C350" s="216" t="s">
        <v>616</v>
      </c>
      <c r="D350" s="216" t="s">
        <v>141</v>
      </c>
      <c r="E350" s="217" t="s">
        <v>617</v>
      </c>
      <c r="F350" s="218" t="s">
        <v>618</v>
      </c>
      <c r="G350" s="219" t="s">
        <v>162</v>
      </c>
      <c r="H350" s="220">
        <v>37</v>
      </c>
      <c r="I350" s="221"/>
      <c r="J350" s="222">
        <f>ROUND(I350*H350,2)</f>
        <v>0</v>
      </c>
      <c r="K350" s="218" t="s">
        <v>145</v>
      </c>
      <c r="L350" s="41"/>
      <c r="M350" s="223" t="s">
        <v>1</v>
      </c>
      <c r="N350" s="224" t="s">
        <v>39</v>
      </c>
      <c r="O350" s="84"/>
      <c r="P350" s="225">
        <f>O350*H350</f>
        <v>0</v>
      </c>
      <c r="Q350" s="225">
        <v>0</v>
      </c>
      <c r="R350" s="225">
        <f>Q350*H350</f>
        <v>0</v>
      </c>
      <c r="S350" s="225">
        <v>0</v>
      </c>
      <c r="T350" s="226">
        <f>S350*H350</f>
        <v>0</v>
      </c>
      <c r="AR350" s="227" t="s">
        <v>146</v>
      </c>
      <c r="AT350" s="227" t="s">
        <v>141</v>
      </c>
      <c r="AU350" s="227" t="s">
        <v>83</v>
      </c>
      <c r="AY350" s="15" t="s">
        <v>139</v>
      </c>
      <c r="BE350" s="228">
        <f>IF(N350="základní",J350,0)</f>
        <v>0</v>
      </c>
      <c r="BF350" s="228">
        <f>IF(N350="snížená",J350,0)</f>
        <v>0</v>
      </c>
      <c r="BG350" s="228">
        <f>IF(N350="zákl. přenesená",J350,0)</f>
        <v>0</v>
      </c>
      <c r="BH350" s="228">
        <f>IF(N350="sníž. přenesená",J350,0)</f>
        <v>0</v>
      </c>
      <c r="BI350" s="228">
        <f>IF(N350="nulová",J350,0)</f>
        <v>0</v>
      </c>
      <c r="BJ350" s="15" t="s">
        <v>79</v>
      </c>
      <c r="BK350" s="228">
        <f>ROUND(I350*H350,2)</f>
        <v>0</v>
      </c>
      <c r="BL350" s="15" t="s">
        <v>146</v>
      </c>
      <c r="BM350" s="227" t="s">
        <v>619</v>
      </c>
    </row>
    <row r="351" s="1" customFormat="1" ht="48" customHeight="1">
      <c r="B351" s="36"/>
      <c r="C351" s="216" t="s">
        <v>620</v>
      </c>
      <c r="D351" s="216" t="s">
        <v>141</v>
      </c>
      <c r="E351" s="217" t="s">
        <v>621</v>
      </c>
      <c r="F351" s="218" t="s">
        <v>622</v>
      </c>
      <c r="G351" s="219" t="s">
        <v>162</v>
      </c>
      <c r="H351" s="220">
        <v>0.13100000000000001</v>
      </c>
      <c r="I351" s="221"/>
      <c r="J351" s="222">
        <f>ROUND(I351*H351,2)</f>
        <v>0</v>
      </c>
      <c r="K351" s="218" t="s">
        <v>145</v>
      </c>
      <c r="L351" s="41"/>
      <c r="M351" s="223" t="s">
        <v>1</v>
      </c>
      <c r="N351" s="224" t="s">
        <v>39</v>
      </c>
      <c r="O351" s="84"/>
      <c r="P351" s="225">
        <f>O351*H351</f>
        <v>0</v>
      </c>
      <c r="Q351" s="225">
        <v>0</v>
      </c>
      <c r="R351" s="225">
        <f>Q351*H351</f>
        <v>0</v>
      </c>
      <c r="S351" s="225">
        <v>0</v>
      </c>
      <c r="T351" s="226">
        <f>S351*H351</f>
        <v>0</v>
      </c>
      <c r="AR351" s="227" t="s">
        <v>146</v>
      </c>
      <c r="AT351" s="227" t="s">
        <v>141</v>
      </c>
      <c r="AU351" s="227" t="s">
        <v>83</v>
      </c>
      <c r="AY351" s="15" t="s">
        <v>139</v>
      </c>
      <c r="BE351" s="228">
        <f>IF(N351="základní",J351,0)</f>
        <v>0</v>
      </c>
      <c r="BF351" s="228">
        <f>IF(N351="snížená",J351,0)</f>
        <v>0</v>
      </c>
      <c r="BG351" s="228">
        <f>IF(N351="zákl. přenesená",J351,0)</f>
        <v>0</v>
      </c>
      <c r="BH351" s="228">
        <f>IF(N351="sníž. přenesená",J351,0)</f>
        <v>0</v>
      </c>
      <c r="BI351" s="228">
        <f>IF(N351="nulová",J351,0)</f>
        <v>0</v>
      </c>
      <c r="BJ351" s="15" t="s">
        <v>79</v>
      </c>
      <c r="BK351" s="228">
        <f>ROUND(I351*H351,2)</f>
        <v>0</v>
      </c>
      <c r="BL351" s="15" t="s">
        <v>146</v>
      </c>
      <c r="BM351" s="227" t="s">
        <v>623</v>
      </c>
    </row>
    <row r="352" s="1" customFormat="1" ht="16.5" customHeight="1">
      <c r="B352" s="36"/>
      <c r="C352" s="216" t="s">
        <v>624</v>
      </c>
      <c r="D352" s="216" t="s">
        <v>141</v>
      </c>
      <c r="E352" s="217" t="s">
        <v>625</v>
      </c>
      <c r="F352" s="218" t="s">
        <v>626</v>
      </c>
      <c r="G352" s="219" t="s">
        <v>201</v>
      </c>
      <c r="H352" s="220">
        <v>5</v>
      </c>
      <c r="I352" s="221"/>
      <c r="J352" s="222">
        <f>ROUND(I352*H352,2)</f>
        <v>0</v>
      </c>
      <c r="K352" s="218" t="s">
        <v>1</v>
      </c>
      <c r="L352" s="41"/>
      <c r="M352" s="223" t="s">
        <v>1</v>
      </c>
      <c r="N352" s="224" t="s">
        <v>39</v>
      </c>
      <c r="O352" s="84"/>
      <c r="P352" s="225">
        <f>O352*H352</f>
        <v>0</v>
      </c>
      <c r="Q352" s="225">
        <v>0</v>
      </c>
      <c r="R352" s="225">
        <f>Q352*H352</f>
        <v>0</v>
      </c>
      <c r="S352" s="225">
        <v>0</v>
      </c>
      <c r="T352" s="226">
        <f>S352*H352</f>
        <v>0</v>
      </c>
      <c r="AR352" s="227" t="s">
        <v>146</v>
      </c>
      <c r="AT352" s="227" t="s">
        <v>141</v>
      </c>
      <c r="AU352" s="227" t="s">
        <v>83</v>
      </c>
      <c r="AY352" s="15" t="s">
        <v>139</v>
      </c>
      <c r="BE352" s="228">
        <f>IF(N352="základní",J352,0)</f>
        <v>0</v>
      </c>
      <c r="BF352" s="228">
        <f>IF(N352="snížená",J352,0)</f>
        <v>0</v>
      </c>
      <c r="BG352" s="228">
        <f>IF(N352="zákl. přenesená",J352,0)</f>
        <v>0</v>
      </c>
      <c r="BH352" s="228">
        <f>IF(N352="sníž. přenesená",J352,0)</f>
        <v>0</v>
      </c>
      <c r="BI352" s="228">
        <f>IF(N352="nulová",J352,0)</f>
        <v>0</v>
      </c>
      <c r="BJ352" s="15" t="s">
        <v>79</v>
      </c>
      <c r="BK352" s="228">
        <f>ROUND(I352*H352,2)</f>
        <v>0</v>
      </c>
      <c r="BL352" s="15" t="s">
        <v>146</v>
      </c>
      <c r="BM352" s="227" t="s">
        <v>627</v>
      </c>
    </row>
    <row r="353" s="11" customFormat="1" ht="22.8" customHeight="1">
      <c r="B353" s="200"/>
      <c r="C353" s="201"/>
      <c r="D353" s="202" t="s">
        <v>73</v>
      </c>
      <c r="E353" s="214" t="s">
        <v>628</v>
      </c>
      <c r="F353" s="214" t="s">
        <v>629</v>
      </c>
      <c r="G353" s="201"/>
      <c r="H353" s="201"/>
      <c r="I353" s="204"/>
      <c r="J353" s="215">
        <f>BK353</f>
        <v>0</v>
      </c>
      <c r="K353" s="201"/>
      <c r="L353" s="206"/>
      <c r="M353" s="207"/>
      <c r="N353" s="208"/>
      <c r="O353" s="208"/>
      <c r="P353" s="209">
        <f>SUM(P354:P383)</f>
        <v>0</v>
      </c>
      <c r="Q353" s="208"/>
      <c r="R353" s="209">
        <f>SUM(R354:R383)</f>
        <v>0.72971999999999992</v>
      </c>
      <c r="S353" s="208"/>
      <c r="T353" s="210">
        <f>SUM(T354:T383)</f>
        <v>0.92646000000000017</v>
      </c>
      <c r="AR353" s="211" t="s">
        <v>83</v>
      </c>
      <c r="AT353" s="212" t="s">
        <v>73</v>
      </c>
      <c r="AU353" s="212" t="s">
        <v>79</v>
      </c>
      <c r="AY353" s="211" t="s">
        <v>139</v>
      </c>
      <c r="BK353" s="213">
        <f>SUM(BK354:BK383)</f>
        <v>0</v>
      </c>
    </row>
    <row r="354" s="1" customFormat="1" ht="24" customHeight="1">
      <c r="B354" s="36"/>
      <c r="C354" s="216" t="s">
        <v>630</v>
      </c>
      <c r="D354" s="216" t="s">
        <v>141</v>
      </c>
      <c r="E354" s="217" t="s">
        <v>631</v>
      </c>
      <c r="F354" s="218" t="s">
        <v>632</v>
      </c>
      <c r="G354" s="219" t="s">
        <v>201</v>
      </c>
      <c r="H354" s="220">
        <v>3</v>
      </c>
      <c r="I354" s="221"/>
      <c r="J354" s="222">
        <f>ROUND(I354*H354,2)</f>
        <v>0</v>
      </c>
      <c r="K354" s="218" t="s">
        <v>1</v>
      </c>
      <c r="L354" s="41"/>
      <c r="M354" s="223" t="s">
        <v>1</v>
      </c>
      <c r="N354" s="224" t="s">
        <v>39</v>
      </c>
      <c r="O354" s="84"/>
      <c r="P354" s="225">
        <f>O354*H354</f>
        <v>0</v>
      </c>
      <c r="Q354" s="225">
        <v>0</v>
      </c>
      <c r="R354" s="225">
        <f>Q354*H354</f>
        <v>0</v>
      </c>
      <c r="S354" s="225">
        <v>0</v>
      </c>
      <c r="T354" s="226">
        <f>S354*H354</f>
        <v>0</v>
      </c>
      <c r="AR354" s="227" t="s">
        <v>146</v>
      </c>
      <c r="AT354" s="227" t="s">
        <v>141</v>
      </c>
      <c r="AU354" s="227" t="s">
        <v>83</v>
      </c>
      <c r="AY354" s="15" t="s">
        <v>139</v>
      </c>
      <c r="BE354" s="228">
        <f>IF(N354="základní",J354,0)</f>
        <v>0</v>
      </c>
      <c r="BF354" s="228">
        <f>IF(N354="snížená",J354,0)</f>
        <v>0</v>
      </c>
      <c r="BG354" s="228">
        <f>IF(N354="zákl. přenesená",J354,0)</f>
        <v>0</v>
      </c>
      <c r="BH354" s="228">
        <f>IF(N354="sníž. přenesená",J354,0)</f>
        <v>0</v>
      </c>
      <c r="BI354" s="228">
        <f>IF(N354="nulová",J354,0)</f>
        <v>0</v>
      </c>
      <c r="BJ354" s="15" t="s">
        <v>79</v>
      </c>
      <c r="BK354" s="228">
        <f>ROUND(I354*H354,2)</f>
        <v>0</v>
      </c>
      <c r="BL354" s="15" t="s">
        <v>146</v>
      </c>
      <c r="BM354" s="227" t="s">
        <v>633</v>
      </c>
    </row>
    <row r="355" s="1" customFormat="1" ht="24" customHeight="1">
      <c r="B355" s="36"/>
      <c r="C355" s="216" t="s">
        <v>634</v>
      </c>
      <c r="D355" s="216" t="s">
        <v>141</v>
      </c>
      <c r="E355" s="217" t="s">
        <v>635</v>
      </c>
      <c r="F355" s="218" t="s">
        <v>636</v>
      </c>
      <c r="G355" s="219" t="s">
        <v>201</v>
      </c>
      <c r="H355" s="220">
        <v>2</v>
      </c>
      <c r="I355" s="221"/>
      <c r="J355" s="222">
        <f>ROUND(I355*H355,2)</f>
        <v>0</v>
      </c>
      <c r="K355" s="218" t="s">
        <v>1</v>
      </c>
      <c r="L355" s="41"/>
      <c r="M355" s="223" t="s">
        <v>1</v>
      </c>
      <c r="N355" s="224" t="s">
        <v>39</v>
      </c>
      <c r="O355" s="84"/>
      <c r="P355" s="225">
        <f>O355*H355</f>
        <v>0</v>
      </c>
      <c r="Q355" s="225">
        <v>0</v>
      </c>
      <c r="R355" s="225">
        <f>Q355*H355</f>
        <v>0</v>
      </c>
      <c r="S355" s="225">
        <v>0</v>
      </c>
      <c r="T355" s="226">
        <f>S355*H355</f>
        <v>0</v>
      </c>
      <c r="AR355" s="227" t="s">
        <v>146</v>
      </c>
      <c r="AT355" s="227" t="s">
        <v>141</v>
      </c>
      <c r="AU355" s="227" t="s">
        <v>83</v>
      </c>
      <c r="AY355" s="15" t="s">
        <v>139</v>
      </c>
      <c r="BE355" s="228">
        <f>IF(N355="základní",J355,0)</f>
        <v>0</v>
      </c>
      <c r="BF355" s="228">
        <f>IF(N355="snížená",J355,0)</f>
        <v>0</v>
      </c>
      <c r="BG355" s="228">
        <f>IF(N355="zákl. přenesená",J355,0)</f>
        <v>0</v>
      </c>
      <c r="BH355" s="228">
        <f>IF(N355="sníž. přenesená",J355,0)</f>
        <v>0</v>
      </c>
      <c r="BI355" s="228">
        <f>IF(N355="nulová",J355,0)</f>
        <v>0</v>
      </c>
      <c r="BJ355" s="15" t="s">
        <v>79</v>
      </c>
      <c r="BK355" s="228">
        <f>ROUND(I355*H355,2)</f>
        <v>0</v>
      </c>
      <c r="BL355" s="15" t="s">
        <v>146</v>
      </c>
      <c r="BM355" s="227" t="s">
        <v>637</v>
      </c>
    </row>
    <row r="356" s="1" customFormat="1" ht="24" customHeight="1">
      <c r="B356" s="36"/>
      <c r="C356" s="216" t="s">
        <v>638</v>
      </c>
      <c r="D356" s="216" t="s">
        <v>141</v>
      </c>
      <c r="E356" s="217" t="s">
        <v>639</v>
      </c>
      <c r="F356" s="218" t="s">
        <v>640</v>
      </c>
      <c r="G356" s="219" t="s">
        <v>641</v>
      </c>
      <c r="H356" s="220">
        <v>15</v>
      </c>
      <c r="I356" s="221"/>
      <c r="J356" s="222">
        <f>ROUND(I356*H356,2)</f>
        <v>0</v>
      </c>
      <c r="K356" s="218" t="s">
        <v>145</v>
      </c>
      <c r="L356" s="41"/>
      <c r="M356" s="223" t="s">
        <v>1</v>
      </c>
      <c r="N356" s="224" t="s">
        <v>39</v>
      </c>
      <c r="O356" s="84"/>
      <c r="P356" s="225">
        <f>O356*H356</f>
        <v>0</v>
      </c>
      <c r="Q356" s="225">
        <v>0</v>
      </c>
      <c r="R356" s="225">
        <f>Q356*H356</f>
        <v>0</v>
      </c>
      <c r="S356" s="225">
        <v>0.01933</v>
      </c>
      <c r="T356" s="226">
        <f>S356*H356</f>
        <v>0.28994999999999999</v>
      </c>
      <c r="AR356" s="227" t="s">
        <v>146</v>
      </c>
      <c r="AT356" s="227" t="s">
        <v>141</v>
      </c>
      <c r="AU356" s="227" t="s">
        <v>83</v>
      </c>
      <c r="AY356" s="15" t="s">
        <v>139</v>
      </c>
      <c r="BE356" s="228">
        <f>IF(N356="základní",J356,0)</f>
        <v>0</v>
      </c>
      <c r="BF356" s="228">
        <f>IF(N356="snížená",J356,0)</f>
        <v>0</v>
      </c>
      <c r="BG356" s="228">
        <f>IF(N356="zákl. přenesená",J356,0)</f>
        <v>0</v>
      </c>
      <c r="BH356" s="228">
        <f>IF(N356="sníž. přenesená",J356,0)</f>
        <v>0</v>
      </c>
      <c r="BI356" s="228">
        <f>IF(N356="nulová",J356,0)</f>
        <v>0</v>
      </c>
      <c r="BJ356" s="15" t="s">
        <v>79</v>
      </c>
      <c r="BK356" s="228">
        <f>ROUND(I356*H356,2)</f>
        <v>0</v>
      </c>
      <c r="BL356" s="15" t="s">
        <v>146</v>
      </c>
      <c r="BM356" s="227" t="s">
        <v>642</v>
      </c>
    </row>
    <row r="357" s="1" customFormat="1" ht="24" customHeight="1">
      <c r="B357" s="36"/>
      <c r="C357" s="216" t="s">
        <v>643</v>
      </c>
      <c r="D357" s="216" t="s">
        <v>141</v>
      </c>
      <c r="E357" s="217" t="s">
        <v>644</v>
      </c>
      <c r="F357" s="218" t="s">
        <v>645</v>
      </c>
      <c r="G357" s="219" t="s">
        <v>641</v>
      </c>
      <c r="H357" s="220">
        <v>12</v>
      </c>
      <c r="I357" s="221"/>
      <c r="J357" s="222">
        <f>ROUND(I357*H357,2)</f>
        <v>0</v>
      </c>
      <c r="K357" s="218" t="s">
        <v>145</v>
      </c>
      <c r="L357" s="41"/>
      <c r="M357" s="223" t="s">
        <v>1</v>
      </c>
      <c r="N357" s="224" t="s">
        <v>39</v>
      </c>
      <c r="O357" s="84"/>
      <c r="P357" s="225">
        <f>O357*H357</f>
        <v>0</v>
      </c>
      <c r="Q357" s="225">
        <v>0.016920000000000001</v>
      </c>
      <c r="R357" s="225">
        <f>Q357*H357</f>
        <v>0.20304</v>
      </c>
      <c r="S357" s="225">
        <v>0</v>
      </c>
      <c r="T357" s="226">
        <f>S357*H357</f>
        <v>0</v>
      </c>
      <c r="AR357" s="227" t="s">
        <v>146</v>
      </c>
      <c r="AT357" s="227" t="s">
        <v>141</v>
      </c>
      <c r="AU357" s="227" t="s">
        <v>83</v>
      </c>
      <c r="AY357" s="15" t="s">
        <v>139</v>
      </c>
      <c r="BE357" s="228">
        <f>IF(N357="základní",J357,0)</f>
        <v>0</v>
      </c>
      <c r="BF357" s="228">
        <f>IF(N357="snížená",J357,0)</f>
        <v>0</v>
      </c>
      <c r="BG357" s="228">
        <f>IF(N357="zákl. přenesená",J357,0)</f>
        <v>0</v>
      </c>
      <c r="BH357" s="228">
        <f>IF(N357="sníž. přenesená",J357,0)</f>
        <v>0</v>
      </c>
      <c r="BI357" s="228">
        <f>IF(N357="nulová",J357,0)</f>
        <v>0</v>
      </c>
      <c r="BJ357" s="15" t="s">
        <v>79</v>
      </c>
      <c r="BK357" s="228">
        <f>ROUND(I357*H357,2)</f>
        <v>0</v>
      </c>
      <c r="BL357" s="15" t="s">
        <v>146</v>
      </c>
      <c r="BM357" s="227" t="s">
        <v>646</v>
      </c>
    </row>
    <row r="358" s="1" customFormat="1" ht="24" customHeight="1">
      <c r="B358" s="36"/>
      <c r="C358" s="216" t="s">
        <v>647</v>
      </c>
      <c r="D358" s="216" t="s">
        <v>141</v>
      </c>
      <c r="E358" s="217" t="s">
        <v>648</v>
      </c>
      <c r="F358" s="218" t="s">
        <v>649</v>
      </c>
      <c r="G358" s="219" t="s">
        <v>641</v>
      </c>
      <c r="H358" s="220">
        <v>36</v>
      </c>
      <c r="I358" s="221"/>
      <c r="J358" s="222">
        <f>ROUND(I358*H358,2)</f>
        <v>0</v>
      </c>
      <c r="K358" s="218" t="s">
        <v>145</v>
      </c>
      <c r="L358" s="41"/>
      <c r="M358" s="223" t="s">
        <v>1</v>
      </c>
      <c r="N358" s="224" t="s">
        <v>39</v>
      </c>
      <c r="O358" s="84"/>
      <c r="P358" s="225">
        <f>O358*H358</f>
        <v>0</v>
      </c>
      <c r="Q358" s="225">
        <v>0.00029999999999999997</v>
      </c>
      <c r="R358" s="225">
        <f>Q358*H358</f>
        <v>0.010799999999999999</v>
      </c>
      <c r="S358" s="225">
        <v>0</v>
      </c>
      <c r="T358" s="226">
        <f>S358*H358</f>
        <v>0</v>
      </c>
      <c r="AR358" s="227" t="s">
        <v>146</v>
      </c>
      <c r="AT358" s="227" t="s">
        <v>141</v>
      </c>
      <c r="AU358" s="227" t="s">
        <v>83</v>
      </c>
      <c r="AY358" s="15" t="s">
        <v>139</v>
      </c>
      <c r="BE358" s="228">
        <f>IF(N358="základní",J358,0)</f>
        <v>0</v>
      </c>
      <c r="BF358" s="228">
        <f>IF(N358="snížená",J358,0)</f>
        <v>0</v>
      </c>
      <c r="BG358" s="228">
        <f>IF(N358="zákl. přenesená",J358,0)</f>
        <v>0</v>
      </c>
      <c r="BH358" s="228">
        <f>IF(N358="sníž. přenesená",J358,0)</f>
        <v>0</v>
      </c>
      <c r="BI358" s="228">
        <f>IF(N358="nulová",J358,0)</f>
        <v>0</v>
      </c>
      <c r="BJ358" s="15" t="s">
        <v>79</v>
      </c>
      <c r="BK358" s="228">
        <f>ROUND(I358*H358,2)</f>
        <v>0</v>
      </c>
      <c r="BL358" s="15" t="s">
        <v>146</v>
      </c>
      <c r="BM358" s="227" t="s">
        <v>650</v>
      </c>
    </row>
    <row r="359" s="12" customFormat="1">
      <c r="B359" s="229"/>
      <c r="C359" s="230"/>
      <c r="D359" s="231" t="s">
        <v>148</v>
      </c>
      <c r="E359" s="232" t="s">
        <v>1</v>
      </c>
      <c r="F359" s="233" t="s">
        <v>651</v>
      </c>
      <c r="G359" s="230"/>
      <c r="H359" s="234">
        <v>36</v>
      </c>
      <c r="I359" s="235"/>
      <c r="J359" s="230"/>
      <c r="K359" s="230"/>
      <c r="L359" s="236"/>
      <c r="M359" s="237"/>
      <c r="N359" s="238"/>
      <c r="O359" s="238"/>
      <c r="P359" s="238"/>
      <c r="Q359" s="238"/>
      <c r="R359" s="238"/>
      <c r="S359" s="238"/>
      <c r="T359" s="239"/>
      <c r="AT359" s="240" t="s">
        <v>148</v>
      </c>
      <c r="AU359" s="240" t="s">
        <v>83</v>
      </c>
      <c r="AV359" s="12" t="s">
        <v>83</v>
      </c>
      <c r="AW359" s="12" t="s">
        <v>31</v>
      </c>
      <c r="AX359" s="12" t="s">
        <v>79</v>
      </c>
      <c r="AY359" s="240" t="s">
        <v>139</v>
      </c>
    </row>
    <row r="360" s="1" customFormat="1" ht="36" customHeight="1">
      <c r="B360" s="36"/>
      <c r="C360" s="216" t="s">
        <v>652</v>
      </c>
      <c r="D360" s="216" t="s">
        <v>141</v>
      </c>
      <c r="E360" s="217" t="s">
        <v>653</v>
      </c>
      <c r="F360" s="218" t="s">
        <v>654</v>
      </c>
      <c r="G360" s="219" t="s">
        <v>201</v>
      </c>
      <c r="H360" s="220">
        <v>3</v>
      </c>
      <c r="I360" s="221"/>
      <c r="J360" s="222">
        <f>ROUND(I360*H360,2)</f>
        <v>0</v>
      </c>
      <c r="K360" s="218" t="s">
        <v>145</v>
      </c>
      <c r="L360" s="41"/>
      <c r="M360" s="223" t="s">
        <v>1</v>
      </c>
      <c r="N360" s="224" t="s">
        <v>39</v>
      </c>
      <c r="O360" s="84"/>
      <c r="P360" s="225">
        <f>O360*H360</f>
        <v>0</v>
      </c>
      <c r="Q360" s="225">
        <v>0.00046999999999999999</v>
      </c>
      <c r="R360" s="225">
        <f>Q360*H360</f>
        <v>0.00141</v>
      </c>
      <c r="S360" s="225">
        <v>0</v>
      </c>
      <c r="T360" s="226">
        <f>S360*H360</f>
        <v>0</v>
      </c>
      <c r="AR360" s="227" t="s">
        <v>146</v>
      </c>
      <c r="AT360" s="227" t="s">
        <v>141</v>
      </c>
      <c r="AU360" s="227" t="s">
        <v>83</v>
      </c>
      <c r="AY360" s="15" t="s">
        <v>139</v>
      </c>
      <c r="BE360" s="228">
        <f>IF(N360="základní",J360,0)</f>
        <v>0</v>
      </c>
      <c r="BF360" s="228">
        <f>IF(N360="snížená",J360,0)</f>
        <v>0</v>
      </c>
      <c r="BG360" s="228">
        <f>IF(N360="zákl. přenesená",J360,0)</f>
        <v>0</v>
      </c>
      <c r="BH360" s="228">
        <f>IF(N360="sníž. přenesená",J360,0)</f>
        <v>0</v>
      </c>
      <c r="BI360" s="228">
        <f>IF(N360="nulová",J360,0)</f>
        <v>0</v>
      </c>
      <c r="BJ360" s="15" t="s">
        <v>79</v>
      </c>
      <c r="BK360" s="228">
        <f>ROUND(I360*H360,2)</f>
        <v>0</v>
      </c>
      <c r="BL360" s="15" t="s">
        <v>146</v>
      </c>
      <c r="BM360" s="227" t="s">
        <v>655</v>
      </c>
    </row>
    <row r="361" s="1" customFormat="1" ht="16.5" customHeight="1">
      <c r="B361" s="36"/>
      <c r="C361" s="216" t="s">
        <v>656</v>
      </c>
      <c r="D361" s="216" t="s">
        <v>141</v>
      </c>
      <c r="E361" s="217" t="s">
        <v>657</v>
      </c>
      <c r="F361" s="218" t="s">
        <v>658</v>
      </c>
      <c r="G361" s="219" t="s">
        <v>201</v>
      </c>
      <c r="H361" s="220">
        <v>12</v>
      </c>
      <c r="I361" s="221"/>
      <c r="J361" s="222">
        <f>ROUND(I361*H361,2)</f>
        <v>0</v>
      </c>
      <c r="K361" s="218" t="s">
        <v>1</v>
      </c>
      <c r="L361" s="41"/>
      <c r="M361" s="223" t="s">
        <v>1</v>
      </c>
      <c r="N361" s="224" t="s">
        <v>39</v>
      </c>
      <c r="O361" s="84"/>
      <c r="P361" s="225">
        <f>O361*H361</f>
        <v>0</v>
      </c>
      <c r="Q361" s="225">
        <v>0</v>
      </c>
      <c r="R361" s="225">
        <f>Q361*H361</f>
        <v>0</v>
      </c>
      <c r="S361" s="225">
        <v>0</v>
      </c>
      <c r="T361" s="226">
        <f>S361*H361</f>
        <v>0</v>
      </c>
      <c r="AR361" s="227" t="s">
        <v>146</v>
      </c>
      <c r="AT361" s="227" t="s">
        <v>141</v>
      </c>
      <c r="AU361" s="227" t="s">
        <v>83</v>
      </c>
      <c r="AY361" s="15" t="s">
        <v>139</v>
      </c>
      <c r="BE361" s="228">
        <f>IF(N361="základní",J361,0)</f>
        <v>0</v>
      </c>
      <c r="BF361" s="228">
        <f>IF(N361="snížená",J361,0)</f>
        <v>0</v>
      </c>
      <c r="BG361" s="228">
        <f>IF(N361="zákl. přenesená",J361,0)</f>
        <v>0</v>
      </c>
      <c r="BH361" s="228">
        <f>IF(N361="sníž. přenesená",J361,0)</f>
        <v>0</v>
      </c>
      <c r="BI361" s="228">
        <f>IF(N361="nulová",J361,0)</f>
        <v>0</v>
      </c>
      <c r="BJ361" s="15" t="s">
        <v>79</v>
      </c>
      <c r="BK361" s="228">
        <f>ROUND(I361*H361,2)</f>
        <v>0</v>
      </c>
      <c r="BL361" s="15" t="s">
        <v>146</v>
      </c>
      <c r="BM361" s="227" t="s">
        <v>659</v>
      </c>
    </row>
    <row r="362" s="1" customFormat="1" ht="36" customHeight="1">
      <c r="B362" s="36"/>
      <c r="C362" s="216" t="s">
        <v>660</v>
      </c>
      <c r="D362" s="216" t="s">
        <v>141</v>
      </c>
      <c r="E362" s="217" t="s">
        <v>661</v>
      </c>
      <c r="F362" s="218" t="s">
        <v>662</v>
      </c>
      <c r="G362" s="219" t="s">
        <v>641</v>
      </c>
      <c r="H362" s="220">
        <v>18</v>
      </c>
      <c r="I362" s="221"/>
      <c r="J362" s="222">
        <f>ROUND(I362*H362,2)</f>
        <v>0</v>
      </c>
      <c r="K362" s="218" t="s">
        <v>145</v>
      </c>
      <c r="L362" s="41"/>
      <c r="M362" s="223" t="s">
        <v>1</v>
      </c>
      <c r="N362" s="224" t="s">
        <v>39</v>
      </c>
      <c r="O362" s="84"/>
      <c r="P362" s="225">
        <f>O362*H362</f>
        <v>0</v>
      </c>
      <c r="Q362" s="225">
        <v>0.016750000000000001</v>
      </c>
      <c r="R362" s="225">
        <f>Q362*H362</f>
        <v>0.30149999999999999</v>
      </c>
      <c r="S362" s="225">
        <v>0</v>
      </c>
      <c r="T362" s="226">
        <f>S362*H362</f>
        <v>0</v>
      </c>
      <c r="AR362" s="227" t="s">
        <v>146</v>
      </c>
      <c r="AT362" s="227" t="s">
        <v>141</v>
      </c>
      <c r="AU362" s="227" t="s">
        <v>83</v>
      </c>
      <c r="AY362" s="15" t="s">
        <v>139</v>
      </c>
      <c r="BE362" s="228">
        <f>IF(N362="základní",J362,0)</f>
        <v>0</v>
      </c>
      <c r="BF362" s="228">
        <f>IF(N362="snížená",J362,0)</f>
        <v>0</v>
      </c>
      <c r="BG362" s="228">
        <f>IF(N362="zákl. přenesená",J362,0)</f>
        <v>0</v>
      </c>
      <c r="BH362" s="228">
        <f>IF(N362="sníž. přenesená",J362,0)</f>
        <v>0</v>
      </c>
      <c r="BI362" s="228">
        <f>IF(N362="nulová",J362,0)</f>
        <v>0</v>
      </c>
      <c r="BJ362" s="15" t="s">
        <v>79</v>
      </c>
      <c r="BK362" s="228">
        <f>ROUND(I362*H362,2)</f>
        <v>0</v>
      </c>
      <c r="BL362" s="15" t="s">
        <v>146</v>
      </c>
      <c r="BM362" s="227" t="s">
        <v>663</v>
      </c>
    </row>
    <row r="363" s="1" customFormat="1" ht="24" customHeight="1">
      <c r="B363" s="36"/>
      <c r="C363" s="216" t="s">
        <v>664</v>
      </c>
      <c r="D363" s="216" t="s">
        <v>141</v>
      </c>
      <c r="E363" s="217" t="s">
        <v>665</v>
      </c>
      <c r="F363" s="218" t="s">
        <v>666</v>
      </c>
      <c r="G363" s="219" t="s">
        <v>201</v>
      </c>
      <c r="H363" s="220">
        <v>15</v>
      </c>
      <c r="I363" s="221"/>
      <c r="J363" s="222">
        <f>ROUND(I363*H363,2)</f>
        <v>0</v>
      </c>
      <c r="K363" s="218" t="s">
        <v>1</v>
      </c>
      <c r="L363" s="41"/>
      <c r="M363" s="223" t="s">
        <v>1</v>
      </c>
      <c r="N363" s="224" t="s">
        <v>39</v>
      </c>
      <c r="O363" s="84"/>
      <c r="P363" s="225">
        <f>O363*H363</f>
        <v>0</v>
      </c>
      <c r="Q363" s="225">
        <v>0</v>
      </c>
      <c r="R363" s="225">
        <f>Q363*H363</f>
        <v>0</v>
      </c>
      <c r="S363" s="225">
        <v>0</v>
      </c>
      <c r="T363" s="226">
        <f>S363*H363</f>
        <v>0</v>
      </c>
      <c r="AR363" s="227" t="s">
        <v>146</v>
      </c>
      <c r="AT363" s="227" t="s">
        <v>141</v>
      </c>
      <c r="AU363" s="227" t="s">
        <v>83</v>
      </c>
      <c r="AY363" s="15" t="s">
        <v>139</v>
      </c>
      <c r="BE363" s="228">
        <f>IF(N363="základní",J363,0)</f>
        <v>0</v>
      </c>
      <c r="BF363" s="228">
        <f>IF(N363="snížená",J363,0)</f>
        <v>0</v>
      </c>
      <c r="BG363" s="228">
        <f>IF(N363="zákl. přenesená",J363,0)</f>
        <v>0</v>
      </c>
      <c r="BH363" s="228">
        <f>IF(N363="sníž. přenesená",J363,0)</f>
        <v>0</v>
      </c>
      <c r="BI363" s="228">
        <f>IF(N363="nulová",J363,0)</f>
        <v>0</v>
      </c>
      <c r="BJ363" s="15" t="s">
        <v>79</v>
      </c>
      <c r="BK363" s="228">
        <f>ROUND(I363*H363,2)</f>
        <v>0</v>
      </c>
      <c r="BL363" s="15" t="s">
        <v>146</v>
      </c>
      <c r="BM363" s="227" t="s">
        <v>667</v>
      </c>
    </row>
    <row r="364" s="1" customFormat="1" ht="24" customHeight="1">
      <c r="B364" s="36"/>
      <c r="C364" s="216" t="s">
        <v>668</v>
      </c>
      <c r="D364" s="216" t="s">
        <v>141</v>
      </c>
      <c r="E364" s="217" t="s">
        <v>669</v>
      </c>
      <c r="F364" s="218" t="s">
        <v>670</v>
      </c>
      <c r="G364" s="219" t="s">
        <v>641</v>
      </c>
      <c r="H364" s="220">
        <v>3</v>
      </c>
      <c r="I364" s="221"/>
      <c r="J364" s="222">
        <f>ROUND(I364*H364,2)</f>
        <v>0</v>
      </c>
      <c r="K364" s="218" t="s">
        <v>145</v>
      </c>
      <c r="L364" s="41"/>
      <c r="M364" s="223" t="s">
        <v>1</v>
      </c>
      <c r="N364" s="224" t="s">
        <v>39</v>
      </c>
      <c r="O364" s="84"/>
      <c r="P364" s="225">
        <f>O364*H364</f>
        <v>0</v>
      </c>
      <c r="Q364" s="225">
        <v>0.034860000000000002</v>
      </c>
      <c r="R364" s="225">
        <f>Q364*H364</f>
        <v>0.10458000000000001</v>
      </c>
      <c r="S364" s="225">
        <v>0</v>
      </c>
      <c r="T364" s="226">
        <f>S364*H364</f>
        <v>0</v>
      </c>
      <c r="AR364" s="227" t="s">
        <v>146</v>
      </c>
      <c r="AT364" s="227" t="s">
        <v>141</v>
      </c>
      <c r="AU364" s="227" t="s">
        <v>83</v>
      </c>
      <c r="AY364" s="15" t="s">
        <v>139</v>
      </c>
      <c r="BE364" s="228">
        <f>IF(N364="základní",J364,0)</f>
        <v>0</v>
      </c>
      <c r="BF364" s="228">
        <f>IF(N364="snížená",J364,0)</f>
        <v>0</v>
      </c>
      <c r="BG364" s="228">
        <f>IF(N364="zákl. přenesená",J364,0)</f>
        <v>0</v>
      </c>
      <c r="BH364" s="228">
        <f>IF(N364="sníž. přenesená",J364,0)</f>
        <v>0</v>
      </c>
      <c r="BI364" s="228">
        <f>IF(N364="nulová",J364,0)</f>
        <v>0</v>
      </c>
      <c r="BJ364" s="15" t="s">
        <v>79</v>
      </c>
      <c r="BK364" s="228">
        <f>ROUND(I364*H364,2)</f>
        <v>0</v>
      </c>
      <c r="BL364" s="15" t="s">
        <v>146</v>
      </c>
      <c r="BM364" s="227" t="s">
        <v>671</v>
      </c>
    </row>
    <row r="365" s="1" customFormat="1" ht="16.5" customHeight="1">
      <c r="B365" s="36"/>
      <c r="C365" s="216" t="s">
        <v>672</v>
      </c>
      <c r="D365" s="216" t="s">
        <v>141</v>
      </c>
      <c r="E365" s="217" t="s">
        <v>673</v>
      </c>
      <c r="F365" s="218" t="s">
        <v>674</v>
      </c>
      <c r="G365" s="219" t="s">
        <v>641</v>
      </c>
      <c r="H365" s="220">
        <v>15</v>
      </c>
      <c r="I365" s="221"/>
      <c r="J365" s="222">
        <f>ROUND(I365*H365,2)</f>
        <v>0</v>
      </c>
      <c r="K365" s="218" t="s">
        <v>145</v>
      </c>
      <c r="L365" s="41"/>
      <c r="M365" s="223" t="s">
        <v>1</v>
      </c>
      <c r="N365" s="224" t="s">
        <v>39</v>
      </c>
      <c r="O365" s="84"/>
      <c r="P365" s="225">
        <f>O365*H365</f>
        <v>0</v>
      </c>
      <c r="Q365" s="225">
        <v>0.0018</v>
      </c>
      <c r="R365" s="225">
        <f>Q365*H365</f>
        <v>0.027</v>
      </c>
      <c r="S365" s="225">
        <v>0</v>
      </c>
      <c r="T365" s="226">
        <f>S365*H365</f>
        <v>0</v>
      </c>
      <c r="AR365" s="227" t="s">
        <v>146</v>
      </c>
      <c r="AT365" s="227" t="s">
        <v>141</v>
      </c>
      <c r="AU365" s="227" t="s">
        <v>83</v>
      </c>
      <c r="AY365" s="15" t="s">
        <v>139</v>
      </c>
      <c r="BE365" s="228">
        <f>IF(N365="základní",J365,0)</f>
        <v>0</v>
      </c>
      <c r="BF365" s="228">
        <f>IF(N365="snížená",J365,0)</f>
        <v>0</v>
      </c>
      <c r="BG365" s="228">
        <f>IF(N365="zákl. přenesená",J365,0)</f>
        <v>0</v>
      </c>
      <c r="BH365" s="228">
        <f>IF(N365="sníž. přenesená",J365,0)</f>
        <v>0</v>
      </c>
      <c r="BI365" s="228">
        <f>IF(N365="nulová",J365,0)</f>
        <v>0</v>
      </c>
      <c r="BJ365" s="15" t="s">
        <v>79</v>
      </c>
      <c r="BK365" s="228">
        <f>ROUND(I365*H365,2)</f>
        <v>0</v>
      </c>
      <c r="BL365" s="15" t="s">
        <v>146</v>
      </c>
      <c r="BM365" s="227" t="s">
        <v>675</v>
      </c>
    </row>
    <row r="366" s="1" customFormat="1" ht="16.5" customHeight="1">
      <c r="B366" s="36"/>
      <c r="C366" s="216" t="s">
        <v>676</v>
      </c>
      <c r="D366" s="216" t="s">
        <v>141</v>
      </c>
      <c r="E366" s="217" t="s">
        <v>677</v>
      </c>
      <c r="F366" s="218" t="s">
        <v>678</v>
      </c>
      <c r="G366" s="219" t="s">
        <v>641</v>
      </c>
      <c r="H366" s="220">
        <v>3</v>
      </c>
      <c r="I366" s="221"/>
      <c r="J366" s="222">
        <f>ROUND(I366*H366,2)</f>
        <v>0</v>
      </c>
      <c r="K366" s="218" t="s">
        <v>145</v>
      </c>
      <c r="L366" s="41"/>
      <c r="M366" s="223" t="s">
        <v>1</v>
      </c>
      <c r="N366" s="224" t="s">
        <v>39</v>
      </c>
      <c r="O366" s="84"/>
      <c r="P366" s="225">
        <f>O366*H366</f>
        <v>0</v>
      </c>
      <c r="Q366" s="225">
        <v>0.0018400000000000001</v>
      </c>
      <c r="R366" s="225">
        <f>Q366*H366</f>
        <v>0.0055200000000000006</v>
      </c>
      <c r="S366" s="225">
        <v>0</v>
      </c>
      <c r="T366" s="226">
        <f>S366*H366</f>
        <v>0</v>
      </c>
      <c r="AR366" s="227" t="s">
        <v>146</v>
      </c>
      <c r="AT366" s="227" t="s">
        <v>141</v>
      </c>
      <c r="AU366" s="227" t="s">
        <v>83</v>
      </c>
      <c r="AY366" s="15" t="s">
        <v>139</v>
      </c>
      <c r="BE366" s="228">
        <f>IF(N366="základní",J366,0)</f>
        <v>0</v>
      </c>
      <c r="BF366" s="228">
        <f>IF(N366="snížená",J366,0)</f>
        <v>0</v>
      </c>
      <c r="BG366" s="228">
        <f>IF(N366="zákl. přenesená",J366,0)</f>
        <v>0</v>
      </c>
      <c r="BH366" s="228">
        <f>IF(N366="sníž. přenesená",J366,0)</f>
        <v>0</v>
      </c>
      <c r="BI366" s="228">
        <f>IF(N366="nulová",J366,0)</f>
        <v>0</v>
      </c>
      <c r="BJ366" s="15" t="s">
        <v>79</v>
      </c>
      <c r="BK366" s="228">
        <f>ROUND(I366*H366,2)</f>
        <v>0</v>
      </c>
      <c r="BL366" s="15" t="s">
        <v>146</v>
      </c>
      <c r="BM366" s="227" t="s">
        <v>679</v>
      </c>
    </row>
    <row r="367" s="1" customFormat="1" ht="16.5" customHeight="1">
      <c r="B367" s="36"/>
      <c r="C367" s="216" t="s">
        <v>680</v>
      </c>
      <c r="D367" s="216" t="s">
        <v>141</v>
      </c>
      <c r="E367" s="217" t="s">
        <v>681</v>
      </c>
      <c r="F367" s="218" t="s">
        <v>682</v>
      </c>
      <c r="G367" s="219" t="s">
        <v>641</v>
      </c>
      <c r="H367" s="220">
        <v>3</v>
      </c>
      <c r="I367" s="221"/>
      <c r="J367" s="222">
        <f>ROUND(I367*H367,2)</f>
        <v>0</v>
      </c>
      <c r="K367" s="218" t="s">
        <v>145</v>
      </c>
      <c r="L367" s="41"/>
      <c r="M367" s="223" t="s">
        <v>1</v>
      </c>
      <c r="N367" s="224" t="s">
        <v>39</v>
      </c>
      <c r="O367" s="84"/>
      <c r="P367" s="225">
        <f>O367*H367</f>
        <v>0</v>
      </c>
      <c r="Q367" s="225">
        <v>0.0018400000000000001</v>
      </c>
      <c r="R367" s="225">
        <f>Q367*H367</f>
        <v>0.0055200000000000006</v>
      </c>
      <c r="S367" s="225">
        <v>0</v>
      </c>
      <c r="T367" s="226">
        <f>S367*H367</f>
        <v>0</v>
      </c>
      <c r="AR367" s="227" t="s">
        <v>146</v>
      </c>
      <c r="AT367" s="227" t="s">
        <v>141</v>
      </c>
      <c r="AU367" s="227" t="s">
        <v>83</v>
      </c>
      <c r="AY367" s="15" t="s">
        <v>139</v>
      </c>
      <c r="BE367" s="228">
        <f>IF(N367="základní",J367,0)</f>
        <v>0</v>
      </c>
      <c r="BF367" s="228">
        <f>IF(N367="snížená",J367,0)</f>
        <v>0</v>
      </c>
      <c r="BG367" s="228">
        <f>IF(N367="zákl. přenesená",J367,0)</f>
        <v>0</v>
      </c>
      <c r="BH367" s="228">
        <f>IF(N367="sníž. přenesená",J367,0)</f>
        <v>0</v>
      </c>
      <c r="BI367" s="228">
        <f>IF(N367="nulová",J367,0)</f>
        <v>0</v>
      </c>
      <c r="BJ367" s="15" t="s">
        <v>79</v>
      </c>
      <c r="BK367" s="228">
        <f>ROUND(I367*H367,2)</f>
        <v>0</v>
      </c>
      <c r="BL367" s="15" t="s">
        <v>146</v>
      </c>
      <c r="BM367" s="227" t="s">
        <v>683</v>
      </c>
    </row>
    <row r="368" s="1" customFormat="1" ht="16.5" customHeight="1">
      <c r="B368" s="36"/>
      <c r="C368" s="216" t="s">
        <v>684</v>
      </c>
      <c r="D368" s="216" t="s">
        <v>141</v>
      </c>
      <c r="E368" s="217" t="s">
        <v>685</v>
      </c>
      <c r="F368" s="218" t="s">
        <v>682</v>
      </c>
      <c r="G368" s="219" t="s">
        <v>641</v>
      </c>
      <c r="H368" s="220">
        <v>3</v>
      </c>
      <c r="I368" s="221"/>
      <c r="J368" s="222">
        <f>ROUND(I368*H368,2)</f>
        <v>0</v>
      </c>
      <c r="K368" s="218" t="s">
        <v>1</v>
      </c>
      <c r="L368" s="41"/>
      <c r="M368" s="223" t="s">
        <v>1</v>
      </c>
      <c r="N368" s="224" t="s">
        <v>39</v>
      </c>
      <c r="O368" s="84"/>
      <c r="P368" s="225">
        <f>O368*H368</f>
        <v>0</v>
      </c>
      <c r="Q368" s="225">
        <v>0.0018400000000000001</v>
      </c>
      <c r="R368" s="225">
        <f>Q368*H368</f>
        <v>0.0055200000000000006</v>
      </c>
      <c r="S368" s="225">
        <v>0</v>
      </c>
      <c r="T368" s="226">
        <f>S368*H368</f>
        <v>0</v>
      </c>
      <c r="AR368" s="227" t="s">
        <v>146</v>
      </c>
      <c r="AT368" s="227" t="s">
        <v>141</v>
      </c>
      <c r="AU368" s="227" t="s">
        <v>83</v>
      </c>
      <c r="AY368" s="15" t="s">
        <v>139</v>
      </c>
      <c r="BE368" s="228">
        <f>IF(N368="základní",J368,0)</f>
        <v>0</v>
      </c>
      <c r="BF368" s="228">
        <f>IF(N368="snížená",J368,0)</f>
        <v>0</v>
      </c>
      <c r="BG368" s="228">
        <f>IF(N368="zákl. přenesená",J368,0)</f>
        <v>0</v>
      </c>
      <c r="BH368" s="228">
        <f>IF(N368="sníž. přenesená",J368,0)</f>
        <v>0</v>
      </c>
      <c r="BI368" s="228">
        <f>IF(N368="nulová",J368,0)</f>
        <v>0</v>
      </c>
      <c r="BJ368" s="15" t="s">
        <v>79</v>
      </c>
      <c r="BK368" s="228">
        <f>ROUND(I368*H368,2)</f>
        <v>0</v>
      </c>
      <c r="BL368" s="15" t="s">
        <v>146</v>
      </c>
      <c r="BM368" s="227" t="s">
        <v>686</v>
      </c>
    </row>
    <row r="369" s="1" customFormat="1" ht="24" customHeight="1">
      <c r="B369" s="36"/>
      <c r="C369" s="216" t="s">
        <v>687</v>
      </c>
      <c r="D369" s="216" t="s">
        <v>141</v>
      </c>
      <c r="E369" s="217" t="s">
        <v>688</v>
      </c>
      <c r="F369" s="218" t="s">
        <v>689</v>
      </c>
      <c r="G369" s="219" t="s">
        <v>201</v>
      </c>
      <c r="H369" s="220">
        <v>15</v>
      </c>
      <c r="I369" s="221"/>
      <c r="J369" s="222">
        <f>ROUND(I369*H369,2)</f>
        <v>0</v>
      </c>
      <c r="K369" s="218" t="s">
        <v>145</v>
      </c>
      <c r="L369" s="41"/>
      <c r="M369" s="223" t="s">
        <v>1</v>
      </c>
      <c r="N369" s="224" t="s">
        <v>39</v>
      </c>
      <c r="O369" s="84"/>
      <c r="P369" s="225">
        <f>O369*H369</f>
        <v>0</v>
      </c>
      <c r="Q369" s="225">
        <v>0.00023000000000000001</v>
      </c>
      <c r="R369" s="225">
        <f>Q369*H369</f>
        <v>0.0034499999999999999</v>
      </c>
      <c r="S369" s="225">
        <v>0</v>
      </c>
      <c r="T369" s="226">
        <f>S369*H369</f>
        <v>0</v>
      </c>
      <c r="AR369" s="227" t="s">
        <v>146</v>
      </c>
      <c r="AT369" s="227" t="s">
        <v>141</v>
      </c>
      <c r="AU369" s="227" t="s">
        <v>83</v>
      </c>
      <c r="AY369" s="15" t="s">
        <v>139</v>
      </c>
      <c r="BE369" s="228">
        <f>IF(N369="základní",J369,0)</f>
        <v>0</v>
      </c>
      <c r="BF369" s="228">
        <f>IF(N369="snížená",J369,0)</f>
        <v>0</v>
      </c>
      <c r="BG369" s="228">
        <f>IF(N369="zákl. přenesená",J369,0)</f>
        <v>0</v>
      </c>
      <c r="BH369" s="228">
        <f>IF(N369="sníž. přenesená",J369,0)</f>
        <v>0</v>
      </c>
      <c r="BI369" s="228">
        <f>IF(N369="nulová",J369,0)</f>
        <v>0</v>
      </c>
      <c r="BJ369" s="15" t="s">
        <v>79</v>
      </c>
      <c r="BK369" s="228">
        <f>ROUND(I369*H369,2)</f>
        <v>0</v>
      </c>
      <c r="BL369" s="15" t="s">
        <v>146</v>
      </c>
      <c r="BM369" s="227" t="s">
        <v>690</v>
      </c>
    </row>
    <row r="370" s="1" customFormat="1" ht="24" customHeight="1">
      <c r="B370" s="36"/>
      <c r="C370" s="216" t="s">
        <v>691</v>
      </c>
      <c r="D370" s="216" t="s">
        <v>141</v>
      </c>
      <c r="E370" s="217" t="s">
        <v>692</v>
      </c>
      <c r="F370" s="218" t="s">
        <v>693</v>
      </c>
      <c r="G370" s="219" t="s">
        <v>201</v>
      </c>
      <c r="H370" s="220">
        <v>3</v>
      </c>
      <c r="I370" s="221"/>
      <c r="J370" s="222">
        <f>ROUND(I370*H370,2)</f>
        <v>0</v>
      </c>
      <c r="K370" s="218" t="s">
        <v>145</v>
      </c>
      <c r="L370" s="41"/>
      <c r="M370" s="223" t="s">
        <v>1</v>
      </c>
      <c r="N370" s="224" t="s">
        <v>39</v>
      </c>
      <c r="O370" s="84"/>
      <c r="P370" s="225">
        <f>O370*H370</f>
        <v>0</v>
      </c>
      <c r="Q370" s="225">
        <v>0.00027999999999999998</v>
      </c>
      <c r="R370" s="225">
        <f>Q370*H370</f>
        <v>0.00083999999999999993</v>
      </c>
      <c r="S370" s="225">
        <v>0</v>
      </c>
      <c r="T370" s="226">
        <f>S370*H370</f>
        <v>0</v>
      </c>
      <c r="AR370" s="227" t="s">
        <v>146</v>
      </c>
      <c r="AT370" s="227" t="s">
        <v>141</v>
      </c>
      <c r="AU370" s="227" t="s">
        <v>83</v>
      </c>
      <c r="AY370" s="15" t="s">
        <v>139</v>
      </c>
      <c r="BE370" s="228">
        <f>IF(N370="základní",J370,0)</f>
        <v>0</v>
      </c>
      <c r="BF370" s="228">
        <f>IF(N370="snížená",J370,0)</f>
        <v>0</v>
      </c>
      <c r="BG370" s="228">
        <f>IF(N370="zákl. přenesená",J370,0)</f>
        <v>0</v>
      </c>
      <c r="BH370" s="228">
        <f>IF(N370="sníž. přenesená",J370,0)</f>
        <v>0</v>
      </c>
      <c r="BI370" s="228">
        <f>IF(N370="nulová",J370,0)</f>
        <v>0</v>
      </c>
      <c r="BJ370" s="15" t="s">
        <v>79</v>
      </c>
      <c r="BK370" s="228">
        <f>ROUND(I370*H370,2)</f>
        <v>0</v>
      </c>
      <c r="BL370" s="15" t="s">
        <v>146</v>
      </c>
      <c r="BM370" s="227" t="s">
        <v>694</v>
      </c>
    </row>
    <row r="371" s="1" customFormat="1" ht="24" customHeight="1">
      <c r="B371" s="36"/>
      <c r="C371" s="216" t="s">
        <v>695</v>
      </c>
      <c r="D371" s="216" t="s">
        <v>141</v>
      </c>
      <c r="E371" s="217" t="s">
        <v>696</v>
      </c>
      <c r="F371" s="218" t="s">
        <v>697</v>
      </c>
      <c r="G371" s="219" t="s">
        <v>641</v>
      </c>
      <c r="H371" s="220">
        <v>3</v>
      </c>
      <c r="I371" s="221"/>
      <c r="J371" s="222">
        <f>ROUND(I371*H371,2)</f>
        <v>0</v>
      </c>
      <c r="K371" s="218" t="s">
        <v>145</v>
      </c>
      <c r="L371" s="41"/>
      <c r="M371" s="223" t="s">
        <v>1</v>
      </c>
      <c r="N371" s="224" t="s">
        <v>39</v>
      </c>
      <c r="O371" s="84"/>
      <c r="P371" s="225">
        <f>O371*H371</f>
        <v>0</v>
      </c>
      <c r="Q371" s="225">
        <v>0.016080000000000001</v>
      </c>
      <c r="R371" s="225">
        <f>Q371*H371</f>
        <v>0.048240000000000005</v>
      </c>
      <c r="S371" s="225">
        <v>0</v>
      </c>
      <c r="T371" s="226">
        <f>S371*H371</f>
        <v>0</v>
      </c>
      <c r="AR371" s="227" t="s">
        <v>146</v>
      </c>
      <c r="AT371" s="227" t="s">
        <v>141</v>
      </c>
      <c r="AU371" s="227" t="s">
        <v>83</v>
      </c>
      <c r="AY371" s="15" t="s">
        <v>139</v>
      </c>
      <c r="BE371" s="228">
        <f>IF(N371="základní",J371,0)</f>
        <v>0</v>
      </c>
      <c r="BF371" s="228">
        <f>IF(N371="snížená",J371,0)</f>
        <v>0</v>
      </c>
      <c r="BG371" s="228">
        <f>IF(N371="zákl. přenesená",J371,0)</f>
        <v>0</v>
      </c>
      <c r="BH371" s="228">
        <f>IF(N371="sníž. přenesená",J371,0)</f>
        <v>0</v>
      </c>
      <c r="BI371" s="228">
        <f>IF(N371="nulová",J371,0)</f>
        <v>0</v>
      </c>
      <c r="BJ371" s="15" t="s">
        <v>79</v>
      </c>
      <c r="BK371" s="228">
        <f>ROUND(I371*H371,2)</f>
        <v>0</v>
      </c>
      <c r="BL371" s="15" t="s">
        <v>146</v>
      </c>
      <c r="BM371" s="227" t="s">
        <v>698</v>
      </c>
    </row>
    <row r="372" s="1" customFormat="1" ht="16.5" customHeight="1">
      <c r="B372" s="36"/>
      <c r="C372" s="216" t="s">
        <v>699</v>
      </c>
      <c r="D372" s="216" t="s">
        <v>141</v>
      </c>
      <c r="E372" s="217" t="s">
        <v>700</v>
      </c>
      <c r="F372" s="218" t="s">
        <v>701</v>
      </c>
      <c r="G372" s="219" t="s">
        <v>201</v>
      </c>
      <c r="H372" s="220">
        <v>3</v>
      </c>
      <c r="I372" s="221"/>
      <c r="J372" s="222">
        <f>ROUND(I372*H372,2)</f>
        <v>0</v>
      </c>
      <c r="K372" s="218" t="s">
        <v>1</v>
      </c>
      <c r="L372" s="41"/>
      <c r="M372" s="223" t="s">
        <v>1</v>
      </c>
      <c r="N372" s="224" t="s">
        <v>39</v>
      </c>
      <c r="O372" s="84"/>
      <c r="P372" s="225">
        <f>O372*H372</f>
        <v>0</v>
      </c>
      <c r="Q372" s="225">
        <v>0</v>
      </c>
      <c r="R372" s="225">
        <f>Q372*H372</f>
        <v>0</v>
      </c>
      <c r="S372" s="225">
        <v>0</v>
      </c>
      <c r="T372" s="226">
        <f>S372*H372</f>
        <v>0</v>
      </c>
      <c r="AR372" s="227" t="s">
        <v>146</v>
      </c>
      <c r="AT372" s="227" t="s">
        <v>141</v>
      </c>
      <c r="AU372" s="227" t="s">
        <v>83</v>
      </c>
      <c r="AY372" s="15" t="s">
        <v>139</v>
      </c>
      <c r="BE372" s="228">
        <f>IF(N372="základní",J372,0)</f>
        <v>0</v>
      </c>
      <c r="BF372" s="228">
        <f>IF(N372="snížená",J372,0)</f>
        <v>0</v>
      </c>
      <c r="BG372" s="228">
        <f>IF(N372="zákl. přenesená",J372,0)</f>
        <v>0</v>
      </c>
      <c r="BH372" s="228">
        <f>IF(N372="sníž. přenesená",J372,0)</f>
        <v>0</v>
      </c>
      <c r="BI372" s="228">
        <f>IF(N372="nulová",J372,0)</f>
        <v>0</v>
      </c>
      <c r="BJ372" s="15" t="s">
        <v>79</v>
      </c>
      <c r="BK372" s="228">
        <f>ROUND(I372*H372,2)</f>
        <v>0</v>
      </c>
      <c r="BL372" s="15" t="s">
        <v>146</v>
      </c>
      <c r="BM372" s="227" t="s">
        <v>702</v>
      </c>
    </row>
    <row r="373" s="1" customFormat="1" ht="24" customHeight="1">
      <c r="B373" s="36"/>
      <c r="C373" s="216" t="s">
        <v>703</v>
      </c>
      <c r="D373" s="216" t="s">
        <v>141</v>
      </c>
      <c r="E373" s="217" t="s">
        <v>704</v>
      </c>
      <c r="F373" s="218" t="s">
        <v>705</v>
      </c>
      <c r="G373" s="219" t="s">
        <v>641</v>
      </c>
      <c r="H373" s="220">
        <v>3</v>
      </c>
      <c r="I373" s="221"/>
      <c r="J373" s="222">
        <f>ROUND(I373*H373,2)</f>
        <v>0</v>
      </c>
      <c r="K373" s="218" t="s">
        <v>145</v>
      </c>
      <c r="L373" s="41"/>
      <c r="M373" s="223" t="s">
        <v>1</v>
      </c>
      <c r="N373" s="224" t="s">
        <v>39</v>
      </c>
      <c r="O373" s="84"/>
      <c r="P373" s="225">
        <f>O373*H373</f>
        <v>0</v>
      </c>
      <c r="Q373" s="225">
        <v>0.0011000000000000001</v>
      </c>
      <c r="R373" s="225">
        <f>Q373*H373</f>
        <v>0.0033</v>
      </c>
      <c r="S373" s="225">
        <v>0</v>
      </c>
      <c r="T373" s="226">
        <f>S373*H373</f>
        <v>0</v>
      </c>
      <c r="AR373" s="227" t="s">
        <v>146</v>
      </c>
      <c r="AT373" s="227" t="s">
        <v>141</v>
      </c>
      <c r="AU373" s="227" t="s">
        <v>83</v>
      </c>
      <c r="AY373" s="15" t="s">
        <v>139</v>
      </c>
      <c r="BE373" s="228">
        <f>IF(N373="základní",J373,0)</f>
        <v>0</v>
      </c>
      <c r="BF373" s="228">
        <f>IF(N373="snížená",J373,0)</f>
        <v>0</v>
      </c>
      <c r="BG373" s="228">
        <f>IF(N373="zákl. přenesená",J373,0)</f>
        <v>0</v>
      </c>
      <c r="BH373" s="228">
        <f>IF(N373="sníž. přenesená",J373,0)</f>
        <v>0</v>
      </c>
      <c r="BI373" s="228">
        <f>IF(N373="nulová",J373,0)</f>
        <v>0</v>
      </c>
      <c r="BJ373" s="15" t="s">
        <v>79</v>
      </c>
      <c r="BK373" s="228">
        <f>ROUND(I373*H373,2)</f>
        <v>0</v>
      </c>
      <c r="BL373" s="15" t="s">
        <v>146</v>
      </c>
      <c r="BM373" s="227" t="s">
        <v>706</v>
      </c>
    </row>
    <row r="374" s="1" customFormat="1" ht="24" customHeight="1">
      <c r="B374" s="36"/>
      <c r="C374" s="216" t="s">
        <v>707</v>
      </c>
      <c r="D374" s="216" t="s">
        <v>141</v>
      </c>
      <c r="E374" s="217" t="s">
        <v>708</v>
      </c>
      <c r="F374" s="218" t="s">
        <v>709</v>
      </c>
      <c r="G374" s="219" t="s">
        <v>641</v>
      </c>
      <c r="H374" s="220">
        <v>3</v>
      </c>
      <c r="I374" s="221"/>
      <c r="J374" s="222">
        <f>ROUND(I374*H374,2)</f>
        <v>0</v>
      </c>
      <c r="K374" s="218" t="s">
        <v>145</v>
      </c>
      <c r="L374" s="41"/>
      <c r="M374" s="223" t="s">
        <v>1</v>
      </c>
      <c r="N374" s="224" t="s">
        <v>39</v>
      </c>
      <c r="O374" s="84"/>
      <c r="P374" s="225">
        <f>O374*H374</f>
        <v>0</v>
      </c>
      <c r="Q374" s="225">
        <v>0.0030000000000000001</v>
      </c>
      <c r="R374" s="225">
        <f>Q374*H374</f>
        <v>0.0090000000000000011</v>
      </c>
      <c r="S374" s="225">
        <v>0</v>
      </c>
      <c r="T374" s="226">
        <f>S374*H374</f>
        <v>0</v>
      </c>
      <c r="AR374" s="227" t="s">
        <v>146</v>
      </c>
      <c r="AT374" s="227" t="s">
        <v>141</v>
      </c>
      <c r="AU374" s="227" t="s">
        <v>83</v>
      </c>
      <c r="AY374" s="15" t="s">
        <v>139</v>
      </c>
      <c r="BE374" s="228">
        <f>IF(N374="základní",J374,0)</f>
        <v>0</v>
      </c>
      <c r="BF374" s="228">
        <f>IF(N374="snížená",J374,0)</f>
        <v>0</v>
      </c>
      <c r="BG374" s="228">
        <f>IF(N374="zákl. přenesená",J374,0)</f>
        <v>0</v>
      </c>
      <c r="BH374" s="228">
        <f>IF(N374="sníž. přenesená",J374,0)</f>
        <v>0</v>
      </c>
      <c r="BI374" s="228">
        <f>IF(N374="nulová",J374,0)</f>
        <v>0</v>
      </c>
      <c r="BJ374" s="15" t="s">
        <v>79</v>
      </c>
      <c r="BK374" s="228">
        <f>ROUND(I374*H374,2)</f>
        <v>0</v>
      </c>
      <c r="BL374" s="15" t="s">
        <v>146</v>
      </c>
      <c r="BM374" s="227" t="s">
        <v>710</v>
      </c>
    </row>
    <row r="375" s="1" customFormat="1" ht="16.5" customHeight="1">
      <c r="B375" s="36"/>
      <c r="C375" s="216" t="s">
        <v>711</v>
      </c>
      <c r="D375" s="216" t="s">
        <v>141</v>
      </c>
      <c r="E375" s="217" t="s">
        <v>712</v>
      </c>
      <c r="F375" s="218" t="s">
        <v>713</v>
      </c>
      <c r="G375" s="219" t="s">
        <v>641</v>
      </c>
      <c r="H375" s="220">
        <v>18</v>
      </c>
      <c r="I375" s="221"/>
      <c r="J375" s="222">
        <f>ROUND(I375*H375,2)</f>
        <v>0</v>
      </c>
      <c r="K375" s="218" t="s">
        <v>145</v>
      </c>
      <c r="L375" s="41"/>
      <c r="M375" s="223" t="s">
        <v>1</v>
      </c>
      <c r="N375" s="224" t="s">
        <v>39</v>
      </c>
      <c r="O375" s="84"/>
      <c r="P375" s="225">
        <f>O375*H375</f>
        <v>0</v>
      </c>
      <c r="Q375" s="225">
        <v>0</v>
      </c>
      <c r="R375" s="225">
        <f>Q375*H375</f>
        <v>0</v>
      </c>
      <c r="S375" s="225">
        <v>0.019460000000000002</v>
      </c>
      <c r="T375" s="226">
        <f>S375*H375</f>
        <v>0.35028000000000004</v>
      </c>
      <c r="AR375" s="227" t="s">
        <v>146</v>
      </c>
      <c r="AT375" s="227" t="s">
        <v>141</v>
      </c>
      <c r="AU375" s="227" t="s">
        <v>83</v>
      </c>
      <c r="AY375" s="15" t="s">
        <v>139</v>
      </c>
      <c r="BE375" s="228">
        <f>IF(N375="základní",J375,0)</f>
        <v>0</v>
      </c>
      <c r="BF375" s="228">
        <f>IF(N375="snížená",J375,0)</f>
        <v>0</v>
      </c>
      <c r="BG375" s="228">
        <f>IF(N375="zákl. přenesená",J375,0)</f>
        <v>0</v>
      </c>
      <c r="BH375" s="228">
        <f>IF(N375="sníž. přenesená",J375,0)</f>
        <v>0</v>
      </c>
      <c r="BI375" s="228">
        <f>IF(N375="nulová",J375,0)</f>
        <v>0</v>
      </c>
      <c r="BJ375" s="15" t="s">
        <v>79</v>
      </c>
      <c r="BK375" s="228">
        <f>ROUND(I375*H375,2)</f>
        <v>0</v>
      </c>
      <c r="BL375" s="15" t="s">
        <v>146</v>
      </c>
      <c r="BM375" s="227" t="s">
        <v>714</v>
      </c>
    </row>
    <row r="376" s="1" customFormat="1" ht="24" customHeight="1">
      <c r="B376" s="36"/>
      <c r="C376" s="216" t="s">
        <v>715</v>
      </c>
      <c r="D376" s="216" t="s">
        <v>141</v>
      </c>
      <c r="E376" s="217" t="s">
        <v>716</v>
      </c>
      <c r="F376" s="218" t="s">
        <v>717</v>
      </c>
      <c r="G376" s="219" t="s">
        <v>641</v>
      </c>
      <c r="H376" s="220">
        <v>3</v>
      </c>
      <c r="I376" s="221"/>
      <c r="J376" s="222">
        <f>ROUND(I376*H376,2)</f>
        <v>0</v>
      </c>
      <c r="K376" s="218" t="s">
        <v>145</v>
      </c>
      <c r="L376" s="41"/>
      <c r="M376" s="223" t="s">
        <v>1</v>
      </c>
      <c r="N376" s="224" t="s">
        <v>39</v>
      </c>
      <c r="O376" s="84"/>
      <c r="P376" s="225">
        <f>O376*H376</f>
        <v>0</v>
      </c>
      <c r="Q376" s="225">
        <v>0</v>
      </c>
      <c r="R376" s="225">
        <f>Q376*H376</f>
        <v>0</v>
      </c>
      <c r="S376" s="225">
        <v>0.087999999999999995</v>
      </c>
      <c r="T376" s="226">
        <f>S376*H376</f>
        <v>0.26400000000000001</v>
      </c>
      <c r="AR376" s="227" t="s">
        <v>146</v>
      </c>
      <c r="AT376" s="227" t="s">
        <v>141</v>
      </c>
      <c r="AU376" s="227" t="s">
        <v>83</v>
      </c>
      <c r="AY376" s="15" t="s">
        <v>139</v>
      </c>
      <c r="BE376" s="228">
        <f>IF(N376="základní",J376,0)</f>
        <v>0</v>
      </c>
      <c r="BF376" s="228">
        <f>IF(N376="snížená",J376,0)</f>
        <v>0</v>
      </c>
      <c r="BG376" s="228">
        <f>IF(N376="zákl. přenesená",J376,0)</f>
        <v>0</v>
      </c>
      <c r="BH376" s="228">
        <f>IF(N376="sníž. přenesená",J376,0)</f>
        <v>0</v>
      </c>
      <c r="BI376" s="228">
        <f>IF(N376="nulová",J376,0)</f>
        <v>0</v>
      </c>
      <c r="BJ376" s="15" t="s">
        <v>79</v>
      </c>
      <c r="BK376" s="228">
        <f>ROUND(I376*H376,2)</f>
        <v>0</v>
      </c>
      <c r="BL376" s="15" t="s">
        <v>146</v>
      </c>
      <c r="BM376" s="227" t="s">
        <v>718</v>
      </c>
    </row>
    <row r="377" s="1" customFormat="1" ht="16.5" customHeight="1">
      <c r="B377" s="36"/>
      <c r="C377" s="216" t="s">
        <v>719</v>
      </c>
      <c r="D377" s="216" t="s">
        <v>141</v>
      </c>
      <c r="E377" s="217" t="s">
        <v>720</v>
      </c>
      <c r="F377" s="218" t="s">
        <v>721</v>
      </c>
      <c r="G377" s="219" t="s">
        <v>641</v>
      </c>
      <c r="H377" s="220">
        <v>18</v>
      </c>
      <c r="I377" s="221"/>
      <c r="J377" s="222">
        <f>ROUND(I377*H377,2)</f>
        <v>0</v>
      </c>
      <c r="K377" s="218" t="s">
        <v>145</v>
      </c>
      <c r="L377" s="41"/>
      <c r="M377" s="223" t="s">
        <v>1</v>
      </c>
      <c r="N377" s="224" t="s">
        <v>39</v>
      </c>
      <c r="O377" s="84"/>
      <c r="P377" s="225">
        <f>O377*H377</f>
        <v>0</v>
      </c>
      <c r="Q377" s="225">
        <v>0</v>
      </c>
      <c r="R377" s="225">
        <f>Q377*H377</f>
        <v>0</v>
      </c>
      <c r="S377" s="225">
        <v>0.00085999999999999998</v>
      </c>
      <c r="T377" s="226">
        <f>S377*H377</f>
        <v>0.015479999999999999</v>
      </c>
      <c r="AR377" s="227" t="s">
        <v>146</v>
      </c>
      <c r="AT377" s="227" t="s">
        <v>141</v>
      </c>
      <c r="AU377" s="227" t="s">
        <v>83</v>
      </c>
      <c r="AY377" s="15" t="s">
        <v>139</v>
      </c>
      <c r="BE377" s="228">
        <f>IF(N377="základní",J377,0)</f>
        <v>0</v>
      </c>
      <c r="BF377" s="228">
        <f>IF(N377="snížená",J377,0)</f>
        <v>0</v>
      </c>
      <c r="BG377" s="228">
        <f>IF(N377="zákl. přenesená",J377,0)</f>
        <v>0</v>
      </c>
      <c r="BH377" s="228">
        <f>IF(N377="sníž. přenesená",J377,0)</f>
        <v>0</v>
      </c>
      <c r="BI377" s="228">
        <f>IF(N377="nulová",J377,0)</f>
        <v>0</v>
      </c>
      <c r="BJ377" s="15" t="s">
        <v>79</v>
      </c>
      <c r="BK377" s="228">
        <f>ROUND(I377*H377,2)</f>
        <v>0</v>
      </c>
      <c r="BL377" s="15" t="s">
        <v>146</v>
      </c>
      <c r="BM377" s="227" t="s">
        <v>722</v>
      </c>
    </row>
    <row r="378" s="1" customFormat="1" ht="24" customHeight="1">
      <c r="B378" s="36"/>
      <c r="C378" s="216" t="s">
        <v>723</v>
      </c>
      <c r="D378" s="216" t="s">
        <v>141</v>
      </c>
      <c r="E378" s="217" t="s">
        <v>724</v>
      </c>
      <c r="F378" s="218" t="s">
        <v>725</v>
      </c>
      <c r="G378" s="219" t="s">
        <v>201</v>
      </c>
      <c r="H378" s="220">
        <v>3</v>
      </c>
      <c r="I378" s="221"/>
      <c r="J378" s="222">
        <f>ROUND(I378*H378,2)</f>
        <v>0</v>
      </c>
      <c r="K378" s="218" t="s">
        <v>145</v>
      </c>
      <c r="L378" s="41"/>
      <c r="M378" s="223" t="s">
        <v>1</v>
      </c>
      <c r="N378" s="224" t="s">
        <v>39</v>
      </c>
      <c r="O378" s="84"/>
      <c r="P378" s="225">
        <f>O378*H378</f>
        <v>0</v>
      </c>
      <c r="Q378" s="225">
        <v>0</v>
      </c>
      <c r="R378" s="225">
        <f>Q378*H378</f>
        <v>0</v>
      </c>
      <c r="S378" s="225">
        <v>0.0022499999999999998</v>
      </c>
      <c r="T378" s="226">
        <f>S378*H378</f>
        <v>0.0067499999999999991</v>
      </c>
      <c r="AR378" s="227" t="s">
        <v>146</v>
      </c>
      <c r="AT378" s="227" t="s">
        <v>141</v>
      </c>
      <c r="AU378" s="227" t="s">
        <v>83</v>
      </c>
      <c r="AY378" s="15" t="s">
        <v>139</v>
      </c>
      <c r="BE378" s="228">
        <f>IF(N378="základní",J378,0)</f>
        <v>0</v>
      </c>
      <c r="BF378" s="228">
        <f>IF(N378="snížená",J378,0)</f>
        <v>0</v>
      </c>
      <c r="BG378" s="228">
        <f>IF(N378="zákl. přenesená",J378,0)</f>
        <v>0</v>
      </c>
      <c r="BH378" s="228">
        <f>IF(N378="sníž. přenesená",J378,0)</f>
        <v>0</v>
      </c>
      <c r="BI378" s="228">
        <f>IF(N378="nulová",J378,0)</f>
        <v>0</v>
      </c>
      <c r="BJ378" s="15" t="s">
        <v>79</v>
      </c>
      <c r="BK378" s="228">
        <f>ROUND(I378*H378,2)</f>
        <v>0</v>
      </c>
      <c r="BL378" s="15" t="s">
        <v>146</v>
      </c>
      <c r="BM378" s="227" t="s">
        <v>726</v>
      </c>
    </row>
    <row r="379" s="1" customFormat="1" ht="16.5" customHeight="1">
      <c r="B379" s="36"/>
      <c r="C379" s="216" t="s">
        <v>727</v>
      </c>
      <c r="D379" s="216" t="s">
        <v>141</v>
      </c>
      <c r="E379" s="217" t="s">
        <v>728</v>
      </c>
      <c r="F379" s="218" t="s">
        <v>729</v>
      </c>
      <c r="G379" s="219" t="s">
        <v>201</v>
      </c>
      <c r="H379" s="220">
        <v>18</v>
      </c>
      <c r="I379" s="221"/>
      <c r="J379" s="222">
        <f>ROUND(I379*H379,2)</f>
        <v>0</v>
      </c>
      <c r="K379" s="218" t="s">
        <v>1</v>
      </c>
      <c r="L379" s="41"/>
      <c r="M379" s="223" t="s">
        <v>1</v>
      </c>
      <c r="N379" s="224" t="s">
        <v>39</v>
      </c>
      <c r="O379" s="84"/>
      <c r="P379" s="225">
        <f>O379*H379</f>
        <v>0</v>
      </c>
      <c r="Q379" s="225">
        <v>0</v>
      </c>
      <c r="R379" s="225">
        <f>Q379*H379</f>
        <v>0</v>
      </c>
      <c r="S379" s="225">
        <v>0</v>
      </c>
      <c r="T379" s="226">
        <f>S379*H379</f>
        <v>0</v>
      </c>
      <c r="AR379" s="227" t="s">
        <v>146</v>
      </c>
      <c r="AT379" s="227" t="s">
        <v>141</v>
      </c>
      <c r="AU379" s="227" t="s">
        <v>83</v>
      </c>
      <c r="AY379" s="15" t="s">
        <v>139</v>
      </c>
      <c r="BE379" s="228">
        <f>IF(N379="základní",J379,0)</f>
        <v>0</v>
      </c>
      <c r="BF379" s="228">
        <f>IF(N379="snížená",J379,0)</f>
        <v>0</v>
      </c>
      <c r="BG379" s="228">
        <f>IF(N379="zákl. přenesená",J379,0)</f>
        <v>0</v>
      </c>
      <c r="BH379" s="228">
        <f>IF(N379="sníž. přenesená",J379,0)</f>
        <v>0</v>
      </c>
      <c r="BI379" s="228">
        <f>IF(N379="nulová",J379,0)</f>
        <v>0</v>
      </c>
      <c r="BJ379" s="15" t="s">
        <v>79</v>
      </c>
      <c r="BK379" s="228">
        <f>ROUND(I379*H379,2)</f>
        <v>0</v>
      </c>
      <c r="BL379" s="15" t="s">
        <v>146</v>
      </c>
      <c r="BM379" s="227" t="s">
        <v>730</v>
      </c>
    </row>
    <row r="380" s="1" customFormat="1" ht="24" customHeight="1">
      <c r="B380" s="36"/>
      <c r="C380" s="216" t="s">
        <v>731</v>
      </c>
      <c r="D380" s="216" t="s">
        <v>141</v>
      </c>
      <c r="E380" s="217" t="s">
        <v>732</v>
      </c>
      <c r="F380" s="218" t="s">
        <v>733</v>
      </c>
      <c r="G380" s="219" t="s">
        <v>201</v>
      </c>
      <c r="H380" s="220">
        <v>18</v>
      </c>
      <c r="I380" s="221"/>
      <c r="J380" s="222">
        <f>ROUND(I380*H380,2)</f>
        <v>0</v>
      </c>
      <c r="K380" s="218" t="s">
        <v>1</v>
      </c>
      <c r="L380" s="41"/>
      <c r="M380" s="223" t="s">
        <v>1</v>
      </c>
      <c r="N380" s="224" t="s">
        <v>39</v>
      </c>
      <c r="O380" s="84"/>
      <c r="P380" s="225">
        <f>O380*H380</f>
        <v>0</v>
      </c>
      <c r="Q380" s="225">
        <v>0</v>
      </c>
      <c r="R380" s="225">
        <f>Q380*H380</f>
        <v>0</v>
      </c>
      <c r="S380" s="225">
        <v>0</v>
      </c>
      <c r="T380" s="226">
        <f>S380*H380</f>
        <v>0</v>
      </c>
      <c r="AR380" s="227" t="s">
        <v>146</v>
      </c>
      <c r="AT380" s="227" t="s">
        <v>141</v>
      </c>
      <c r="AU380" s="227" t="s">
        <v>83</v>
      </c>
      <c r="AY380" s="15" t="s">
        <v>139</v>
      </c>
      <c r="BE380" s="228">
        <f>IF(N380="základní",J380,0)</f>
        <v>0</v>
      </c>
      <c r="BF380" s="228">
        <f>IF(N380="snížená",J380,0)</f>
        <v>0</v>
      </c>
      <c r="BG380" s="228">
        <f>IF(N380="zákl. přenesená",J380,0)</f>
        <v>0</v>
      </c>
      <c r="BH380" s="228">
        <f>IF(N380="sníž. přenesená",J380,0)</f>
        <v>0</v>
      </c>
      <c r="BI380" s="228">
        <f>IF(N380="nulová",J380,0)</f>
        <v>0</v>
      </c>
      <c r="BJ380" s="15" t="s">
        <v>79</v>
      </c>
      <c r="BK380" s="228">
        <f>ROUND(I380*H380,2)</f>
        <v>0</v>
      </c>
      <c r="BL380" s="15" t="s">
        <v>146</v>
      </c>
      <c r="BM380" s="227" t="s">
        <v>734</v>
      </c>
    </row>
    <row r="381" s="1" customFormat="1" ht="16.5" customHeight="1">
      <c r="B381" s="36"/>
      <c r="C381" s="216" t="s">
        <v>735</v>
      </c>
      <c r="D381" s="216" t="s">
        <v>141</v>
      </c>
      <c r="E381" s="217" t="s">
        <v>736</v>
      </c>
      <c r="F381" s="218" t="s">
        <v>737</v>
      </c>
      <c r="G381" s="219" t="s">
        <v>201</v>
      </c>
      <c r="H381" s="220">
        <v>12</v>
      </c>
      <c r="I381" s="221"/>
      <c r="J381" s="222">
        <f>ROUND(I381*H381,2)</f>
        <v>0</v>
      </c>
      <c r="K381" s="218" t="s">
        <v>1</v>
      </c>
      <c r="L381" s="41"/>
      <c r="M381" s="223" t="s">
        <v>1</v>
      </c>
      <c r="N381" s="224" t="s">
        <v>39</v>
      </c>
      <c r="O381" s="84"/>
      <c r="P381" s="225">
        <f>O381*H381</f>
        <v>0</v>
      </c>
      <c r="Q381" s="225">
        <v>0</v>
      </c>
      <c r="R381" s="225">
        <f>Q381*H381</f>
        <v>0</v>
      </c>
      <c r="S381" s="225">
        <v>0</v>
      </c>
      <c r="T381" s="226">
        <f>S381*H381</f>
        <v>0</v>
      </c>
      <c r="AR381" s="227" t="s">
        <v>146</v>
      </c>
      <c r="AT381" s="227" t="s">
        <v>141</v>
      </c>
      <c r="AU381" s="227" t="s">
        <v>83</v>
      </c>
      <c r="AY381" s="15" t="s">
        <v>139</v>
      </c>
      <c r="BE381" s="228">
        <f>IF(N381="základní",J381,0)</f>
        <v>0</v>
      </c>
      <c r="BF381" s="228">
        <f>IF(N381="snížená",J381,0)</f>
        <v>0</v>
      </c>
      <c r="BG381" s="228">
        <f>IF(N381="zákl. přenesená",J381,0)</f>
        <v>0</v>
      </c>
      <c r="BH381" s="228">
        <f>IF(N381="sníž. přenesená",J381,0)</f>
        <v>0</v>
      </c>
      <c r="BI381" s="228">
        <f>IF(N381="nulová",J381,0)</f>
        <v>0</v>
      </c>
      <c r="BJ381" s="15" t="s">
        <v>79</v>
      </c>
      <c r="BK381" s="228">
        <f>ROUND(I381*H381,2)</f>
        <v>0</v>
      </c>
      <c r="BL381" s="15" t="s">
        <v>146</v>
      </c>
      <c r="BM381" s="227" t="s">
        <v>738</v>
      </c>
    </row>
    <row r="382" s="1" customFormat="1" ht="24" customHeight="1">
      <c r="B382" s="36"/>
      <c r="C382" s="216" t="s">
        <v>739</v>
      </c>
      <c r="D382" s="216" t="s">
        <v>141</v>
      </c>
      <c r="E382" s="217" t="s">
        <v>740</v>
      </c>
      <c r="F382" s="218" t="s">
        <v>741</v>
      </c>
      <c r="G382" s="219" t="s">
        <v>201</v>
      </c>
      <c r="H382" s="220">
        <v>12</v>
      </c>
      <c r="I382" s="221"/>
      <c r="J382" s="222">
        <f>ROUND(I382*H382,2)</f>
        <v>0</v>
      </c>
      <c r="K382" s="218" t="s">
        <v>1</v>
      </c>
      <c r="L382" s="41"/>
      <c r="M382" s="223" t="s">
        <v>1</v>
      </c>
      <c r="N382" s="224" t="s">
        <v>39</v>
      </c>
      <c r="O382" s="84"/>
      <c r="P382" s="225">
        <f>O382*H382</f>
        <v>0</v>
      </c>
      <c r="Q382" s="225">
        <v>0</v>
      </c>
      <c r="R382" s="225">
        <f>Q382*H382</f>
        <v>0</v>
      </c>
      <c r="S382" s="225">
        <v>0</v>
      </c>
      <c r="T382" s="226">
        <f>S382*H382</f>
        <v>0</v>
      </c>
      <c r="AR382" s="227" t="s">
        <v>146</v>
      </c>
      <c r="AT382" s="227" t="s">
        <v>141</v>
      </c>
      <c r="AU382" s="227" t="s">
        <v>83</v>
      </c>
      <c r="AY382" s="15" t="s">
        <v>139</v>
      </c>
      <c r="BE382" s="228">
        <f>IF(N382="základní",J382,0)</f>
        <v>0</v>
      </c>
      <c r="BF382" s="228">
        <f>IF(N382="snížená",J382,0)</f>
        <v>0</v>
      </c>
      <c r="BG382" s="228">
        <f>IF(N382="zákl. přenesená",J382,0)</f>
        <v>0</v>
      </c>
      <c r="BH382" s="228">
        <f>IF(N382="sníž. přenesená",J382,0)</f>
        <v>0</v>
      </c>
      <c r="BI382" s="228">
        <f>IF(N382="nulová",J382,0)</f>
        <v>0</v>
      </c>
      <c r="BJ382" s="15" t="s">
        <v>79</v>
      </c>
      <c r="BK382" s="228">
        <f>ROUND(I382*H382,2)</f>
        <v>0</v>
      </c>
      <c r="BL382" s="15" t="s">
        <v>146</v>
      </c>
      <c r="BM382" s="227" t="s">
        <v>742</v>
      </c>
    </row>
    <row r="383" s="1" customFormat="1" ht="24" customHeight="1">
      <c r="B383" s="36"/>
      <c r="C383" s="216" t="s">
        <v>743</v>
      </c>
      <c r="D383" s="216" t="s">
        <v>141</v>
      </c>
      <c r="E383" s="217" t="s">
        <v>744</v>
      </c>
      <c r="F383" s="218" t="s">
        <v>745</v>
      </c>
      <c r="G383" s="219" t="s">
        <v>201</v>
      </c>
      <c r="H383" s="220">
        <v>12</v>
      </c>
      <c r="I383" s="221"/>
      <c r="J383" s="222">
        <f>ROUND(I383*H383,2)</f>
        <v>0</v>
      </c>
      <c r="K383" s="218" t="s">
        <v>1</v>
      </c>
      <c r="L383" s="41"/>
      <c r="M383" s="223" t="s">
        <v>1</v>
      </c>
      <c r="N383" s="224" t="s">
        <v>39</v>
      </c>
      <c r="O383" s="84"/>
      <c r="P383" s="225">
        <f>O383*H383</f>
        <v>0</v>
      </c>
      <c r="Q383" s="225">
        <v>0</v>
      </c>
      <c r="R383" s="225">
        <f>Q383*H383</f>
        <v>0</v>
      </c>
      <c r="S383" s="225">
        <v>0</v>
      </c>
      <c r="T383" s="226">
        <f>S383*H383</f>
        <v>0</v>
      </c>
      <c r="AR383" s="227" t="s">
        <v>146</v>
      </c>
      <c r="AT383" s="227" t="s">
        <v>141</v>
      </c>
      <c r="AU383" s="227" t="s">
        <v>83</v>
      </c>
      <c r="AY383" s="15" t="s">
        <v>139</v>
      </c>
      <c r="BE383" s="228">
        <f>IF(N383="základní",J383,0)</f>
        <v>0</v>
      </c>
      <c r="BF383" s="228">
        <f>IF(N383="snížená",J383,0)</f>
        <v>0</v>
      </c>
      <c r="BG383" s="228">
        <f>IF(N383="zákl. přenesená",J383,0)</f>
        <v>0</v>
      </c>
      <c r="BH383" s="228">
        <f>IF(N383="sníž. přenesená",J383,0)</f>
        <v>0</v>
      </c>
      <c r="BI383" s="228">
        <f>IF(N383="nulová",J383,0)</f>
        <v>0</v>
      </c>
      <c r="BJ383" s="15" t="s">
        <v>79</v>
      </c>
      <c r="BK383" s="228">
        <f>ROUND(I383*H383,2)</f>
        <v>0</v>
      </c>
      <c r="BL383" s="15" t="s">
        <v>146</v>
      </c>
      <c r="BM383" s="227" t="s">
        <v>746</v>
      </c>
    </row>
    <row r="384" s="11" customFormat="1" ht="22.8" customHeight="1">
      <c r="B384" s="200"/>
      <c r="C384" s="201"/>
      <c r="D384" s="202" t="s">
        <v>73</v>
      </c>
      <c r="E384" s="214" t="s">
        <v>747</v>
      </c>
      <c r="F384" s="214" t="s">
        <v>748</v>
      </c>
      <c r="G384" s="201"/>
      <c r="H384" s="201"/>
      <c r="I384" s="204"/>
      <c r="J384" s="215">
        <f>BK384</f>
        <v>0</v>
      </c>
      <c r="K384" s="201"/>
      <c r="L384" s="206"/>
      <c r="M384" s="207"/>
      <c r="N384" s="208"/>
      <c r="O384" s="208"/>
      <c r="P384" s="209">
        <f>SUM(P385:P413)</f>
        <v>0</v>
      </c>
      <c r="Q384" s="208"/>
      <c r="R384" s="209">
        <f>SUM(R385:R413)</f>
        <v>0.058590799999999998</v>
      </c>
      <c r="S384" s="208"/>
      <c r="T384" s="210">
        <f>SUM(T385:T413)</f>
        <v>0.12649199999999999</v>
      </c>
      <c r="AR384" s="211" t="s">
        <v>83</v>
      </c>
      <c r="AT384" s="212" t="s">
        <v>73</v>
      </c>
      <c r="AU384" s="212" t="s">
        <v>79</v>
      </c>
      <c r="AY384" s="211" t="s">
        <v>139</v>
      </c>
      <c r="BK384" s="213">
        <f>SUM(BK385:BK413)</f>
        <v>0</v>
      </c>
    </row>
    <row r="385" s="1" customFormat="1" ht="24" customHeight="1">
      <c r="B385" s="36"/>
      <c r="C385" s="216" t="s">
        <v>749</v>
      </c>
      <c r="D385" s="216" t="s">
        <v>141</v>
      </c>
      <c r="E385" s="217" t="s">
        <v>750</v>
      </c>
      <c r="F385" s="218" t="s">
        <v>751</v>
      </c>
      <c r="G385" s="219" t="s">
        <v>180</v>
      </c>
      <c r="H385" s="220">
        <v>56.859999999999999</v>
      </c>
      <c r="I385" s="221"/>
      <c r="J385" s="222">
        <f>ROUND(I385*H385,2)</f>
        <v>0</v>
      </c>
      <c r="K385" s="218" t="s">
        <v>145</v>
      </c>
      <c r="L385" s="41"/>
      <c r="M385" s="223" t="s">
        <v>1</v>
      </c>
      <c r="N385" s="224" t="s">
        <v>39</v>
      </c>
      <c r="O385" s="84"/>
      <c r="P385" s="225">
        <f>O385*H385</f>
        <v>0</v>
      </c>
      <c r="Q385" s="225">
        <v>8.0000000000000007E-05</v>
      </c>
      <c r="R385" s="225">
        <f>Q385*H385</f>
        <v>0.0045488000000000004</v>
      </c>
      <c r="S385" s="225">
        <v>0</v>
      </c>
      <c r="T385" s="226">
        <f>S385*H385</f>
        <v>0</v>
      </c>
      <c r="AR385" s="227" t="s">
        <v>146</v>
      </c>
      <c r="AT385" s="227" t="s">
        <v>141</v>
      </c>
      <c r="AU385" s="227" t="s">
        <v>83</v>
      </c>
      <c r="AY385" s="15" t="s">
        <v>139</v>
      </c>
      <c r="BE385" s="228">
        <f>IF(N385="základní",J385,0)</f>
        <v>0</v>
      </c>
      <c r="BF385" s="228">
        <f>IF(N385="snížená",J385,0)</f>
        <v>0</v>
      </c>
      <c r="BG385" s="228">
        <f>IF(N385="zákl. přenesená",J385,0)</f>
        <v>0</v>
      </c>
      <c r="BH385" s="228">
        <f>IF(N385="sníž. přenesená",J385,0)</f>
        <v>0</v>
      </c>
      <c r="BI385" s="228">
        <f>IF(N385="nulová",J385,0)</f>
        <v>0</v>
      </c>
      <c r="BJ385" s="15" t="s">
        <v>79</v>
      </c>
      <c r="BK385" s="228">
        <f>ROUND(I385*H385,2)</f>
        <v>0</v>
      </c>
      <c r="BL385" s="15" t="s">
        <v>146</v>
      </c>
      <c r="BM385" s="227" t="s">
        <v>752</v>
      </c>
    </row>
    <row r="386" s="12" customFormat="1">
      <c r="B386" s="229"/>
      <c r="C386" s="230"/>
      <c r="D386" s="231" t="s">
        <v>148</v>
      </c>
      <c r="E386" s="232" t="s">
        <v>1</v>
      </c>
      <c r="F386" s="233" t="s">
        <v>753</v>
      </c>
      <c r="G386" s="230"/>
      <c r="H386" s="234">
        <v>56.859999999999999</v>
      </c>
      <c r="I386" s="235"/>
      <c r="J386" s="230"/>
      <c r="K386" s="230"/>
      <c r="L386" s="236"/>
      <c r="M386" s="237"/>
      <c r="N386" s="238"/>
      <c r="O386" s="238"/>
      <c r="P386" s="238"/>
      <c r="Q386" s="238"/>
      <c r="R386" s="238"/>
      <c r="S386" s="238"/>
      <c r="T386" s="239"/>
      <c r="AT386" s="240" t="s">
        <v>148</v>
      </c>
      <c r="AU386" s="240" t="s">
        <v>83</v>
      </c>
      <c r="AV386" s="12" t="s">
        <v>83</v>
      </c>
      <c r="AW386" s="12" t="s">
        <v>31</v>
      </c>
      <c r="AX386" s="12" t="s">
        <v>79</v>
      </c>
      <c r="AY386" s="240" t="s">
        <v>139</v>
      </c>
    </row>
    <row r="387" s="1" customFormat="1" ht="16.5" customHeight="1">
      <c r="B387" s="36"/>
      <c r="C387" s="216" t="s">
        <v>754</v>
      </c>
      <c r="D387" s="216" t="s">
        <v>141</v>
      </c>
      <c r="E387" s="217" t="s">
        <v>755</v>
      </c>
      <c r="F387" s="218" t="s">
        <v>756</v>
      </c>
      <c r="G387" s="219" t="s">
        <v>180</v>
      </c>
      <c r="H387" s="220">
        <v>49.799999999999997</v>
      </c>
      <c r="I387" s="221"/>
      <c r="J387" s="222">
        <f>ROUND(I387*H387,2)</f>
        <v>0</v>
      </c>
      <c r="K387" s="218" t="s">
        <v>145</v>
      </c>
      <c r="L387" s="41"/>
      <c r="M387" s="223" t="s">
        <v>1</v>
      </c>
      <c r="N387" s="224" t="s">
        <v>39</v>
      </c>
      <c r="O387" s="84"/>
      <c r="P387" s="225">
        <f>O387*H387</f>
        <v>0</v>
      </c>
      <c r="Q387" s="225">
        <v>4.0000000000000003E-05</v>
      </c>
      <c r="R387" s="225">
        <f>Q387*H387</f>
        <v>0.0019919999999999998</v>
      </c>
      <c r="S387" s="225">
        <v>0.0025400000000000002</v>
      </c>
      <c r="T387" s="226">
        <f>S387*H387</f>
        <v>0.12649199999999999</v>
      </c>
      <c r="AR387" s="227" t="s">
        <v>146</v>
      </c>
      <c r="AT387" s="227" t="s">
        <v>141</v>
      </c>
      <c r="AU387" s="227" t="s">
        <v>83</v>
      </c>
      <c r="AY387" s="15" t="s">
        <v>139</v>
      </c>
      <c r="BE387" s="228">
        <f>IF(N387="základní",J387,0)</f>
        <v>0</v>
      </c>
      <c r="BF387" s="228">
        <f>IF(N387="snížená",J387,0)</f>
        <v>0</v>
      </c>
      <c r="BG387" s="228">
        <f>IF(N387="zákl. přenesená",J387,0)</f>
        <v>0</v>
      </c>
      <c r="BH387" s="228">
        <f>IF(N387="sníž. přenesená",J387,0)</f>
        <v>0</v>
      </c>
      <c r="BI387" s="228">
        <f>IF(N387="nulová",J387,0)</f>
        <v>0</v>
      </c>
      <c r="BJ387" s="15" t="s">
        <v>79</v>
      </c>
      <c r="BK387" s="228">
        <f>ROUND(I387*H387,2)</f>
        <v>0</v>
      </c>
      <c r="BL387" s="15" t="s">
        <v>146</v>
      </c>
      <c r="BM387" s="227" t="s">
        <v>757</v>
      </c>
    </row>
    <row r="388" s="12" customFormat="1">
      <c r="B388" s="229"/>
      <c r="C388" s="230"/>
      <c r="D388" s="231" t="s">
        <v>148</v>
      </c>
      <c r="E388" s="232" t="s">
        <v>1</v>
      </c>
      <c r="F388" s="233" t="s">
        <v>758</v>
      </c>
      <c r="G388" s="230"/>
      <c r="H388" s="234">
        <v>49.799999999999997</v>
      </c>
      <c r="I388" s="235"/>
      <c r="J388" s="230"/>
      <c r="K388" s="230"/>
      <c r="L388" s="236"/>
      <c r="M388" s="237"/>
      <c r="N388" s="238"/>
      <c r="O388" s="238"/>
      <c r="P388" s="238"/>
      <c r="Q388" s="238"/>
      <c r="R388" s="238"/>
      <c r="S388" s="238"/>
      <c r="T388" s="239"/>
      <c r="AT388" s="240" t="s">
        <v>148</v>
      </c>
      <c r="AU388" s="240" t="s">
        <v>83</v>
      </c>
      <c r="AV388" s="12" t="s">
        <v>83</v>
      </c>
      <c r="AW388" s="12" t="s">
        <v>31</v>
      </c>
      <c r="AX388" s="12" t="s">
        <v>79</v>
      </c>
      <c r="AY388" s="240" t="s">
        <v>139</v>
      </c>
    </row>
    <row r="389" s="1" customFormat="1" ht="24" customHeight="1">
      <c r="B389" s="36"/>
      <c r="C389" s="216" t="s">
        <v>759</v>
      </c>
      <c r="D389" s="216" t="s">
        <v>141</v>
      </c>
      <c r="E389" s="217" t="s">
        <v>760</v>
      </c>
      <c r="F389" s="218" t="s">
        <v>761</v>
      </c>
      <c r="G389" s="219" t="s">
        <v>180</v>
      </c>
      <c r="H389" s="220">
        <v>2</v>
      </c>
      <c r="I389" s="221"/>
      <c r="J389" s="222">
        <f>ROUND(I389*H389,2)</f>
        <v>0</v>
      </c>
      <c r="K389" s="218" t="s">
        <v>145</v>
      </c>
      <c r="L389" s="41"/>
      <c r="M389" s="223" t="s">
        <v>1</v>
      </c>
      <c r="N389" s="224" t="s">
        <v>39</v>
      </c>
      <c r="O389" s="84"/>
      <c r="P389" s="225">
        <f>O389*H389</f>
        <v>0</v>
      </c>
      <c r="Q389" s="225">
        <v>0.00031</v>
      </c>
      <c r="R389" s="225">
        <f>Q389*H389</f>
        <v>0.00062</v>
      </c>
      <c r="S389" s="225">
        <v>0</v>
      </c>
      <c r="T389" s="226">
        <f>S389*H389</f>
        <v>0</v>
      </c>
      <c r="AR389" s="227" t="s">
        <v>146</v>
      </c>
      <c r="AT389" s="227" t="s">
        <v>141</v>
      </c>
      <c r="AU389" s="227" t="s">
        <v>83</v>
      </c>
      <c r="AY389" s="15" t="s">
        <v>139</v>
      </c>
      <c r="BE389" s="228">
        <f>IF(N389="základní",J389,0)</f>
        <v>0</v>
      </c>
      <c r="BF389" s="228">
        <f>IF(N389="snížená",J389,0)</f>
        <v>0</v>
      </c>
      <c r="BG389" s="228">
        <f>IF(N389="zákl. přenesená",J389,0)</f>
        <v>0</v>
      </c>
      <c r="BH389" s="228">
        <f>IF(N389="sníž. přenesená",J389,0)</f>
        <v>0</v>
      </c>
      <c r="BI389" s="228">
        <f>IF(N389="nulová",J389,0)</f>
        <v>0</v>
      </c>
      <c r="BJ389" s="15" t="s">
        <v>79</v>
      </c>
      <c r="BK389" s="228">
        <f>ROUND(I389*H389,2)</f>
        <v>0</v>
      </c>
      <c r="BL389" s="15" t="s">
        <v>146</v>
      </c>
      <c r="BM389" s="227" t="s">
        <v>762</v>
      </c>
    </row>
    <row r="390" s="1" customFormat="1" ht="36" customHeight="1">
      <c r="B390" s="36"/>
      <c r="C390" s="216" t="s">
        <v>763</v>
      </c>
      <c r="D390" s="216" t="s">
        <v>141</v>
      </c>
      <c r="E390" s="217" t="s">
        <v>764</v>
      </c>
      <c r="F390" s="218" t="s">
        <v>765</v>
      </c>
      <c r="G390" s="219" t="s">
        <v>201</v>
      </c>
      <c r="H390" s="220">
        <v>2</v>
      </c>
      <c r="I390" s="221"/>
      <c r="J390" s="222">
        <f>ROUND(I390*H390,2)</f>
        <v>0</v>
      </c>
      <c r="K390" s="218" t="s">
        <v>145</v>
      </c>
      <c r="L390" s="41"/>
      <c r="M390" s="223" t="s">
        <v>1</v>
      </c>
      <c r="N390" s="224" t="s">
        <v>39</v>
      </c>
      <c r="O390" s="84"/>
      <c r="P390" s="225">
        <f>O390*H390</f>
        <v>0</v>
      </c>
      <c r="Q390" s="225">
        <v>0.00029999999999999997</v>
      </c>
      <c r="R390" s="225">
        <f>Q390*H390</f>
        <v>0.00059999999999999995</v>
      </c>
      <c r="S390" s="225">
        <v>0</v>
      </c>
      <c r="T390" s="226">
        <f>S390*H390</f>
        <v>0</v>
      </c>
      <c r="AR390" s="227" t="s">
        <v>146</v>
      </c>
      <c r="AT390" s="227" t="s">
        <v>141</v>
      </c>
      <c r="AU390" s="227" t="s">
        <v>83</v>
      </c>
      <c r="AY390" s="15" t="s">
        <v>139</v>
      </c>
      <c r="BE390" s="228">
        <f>IF(N390="základní",J390,0)</f>
        <v>0</v>
      </c>
      <c r="BF390" s="228">
        <f>IF(N390="snížená",J390,0)</f>
        <v>0</v>
      </c>
      <c r="BG390" s="228">
        <f>IF(N390="zákl. přenesená",J390,0)</f>
        <v>0</v>
      </c>
      <c r="BH390" s="228">
        <f>IF(N390="sníž. přenesená",J390,0)</f>
        <v>0</v>
      </c>
      <c r="BI390" s="228">
        <f>IF(N390="nulová",J390,0)</f>
        <v>0</v>
      </c>
      <c r="BJ390" s="15" t="s">
        <v>79</v>
      </c>
      <c r="BK390" s="228">
        <f>ROUND(I390*H390,2)</f>
        <v>0</v>
      </c>
      <c r="BL390" s="15" t="s">
        <v>146</v>
      </c>
      <c r="BM390" s="227" t="s">
        <v>766</v>
      </c>
    </row>
    <row r="391" s="1" customFormat="1" ht="36" customHeight="1">
      <c r="B391" s="36"/>
      <c r="C391" s="216" t="s">
        <v>767</v>
      </c>
      <c r="D391" s="216" t="s">
        <v>141</v>
      </c>
      <c r="E391" s="217" t="s">
        <v>768</v>
      </c>
      <c r="F391" s="218" t="s">
        <v>769</v>
      </c>
      <c r="G391" s="219" t="s">
        <v>201</v>
      </c>
      <c r="H391" s="220">
        <v>4</v>
      </c>
      <c r="I391" s="221"/>
      <c r="J391" s="222">
        <f>ROUND(I391*H391,2)</f>
        <v>0</v>
      </c>
      <c r="K391" s="218" t="s">
        <v>145</v>
      </c>
      <c r="L391" s="41"/>
      <c r="M391" s="223" t="s">
        <v>1</v>
      </c>
      <c r="N391" s="224" t="s">
        <v>39</v>
      </c>
      <c r="O391" s="84"/>
      <c r="P391" s="225">
        <f>O391*H391</f>
        <v>0</v>
      </c>
      <c r="Q391" s="225">
        <v>0.00054000000000000001</v>
      </c>
      <c r="R391" s="225">
        <f>Q391*H391</f>
        <v>0.00216</v>
      </c>
      <c r="S391" s="225">
        <v>0</v>
      </c>
      <c r="T391" s="226">
        <f>S391*H391</f>
        <v>0</v>
      </c>
      <c r="AR391" s="227" t="s">
        <v>146</v>
      </c>
      <c r="AT391" s="227" t="s">
        <v>141</v>
      </c>
      <c r="AU391" s="227" t="s">
        <v>83</v>
      </c>
      <c r="AY391" s="15" t="s">
        <v>139</v>
      </c>
      <c r="BE391" s="228">
        <f>IF(N391="základní",J391,0)</f>
        <v>0</v>
      </c>
      <c r="BF391" s="228">
        <f>IF(N391="snížená",J391,0)</f>
        <v>0</v>
      </c>
      <c r="BG391" s="228">
        <f>IF(N391="zákl. přenesená",J391,0)</f>
        <v>0</v>
      </c>
      <c r="BH391" s="228">
        <f>IF(N391="sníž. přenesená",J391,0)</f>
        <v>0</v>
      </c>
      <c r="BI391" s="228">
        <f>IF(N391="nulová",J391,0)</f>
        <v>0</v>
      </c>
      <c r="BJ391" s="15" t="s">
        <v>79</v>
      </c>
      <c r="BK391" s="228">
        <f>ROUND(I391*H391,2)</f>
        <v>0</v>
      </c>
      <c r="BL391" s="15" t="s">
        <v>146</v>
      </c>
      <c r="BM391" s="227" t="s">
        <v>770</v>
      </c>
    </row>
    <row r="392" s="1" customFormat="1" ht="24" customHeight="1">
      <c r="B392" s="36"/>
      <c r="C392" s="216" t="s">
        <v>771</v>
      </c>
      <c r="D392" s="216" t="s">
        <v>141</v>
      </c>
      <c r="E392" s="217" t="s">
        <v>772</v>
      </c>
      <c r="F392" s="218" t="s">
        <v>773</v>
      </c>
      <c r="G392" s="219" t="s">
        <v>180</v>
      </c>
      <c r="H392" s="220">
        <v>30.600000000000001</v>
      </c>
      <c r="I392" s="221"/>
      <c r="J392" s="222">
        <f>ROUND(I392*H392,2)</f>
        <v>0</v>
      </c>
      <c r="K392" s="218" t="s">
        <v>145</v>
      </c>
      <c r="L392" s="41"/>
      <c r="M392" s="223" t="s">
        <v>1</v>
      </c>
      <c r="N392" s="224" t="s">
        <v>39</v>
      </c>
      <c r="O392" s="84"/>
      <c r="P392" s="225">
        <f>O392*H392</f>
        <v>0</v>
      </c>
      <c r="Q392" s="225">
        <v>0.00044999999999999999</v>
      </c>
      <c r="R392" s="225">
        <f>Q392*H392</f>
        <v>0.013770000000000001</v>
      </c>
      <c r="S392" s="225">
        <v>0</v>
      </c>
      <c r="T392" s="226">
        <f>S392*H392</f>
        <v>0</v>
      </c>
      <c r="AR392" s="227" t="s">
        <v>146</v>
      </c>
      <c r="AT392" s="227" t="s">
        <v>141</v>
      </c>
      <c r="AU392" s="227" t="s">
        <v>83</v>
      </c>
      <c r="AY392" s="15" t="s">
        <v>139</v>
      </c>
      <c r="BE392" s="228">
        <f>IF(N392="základní",J392,0)</f>
        <v>0</v>
      </c>
      <c r="BF392" s="228">
        <f>IF(N392="snížená",J392,0)</f>
        <v>0</v>
      </c>
      <c r="BG392" s="228">
        <f>IF(N392="zákl. přenesená",J392,0)</f>
        <v>0</v>
      </c>
      <c r="BH392" s="228">
        <f>IF(N392="sníž. přenesená",J392,0)</f>
        <v>0</v>
      </c>
      <c r="BI392" s="228">
        <f>IF(N392="nulová",J392,0)</f>
        <v>0</v>
      </c>
      <c r="BJ392" s="15" t="s">
        <v>79</v>
      </c>
      <c r="BK392" s="228">
        <f>ROUND(I392*H392,2)</f>
        <v>0</v>
      </c>
      <c r="BL392" s="15" t="s">
        <v>146</v>
      </c>
      <c r="BM392" s="227" t="s">
        <v>774</v>
      </c>
    </row>
    <row r="393" s="12" customFormat="1">
      <c r="B393" s="229"/>
      <c r="C393" s="230"/>
      <c r="D393" s="231" t="s">
        <v>148</v>
      </c>
      <c r="E393" s="232" t="s">
        <v>1</v>
      </c>
      <c r="F393" s="233" t="s">
        <v>775</v>
      </c>
      <c r="G393" s="230"/>
      <c r="H393" s="234">
        <v>19.600000000000001</v>
      </c>
      <c r="I393" s="235"/>
      <c r="J393" s="230"/>
      <c r="K393" s="230"/>
      <c r="L393" s="236"/>
      <c r="M393" s="237"/>
      <c r="N393" s="238"/>
      <c r="O393" s="238"/>
      <c r="P393" s="238"/>
      <c r="Q393" s="238"/>
      <c r="R393" s="238"/>
      <c r="S393" s="238"/>
      <c r="T393" s="239"/>
      <c r="AT393" s="240" t="s">
        <v>148</v>
      </c>
      <c r="AU393" s="240" t="s">
        <v>83</v>
      </c>
      <c r="AV393" s="12" t="s">
        <v>83</v>
      </c>
      <c r="AW393" s="12" t="s">
        <v>31</v>
      </c>
      <c r="AX393" s="12" t="s">
        <v>74</v>
      </c>
      <c r="AY393" s="240" t="s">
        <v>139</v>
      </c>
    </row>
    <row r="394" s="12" customFormat="1">
      <c r="B394" s="229"/>
      <c r="C394" s="230"/>
      <c r="D394" s="231" t="s">
        <v>148</v>
      </c>
      <c r="E394" s="232" t="s">
        <v>1</v>
      </c>
      <c r="F394" s="233" t="s">
        <v>776</v>
      </c>
      <c r="G394" s="230"/>
      <c r="H394" s="234">
        <v>9</v>
      </c>
      <c r="I394" s="235"/>
      <c r="J394" s="230"/>
      <c r="K394" s="230"/>
      <c r="L394" s="236"/>
      <c r="M394" s="237"/>
      <c r="N394" s="238"/>
      <c r="O394" s="238"/>
      <c r="P394" s="238"/>
      <c r="Q394" s="238"/>
      <c r="R394" s="238"/>
      <c r="S394" s="238"/>
      <c r="T394" s="239"/>
      <c r="AT394" s="240" t="s">
        <v>148</v>
      </c>
      <c r="AU394" s="240" t="s">
        <v>83</v>
      </c>
      <c r="AV394" s="12" t="s">
        <v>83</v>
      </c>
      <c r="AW394" s="12" t="s">
        <v>31</v>
      </c>
      <c r="AX394" s="12" t="s">
        <v>74</v>
      </c>
      <c r="AY394" s="240" t="s">
        <v>139</v>
      </c>
    </row>
    <row r="395" s="12" customFormat="1">
      <c r="B395" s="229"/>
      <c r="C395" s="230"/>
      <c r="D395" s="231" t="s">
        <v>148</v>
      </c>
      <c r="E395" s="232" t="s">
        <v>1</v>
      </c>
      <c r="F395" s="233" t="s">
        <v>777</v>
      </c>
      <c r="G395" s="230"/>
      <c r="H395" s="234">
        <v>2</v>
      </c>
      <c r="I395" s="235"/>
      <c r="J395" s="230"/>
      <c r="K395" s="230"/>
      <c r="L395" s="236"/>
      <c r="M395" s="237"/>
      <c r="N395" s="238"/>
      <c r="O395" s="238"/>
      <c r="P395" s="238"/>
      <c r="Q395" s="238"/>
      <c r="R395" s="238"/>
      <c r="S395" s="238"/>
      <c r="T395" s="239"/>
      <c r="AT395" s="240" t="s">
        <v>148</v>
      </c>
      <c r="AU395" s="240" t="s">
        <v>83</v>
      </c>
      <c r="AV395" s="12" t="s">
        <v>83</v>
      </c>
      <c r="AW395" s="12" t="s">
        <v>31</v>
      </c>
      <c r="AX395" s="12" t="s">
        <v>74</v>
      </c>
      <c r="AY395" s="240" t="s">
        <v>139</v>
      </c>
    </row>
    <row r="396" s="13" customFormat="1">
      <c r="B396" s="251"/>
      <c r="C396" s="252"/>
      <c r="D396" s="231" t="s">
        <v>148</v>
      </c>
      <c r="E396" s="253" t="s">
        <v>1</v>
      </c>
      <c r="F396" s="254" t="s">
        <v>176</v>
      </c>
      <c r="G396" s="252"/>
      <c r="H396" s="255">
        <v>30.600000000000001</v>
      </c>
      <c r="I396" s="256"/>
      <c r="J396" s="252"/>
      <c r="K396" s="252"/>
      <c r="L396" s="257"/>
      <c r="M396" s="258"/>
      <c r="N396" s="259"/>
      <c r="O396" s="259"/>
      <c r="P396" s="259"/>
      <c r="Q396" s="259"/>
      <c r="R396" s="259"/>
      <c r="S396" s="259"/>
      <c r="T396" s="260"/>
      <c r="AT396" s="261" t="s">
        <v>148</v>
      </c>
      <c r="AU396" s="261" t="s">
        <v>83</v>
      </c>
      <c r="AV396" s="13" t="s">
        <v>154</v>
      </c>
      <c r="AW396" s="13" t="s">
        <v>31</v>
      </c>
      <c r="AX396" s="13" t="s">
        <v>79</v>
      </c>
      <c r="AY396" s="261" t="s">
        <v>139</v>
      </c>
    </row>
    <row r="397" s="1" customFormat="1" ht="24" customHeight="1">
      <c r="B397" s="36"/>
      <c r="C397" s="216" t="s">
        <v>778</v>
      </c>
      <c r="D397" s="216" t="s">
        <v>141</v>
      </c>
      <c r="E397" s="217" t="s">
        <v>779</v>
      </c>
      <c r="F397" s="218" t="s">
        <v>780</v>
      </c>
      <c r="G397" s="219" t="s">
        <v>180</v>
      </c>
      <c r="H397" s="220">
        <v>13.9</v>
      </c>
      <c r="I397" s="221"/>
      <c r="J397" s="222">
        <f>ROUND(I397*H397,2)</f>
        <v>0</v>
      </c>
      <c r="K397" s="218" t="s">
        <v>145</v>
      </c>
      <c r="L397" s="41"/>
      <c r="M397" s="223" t="s">
        <v>1</v>
      </c>
      <c r="N397" s="224" t="s">
        <v>39</v>
      </c>
      <c r="O397" s="84"/>
      <c r="P397" s="225">
        <f>O397*H397</f>
        <v>0</v>
      </c>
      <c r="Q397" s="225">
        <v>0.00069999999999999999</v>
      </c>
      <c r="R397" s="225">
        <f>Q397*H397</f>
        <v>0.0097300000000000008</v>
      </c>
      <c r="S397" s="225">
        <v>0</v>
      </c>
      <c r="T397" s="226">
        <f>S397*H397</f>
        <v>0</v>
      </c>
      <c r="AR397" s="227" t="s">
        <v>146</v>
      </c>
      <c r="AT397" s="227" t="s">
        <v>141</v>
      </c>
      <c r="AU397" s="227" t="s">
        <v>83</v>
      </c>
      <c r="AY397" s="15" t="s">
        <v>139</v>
      </c>
      <c r="BE397" s="228">
        <f>IF(N397="základní",J397,0)</f>
        <v>0</v>
      </c>
      <c r="BF397" s="228">
        <f>IF(N397="snížená",J397,0)</f>
        <v>0</v>
      </c>
      <c r="BG397" s="228">
        <f>IF(N397="zákl. přenesená",J397,0)</f>
        <v>0</v>
      </c>
      <c r="BH397" s="228">
        <f>IF(N397="sníž. přenesená",J397,0)</f>
        <v>0</v>
      </c>
      <c r="BI397" s="228">
        <f>IF(N397="nulová",J397,0)</f>
        <v>0</v>
      </c>
      <c r="BJ397" s="15" t="s">
        <v>79</v>
      </c>
      <c r="BK397" s="228">
        <f>ROUND(I397*H397,2)</f>
        <v>0</v>
      </c>
      <c r="BL397" s="15" t="s">
        <v>146</v>
      </c>
      <c r="BM397" s="227" t="s">
        <v>781</v>
      </c>
    </row>
    <row r="398" s="12" customFormat="1">
      <c r="B398" s="229"/>
      <c r="C398" s="230"/>
      <c r="D398" s="231" t="s">
        <v>148</v>
      </c>
      <c r="E398" s="232" t="s">
        <v>1</v>
      </c>
      <c r="F398" s="233" t="s">
        <v>782</v>
      </c>
      <c r="G398" s="230"/>
      <c r="H398" s="234">
        <v>13.9</v>
      </c>
      <c r="I398" s="235"/>
      <c r="J398" s="230"/>
      <c r="K398" s="230"/>
      <c r="L398" s="236"/>
      <c r="M398" s="237"/>
      <c r="N398" s="238"/>
      <c r="O398" s="238"/>
      <c r="P398" s="238"/>
      <c r="Q398" s="238"/>
      <c r="R398" s="238"/>
      <c r="S398" s="238"/>
      <c r="T398" s="239"/>
      <c r="AT398" s="240" t="s">
        <v>148</v>
      </c>
      <c r="AU398" s="240" t="s">
        <v>83</v>
      </c>
      <c r="AV398" s="12" t="s">
        <v>83</v>
      </c>
      <c r="AW398" s="12" t="s">
        <v>31</v>
      </c>
      <c r="AX398" s="12" t="s">
        <v>79</v>
      </c>
      <c r="AY398" s="240" t="s">
        <v>139</v>
      </c>
    </row>
    <row r="399" s="1" customFormat="1" ht="24" customHeight="1">
      <c r="B399" s="36"/>
      <c r="C399" s="216" t="s">
        <v>783</v>
      </c>
      <c r="D399" s="216" t="s">
        <v>141</v>
      </c>
      <c r="E399" s="217" t="s">
        <v>784</v>
      </c>
      <c r="F399" s="218" t="s">
        <v>785</v>
      </c>
      <c r="G399" s="219" t="s">
        <v>180</v>
      </c>
      <c r="H399" s="220">
        <v>11</v>
      </c>
      <c r="I399" s="221"/>
      <c r="J399" s="222">
        <f>ROUND(I399*H399,2)</f>
        <v>0</v>
      </c>
      <c r="K399" s="218" t="s">
        <v>145</v>
      </c>
      <c r="L399" s="41"/>
      <c r="M399" s="223" t="s">
        <v>1</v>
      </c>
      <c r="N399" s="224" t="s">
        <v>39</v>
      </c>
      <c r="O399" s="84"/>
      <c r="P399" s="225">
        <f>O399*H399</f>
        <v>0</v>
      </c>
      <c r="Q399" s="225">
        <v>0.00068999999999999997</v>
      </c>
      <c r="R399" s="225">
        <f>Q399*H399</f>
        <v>0.0075899999999999995</v>
      </c>
      <c r="S399" s="225">
        <v>0</v>
      </c>
      <c r="T399" s="226">
        <f>S399*H399</f>
        <v>0</v>
      </c>
      <c r="AR399" s="227" t="s">
        <v>146</v>
      </c>
      <c r="AT399" s="227" t="s">
        <v>141</v>
      </c>
      <c r="AU399" s="227" t="s">
        <v>83</v>
      </c>
      <c r="AY399" s="15" t="s">
        <v>139</v>
      </c>
      <c r="BE399" s="228">
        <f>IF(N399="základní",J399,0)</f>
        <v>0</v>
      </c>
      <c r="BF399" s="228">
        <f>IF(N399="snížená",J399,0)</f>
        <v>0</v>
      </c>
      <c r="BG399" s="228">
        <f>IF(N399="zákl. přenesená",J399,0)</f>
        <v>0</v>
      </c>
      <c r="BH399" s="228">
        <f>IF(N399="sníž. přenesená",J399,0)</f>
        <v>0</v>
      </c>
      <c r="BI399" s="228">
        <f>IF(N399="nulová",J399,0)</f>
        <v>0</v>
      </c>
      <c r="BJ399" s="15" t="s">
        <v>79</v>
      </c>
      <c r="BK399" s="228">
        <f>ROUND(I399*H399,2)</f>
        <v>0</v>
      </c>
      <c r="BL399" s="15" t="s">
        <v>146</v>
      </c>
      <c r="BM399" s="227" t="s">
        <v>786</v>
      </c>
    </row>
    <row r="400" s="12" customFormat="1">
      <c r="B400" s="229"/>
      <c r="C400" s="230"/>
      <c r="D400" s="231" t="s">
        <v>148</v>
      </c>
      <c r="E400" s="232" t="s">
        <v>1</v>
      </c>
      <c r="F400" s="233" t="s">
        <v>787</v>
      </c>
      <c r="G400" s="230"/>
      <c r="H400" s="234">
        <v>11</v>
      </c>
      <c r="I400" s="235"/>
      <c r="J400" s="230"/>
      <c r="K400" s="230"/>
      <c r="L400" s="236"/>
      <c r="M400" s="237"/>
      <c r="N400" s="238"/>
      <c r="O400" s="238"/>
      <c r="P400" s="238"/>
      <c r="Q400" s="238"/>
      <c r="R400" s="238"/>
      <c r="S400" s="238"/>
      <c r="T400" s="239"/>
      <c r="AT400" s="240" t="s">
        <v>148</v>
      </c>
      <c r="AU400" s="240" t="s">
        <v>83</v>
      </c>
      <c r="AV400" s="12" t="s">
        <v>83</v>
      </c>
      <c r="AW400" s="12" t="s">
        <v>31</v>
      </c>
      <c r="AX400" s="12" t="s">
        <v>79</v>
      </c>
      <c r="AY400" s="240" t="s">
        <v>139</v>
      </c>
    </row>
    <row r="401" s="1" customFormat="1" ht="24" customHeight="1">
      <c r="B401" s="36"/>
      <c r="C401" s="216" t="s">
        <v>788</v>
      </c>
      <c r="D401" s="216" t="s">
        <v>141</v>
      </c>
      <c r="E401" s="217" t="s">
        <v>789</v>
      </c>
      <c r="F401" s="218" t="s">
        <v>790</v>
      </c>
      <c r="G401" s="219" t="s">
        <v>180</v>
      </c>
      <c r="H401" s="220">
        <v>5.5999999999999996</v>
      </c>
      <c r="I401" s="221"/>
      <c r="J401" s="222">
        <f>ROUND(I401*H401,2)</f>
        <v>0</v>
      </c>
      <c r="K401" s="218" t="s">
        <v>145</v>
      </c>
      <c r="L401" s="41"/>
      <c r="M401" s="223" t="s">
        <v>1</v>
      </c>
      <c r="N401" s="224" t="s">
        <v>39</v>
      </c>
      <c r="O401" s="84"/>
      <c r="P401" s="225">
        <f>O401*H401</f>
        <v>0</v>
      </c>
      <c r="Q401" s="225">
        <v>0.0012600000000000001</v>
      </c>
      <c r="R401" s="225">
        <f>Q401*H401</f>
        <v>0.0070559999999999998</v>
      </c>
      <c r="S401" s="225">
        <v>0</v>
      </c>
      <c r="T401" s="226">
        <f>S401*H401</f>
        <v>0</v>
      </c>
      <c r="AR401" s="227" t="s">
        <v>146</v>
      </c>
      <c r="AT401" s="227" t="s">
        <v>141</v>
      </c>
      <c r="AU401" s="227" t="s">
        <v>83</v>
      </c>
      <c r="AY401" s="15" t="s">
        <v>139</v>
      </c>
      <c r="BE401" s="228">
        <f>IF(N401="základní",J401,0)</f>
        <v>0</v>
      </c>
      <c r="BF401" s="228">
        <f>IF(N401="snížená",J401,0)</f>
        <v>0</v>
      </c>
      <c r="BG401" s="228">
        <f>IF(N401="zákl. přenesená",J401,0)</f>
        <v>0</v>
      </c>
      <c r="BH401" s="228">
        <f>IF(N401="sníž. přenesená",J401,0)</f>
        <v>0</v>
      </c>
      <c r="BI401" s="228">
        <f>IF(N401="nulová",J401,0)</f>
        <v>0</v>
      </c>
      <c r="BJ401" s="15" t="s">
        <v>79</v>
      </c>
      <c r="BK401" s="228">
        <f>ROUND(I401*H401,2)</f>
        <v>0</v>
      </c>
      <c r="BL401" s="15" t="s">
        <v>146</v>
      </c>
      <c r="BM401" s="227" t="s">
        <v>791</v>
      </c>
    </row>
    <row r="402" s="12" customFormat="1">
      <c r="B402" s="229"/>
      <c r="C402" s="230"/>
      <c r="D402" s="231" t="s">
        <v>148</v>
      </c>
      <c r="E402" s="232" t="s">
        <v>1</v>
      </c>
      <c r="F402" s="233" t="s">
        <v>792</v>
      </c>
      <c r="G402" s="230"/>
      <c r="H402" s="234">
        <v>5.5999999999999996</v>
      </c>
      <c r="I402" s="235"/>
      <c r="J402" s="230"/>
      <c r="K402" s="230"/>
      <c r="L402" s="236"/>
      <c r="M402" s="237"/>
      <c r="N402" s="238"/>
      <c r="O402" s="238"/>
      <c r="P402" s="238"/>
      <c r="Q402" s="238"/>
      <c r="R402" s="238"/>
      <c r="S402" s="238"/>
      <c r="T402" s="239"/>
      <c r="AT402" s="240" t="s">
        <v>148</v>
      </c>
      <c r="AU402" s="240" t="s">
        <v>83</v>
      </c>
      <c r="AV402" s="12" t="s">
        <v>83</v>
      </c>
      <c r="AW402" s="12" t="s">
        <v>31</v>
      </c>
      <c r="AX402" s="12" t="s">
        <v>79</v>
      </c>
      <c r="AY402" s="240" t="s">
        <v>139</v>
      </c>
    </row>
    <row r="403" s="1" customFormat="1" ht="24" customHeight="1">
      <c r="B403" s="36"/>
      <c r="C403" s="216" t="s">
        <v>793</v>
      </c>
      <c r="D403" s="216" t="s">
        <v>141</v>
      </c>
      <c r="E403" s="217" t="s">
        <v>794</v>
      </c>
      <c r="F403" s="218" t="s">
        <v>795</v>
      </c>
      <c r="G403" s="219" t="s">
        <v>201</v>
      </c>
      <c r="H403" s="220">
        <v>6</v>
      </c>
      <c r="I403" s="221"/>
      <c r="J403" s="222">
        <f>ROUND(I403*H403,2)</f>
        <v>0</v>
      </c>
      <c r="K403" s="218" t="s">
        <v>145</v>
      </c>
      <c r="L403" s="41"/>
      <c r="M403" s="223" t="s">
        <v>1</v>
      </c>
      <c r="N403" s="224" t="s">
        <v>39</v>
      </c>
      <c r="O403" s="84"/>
      <c r="P403" s="225">
        <f>O403*H403</f>
        <v>0</v>
      </c>
      <c r="Q403" s="225">
        <v>1.0000000000000001E-05</v>
      </c>
      <c r="R403" s="225">
        <f>Q403*H403</f>
        <v>6.0000000000000008E-05</v>
      </c>
      <c r="S403" s="225">
        <v>0</v>
      </c>
      <c r="T403" s="226">
        <f>S403*H403</f>
        <v>0</v>
      </c>
      <c r="AR403" s="227" t="s">
        <v>146</v>
      </c>
      <c r="AT403" s="227" t="s">
        <v>141</v>
      </c>
      <c r="AU403" s="227" t="s">
        <v>83</v>
      </c>
      <c r="AY403" s="15" t="s">
        <v>139</v>
      </c>
      <c r="BE403" s="228">
        <f>IF(N403="základní",J403,0)</f>
        <v>0</v>
      </c>
      <c r="BF403" s="228">
        <f>IF(N403="snížená",J403,0)</f>
        <v>0</v>
      </c>
      <c r="BG403" s="228">
        <f>IF(N403="zákl. přenesená",J403,0)</f>
        <v>0</v>
      </c>
      <c r="BH403" s="228">
        <f>IF(N403="sníž. přenesená",J403,0)</f>
        <v>0</v>
      </c>
      <c r="BI403" s="228">
        <f>IF(N403="nulová",J403,0)</f>
        <v>0</v>
      </c>
      <c r="BJ403" s="15" t="s">
        <v>79</v>
      </c>
      <c r="BK403" s="228">
        <f>ROUND(I403*H403,2)</f>
        <v>0</v>
      </c>
      <c r="BL403" s="15" t="s">
        <v>146</v>
      </c>
      <c r="BM403" s="227" t="s">
        <v>796</v>
      </c>
    </row>
    <row r="404" s="12" customFormat="1">
      <c r="B404" s="229"/>
      <c r="C404" s="230"/>
      <c r="D404" s="231" t="s">
        <v>148</v>
      </c>
      <c r="E404" s="232" t="s">
        <v>1</v>
      </c>
      <c r="F404" s="233" t="s">
        <v>797</v>
      </c>
      <c r="G404" s="230"/>
      <c r="H404" s="234">
        <v>6</v>
      </c>
      <c r="I404" s="235"/>
      <c r="J404" s="230"/>
      <c r="K404" s="230"/>
      <c r="L404" s="236"/>
      <c r="M404" s="237"/>
      <c r="N404" s="238"/>
      <c r="O404" s="238"/>
      <c r="P404" s="238"/>
      <c r="Q404" s="238"/>
      <c r="R404" s="238"/>
      <c r="S404" s="238"/>
      <c r="T404" s="239"/>
      <c r="AT404" s="240" t="s">
        <v>148</v>
      </c>
      <c r="AU404" s="240" t="s">
        <v>83</v>
      </c>
      <c r="AV404" s="12" t="s">
        <v>83</v>
      </c>
      <c r="AW404" s="12" t="s">
        <v>31</v>
      </c>
      <c r="AX404" s="12" t="s">
        <v>79</v>
      </c>
      <c r="AY404" s="240" t="s">
        <v>139</v>
      </c>
    </row>
    <row r="405" s="1" customFormat="1" ht="24" customHeight="1">
      <c r="B405" s="36"/>
      <c r="C405" s="216" t="s">
        <v>798</v>
      </c>
      <c r="D405" s="216" t="s">
        <v>141</v>
      </c>
      <c r="E405" s="217" t="s">
        <v>799</v>
      </c>
      <c r="F405" s="218" t="s">
        <v>800</v>
      </c>
      <c r="G405" s="219" t="s">
        <v>201</v>
      </c>
      <c r="H405" s="220">
        <v>4</v>
      </c>
      <c r="I405" s="221"/>
      <c r="J405" s="222">
        <f>ROUND(I405*H405,2)</f>
        <v>0</v>
      </c>
      <c r="K405" s="218" t="s">
        <v>145</v>
      </c>
      <c r="L405" s="41"/>
      <c r="M405" s="223" t="s">
        <v>1</v>
      </c>
      <c r="N405" s="224" t="s">
        <v>39</v>
      </c>
      <c r="O405" s="84"/>
      <c r="P405" s="225">
        <f>O405*H405</f>
        <v>0</v>
      </c>
      <c r="Q405" s="225">
        <v>3.0000000000000001E-05</v>
      </c>
      <c r="R405" s="225">
        <f>Q405*H405</f>
        <v>0.00012</v>
      </c>
      <c r="S405" s="225">
        <v>0</v>
      </c>
      <c r="T405" s="226">
        <f>S405*H405</f>
        <v>0</v>
      </c>
      <c r="AR405" s="227" t="s">
        <v>146</v>
      </c>
      <c r="AT405" s="227" t="s">
        <v>141</v>
      </c>
      <c r="AU405" s="227" t="s">
        <v>83</v>
      </c>
      <c r="AY405" s="15" t="s">
        <v>139</v>
      </c>
      <c r="BE405" s="228">
        <f>IF(N405="základní",J405,0)</f>
        <v>0</v>
      </c>
      <c r="BF405" s="228">
        <f>IF(N405="snížená",J405,0)</f>
        <v>0</v>
      </c>
      <c r="BG405" s="228">
        <f>IF(N405="zákl. přenesená",J405,0)</f>
        <v>0</v>
      </c>
      <c r="BH405" s="228">
        <f>IF(N405="sníž. přenesená",J405,0)</f>
        <v>0</v>
      </c>
      <c r="BI405" s="228">
        <f>IF(N405="nulová",J405,0)</f>
        <v>0</v>
      </c>
      <c r="BJ405" s="15" t="s">
        <v>79</v>
      </c>
      <c r="BK405" s="228">
        <f>ROUND(I405*H405,2)</f>
        <v>0</v>
      </c>
      <c r="BL405" s="15" t="s">
        <v>146</v>
      </c>
      <c r="BM405" s="227" t="s">
        <v>801</v>
      </c>
    </row>
    <row r="406" s="1" customFormat="1" ht="24" customHeight="1">
      <c r="B406" s="36"/>
      <c r="C406" s="216" t="s">
        <v>802</v>
      </c>
      <c r="D406" s="216" t="s">
        <v>141</v>
      </c>
      <c r="E406" s="217" t="s">
        <v>803</v>
      </c>
      <c r="F406" s="218" t="s">
        <v>804</v>
      </c>
      <c r="G406" s="219" t="s">
        <v>201</v>
      </c>
      <c r="H406" s="220">
        <v>2</v>
      </c>
      <c r="I406" s="221"/>
      <c r="J406" s="222">
        <f>ROUND(I406*H406,2)</f>
        <v>0</v>
      </c>
      <c r="K406" s="218" t="s">
        <v>145</v>
      </c>
      <c r="L406" s="41"/>
      <c r="M406" s="223" t="s">
        <v>1</v>
      </c>
      <c r="N406" s="224" t="s">
        <v>39</v>
      </c>
      <c r="O406" s="84"/>
      <c r="P406" s="225">
        <f>O406*H406</f>
        <v>0</v>
      </c>
      <c r="Q406" s="225">
        <v>5.0000000000000002E-05</v>
      </c>
      <c r="R406" s="225">
        <f>Q406*H406</f>
        <v>0.00010000000000000001</v>
      </c>
      <c r="S406" s="225">
        <v>0</v>
      </c>
      <c r="T406" s="226">
        <f>S406*H406</f>
        <v>0</v>
      </c>
      <c r="AR406" s="227" t="s">
        <v>146</v>
      </c>
      <c r="AT406" s="227" t="s">
        <v>141</v>
      </c>
      <c r="AU406" s="227" t="s">
        <v>83</v>
      </c>
      <c r="AY406" s="15" t="s">
        <v>139</v>
      </c>
      <c r="BE406" s="228">
        <f>IF(N406="základní",J406,0)</f>
        <v>0</v>
      </c>
      <c r="BF406" s="228">
        <f>IF(N406="snížená",J406,0)</f>
        <v>0</v>
      </c>
      <c r="BG406" s="228">
        <f>IF(N406="zákl. přenesená",J406,0)</f>
        <v>0</v>
      </c>
      <c r="BH406" s="228">
        <f>IF(N406="sníž. přenesená",J406,0)</f>
        <v>0</v>
      </c>
      <c r="BI406" s="228">
        <f>IF(N406="nulová",J406,0)</f>
        <v>0</v>
      </c>
      <c r="BJ406" s="15" t="s">
        <v>79</v>
      </c>
      <c r="BK406" s="228">
        <f>ROUND(I406*H406,2)</f>
        <v>0</v>
      </c>
      <c r="BL406" s="15" t="s">
        <v>146</v>
      </c>
      <c r="BM406" s="227" t="s">
        <v>805</v>
      </c>
    </row>
    <row r="407" s="1" customFormat="1" ht="24" customHeight="1">
      <c r="B407" s="36"/>
      <c r="C407" s="216" t="s">
        <v>806</v>
      </c>
      <c r="D407" s="216" t="s">
        <v>141</v>
      </c>
      <c r="E407" s="217" t="s">
        <v>807</v>
      </c>
      <c r="F407" s="218" t="s">
        <v>808</v>
      </c>
      <c r="G407" s="219" t="s">
        <v>180</v>
      </c>
      <c r="H407" s="220">
        <v>50.100000000000001</v>
      </c>
      <c r="I407" s="221"/>
      <c r="J407" s="222">
        <f>ROUND(I407*H407,2)</f>
        <v>0</v>
      </c>
      <c r="K407" s="218" t="s">
        <v>145</v>
      </c>
      <c r="L407" s="41"/>
      <c r="M407" s="223" t="s">
        <v>1</v>
      </c>
      <c r="N407" s="224" t="s">
        <v>39</v>
      </c>
      <c r="O407" s="84"/>
      <c r="P407" s="225">
        <f>O407*H407</f>
        <v>0</v>
      </c>
      <c r="Q407" s="225">
        <v>0</v>
      </c>
      <c r="R407" s="225">
        <f>Q407*H407</f>
        <v>0</v>
      </c>
      <c r="S407" s="225">
        <v>0</v>
      </c>
      <c r="T407" s="226">
        <f>S407*H407</f>
        <v>0</v>
      </c>
      <c r="AR407" s="227" t="s">
        <v>146</v>
      </c>
      <c r="AT407" s="227" t="s">
        <v>141</v>
      </c>
      <c r="AU407" s="227" t="s">
        <v>83</v>
      </c>
      <c r="AY407" s="15" t="s">
        <v>139</v>
      </c>
      <c r="BE407" s="228">
        <f>IF(N407="základní",J407,0)</f>
        <v>0</v>
      </c>
      <c r="BF407" s="228">
        <f>IF(N407="snížená",J407,0)</f>
        <v>0</v>
      </c>
      <c r="BG407" s="228">
        <f>IF(N407="zákl. přenesená",J407,0)</f>
        <v>0</v>
      </c>
      <c r="BH407" s="228">
        <f>IF(N407="sníž. přenesená",J407,0)</f>
        <v>0</v>
      </c>
      <c r="BI407" s="228">
        <f>IF(N407="nulová",J407,0)</f>
        <v>0</v>
      </c>
      <c r="BJ407" s="15" t="s">
        <v>79</v>
      </c>
      <c r="BK407" s="228">
        <f>ROUND(I407*H407,2)</f>
        <v>0</v>
      </c>
      <c r="BL407" s="15" t="s">
        <v>146</v>
      </c>
      <c r="BM407" s="227" t="s">
        <v>809</v>
      </c>
    </row>
    <row r="408" s="12" customFormat="1">
      <c r="B408" s="229"/>
      <c r="C408" s="230"/>
      <c r="D408" s="231" t="s">
        <v>148</v>
      </c>
      <c r="E408" s="232" t="s">
        <v>1</v>
      </c>
      <c r="F408" s="233" t="s">
        <v>810</v>
      </c>
      <c r="G408" s="230"/>
      <c r="H408" s="234">
        <v>50.100000000000001</v>
      </c>
      <c r="I408" s="235"/>
      <c r="J408" s="230"/>
      <c r="K408" s="230"/>
      <c r="L408" s="236"/>
      <c r="M408" s="237"/>
      <c r="N408" s="238"/>
      <c r="O408" s="238"/>
      <c r="P408" s="238"/>
      <c r="Q408" s="238"/>
      <c r="R408" s="238"/>
      <c r="S408" s="238"/>
      <c r="T408" s="239"/>
      <c r="AT408" s="240" t="s">
        <v>148</v>
      </c>
      <c r="AU408" s="240" t="s">
        <v>83</v>
      </c>
      <c r="AV408" s="12" t="s">
        <v>83</v>
      </c>
      <c r="AW408" s="12" t="s">
        <v>31</v>
      </c>
      <c r="AX408" s="12" t="s">
        <v>79</v>
      </c>
      <c r="AY408" s="240" t="s">
        <v>139</v>
      </c>
    </row>
    <row r="409" s="1" customFormat="1" ht="48" customHeight="1">
      <c r="B409" s="36"/>
      <c r="C409" s="216" t="s">
        <v>811</v>
      </c>
      <c r="D409" s="216" t="s">
        <v>141</v>
      </c>
      <c r="E409" s="217" t="s">
        <v>812</v>
      </c>
      <c r="F409" s="218" t="s">
        <v>813</v>
      </c>
      <c r="G409" s="219" t="s">
        <v>180</v>
      </c>
      <c r="H409" s="220">
        <v>44.5</v>
      </c>
      <c r="I409" s="221"/>
      <c r="J409" s="222">
        <f>ROUND(I409*H409,2)</f>
        <v>0</v>
      </c>
      <c r="K409" s="218" t="s">
        <v>145</v>
      </c>
      <c r="L409" s="41"/>
      <c r="M409" s="223" t="s">
        <v>1</v>
      </c>
      <c r="N409" s="224" t="s">
        <v>39</v>
      </c>
      <c r="O409" s="84"/>
      <c r="P409" s="225">
        <f>O409*H409</f>
        <v>0</v>
      </c>
      <c r="Q409" s="225">
        <v>0.00020000000000000001</v>
      </c>
      <c r="R409" s="225">
        <f>Q409*H409</f>
        <v>0.0088999999999999999</v>
      </c>
      <c r="S409" s="225">
        <v>0</v>
      </c>
      <c r="T409" s="226">
        <f>S409*H409</f>
        <v>0</v>
      </c>
      <c r="AR409" s="227" t="s">
        <v>146</v>
      </c>
      <c r="AT409" s="227" t="s">
        <v>141</v>
      </c>
      <c r="AU409" s="227" t="s">
        <v>83</v>
      </c>
      <c r="AY409" s="15" t="s">
        <v>139</v>
      </c>
      <c r="BE409" s="228">
        <f>IF(N409="základní",J409,0)</f>
        <v>0</v>
      </c>
      <c r="BF409" s="228">
        <f>IF(N409="snížená",J409,0)</f>
        <v>0</v>
      </c>
      <c r="BG409" s="228">
        <f>IF(N409="zákl. přenesená",J409,0)</f>
        <v>0</v>
      </c>
      <c r="BH409" s="228">
        <f>IF(N409="sníž. přenesená",J409,0)</f>
        <v>0</v>
      </c>
      <c r="BI409" s="228">
        <f>IF(N409="nulová",J409,0)</f>
        <v>0</v>
      </c>
      <c r="BJ409" s="15" t="s">
        <v>79</v>
      </c>
      <c r="BK409" s="228">
        <f>ROUND(I409*H409,2)</f>
        <v>0</v>
      </c>
      <c r="BL409" s="15" t="s">
        <v>146</v>
      </c>
      <c r="BM409" s="227" t="s">
        <v>814</v>
      </c>
    </row>
    <row r="410" s="12" customFormat="1">
      <c r="B410" s="229"/>
      <c r="C410" s="230"/>
      <c r="D410" s="231" t="s">
        <v>148</v>
      </c>
      <c r="E410" s="232" t="s">
        <v>1</v>
      </c>
      <c r="F410" s="233" t="s">
        <v>815</v>
      </c>
      <c r="G410" s="230"/>
      <c r="H410" s="234">
        <v>44.5</v>
      </c>
      <c r="I410" s="235"/>
      <c r="J410" s="230"/>
      <c r="K410" s="230"/>
      <c r="L410" s="236"/>
      <c r="M410" s="237"/>
      <c r="N410" s="238"/>
      <c r="O410" s="238"/>
      <c r="P410" s="238"/>
      <c r="Q410" s="238"/>
      <c r="R410" s="238"/>
      <c r="S410" s="238"/>
      <c r="T410" s="239"/>
      <c r="AT410" s="240" t="s">
        <v>148</v>
      </c>
      <c r="AU410" s="240" t="s">
        <v>83</v>
      </c>
      <c r="AV410" s="12" t="s">
        <v>83</v>
      </c>
      <c r="AW410" s="12" t="s">
        <v>31</v>
      </c>
      <c r="AX410" s="12" t="s">
        <v>79</v>
      </c>
      <c r="AY410" s="240" t="s">
        <v>139</v>
      </c>
    </row>
    <row r="411" s="1" customFormat="1" ht="48" customHeight="1">
      <c r="B411" s="36"/>
      <c r="C411" s="216" t="s">
        <v>816</v>
      </c>
      <c r="D411" s="216" t="s">
        <v>141</v>
      </c>
      <c r="E411" s="217" t="s">
        <v>817</v>
      </c>
      <c r="F411" s="218" t="s">
        <v>818</v>
      </c>
      <c r="G411" s="219" t="s">
        <v>180</v>
      </c>
      <c r="H411" s="220">
        <v>5.5999999999999996</v>
      </c>
      <c r="I411" s="221"/>
      <c r="J411" s="222">
        <f>ROUND(I411*H411,2)</f>
        <v>0</v>
      </c>
      <c r="K411" s="218" t="s">
        <v>145</v>
      </c>
      <c r="L411" s="41"/>
      <c r="M411" s="223" t="s">
        <v>1</v>
      </c>
      <c r="N411" s="224" t="s">
        <v>39</v>
      </c>
      <c r="O411" s="84"/>
      <c r="P411" s="225">
        <f>O411*H411</f>
        <v>0</v>
      </c>
      <c r="Q411" s="225">
        <v>0.00024000000000000001</v>
      </c>
      <c r="R411" s="225">
        <f>Q411*H411</f>
        <v>0.0013439999999999999</v>
      </c>
      <c r="S411" s="225">
        <v>0</v>
      </c>
      <c r="T411" s="226">
        <f>S411*H411</f>
        <v>0</v>
      </c>
      <c r="AR411" s="227" t="s">
        <v>146</v>
      </c>
      <c r="AT411" s="227" t="s">
        <v>141</v>
      </c>
      <c r="AU411" s="227" t="s">
        <v>83</v>
      </c>
      <c r="AY411" s="15" t="s">
        <v>139</v>
      </c>
      <c r="BE411" s="228">
        <f>IF(N411="základní",J411,0)</f>
        <v>0</v>
      </c>
      <c r="BF411" s="228">
        <f>IF(N411="snížená",J411,0)</f>
        <v>0</v>
      </c>
      <c r="BG411" s="228">
        <f>IF(N411="zákl. přenesená",J411,0)</f>
        <v>0</v>
      </c>
      <c r="BH411" s="228">
        <f>IF(N411="sníž. přenesená",J411,0)</f>
        <v>0</v>
      </c>
      <c r="BI411" s="228">
        <f>IF(N411="nulová",J411,0)</f>
        <v>0</v>
      </c>
      <c r="BJ411" s="15" t="s">
        <v>79</v>
      </c>
      <c r="BK411" s="228">
        <f>ROUND(I411*H411,2)</f>
        <v>0</v>
      </c>
      <c r="BL411" s="15" t="s">
        <v>146</v>
      </c>
      <c r="BM411" s="227" t="s">
        <v>819</v>
      </c>
    </row>
    <row r="412" s="12" customFormat="1">
      <c r="B412" s="229"/>
      <c r="C412" s="230"/>
      <c r="D412" s="231" t="s">
        <v>148</v>
      </c>
      <c r="E412" s="232" t="s">
        <v>1</v>
      </c>
      <c r="F412" s="233" t="s">
        <v>820</v>
      </c>
      <c r="G412" s="230"/>
      <c r="H412" s="234">
        <v>5.5999999999999996</v>
      </c>
      <c r="I412" s="235"/>
      <c r="J412" s="230"/>
      <c r="K412" s="230"/>
      <c r="L412" s="236"/>
      <c r="M412" s="237"/>
      <c r="N412" s="238"/>
      <c r="O412" s="238"/>
      <c r="P412" s="238"/>
      <c r="Q412" s="238"/>
      <c r="R412" s="238"/>
      <c r="S412" s="238"/>
      <c r="T412" s="239"/>
      <c r="AT412" s="240" t="s">
        <v>148</v>
      </c>
      <c r="AU412" s="240" t="s">
        <v>83</v>
      </c>
      <c r="AV412" s="12" t="s">
        <v>83</v>
      </c>
      <c r="AW412" s="12" t="s">
        <v>31</v>
      </c>
      <c r="AX412" s="12" t="s">
        <v>79</v>
      </c>
      <c r="AY412" s="240" t="s">
        <v>139</v>
      </c>
    </row>
    <row r="413" s="1" customFormat="1" ht="48" customHeight="1">
      <c r="B413" s="36"/>
      <c r="C413" s="216" t="s">
        <v>821</v>
      </c>
      <c r="D413" s="216" t="s">
        <v>141</v>
      </c>
      <c r="E413" s="217" t="s">
        <v>822</v>
      </c>
      <c r="F413" s="218" t="s">
        <v>823</v>
      </c>
      <c r="G413" s="219" t="s">
        <v>162</v>
      </c>
      <c r="H413" s="220">
        <v>0.058999999999999997</v>
      </c>
      <c r="I413" s="221"/>
      <c r="J413" s="222">
        <f>ROUND(I413*H413,2)</f>
        <v>0</v>
      </c>
      <c r="K413" s="218" t="s">
        <v>145</v>
      </c>
      <c r="L413" s="41"/>
      <c r="M413" s="223" t="s">
        <v>1</v>
      </c>
      <c r="N413" s="224" t="s">
        <v>39</v>
      </c>
      <c r="O413" s="84"/>
      <c r="P413" s="225">
        <f>O413*H413</f>
        <v>0</v>
      </c>
      <c r="Q413" s="225">
        <v>0</v>
      </c>
      <c r="R413" s="225">
        <f>Q413*H413</f>
        <v>0</v>
      </c>
      <c r="S413" s="225">
        <v>0</v>
      </c>
      <c r="T413" s="226">
        <f>S413*H413</f>
        <v>0</v>
      </c>
      <c r="AR413" s="227" t="s">
        <v>146</v>
      </c>
      <c r="AT413" s="227" t="s">
        <v>141</v>
      </c>
      <c r="AU413" s="227" t="s">
        <v>83</v>
      </c>
      <c r="AY413" s="15" t="s">
        <v>139</v>
      </c>
      <c r="BE413" s="228">
        <f>IF(N413="základní",J413,0)</f>
        <v>0</v>
      </c>
      <c r="BF413" s="228">
        <f>IF(N413="snížená",J413,0)</f>
        <v>0</v>
      </c>
      <c r="BG413" s="228">
        <f>IF(N413="zákl. přenesená",J413,0)</f>
        <v>0</v>
      </c>
      <c r="BH413" s="228">
        <f>IF(N413="sníž. přenesená",J413,0)</f>
        <v>0</v>
      </c>
      <c r="BI413" s="228">
        <f>IF(N413="nulová",J413,0)</f>
        <v>0</v>
      </c>
      <c r="BJ413" s="15" t="s">
        <v>79</v>
      </c>
      <c r="BK413" s="228">
        <f>ROUND(I413*H413,2)</f>
        <v>0</v>
      </c>
      <c r="BL413" s="15" t="s">
        <v>146</v>
      </c>
      <c r="BM413" s="227" t="s">
        <v>824</v>
      </c>
    </row>
    <row r="414" s="11" customFormat="1" ht="22.8" customHeight="1">
      <c r="B414" s="200"/>
      <c r="C414" s="201"/>
      <c r="D414" s="202" t="s">
        <v>73</v>
      </c>
      <c r="E414" s="214" t="s">
        <v>825</v>
      </c>
      <c r="F414" s="214" t="s">
        <v>826</v>
      </c>
      <c r="G414" s="201"/>
      <c r="H414" s="201"/>
      <c r="I414" s="204"/>
      <c r="J414" s="215">
        <f>BK414</f>
        <v>0</v>
      </c>
      <c r="K414" s="201"/>
      <c r="L414" s="206"/>
      <c r="M414" s="207"/>
      <c r="N414" s="208"/>
      <c r="O414" s="208"/>
      <c r="P414" s="209">
        <f>SUM(P415:P418)</f>
        <v>0</v>
      </c>
      <c r="Q414" s="208"/>
      <c r="R414" s="209">
        <f>SUM(R415:R418)</f>
        <v>0.0073500000000000006</v>
      </c>
      <c r="S414" s="208"/>
      <c r="T414" s="210">
        <f>SUM(T415:T418)</f>
        <v>0</v>
      </c>
      <c r="AR414" s="211" t="s">
        <v>83</v>
      </c>
      <c r="AT414" s="212" t="s">
        <v>73</v>
      </c>
      <c r="AU414" s="212" t="s">
        <v>79</v>
      </c>
      <c r="AY414" s="211" t="s">
        <v>139</v>
      </c>
      <c r="BK414" s="213">
        <f>SUM(BK415:BK418)</f>
        <v>0</v>
      </c>
    </row>
    <row r="415" s="1" customFormat="1" ht="24" customHeight="1">
      <c r="B415" s="36"/>
      <c r="C415" s="216" t="s">
        <v>827</v>
      </c>
      <c r="D415" s="216" t="s">
        <v>141</v>
      </c>
      <c r="E415" s="217" t="s">
        <v>828</v>
      </c>
      <c r="F415" s="218" t="s">
        <v>829</v>
      </c>
      <c r="G415" s="219" t="s">
        <v>201</v>
      </c>
      <c r="H415" s="220">
        <v>7</v>
      </c>
      <c r="I415" s="221"/>
      <c r="J415" s="222">
        <f>ROUND(I415*H415,2)</f>
        <v>0</v>
      </c>
      <c r="K415" s="218" t="s">
        <v>145</v>
      </c>
      <c r="L415" s="41"/>
      <c r="M415" s="223" t="s">
        <v>1</v>
      </c>
      <c r="N415" s="224" t="s">
        <v>39</v>
      </c>
      <c r="O415" s="84"/>
      <c r="P415" s="225">
        <f>O415*H415</f>
        <v>0</v>
      </c>
      <c r="Q415" s="225">
        <v>5.0000000000000002E-05</v>
      </c>
      <c r="R415" s="225">
        <f>Q415*H415</f>
        <v>0.00035</v>
      </c>
      <c r="S415" s="225">
        <v>0</v>
      </c>
      <c r="T415" s="226">
        <f>S415*H415</f>
        <v>0</v>
      </c>
      <c r="AR415" s="227" t="s">
        <v>146</v>
      </c>
      <c r="AT415" s="227" t="s">
        <v>141</v>
      </c>
      <c r="AU415" s="227" t="s">
        <v>83</v>
      </c>
      <c r="AY415" s="15" t="s">
        <v>139</v>
      </c>
      <c r="BE415" s="228">
        <f>IF(N415="základní",J415,0)</f>
        <v>0</v>
      </c>
      <c r="BF415" s="228">
        <f>IF(N415="snížená",J415,0)</f>
        <v>0</v>
      </c>
      <c r="BG415" s="228">
        <f>IF(N415="zákl. přenesená",J415,0)</f>
        <v>0</v>
      </c>
      <c r="BH415" s="228">
        <f>IF(N415="sníž. přenesená",J415,0)</f>
        <v>0</v>
      </c>
      <c r="BI415" s="228">
        <f>IF(N415="nulová",J415,0)</f>
        <v>0</v>
      </c>
      <c r="BJ415" s="15" t="s">
        <v>79</v>
      </c>
      <c r="BK415" s="228">
        <f>ROUND(I415*H415,2)</f>
        <v>0</v>
      </c>
      <c r="BL415" s="15" t="s">
        <v>146</v>
      </c>
      <c r="BM415" s="227" t="s">
        <v>830</v>
      </c>
    </row>
    <row r="416" s="1" customFormat="1" ht="36" customHeight="1">
      <c r="B416" s="36"/>
      <c r="C416" s="216" t="s">
        <v>831</v>
      </c>
      <c r="D416" s="216" t="s">
        <v>141</v>
      </c>
      <c r="E416" s="217" t="s">
        <v>832</v>
      </c>
      <c r="F416" s="218" t="s">
        <v>833</v>
      </c>
      <c r="G416" s="219" t="s">
        <v>201</v>
      </c>
      <c r="H416" s="220">
        <v>7</v>
      </c>
      <c r="I416" s="221"/>
      <c r="J416" s="222">
        <f>ROUND(I416*H416,2)</f>
        <v>0</v>
      </c>
      <c r="K416" s="218" t="s">
        <v>145</v>
      </c>
      <c r="L416" s="41"/>
      <c r="M416" s="223" t="s">
        <v>1</v>
      </c>
      <c r="N416" s="224" t="s">
        <v>39</v>
      </c>
      <c r="O416" s="84"/>
      <c r="P416" s="225">
        <f>O416*H416</f>
        <v>0</v>
      </c>
      <c r="Q416" s="225">
        <v>0.00013999999999999999</v>
      </c>
      <c r="R416" s="225">
        <f>Q416*H416</f>
        <v>0.00097999999999999997</v>
      </c>
      <c r="S416" s="225">
        <v>0</v>
      </c>
      <c r="T416" s="226">
        <f>S416*H416</f>
        <v>0</v>
      </c>
      <c r="AR416" s="227" t="s">
        <v>146</v>
      </c>
      <c r="AT416" s="227" t="s">
        <v>141</v>
      </c>
      <c r="AU416" s="227" t="s">
        <v>83</v>
      </c>
      <c r="AY416" s="15" t="s">
        <v>139</v>
      </c>
      <c r="BE416" s="228">
        <f>IF(N416="základní",J416,0)</f>
        <v>0</v>
      </c>
      <c r="BF416" s="228">
        <f>IF(N416="snížená",J416,0)</f>
        <v>0</v>
      </c>
      <c r="BG416" s="228">
        <f>IF(N416="zákl. přenesená",J416,0)</f>
        <v>0</v>
      </c>
      <c r="BH416" s="228">
        <f>IF(N416="sníž. přenesená",J416,0)</f>
        <v>0</v>
      </c>
      <c r="BI416" s="228">
        <f>IF(N416="nulová",J416,0)</f>
        <v>0</v>
      </c>
      <c r="BJ416" s="15" t="s">
        <v>79</v>
      </c>
      <c r="BK416" s="228">
        <f>ROUND(I416*H416,2)</f>
        <v>0</v>
      </c>
      <c r="BL416" s="15" t="s">
        <v>146</v>
      </c>
      <c r="BM416" s="227" t="s">
        <v>834</v>
      </c>
    </row>
    <row r="417" s="1" customFormat="1" ht="24" customHeight="1">
      <c r="B417" s="36"/>
      <c r="C417" s="216" t="s">
        <v>835</v>
      </c>
      <c r="D417" s="216" t="s">
        <v>141</v>
      </c>
      <c r="E417" s="217" t="s">
        <v>836</v>
      </c>
      <c r="F417" s="218" t="s">
        <v>837</v>
      </c>
      <c r="G417" s="219" t="s">
        <v>201</v>
      </c>
      <c r="H417" s="220">
        <v>7</v>
      </c>
      <c r="I417" s="221"/>
      <c r="J417" s="222">
        <f>ROUND(I417*H417,2)</f>
        <v>0</v>
      </c>
      <c r="K417" s="218" t="s">
        <v>145</v>
      </c>
      <c r="L417" s="41"/>
      <c r="M417" s="223" t="s">
        <v>1</v>
      </c>
      <c r="N417" s="224" t="s">
        <v>39</v>
      </c>
      <c r="O417" s="84"/>
      <c r="P417" s="225">
        <f>O417*H417</f>
        <v>0</v>
      </c>
      <c r="Q417" s="225">
        <v>0.00085999999999999998</v>
      </c>
      <c r="R417" s="225">
        <f>Q417*H417</f>
        <v>0.0060200000000000002</v>
      </c>
      <c r="S417" s="225">
        <v>0</v>
      </c>
      <c r="T417" s="226">
        <f>S417*H417</f>
        <v>0</v>
      </c>
      <c r="AR417" s="227" t="s">
        <v>146</v>
      </c>
      <c r="AT417" s="227" t="s">
        <v>141</v>
      </c>
      <c r="AU417" s="227" t="s">
        <v>83</v>
      </c>
      <c r="AY417" s="15" t="s">
        <v>139</v>
      </c>
      <c r="BE417" s="228">
        <f>IF(N417="základní",J417,0)</f>
        <v>0</v>
      </c>
      <c r="BF417" s="228">
        <f>IF(N417="snížená",J417,0)</f>
        <v>0</v>
      </c>
      <c r="BG417" s="228">
        <f>IF(N417="zákl. přenesená",J417,0)</f>
        <v>0</v>
      </c>
      <c r="BH417" s="228">
        <f>IF(N417="sníž. přenesená",J417,0)</f>
        <v>0</v>
      </c>
      <c r="BI417" s="228">
        <f>IF(N417="nulová",J417,0)</f>
        <v>0</v>
      </c>
      <c r="BJ417" s="15" t="s">
        <v>79</v>
      </c>
      <c r="BK417" s="228">
        <f>ROUND(I417*H417,2)</f>
        <v>0</v>
      </c>
      <c r="BL417" s="15" t="s">
        <v>146</v>
      </c>
      <c r="BM417" s="227" t="s">
        <v>838</v>
      </c>
    </row>
    <row r="418" s="1" customFormat="1" ht="36" customHeight="1">
      <c r="B418" s="36"/>
      <c r="C418" s="216" t="s">
        <v>839</v>
      </c>
      <c r="D418" s="216" t="s">
        <v>141</v>
      </c>
      <c r="E418" s="217" t="s">
        <v>840</v>
      </c>
      <c r="F418" s="218" t="s">
        <v>841</v>
      </c>
      <c r="G418" s="219" t="s">
        <v>162</v>
      </c>
      <c r="H418" s="220">
        <v>0.0070000000000000001</v>
      </c>
      <c r="I418" s="221"/>
      <c r="J418" s="222">
        <f>ROUND(I418*H418,2)</f>
        <v>0</v>
      </c>
      <c r="K418" s="218" t="s">
        <v>145</v>
      </c>
      <c r="L418" s="41"/>
      <c r="M418" s="223" t="s">
        <v>1</v>
      </c>
      <c r="N418" s="224" t="s">
        <v>39</v>
      </c>
      <c r="O418" s="84"/>
      <c r="P418" s="225">
        <f>O418*H418</f>
        <v>0</v>
      </c>
      <c r="Q418" s="225">
        <v>0</v>
      </c>
      <c r="R418" s="225">
        <f>Q418*H418</f>
        <v>0</v>
      </c>
      <c r="S418" s="225">
        <v>0</v>
      </c>
      <c r="T418" s="226">
        <f>S418*H418</f>
        <v>0</v>
      </c>
      <c r="AR418" s="227" t="s">
        <v>146</v>
      </c>
      <c r="AT418" s="227" t="s">
        <v>141</v>
      </c>
      <c r="AU418" s="227" t="s">
        <v>83</v>
      </c>
      <c r="AY418" s="15" t="s">
        <v>139</v>
      </c>
      <c r="BE418" s="228">
        <f>IF(N418="základní",J418,0)</f>
        <v>0</v>
      </c>
      <c r="BF418" s="228">
        <f>IF(N418="snížená",J418,0)</f>
        <v>0</v>
      </c>
      <c r="BG418" s="228">
        <f>IF(N418="zákl. přenesená",J418,0)</f>
        <v>0</v>
      </c>
      <c r="BH418" s="228">
        <f>IF(N418="sníž. přenesená",J418,0)</f>
        <v>0</v>
      </c>
      <c r="BI418" s="228">
        <f>IF(N418="nulová",J418,0)</f>
        <v>0</v>
      </c>
      <c r="BJ418" s="15" t="s">
        <v>79</v>
      </c>
      <c r="BK418" s="228">
        <f>ROUND(I418*H418,2)</f>
        <v>0</v>
      </c>
      <c r="BL418" s="15" t="s">
        <v>146</v>
      </c>
      <c r="BM418" s="227" t="s">
        <v>842</v>
      </c>
    </row>
    <row r="419" s="11" customFormat="1" ht="22.8" customHeight="1">
      <c r="B419" s="200"/>
      <c r="C419" s="201"/>
      <c r="D419" s="202" t="s">
        <v>73</v>
      </c>
      <c r="E419" s="214" t="s">
        <v>843</v>
      </c>
      <c r="F419" s="214" t="s">
        <v>844</v>
      </c>
      <c r="G419" s="201"/>
      <c r="H419" s="201"/>
      <c r="I419" s="204"/>
      <c r="J419" s="215">
        <f>BK419</f>
        <v>0</v>
      </c>
      <c r="K419" s="201"/>
      <c r="L419" s="206"/>
      <c r="M419" s="207"/>
      <c r="N419" s="208"/>
      <c r="O419" s="208"/>
      <c r="P419" s="209">
        <f>SUM(P420:P426)</f>
        <v>0</v>
      </c>
      <c r="Q419" s="208"/>
      <c r="R419" s="209">
        <f>SUM(R420:R426)</f>
        <v>0.21279999999999999</v>
      </c>
      <c r="S419" s="208"/>
      <c r="T419" s="210">
        <f>SUM(T420:T426)</f>
        <v>0.10281600000000002</v>
      </c>
      <c r="AR419" s="211" t="s">
        <v>83</v>
      </c>
      <c r="AT419" s="212" t="s">
        <v>73</v>
      </c>
      <c r="AU419" s="212" t="s">
        <v>79</v>
      </c>
      <c r="AY419" s="211" t="s">
        <v>139</v>
      </c>
      <c r="BK419" s="213">
        <f>SUM(BK420:BK426)</f>
        <v>0</v>
      </c>
    </row>
    <row r="420" s="1" customFormat="1" ht="16.5" customHeight="1">
      <c r="B420" s="36"/>
      <c r="C420" s="216" t="s">
        <v>845</v>
      </c>
      <c r="D420" s="216" t="s">
        <v>141</v>
      </c>
      <c r="E420" s="217" t="s">
        <v>846</v>
      </c>
      <c r="F420" s="218" t="s">
        <v>847</v>
      </c>
      <c r="G420" s="219" t="s">
        <v>170</v>
      </c>
      <c r="H420" s="220">
        <v>4.3200000000000003</v>
      </c>
      <c r="I420" s="221"/>
      <c r="J420" s="222">
        <f>ROUND(I420*H420,2)</f>
        <v>0</v>
      </c>
      <c r="K420" s="218" t="s">
        <v>145</v>
      </c>
      <c r="L420" s="41"/>
      <c r="M420" s="223" t="s">
        <v>1</v>
      </c>
      <c r="N420" s="224" t="s">
        <v>39</v>
      </c>
      <c r="O420" s="84"/>
      <c r="P420" s="225">
        <f>O420*H420</f>
        <v>0</v>
      </c>
      <c r="Q420" s="225">
        <v>0</v>
      </c>
      <c r="R420" s="225">
        <f>Q420*H420</f>
        <v>0</v>
      </c>
      <c r="S420" s="225">
        <v>0.023800000000000002</v>
      </c>
      <c r="T420" s="226">
        <f>S420*H420</f>
        <v>0.10281600000000002</v>
      </c>
      <c r="AR420" s="227" t="s">
        <v>146</v>
      </c>
      <c r="AT420" s="227" t="s">
        <v>141</v>
      </c>
      <c r="AU420" s="227" t="s">
        <v>83</v>
      </c>
      <c r="AY420" s="15" t="s">
        <v>139</v>
      </c>
      <c r="BE420" s="228">
        <f>IF(N420="základní",J420,0)</f>
        <v>0</v>
      </c>
      <c r="BF420" s="228">
        <f>IF(N420="snížená",J420,0)</f>
        <v>0</v>
      </c>
      <c r="BG420" s="228">
        <f>IF(N420="zákl. přenesená",J420,0)</f>
        <v>0</v>
      </c>
      <c r="BH420" s="228">
        <f>IF(N420="sníž. přenesená",J420,0)</f>
        <v>0</v>
      </c>
      <c r="BI420" s="228">
        <f>IF(N420="nulová",J420,0)</f>
        <v>0</v>
      </c>
      <c r="BJ420" s="15" t="s">
        <v>79</v>
      </c>
      <c r="BK420" s="228">
        <f>ROUND(I420*H420,2)</f>
        <v>0</v>
      </c>
      <c r="BL420" s="15" t="s">
        <v>146</v>
      </c>
      <c r="BM420" s="227" t="s">
        <v>848</v>
      </c>
    </row>
    <row r="421" s="12" customFormat="1">
      <c r="B421" s="229"/>
      <c r="C421" s="230"/>
      <c r="D421" s="231" t="s">
        <v>148</v>
      </c>
      <c r="E421" s="232" t="s">
        <v>1</v>
      </c>
      <c r="F421" s="233" t="s">
        <v>849</v>
      </c>
      <c r="G421" s="230"/>
      <c r="H421" s="234">
        <v>4.3200000000000003</v>
      </c>
      <c r="I421" s="235"/>
      <c r="J421" s="230"/>
      <c r="K421" s="230"/>
      <c r="L421" s="236"/>
      <c r="M421" s="237"/>
      <c r="N421" s="238"/>
      <c r="O421" s="238"/>
      <c r="P421" s="238"/>
      <c r="Q421" s="238"/>
      <c r="R421" s="238"/>
      <c r="S421" s="238"/>
      <c r="T421" s="239"/>
      <c r="AT421" s="240" t="s">
        <v>148</v>
      </c>
      <c r="AU421" s="240" t="s">
        <v>83</v>
      </c>
      <c r="AV421" s="12" t="s">
        <v>83</v>
      </c>
      <c r="AW421" s="12" t="s">
        <v>31</v>
      </c>
      <c r="AX421" s="12" t="s">
        <v>79</v>
      </c>
      <c r="AY421" s="240" t="s">
        <v>139</v>
      </c>
    </row>
    <row r="422" s="1" customFormat="1" ht="48" customHeight="1">
      <c r="B422" s="36"/>
      <c r="C422" s="216" t="s">
        <v>850</v>
      </c>
      <c r="D422" s="216" t="s">
        <v>141</v>
      </c>
      <c r="E422" s="217" t="s">
        <v>851</v>
      </c>
      <c r="F422" s="218" t="s">
        <v>852</v>
      </c>
      <c r="G422" s="219" t="s">
        <v>201</v>
      </c>
      <c r="H422" s="220">
        <v>7</v>
      </c>
      <c r="I422" s="221"/>
      <c r="J422" s="222">
        <f>ROUND(I422*H422,2)</f>
        <v>0</v>
      </c>
      <c r="K422" s="218" t="s">
        <v>145</v>
      </c>
      <c r="L422" s="41"/>
      <c r="M422" s="223" t="s">
        <v>1</v>
      </c>
      <c r="N422" s="224" t="s">
        <v>39</v>
      </c>
      <c r="O422" s="84"/>
      <c r="P422" s="225">
        <f>O422*H422</f>
        <v>0</v>
      </c>
      <c r="Q422" s="225">
        <v>0.0304</v>
      </c>
      <c r="R422" s="225">
        <f>Q422*H422</f>
        <v>0.21279999999999999</v>
      </c>
      <c r="S422" s="225">
        <v>0</v>
      </c>
      <c r="T422" s="226">
        <f>S422*H422</f>
        <v>0</v>
      </c>
      <c r="AR422" s="227" t="s">
        <v>146</v>
      </c>
      <c r="AT422" s="227" t="s">
        <v>141</v>
      </c>
      <c r="AU422" s="227" t="s">
        <v>83</v>
      </c>
      <c r="AY422" s="15" t="s">
        <v>139</v>
      </c>
      <c r="BE422" s="228">
        <f>IF(N422="základní",J422,0)</f>
        <v>0</v>
      </c>
      <c r="BF422" s="228">
        <f>IF(N422="snížená",J422,0)</f>
        <v>0</v>
      </c>
      <c r="BG422" s="228">
        <f>IF(N422="zákl. přenesená",J422,0)</f>
        <v>0</v>
      </c>
      <c r="BH422" s="228">
        <f>IF(N422="sníž. přenesená",J422,0)</f>
        <v>0</v>
      </c>
      <c r="BI422" s="228">
        <f>IF(N422="nulová",J422,0)</f>
        <v>0</v>
      </c>
      <c r="BJ422" s="15" t="s">
        <v>79</v>
      </c>
      <c r="BK422" s="228">
        <f>ROUND(I422*H422,2)</f>
        <v>0</v>
      </c>
      <c r="BL422" s="15" t="s">
        <v>146</v>
      </c>
      <c r="BM422" s="227" t="s">
        <v>853</v>
      </c>
    </row>
    <row r="423" s="1" customFormat="1" ht="16.5" customHeight="1">
      <c r="B423" s="36"/>
      <c r="C423" s="241" t="s">
        <v>854</v>
      </c>
      <c r="D423" s="241" t="s">
        <v>159</v>
      </c>
      <c r="E423" s="242" t="s">
        <v>855</v>
      </c>
      <c r="F423" s="243" t="s">
        <v>856</v>
      </c>
      <c r="G423" s="244" t="s">
        <v>201</v>
      </c>
      <c r="H423" s="245">
        <v>7</v>
      </c>
      <c r="I423" s="246"/>
      <c r="J423" s="247">
        <f>ROUND(I423*H423,2)</f>
        <v>0</v>
      </c>
      <c r="K423" s="243" t="s">
        <v>1</v>
      </c>
      <c r="L423" s="248"/>
      <c r="M423" s="249" t="s">
        <v>1</v>
      </c>
      <c r="N423" s="250" t="s">
        <v>39</v>
      </c>
      <c r="O423" s="84"/>
      <c r="P423" s="225">
        <f>O423*H423</f>
        <v>0</v>
      </c>
      <c r="Q423" s="225">
        <v>0</v>
      </c>
      <c r="R423" s="225">
        <f>Q423*H423</f>
        <v>0</v>
      </c>
      <c r="S423" s="225">
        <v>0</v>
      </c>
      <c r="T423" s="226">
        <f>S423*H423</f>
        <v>0</v>
      </c>
      <c r="AR423" s="227" t="s">
        <v>313</v>
      </c>
      <c r="AT423" s="227" t="s">
        <v>159</v>
      </c>
      <c r="AU423" s="227" t="s">
        <v>83</v>
      </c>
      <c r="AY423" s="15" t="s">
        <v>139</v>
      </c>
      <c r="BE423" s="228">
        <f>IF(N423="základní",J423,0)</f>
        <v>0</v>
      </c>
      <c r="BF423" s="228">
        <f>IF(N423="snížená",J423,0)</f>
        <v>0</v>
      </c>
      <c r="BG423" s="228">
        <f>IF(N423="zákl. přenesená",J423,0)</f>
        <v>0</v>
      </c>
      <c r="BH423" s="228">
        <f>IF(N423="sníž. přenesená",J423,0)</f>
        <v>0</v>
      </c>
      <c r="BI423" s="228">
        <f>IF(N423="nulová",J423,0)</f>
        <v>0</v>
      </c>
      <c r="BJ423" s="15" t="s">
        <v>79</v>
      </c>
      <c r="BK423" s="228">
        <f>ROUND(I423*H423,2)</f>
        <v>0</v>
      </c>
      <c r="BL423" s="15" t="s">
        <v>146</v>
      </c>
      <c r="BM423" s="227" t="s">
        <v>857</v>
      </c>
    </row>
    <row r="424" s="1" customFormat="1" ht="36" customHeight="1">
      <c r="B424" s="36"/>
      <c r="C424" s="216" t="s">
        <v>858</v>
      </c>
      <c r="D424" s="216" t="s">
        <v>141</v>
      </c>
      <c r="E424" s="217" t="s">
        <v>859</v>
      </c>
      <c r="F424" s="218" t="s">
        <v>860</v>
      </c>
      <c r="G424" s="219" t="s">
        <v>170</v>
      </c>
      <c r="H424" s="220">
        <v>4.3200000000000003</v>
      </c>
      <c r="I424" s="221"/>
      <c r="J424" s="222">
        <f>ROUND(I424*H424,2)</f>
        <v>0</v>
      </c>
      <c r="K424" s="218" t="s">
        <v>145</v>
      </c>
      <c r="L424" s="41"/>
      <c r="M424" s="223" t="s">
        <v>1</v>
      </c>
      <c r="N424" s="224" t="s">
        <v>39</v>
      </c>
      <c r="O424" s="84"/>
      <c r="P424" s="225">
        <f>O424*H424</f>
        <v>0</v>
      </c>
      <c r="Q424" s="225">
        <v>0</v>
      </c>
      <c r="R424" s="225">
        <f>Q424*H424</f>
        <v>0</v>
      </c>
      <c r="S424" s="225">
        <v>0</v>
      </c>
      <c r="T424" s="226">
        <f>S424*H424</f>
        <v>0</v>
      </c>
      <c r="AR424" s="227" t="s">
        <v>146</v>
      </c>
      <c r="AT424" s="227" t="s">
        <v>141</v>
      </c>
      <c r="AU424" s="227" t="s">
        <v>83</v>
      </c>
      <c r="AY424" s="15" t="s">
        <v>139</v>
      </c>
      <c r="BE424" s="228">
        <f>IF(N424="základní",J424,0)</f>
        <v>0</v>
      </c>
      <c r="BF424" s="228">
        <f>IF(N424="snížená",J424,0)</f>
        <v>0</v>
      </c>
      <c r="BG424" s="228">
        <f>IF(N424="zákl. přenesená",J424,0)</f>
        <v>0</v>
      </c>
      <c r="BH424" s="228">
        <f>IF(N424="sníž. přenesená",J424,0)</f>
        <v>0</v>
      </c>
      <c r="BI424" s="228">
        <f>IF(N424="nulová",J424,0)</f>
        <v>0</v>
      </c>
      <c r="BJ424" s="15" t="s">
        <v>79</v>
      </c>
      <c r="BK424" s="228">
        <f>ROUND(I424*H424,2)</f>
        <v>0</v>
      </c>
      <c r="BL424" s="15" t="s">
        <v>146</v>
      </c>
      <c r="BM424" s="227" t="s">
        <v>861</v>
      </c>
    </row>
    <row r="425" s="1" customFormat="1" ht="24" customHeight="1">
      <c r="B425" s="36"/>
      <c r="C425" s="216" t="s">
        <v>862</v>
      </c>
      <c r="D425" s="216" t="s">
        <v>141</v>
      </c>
      <c r="E425" s="217" t="s">
        <v>863</v>
      </c>
      <c r="F425" s="218" t="s">
        <v>864</v>
      </c>
      <c r="G425" s="219" t="s">
        <v>170</v>
      </c>
      <c r="H425" s="220">
        <v>4.3200000000000003</v>
      </c>
      <c r="I425" s="221"/>
      <c r="J425" s="222">
        <f>ROUND(I425*H425,2)</f>
        <v>0</v>
      </c>
      <c r="K425" s="218" t="s">
        <v>145</v>
      </c>
      <c r="L425" s="41"/>
      <c r="M425" s="223" t="s">
        <v>1</v>
      </c>
      <c r="N425" s="224" t="s">
        <v>39</v>
      </c>
      <c r="O425" s="84"/>
      <c r="P425" s="225">
        <f>O425*H425</f>
        <v>0</v>
      </c>
      <c r="Q425" s="225">
        <v>0</v>
      </c>
      <c r="R425" s="225">
        <f>Q425*H425</f>
        <v>0</v>
      </c>
      <c r="S425" s="225">
        <v>0</v>
      </c>
      <c r="T425" s="226">
        <f>S425*H425</f>
        <v>0</v>
      </c>
      <c r="AR425" s="227" t="s">
        <v>146</v>
      </c>
      <c r="AT425" s="227" t="s">
        <v>141</v>
      </c>
      <c r="AU425" s="227" t="s">
        <v>83</v>
      </c>
      <c r="AY425" s="15" t="s">
        <v>139</v>
      </c>
      <c r="BE425" s="228">
        <f>IF(N425="základní",J425,0)</f>
        <v>0</v>
      </c>
      <c r="BF425" s="228">
        <f>IF(N425="snížená",J425,0)</f>
        <v>0</v>
      </c>
      <c r="BG425" s="228">
        <f>IF(N425="zákl. přenesená",J425,0)</f>
        <v>0</v>
      </c>
      <c r="BH425" s="228">
        <f>IF(N425="sníž. přenesená",J425,0)</f>
        <v>0</v>
      </c>
      <c r="BI425" s="228">
        <f>IF(N425="nulová",J425,0)</f>
        <v>0</v>
      </c>
      <c r="BJ425" s="15" t="s">
        <v>79</v>
      </c>
      <c r="BK425" s="228">
        <f>ROUND(I425*H425,2)</f>
        <v>0</v>
      </c>
      <c r="BL425" s="15" t="s">
        <v>146</v>
      </c>
      <c r="BM425" s="227" t="s">
        <v>865</v>
      </c>
    </row>
    <row r="426" s="1" customFormat="1" ht="36" customHeight="1">
      <c r="B426" s="36"/>
      <c r="C426" s="216" t="s">
        <v>866</v>
      </c>
      <c r="D426" s="216" t="s">
        <v>141</v>
      </c>
      <c r="E426" s="217" t="s">
        <v>867</v>
      </c>
      <c r="F426" s="218" t="s">
        <v>868</v>
      </c>
      <c r="G426" s="219" t="s">
        <v>162</v>
      </c>
      <c r="H426" s="220">
        <v>0.213</v>
      </c>
      <c r="I426" s="221"/>
      <c r="J426" s="222">
        <f>ROUND(I426*H426,2)</f>
        <v>0</v>
      </c>
      <c r="K426" s="218" t="s">
        <v>145</v>
      </c>
      <c r="L426" s="41"/>
      <c r="M426" s="223" t="s">
        <v>1</v>
      </c>
      <c r="N426" s="224" t="s">
        <v>39</v>
      </c>
      <c r="O426" s="84"/>
      <c r="P426" s="225">
        <f>O426*H426</f>
        <v>0</v>
      </c>
      <c r="Q426" s="225">
        <v>0</v>
      </c>
      <c r="R426" s="225">
        <f>Q426*H426</f>
        <v>0</v>
      </c>
      <c r="S426" s="225">
        <v>0</v>
      </c>
      <c r="T426" s="226">
        <f>S426*H426</f>
        <v>0</v>
      </c>
      <c r="AR426" s="227" t="s">
        <v>146</v>
      </c>
      <c r="AT426" s="227" t="s">
        <v>141</v>
      </c>
      <c r="AU426" s="227" t="s">
        <v>83</v>
      </c>
      <c r="AY426" s="15" t="s">
        <v>139</v>
      </c>
      <c r="BE426" s="228">
        <f>IF(N426="základní",J426,0)</f>
        <v>0</v>
      </c>
      <c r="BF426" s="228">
        <f>IF(N426="snížená",J426,0)</f>
        <v>0</v>
      </c>
      <c r="BG426" s="228">
        <f>IF(N426="zákl. přenesená",J426,0)</f>
        <v>0</v>
      </c>
      <c r="BH426" s="228">
        <f>IF(N426="sníž. přenesená",J426,0)</f>
        <v>0</v>
      </c>
      <c r="BI426" s="228">
        <f>IF(N426="nulová",J426,0)</f>
        <v>0</v>
      </c>
      <c r="BJ426" s="15" t="s">
        <v>79</v>
      </c>
      <c r="BK426" s="228">
        <f>ROUND(I426*H426,2)</f>
        <v>0</v>
      </c>
      <c r="BL426" s="15" t="s">
        <v>146</v>
      </c>
      <c r="BM426" s="227" t="s">
        <v>869</v>
      </c>
    </row>
    <row r="427" s="11" customFormat="1" ht="22.8" customHeight="1">
      <c r="B427" s="200"/>
      <c r="C427" s="201"/>
      <c r="D427" s="202" t="s">
        <v>73</v>
      </c>
      <c r="E427" s="214" t="s">
        <v>870</v>
      </c>
      <c r="F427" s="214" t="s">
        <v>871</v>
      </c>
      <c r="G427" s="201"/>
      <c r="H427" s="201"/>
      <c r="I427" s="204"/>
      <c r="J427" s="215">
        <f>BK427</f>
        <v>0</v>
      </c>
      <c r="K427" s="201"/>
      <c r="L427" s="206"/>
      <c r="M427" s="207"/>
      <c r="N427" s="208"/>
      <c r="O427" s="208"/>
      <c r="P427" s="209">
        <f>SUM(P428:P465)</f>
        <v>0</v>
      </c>
      <c r="Q427" s="208"/>
      <c r="R427" s="209">
        <f>SUM(R428:R465)</f>
        <v>0.0061955999999999999</v>
      </c>
      <c r="S427" s="208"/>
      <c r="T427" s="210">
        <f>SUM(T428:T465)</f>
        <v>0.0083280000000000003</v>
      </c>
      <c r="AR427" s="211" t="s">
        <v>83</v>
      </c>
      <c r="AT427" s="212" t="s">
        <v>73</v>
      </c>
      <c r="AU427" s="212" t="s">
        <v>79</v>
      </c>
      <c r="AY427" s="211" t="s">
        <v>139</v>
      </c>
      <c r="BK427" s="213">
        <f>SUM(BK428:BK465)</f>
        <v>0</v>
      </c>
    </row>
    <row r="428" s="1" customFormat="1" ht="36" customHeight="1">
      <c r="B428" s="36"/>
      <c r="C428" s="216" t="s">
        <v>872</v>
      </c>
      <c r="D428" s="216" t="s">
        <v>141</v>
      </c>
      <c r="E428" s="217" t="s">
        <v>873</v>
      </c>
      <c r="F428" s="218" t="s">
        <v>874</v>
      </c>
      <c r="G428" s="219" t="s">
        <v>180</v>
      </c>
      <c r="H428" s="220">
        <v>19.5</v>
      </c>
      <c r="I428" s="221"/>
      <c r="J428" s="222">
        <f>ROUND(I428*H428,2)</f>
        <v>0</v>
      </c>
      <c r="K428" s="218" t="s">
        <v>145</v>
      </c>
      <c r="L428" s="41"/>
      <c r="M428" s="223" t="s">
        <v>1</v>
      </c>
      <c r="N428" s="224" t="s">
        <v>39</v>
      </c>
      <c r="O428" s="84"/>
      <c r="P428" s="225">
        <f>O428*H428</f>
        <v>0</v>
      </c>
      <c r="Q428" s="225">
        <v>0</v>
      </c>
      <c r="R428" s="225">
        <f>Q428*H428</f>
        <v>0</v>
      </c>
      <c r="S428" s="225">
        <v>0</v>
      </c>
      <c r="T428" s="226">
        <f>S428*H428</f>
        <v>0</v>
      </c>
      <c r="AR428" s="227" t="s">
        <v>146</v>
      </c>
      <c r="AT428" s="227" t="s">
        <v>141</v>
      </c>
      <c r="AU428" s="227" t="s">
        <v>83</v>
      </c>
      <c r="AY428" s="15" t="s">
        <v>139</v>
      </c>
      <c r="BE428" s="228">
        <f>IF(N428="základní",J428,0)</f>
        <v>0</v>
      </c>
      <c r="BF428" s="228">
        <f>IF(N428="snížená",J428,0)</f>
        <v>0</v>
      </c>
      <c r="BG428" s="228">
        <f>IF(N428="zákl. přenesená",J428,0)</f>
        <v>0</v>
      </c>
      <c r="BH428" s="228">
        <f>IF(N428="sníž. přenesená",J428,0)</f>
        <v>0</v>
      </c>
      <c r="BI428" s="228">
        <f>IF(N428="nulová",J428,0)</f>
        <v>0</v>
      </c>
      <c r="BJ428" s="15" t="s">
        <v>79</v>
      </c>
      <c r="BK428" s="228">
        <f>ROUND(I428*H428,2)</f>
        <v>0</v>
      </c>
      <c r="BL428" s="15" t="s">
        <v>146</v>
      </c>
      <c r="BM428" s="227" t="s">
        <v>875</v>
      </c>
    </row>
    <row r="429" s="12" customFormat="1">
      <c r="B429" s="229"/>
      <c r="C429" s="230"/>
      <c r="D429" s="231" t="s">
        <v>148</v>
      </c>
      <c r="E429" s="232" t="s">
        <v>1</v>
      </c>
      <c r="F429" s="233" t="s">
        <v>876</v>
      </c>
      <c r="G429" s="230"/>
      <c r="H429" s="234">
        <v>19.5</v>
      </c>
      <c r="I429" s="235"/>
      <c r="J429" s="230"/>
      <c r="K429" s="230"/>
      <c r="L429" s="236"/>
      <c r="M429" s="237"/>
      <c r="N429" s="238"/>
      <c r="O429" s="238"/>
      <c r="P429" s="238"/>
      <c r="Q429" s="238"/>
      <c r="R429" s="238"/>
      <c r="S429" s="238"/>
      <c r="T429" s="239"/>
      <c r="AT429" s="240" t="s">
        <v>148</v>
      </c>
      <c r="AU429" s="240" t="s">
        <v>83</v>
      </c>
      <c r="AV429" s="12" t="s">
        <v>83</v>
      </c>
      <c r="AW429" s="12" t="s">
        <v>31</v>
      </c>
      <c r="AX429" s="12" t="s">
        <v>79</v>
      </c>
      <c r="AY429" s="240" t="s">
        <v>139</v>
      </c>
    </row>
    <row r="430" s="1" customFormat="1" ht="24" customHeight="1">
      <c r="B430" s="36"/>
      <c r="C430" s="241" t="s">
        <v>877</v>
      </c>
      <c r="D430" s="241" t="s">
        <v>159</v>
      </c>
      <c r="E430" s="242" t="s">
        <v>878</v>
      </c>
      <c r="F430" s="243" t="s">
        <v>879</v>
      </c>
      <c r="G430" s="244" t="s">
        <v>180</v>
      </c>
      <c r="H430" s="245">
        <v>19.5</v>
      </c>
      <c r="I430" s="246"/>
      <c r="J430" s="247">
        <f>ROUND(I430*H430,2)</f>
        <v>0</v>
      </c>
      <c r="K430" s="243" t="s">
        <v>145</v>
      </c>
      <c r="L430" s="248"/>
      <c r="M430" s="249" t="s">
        <v>1</v>
      </c>
      <c r="N430" s="250" t="s">
        <v>39</v>
      </c>
      <c r="O430" s="84"/>
      <c r="P430" s="225">
        <f>O430*H430</f>
        <v>0</v>
      </c>
      <c r="Q430" s="225">
        <v>0.00012</v>
      </c>
      <c r="R430" s="225">
        <f>Q430*H430</f>
        <v>0.0023400000000000001</v>
      </c>
      <c r="S430" s="225">
        <v>0</v>
      </c>
      <c r="T430" s="226">
        <f>S430*H430</f>
        <v>0</v>
      </c>
      <c r="AR430" s="227" t="s">
        <v>313</v>
      </c>
      <c r="AT430" s="227" t="s">
        <v>159</v>
      </c>
      <c r="AU430" s="227" t="s">
        <v>83</v>
      </c>
      <c r="AY430" s="15" t="s">
        <v>139</v>
      </c>
      <c r="BE430" s="228">
        <f>IF(N430="základní",J430,0)</f>
        <v>0</v>
      </c>
      <c r="BF430" s="228">
        <f>IF(N430="snížená",J430,0)</f>
        <v>0</v>
      </c>
      <c r="BG430" s="228">
        <f>IF(N430="zákl. přenesená",J430,0)</f>
        <v>0</v>
      </c>
      <c r="BH430" s="228">
        <f>IF(N430="sníž. přenesená",J430,0)</f>
        <v>0</v>
      </c>
      <c r="BI430" s="228">
        <f>IF(N430="nulová",J430,0)</f>
        <v>0</v>
      </c>
      <c r="BJ430" s="15" t="s">
        <v>79</v>
      </c>
      <c r="BK430" s="228">
        <f>ROUND(I430*H430,2)</f>
        <v>0</v>
      </c>
      <c r="BL430" s="15" t="s">
        <v>146</v>
      </c>
      <c r="BM430" s="227" t="s">
        <v>880</v>
      </c>
    </row>
    <row r="431" s="1" customFormat="1" ht="24" customHeight="1">
      <c r="B431" s="36"/>
      <c r="C431" s="216" t="s">
        <v>881</v>
      </c>
      <c r="D431" s="216" t="s">
        <v>141</v>
      </c>
      <c r="E431" s="217" t="s">
        <v>882</v>
      </c>
      <c r="F431" s="218" t="s">
        <v>883</v>
      </c>
      <c r="G431" s="219" t="s">
        <v>180</v>
      </c>
      <c r="H431" s="220">
        <v>27</v>
      </c>
      <c r="I431" s="221"/>
      <c r="J431" s="222">
        <f>ROUND(I431*H431,2)</f>
        <v>0</v>
      </c>
      <c r="K431" s="218" t="s">
        <v>145</v>
      </c>
      <c r="L431" s="41"/>
      <c r="M431" s="223" t="s">
        <v>1</v>
      </c>
      <c r="N431" s="224" t="s">
        <v>39</v>
      </c>
      <c r="O431" s="84"/>
      <c r="P431" s="225">
        <f>O431*H431</f>
        <v>0</v>
      </c>
      <c r="Q431" s="225">
        <v>0</v>
      </c>
      <c r="R431" s="225">
        <f>Q431*H431</f>
        <v>0</v>
      </c>
      <c r="S431" s="225">
        <v>0.00012</v>
      </c>
      <c r="T431" s="226">
        <f>S431*H431</f>
        <v>0.0032400000000000003</v>
      </c>
      <c r="AR431" s="227" t="s">
        <v>146</v>
      </c>
      <c r="AT431" s="227" t="s">
        <v>141</v>
      </c>
      <c r="AU431" s="227" t="s">
        <v>83</v>
      </c>
      <c r="AY431" s="15" t="s">
        <v>139</v>
      </c>
      <c r="BE431" s="228">
        <f>IF(N431="základní",J431,0)</f>
        <v>0</v>
      </c>
      <c r="BF431" s="228">
        <f>IF(N431="snížená",J431,0)</f>
        <v>0</v>
      </c>
      <c r="BG431" s="228">
        <f>IF(N431="zákl. přenesená",J431,0)</f>
        <v>0</v>
      </c>
      <c r="BH431" s="228">
        <f>IF(N431="sníž. přenesená",J431,0)</f>
        <v>0</v>
      </c>
      <c r="BI431" s="228">
        <f>IF(N431="nulová",J431,0)</f>
        <v>0</v>
      </c>
      <c r="BJ431" s="15" t="s">
        <v>79</v>
      </c>
      <c r="BK431" s="228">
        <f>ROUND(I431*H431,2)</f>
        <v>0</v>
      </c>
      <c r="BL431" s="15" t="s">
        <v>146</v>
      </c>
      <c r="BM431" s="227" t="s">
        <v>884</v>
      </c>
    </row>
    <row r="432" s="12" customFormat="1">
      <c r="B432" s="229"/>
      <c r="C432" s="230"/>
      <c r="D432" s="231" t="s">
        <v>148</v>
      </c>
      <c r="E432" s="232" t="s">
        <v>1</v>
      </c>
      <c r="F432" s="233" t="s">
        <v>885</v>
      </c>
      <c r="G432" s="230"/>
      <c r="H432" s="234">
        <v>27</v>
      </c>
      <c r="I432" s="235"/>
      <c r="J432" s="230"/>
      <c r="K432" s="230"/>
      <c r="L432" s="236"/>
      <c r="M432" s="237"/>
      <c r="N432" s="238"/>
      <c r="O432" s="238"/>
      <c r="P432" s="238"/>
      <c r="Q432" s="238"/>
      <c r="R432" s="238"/>
      <c r="S432" s="238"/>
      <c r="T432" s="239"/>
      <c r="AT432" s="240" t="s">
        <v>148</v>
      </c>
      <c r="AU432" s="240" t="s">
        <v>83</v>
      </c>
      <c r="AV432" s="12" t="s">
        <v>83</v>
      </c>
      <c r="AW432" s="12" t="s">
        <v>31</v>
      </c>
      <c r="AX432" s="12" t="s">
        <v>79</v>
      </c>
      <c r="AY432" s="240" t="s">
        <v>139</v>
      </c>
    </row>
    <row r="433" s="1" customFormat="1" ht="48" customHeight="1">
      <c r="B433" s="36"/>
      <c r="C433" s="216" t="s">
        <v>886</v>
      </c>
      <c r="D433" s="216" t="s">
        <v>141</v>
      </c>
      <c r="E433" s="217" t="s">
        <v>887</v>
      </c>
      <c r="F433" s="218" t="s">
        <v>888</v>
      </c>
      <c r="G433" s="219" t="s">
        <v>201</v>
      </c>
      <c r="H433" s="220">
        <v>3</v>
      </c>
      <c r="I433" s="221"/>
      <c r="J433" s="222">
        <f>ROUND(I433*H433,2)</f>
        <v>0</v>
      </c>
      <c r="K433" s="218" t="s">
        <v>145</v>
      </c>
      <c r="L433" s="41"/>
      <c r="M433" s="223" t="s">
        <v>1</v>
      </c>
      <c r="N433" s="224" t="s">
        <v>39</v>
      </c>
      <c r="O433" s="84"/>
      <c r="P433" s="225">
        <f>O433*H433</f>
        <v>0</v>
      </c>
      <c r="Q433" s="225">
        <v>0</v>
      </c>
      <c r="R433" s="225">
        <f>Q433*H433</f>
        <v>0</v>
      </c>
      <c r="S433" s="225">
        <v>0</v>
      </c>
      <c r="T433" s="226">
        <f>S433*H433</f>
        <v>0</v>
      </c>
      <c r="AR433" s="227" t="s">
        <v>146</v>
      </c>
      <c r="AT433" s="227" t="s">
        <v>141</v>
      </c>
      <c r="AU433" s="227" t="s">
        <v>83</v>
      </c>
      <c r="AY433" s="15" t="s">
        <v>139</v>
      </c>
      <c r="BE433" s="228">
        <f>IF(N433="základní",J433,0)</f>
        <v>0</v>
      </c>
      <c r="BF433" s="228">
        <f>IF(N433="snížená",J433,0)</f>
        <v>0</v>
      </c>
      <c r="BG433" s="228">
        <f>IF(N433="zákl. přenesená",J433,0)</f>
        <v>0</v>
      </c>
      <c r="BH433" s="228">
        <f>IF(N433="sníž. přenesená",J433,0)</f>
        <v>0</v>
      </c>
      <c r="BI433" s="228">
        <f>IF(N433="nulová",J433,0)</f>
        <v>0</v>
      </c>
      <c r="BJ433" s="15" t="s">
        <v>79</v>
      </c>
      <c r="BK433" s="228">
        <f>ROUND(I433*H433,2)</f>
        <v>0</v>
      </c>
      <c r="BL433" s="15" t="s">
        <v>146</v>
      </c>
      <c r="BM433" s="227" t="s">
        <v>889</v>
      </c>
    </row>
    <row r="434" s="1" customFormat="1" ht="36" customHeight="1">
      <c r="B434" s="36"/>
      <c r="C434" s="241" t="s">
        <v>890</v>
      </c>
      <c r="D434" s="241" t="s">
        <v>159</v>
      </c>
      <c r="E434" s="242" t="s">
        <v>891</v>
      </c>
      <c r="F434" s="243" t="s">
        <v>892</v>
      </c>
      <c r="G434" s="244" t="s">
        <v>201</v>
      </c>
      <c r="H434" s="245">
        <v>3</v>
      </c>
      <c r="I434" s="246"/>
      <c r="J434" s="247">
        <f>ROUND(I434*H434,2)</f>
        <v>0</v>
      </c>
      <c r="K434" s="243" t="s">
        <v>145</v>
      </c>
      <c r="L434" s="248"/>
      <c r="M434" s="249" t="s">
        <v>1</v>
      </c>
      <c r="N434" s="250" t="s">
        <v>39</v>
      </c>
      <c r="O434" s="84"/>
      <c r="P434" s="225">
        <f>O434*H434</f>
        <v>0</v>
      </c>
      <c r="Q434" s="225">
        <v>9.0000000000000006E-05</v>
      </c>
      <c r="R434" s="225">
        <f>Q434*H434</f>
        <v>0.00027</v>
      </c>
      <c r="S434" s="225">
        <v>0</v>
      </c>
      <c r="T434" s="226">
        <f>S434*H434</f>
        <v>0</v>
      </c>
      <c r="AR434" s="227" t="s">
        <v>313</v>
      </c>
      <c r="AT434" s="227" t="s">
        <v>159</v>
      </c>
      <c r="AU434" s="227" t="s">
        <v>83</v>
      </c>
      <c r="AY434" s="15" t="s">
        <v>139</v>
      </c>
      <c r="BE434" s="228">
        <f>IF(N434="základní",J434,0)</f>
        <v>0</v>
      </c>
      <c r="BF434" s="228">
        <f>IF(N434="snížená",J434,0)</f>
        <v>0</v>
      </c>
      <c r="BG434" s="228">
        <f>IF(N434="zákl. přenesená",J434,0)</f>
        <v>0</v>
      </c>
      <c r="BH434" s="228">
        <f>IF(N434="sníž. přenesená",J434,0)</f>
        <v>0</v>
      </c>
      <c r="BI434" s="228">
        <f>IF(N434="nulová",J434,0)</f>
        <v>0</v>
      </c>
      <c r="BJ434" s="15" t="s">
        <v>79</v>
      </c>
      <c r="BK434" s="228">
        <f>ROUND(I434*H434,2)</f>
        <v>0</v>
      </c>
      <c r="BL434" s="15" t="s">
        <v>146</v>
      </c>
      <c r="BM434" s="227" t="s">
        <v>893</v>
      </c>
    </row>
    <row r="435" s="1" customFormat="1" ht="16.5" customHeight="1">
      <c r="B435" s="36"/>
      <c r="C435" s="241" t="s">
        <v>894</v>
      </c>
      <c r="D435" s="241" t="s">
        <v>159</v>
      </c>
      <c r="E435" s="242" t="s">
        <v>895</v>
      </c>
      <c r="F435" s="243" t="s">
        <v>896</v>
      </c>
      <c r="G435" s="244" t="s">
        <v>201</v>
      </c>
      <c r="H435" s="245">
        <v>3</v>
      </c>
      <c r="I435" s="246"/>
      <c r="J435" s="247">
        <f>ROUND(I435*H435,2)</f>
        <v>0</v>
      </c>
      <c r="K435" s="243" t="s">
        <v>145</v>
      </c>
      <c r="L435" s="248"/>
      <c r="M435" s="249" t="s">
        <v>1</v>
      </c>
      <c r="N435" s="250" t="s">
        <v>39</v>
      </c>
      <c r="O435" s="84"/>
      <c r="P435" s="225">
        <f>O435*H435</f>
        <v>0</v>
      </c>
      <c r="Q435" s="225">
        <v>1.0000000000000001E-05</v>
      </c>
      <c r="R435" s="225">
        <f>Q435*H435</f>
        <v>3.0000000000000004E-05</v>
      </c>
      <c r="S435" s="225">
        <v>0</v>
      </c>
      <c r="T435" s="226">
        <f>S435*H435</f>
        <v>0</v>
      </c>
      <c r="AR435" s="227" t="s">
        <v>313</v>
      </c>
      <c r="AT435" s="227" t="s">
        <v>159</v>
      </c>
      <c r="AU435" s="227" t="s">
        <v>83</v>
      </c>
      <c r="AY435" s="15" t="s">
        <v>139</v>
      </c>
      <c r="BE435" s="228">
        <f>IF(N435="základní",J435,0)</f>
        <v>0</v>
      </c>
      <c r="BF435" s="228">
        <f>IF(N435="snížená",J435,0)</f>
        <v>0</v>
      </c>
      <c r="BG435" s="228">
        <f>IF(N435="zákl. přenesená",J435,0)</f>
        <v>0</v>
      </c>
      <c r="BH435" s="228">
        <f>IF(N435="sníž. přenesená",J435,0)</f>
        <v>0</v>
      </c>
      <c r="BI435" s="228">
        <f>IF(N435="nulová",J435,0)</f>
        <v>0</v>
      </c>
      <c r="BJ435" s="15" t="s">
        <v>79</v>
      </c>
      <c r="BK435" s="228">
        <f>ROUND(I435*H435,2)</f>
        <v>0</v>
      </c>
      <c r="BL435" s="15" t="s">
        <v>146</v>
      </c>
      <c r="BM435" s="227" t="s">
        <v>897</v>
      </c>
    </row>
    <row r="436" s="1" customFormat="1" ht="48" customHeight="1">
      <c r="B436" s="36"/>
      <c r="C436" s="216" t="s">
        <v>898</v>
      </c>
      <c r="D436" s="216" t="s">
        <v>141</v>
      </c>
      <c r="E436" s="217" t="s">
        <v>899</v>
      </c>
      <c r="F436" s="218" t="s">
        <v>900</v>
      </c>
      <c r="G436" s="219" t="s">
        <v>201</v>
      </c>
      <c r="H436" s="220">
        <v>3</v>
      </c>
      <c r="I436" s="221"/>
      <c r="J436" s="222">
        <f>ROUND(I436*H436,2)</f>
        <v>0</v>
      </c>
      <c r="K436" s="218" t="s">
        <v>145</v>
      </c>
      <c r="L436" s="41"/>
      <c r="M436" s="223" t="s">
        <v>1</v>
      </c>
      <c r="N436" s="224" t="s">
        <v>39</v>
      </c>
      <c r="O436" s="84"/>
      <c r="P436" s="225">
        <f>O436*H436</f>
        <v>0</v>
      </c>
      <c r="Q436" s="225">
        <v>0</v>
      </c>
      <c r="R436" s="225">
        <f>Q436*H436</f>
        <v>0</v>
      </c>
      <c r="S436" s="225">
        <v>0</v>
      </c>
      <c r="T436" s="226">
        <f>S436*H436</f>
        <v>0</v>
      </c>
      <c r="AR436" s="227" t="s">
        <v>146</v>
      </c>
      <c r="AT436" s="227" t="s">
        <v>141</v>
      </c>
      <c r="AU436" s="227" t="s">
        <v>83</v>
      </c>
      <c r="AY436" s="15" t="s">
        <v>139</v>
      </c>
      <c r="BE436" s="228">
        <f>IF(N436="základní",J436,0)</f>
        <v>0</v>
      </c>
      <c r="BF436" s="228">
        <f>IF(N436="snížená",J436,0)</f>
        <v>0</v>
      </c>
      <c r="BG436" s="228">
        <f>IF(N436="zákl. přenesená",J436,0)</f>
        <v>0</v>
      </c>
      <c r="BH436" s="228">
        <f>IF(N436="sníž. přenesená",J436,0)</f>
        <v>0</v>
      </c>
      <c r="BI436" s="228">
        <f>IF(N436="nulová",J436,0)</f>
        <v>0</v>
      </c>
      <c r="BJ436" s="15" t="s">
        <v>79</v>
      </c>
      <c r="BK436" s="228">
        <f>ROUND(I436*H436,2)</f>
        <v>0</v>
      </c>
      <c r="BL436" s="15" t="s">
        <v>146</v>
      </c>
      <c r="BM436" s="227" t="s">
        <v>901</v>
      </c>
    </row>
    <row r="437" s="1" customFormat="1" ht="24" customHeight="1">
      <c r="B437" s="36"/>
      <c r="C437" s="241" t="s">
        <v>902</v>
      </c>
      <c r="D437" s="241" t="s">
        <v>159</v>
      </c>
      <c r="E437" s="242" t="s">
        <v>903</v>
      </c>
      <c r="F437" s="243" t="s">
        <v>904</v>
      </c>
      <c r="G437" s="244" t="s">
        <v>201</v>
      </c>
      <c r="H437" s="245">
        <v>3</v>
      </c>
      <c r="I437" s="246"/>
      <c r="J437" s="247">
        <f>ROUND(I437*H437,2)</f>
        <v>0</v>
      </c>
      <c r="K437" s="243" t="s">
        <v>145</v>
      </c>
      <c r="L437" s="248"/>
      <c r="M437" s="249" t="s">
        <v>1</v>
      </c>
      <c r="N437" s="250" t="s">
        <v>39</v>
      </c>
      <c r="O437" s="84"/>
      <c r="P437" s="225">
        <f>O437*H437</f>
        <v>0</v>
      </c>
      <c r="Q437" s="225">
        <v>0.00023000000000000001</v>
      </c>
      <c r="R437" s="225">
        <f>Q437*H437</f>
        <v>0.00069000000000000008</v>
      </c>
      <c r="S437" s="225">
        <v>0</v>
      </c>
      <c r="T437" s="226">
        <f>S437*H437</f>
        <v>0</v>
      </c>
      <c r="AR437" s="227" t="s">
        <v>313</v>
      </c>
      <c r="AT437" s="227" t="s">
        <v>159</v>
      </c>
      <c r="AU437" s="227" t="s">
        <v>83</v>
      </c>
      <c r="AY437" s="15" t="s">
        <v>139</v>
      </c>
      <c r="BE437" s="228">
        <f>IF(N437="základní",J437,0)</f>
        <v>0</v>
      </c>
      <c r="BF437" s="228">
        <f>IF(N437="snížená",J437,0)</f>
        <v>0</v>
      </c>
      <c r="BG437" s="228">
        <f>IF(N437="zákl. přenesená",J437,0)</f>
        <v>0</v>
      </c>
      <c r="BH437" s="228">
        <f>IF(N437="sníž. přenesená",J437,0)</f>
        <v>0</v>
      </c>
      <c r="BI437" s="228">
        <f>IF(N437="nulová",J437,0)</f>
        <v>0</v>
      </c>
      <c r="BJ437" s="15" t="s">
        <v>79</v>
      </c>
      <c r="BK437" s="228">
        <f>ROUND(I437*H437,2)</f>
        <v>0</v>
      </c>
      <c r="BL437" s="15" t="s">
        <v>146</v>
      </c>
      <c r="BM437" s="227" t="s">
        <v>905</v>
      </c>
    </row>
    <row r="438" s="1" customFormat="1" ht="36" customHeight="1">
      <c r="B438" s="36"/>
      <c r="C438" s="216" t="s">
        <v>906</v>
      </c>
      <c r="D438" s="216" t="s">
        <v>141</v>
      </c>
      <c r="E438" s="217" t="s">
        <v>907</v>
      </c>
      <c r="F438" s="218" t="s">
        <v>908</v>
      </c>
      <c r="G438" s="219" t="s">
        <v>201</v>
      </c>
      <c r="H438" s="220">
        <v>3</v>
      </c>
      <c r="I438" s="221"/>
      <c r="J438" s="222">
        <f>ROUND(I438*H438,2)</f>
        <v>0</v>
      </c>
      <c r="K438" s="218" t="s">
        <v>145</v>
      </c>
      <c r="L438" s="41"/>
      <c r="M438" s="223" t="s">
        <v>1</v>
      </c>
      <c r="N438" s="224" t="s">
        <v>39</v>
      </c>
      <c r="O438" s="84"/>
      <c r="P438" s="225">
        <f>O438*H438</f>
        <v>0</v>
      </c>
      <c r="Q438" s="225">
        <v>0</v>
      </c>
      <c r="R438" s="225">
        <f>Q438*H438</f>
        <v>0</v>
      </c>
      <c r="S438" s="225">
        <v>0</v>
      </c>
      <c r="T438" s="226">
        <f>S438*H438</f>
        <v>0</v>
      </c>
      <c r="AR438" s="227" t="s">
        <v>146</v>
      </c>
      <c r="AT438" s="227" t="s">
        <v>141</v>
      </c>
      <c r="AU438" s="227" t="s">
        <v>83</v>
      </c>
      <c r="AY438" s="15" t="s">
        <v>139</v>
      </c>
      <c r="BE438" s="228">
        <f>IF(N438="základní",J438,0)</f>
        <v>0</v>
      </c>
      <c r="BF438" s="228">
        <f>IF(N438="snížená",J438,0)</f>
        <v>0</v>
      </c>
      <c r="BG438" s="228">
        <f>IF(N438="zákl. přenesená",J438,0)</f>
        <v>0</v>
      </c>
      <c r="BH438" s="228">
        <f>IF(N438="sníž. přenesená",J438,0)</f>
        <v>0</v>
      </c>
      <c r="BI438" s="228">
        <f>IF(N438="nulová",J438,0)</f>
        <v>0</v>
      </c>
      <c r="BJ438" s="15" t="s">
        <v>79</v>
      </c>
      <c r="BK438" s="228">
        <f>ROUND(I438*H438,2)</f>
        <v>0</v>
      </c>
      <c r="BL438" s="15" t="s">
        <v>146</v>
      </c>
      <c r="BM438" s="227" t="s">
        <v>909</v>
      </c>
    </row>
    <row r="439" s="1" customFormat="1" ht="24" customHeight="1">
      <c r="B439" s="36"/>
      <c r="C439" s="241" t="s">
        <v>910</v>
      </c>
      <c r="D439" s="241" t="s">
        <v>159</v>
      </c>
      <c r="E439" s="242" t="s">
        <v>911</v>
      </c>
      <c r="F439" s="243" t="s">
        <v>912</v>
      </c>
      <c r="G439" s="244" t="s">
        <v>201</v>
      </c>
      <c r="H439" s="245">
        <v>3</v>
      </c>
      <c r="I439" s="246"/>
      <c r="J439" s="247">
        <f>ROUND(I439*H439,2)</f>
        <v>0</v>
      </c>
      <c r="K439" s="243" t="s">
        <v>145</v>
      </c>
      <c r="L439" s="248"/>
      <c r="M439" s="249" t="s">
        <v>1</v>
      </c>
      <c r="N439" s="250" t="s">
        <v>39</v>
      </c>
      <c r="O439" s="84"/>
      <c r="P439" s="225">
        <f>O439*H439</f>
        <v>0</v>
      </c>
      <c r="Q439" s="225">
        <v>5.0000000000000002E-05</v>
      </c>
      <c r="R439" s="225">
        <f>Q439*H439</f>
        <v>0.00015000000000000001</v>
      </c>
      <c r="S439" s="225">
        <v>0</v>
      </c>
      <c r="T439" s="226">
        <f>S439*H439</f>
        <v>0</v>
      </c>
      <c r="AR439" s="227" t="s">
        <v>313</v>
      </c>
      <c r="AT439" s="227" t="s">
        <v>159</v>
      </c>
      <c r="AU439" s="227" t="s">
        <v>83</v>
      </c>
      <c r="AY439" s="15" t="s">
        <v>139</v>
      </c>
      <c r="BE439" s="228">
        <f>IF(N439="základní",J439,0)</f>
        <v>0</v>
      </c>
      <c r="BF439" s="228">
        <f>IF(N439="snížená",J439,0)</f>
        <v>0</v>
      </c>
      <c r="BG439" s="228">
        <f>IF(N439="zákl. přenesená",J439,0)</f>
        <v>0</v>
      </c>
      <c r="BH439" s="228">
        <f>IF(N439="sníž. přenesená",J439,0)</f>
        <v>0</v>
      </c>
      <c r="BI439" s="228">
        <f>IF(N439="nulová",J439,0)</f>
        <v>0</v>
      </c>
      <c r="BJ439" s="15" t="s">
        <v>79</v>
      </c>
      <c r="BK439" s="228">
        <f>ROUND(I439*H439,2)</f>
        <v>0</v>
      </c>
      <c r="BL439" s="15" t="s">
        <v>146</v>
      </c>
      <c r="BM439" s="227" t="s">
        <v>913</v>
      </c>
    </row>
    <row r="440" s="1" customFormat="1" ht="36" customHeight="1">
      <c r="B440" s="36"/>
      <c r="C440" s="216" t="s">
        <v>914</v>
      </c>
      <c r="D440" s="216" t="s">
        <v>141</v>
      </c>
      <c r="E440" s="217" t="s">
        <v>915</v>
      </c>
      <c r="F440" s="218" t="s">
        <v>916</v>
      </c>
      <c r="G440" s="219" t="s">
        <v>180</v>
      </c>
      <c r="H440" s="220">
        <v>14.1</v>
      </c>
      <c r="I440" s="221"/>
      <c r="J440" s="222">
        <f>ROUND(I440*H440,2)</f>
        <v>0</v>
      </c>
      <c r="K440" s="218" t="s">
        <v>145</v>
      </c>
      <c r="L440" s="41"/>
      <c r="M440" s="223" t="s">
        <v>1</v>
      </c>
      <c r="N440" s="224" t="s">
        <v>39</v>
      </c>
      <c r="O440" s="84"/>
      <c r="P440" s="225">
        <f>O440*H440</f>
        <v>0</v>
      </c>
      <c r="Q440" s="225">
        <v>0</v>
      </c>
      <c r="R440" s="225">
        <f>Q440*H440</f>
        <v>0</v>
      </c>
      <c r="S440" s="225">
        <v>0</v>
      </c>
      <c r="T440" s="226">
        <f>S440*H440</f>
        <v>0</v>
      </c>
      <c r="AR440" s="227" t="s">
        <v>146</v>
      </c>
      <c r="AT440" s="227" t="s">
        <v>141</v>
      </c>
      <c r="AU440" s="227" t="s">
        <v>83</v>
      </c>
      <c r="AY440" s="15" t="s">
        <v>139</v>
      </c>
      <c r="BE440" s="228">
        <f>IF(N440="základní",J440,0)</f>
        <v>0</v>
      </c>
      <c r="BF440" s="228">
        <f>IF(N440="snížená",J440,0)</f>
        <v>0</v>
      </c>
      <c r="BG440" s="228">
        <f>IF(N440="zákl. přenesená",J440,0)</f>
        <v>0</v>
      </c>
      <c r="BH440" s="228">
        <f>IF(N440="sníž. přenesená",J440,0)</f>
        <v>0</v>
      </c>
      <c r="BI440" s="228">
        <f>IF(N440="nulová",J440,0)</f>
        <v>0</v>
      </c>
      <c r="BJ440" s="15" t="s">
        <v>79</v>
      </c>
      <c r="BK440" s="228">
        <f>ROUND(I440*H440,2)</f>
        <v>0</v>
      </c>
      <c r="BL440" s="15" t="s">
        <v>146</v>
      </c>
      <c r="BM440" s="227" t="s">
        <v>917</v>
      </c>
    </row>
    <row r="441" s="12" customFormat="1">
      <c r="B441" s="229"/>
      <c r="C441" s="230"/>
      <c r="D441" s="231" t="s">
        <v>148</v>
      </c>
      <c r="E441" s="232" t="s">
        <v>1</v>
      </c>
      <c r="F441" s="233" t="s">
        <v>918</v>
      </c>
      <c r="G441" s="230"/>
      <c r="H441" s="234">
        <v>14.1</v>
      </c>
      <c r="I441" s="235"/>
      <c r="J441" s="230"/>
      <c r="K441" s="230"/>
      <c r="L441" s="236"/>
      <c r="M441" s="237"/>
      <c r="N441" s="238"/>
      <c r="O441" s="238"/>
      <c r="P441" s="238"/>
      <c r="Q441" s="238"/>
      <c r="R441" s="238"/>
      <c r="S441" s="238"/>
      <c r="T441" s="239"/>
      <c r="AT441" s="240" t="s">
        <v>148</v>
      </c>
      <c r="AU441" s="240" t="s">
        <v>83</v>
      </c>
      <c r="AV441" s="12" t="s">
        <v>83</v>
      </c>
      <c r="AW441" s="12" t="s">
        <v>31</v>
      </c>
      <c r="AX441" s="12" t="s">
        <v>79</v>
      </c>
      <c r="AY441" s="240" t="s">
        <v>139</v>
      </c>
    </row>
    <row r="442" s="1" customFormat="1" ht="60" customHeight="1">
      <c r="B442" s="36"/>
      <c r="C442" s="216" t="s">
        <v>919</v>
      </c>
      <c r="D442" s="216" t="s">
        <v>141</v>
      </c>
      <c r="E442" s="217" t="s">
        <v>920</v>
      </c>
      <c r="F442" s="218" t="s">
        <v>921</v>
      </c>
      <c r="G442" s="219" t="s">
        <v>180</v>
      </c>
      <c r="H442" s="220">
        <v>15.300000000000001</v>
      </c>
      <c r="I442" s="221"/>
      <c r="J442" s="222">
        <f>ROUND(I442*H442,2)</f>
        <v>0</v>
      </c>
      <c r="K442" s="218" t="s">
        <v>145</v>
      </c>
      <c r="L442" s="41"/>
      <c r="M442" s="223" t="s">
        <v>1</v>
      </c>
      <c r="N442" s="224" t="s">
        <v>39</v>
      </c>
      <c r="O442" s="84"/>
      <c r="P442" s="225">
        <f>O442*H442</f>
        <v>0</v>
      </c>
      <c r="Q442" s="225">
        <v>0</v>
      </c>
      <c r="R442" s="225">
        <f>Q442*H442</f>
        <v>0</v>
      </c>
      <c r="S442" s="225">
        <v>0</v>
      </c>
      <c r="T442" s="226">
        <f>S442*H442</f>
        <v>0</v>
      </c>
      <c r="AR442" s="227" t="s">
        <v>146</v>
      </c>
      <c r="AT442" s="227" t="s">
        <v>141</v>
      </c>
      <c r="AU442" s="227" t="s">
        <v>83</v>
      </c>
      <c r="AY442" s="15" t="s">
        <v>139</v>
      </c>
      <c r="BE442" s="228">
        <f>IF(N442="základní",J442,0)</f>
        <v>0</v>
      </c>
      <c r="BF442" s="228">
        <f>IF(N442="snížená",J442,0)</f>
        <v>0</v>
      </c>
      <c r="BG442" s="228">
        <f>IF(N442="zákl. přenesená",J442,0)</f>
        <v>0</v>
      </c>
      <c r="BH442" s="228">
        <f>IF(N442="sníž. přenesená",J442,0)</f>
        <v>0</v>
      </c>
      <c r="BI442" s="228">
        <f>IF(N442="nulová",J442,0)</f>
        <v>0</v>
      </c>
      <c r="BJ442" s="15" t="s">
        <v>79</v>
      </c>
      <c r="BK442" s="228">
        <f>ROUND(I442*H442,2)</f>
        <v>0</v>
      </c>
      <c r="BL442" s="15" t="s">
        <v>146</v>
      </c>
      <c r="BM442" s="227" t="s">
        <v>922</v>
      </c>
    </row>
    <row r="443" s="12" customFormat="1">
      <c r="B443" s="229"/>
      <c r="C443" s="230"/>
      <c r="D443" s="231" t="s">
        <v>148</v>
      </c>
      <c r="E443" s="232" t="s">
        <v>1</v>
      </c>
      <c r="F443" s="233" t="s">
        <v>923</v>
      </c>
      <c r="G443" s="230"/>
      <c r="H443" s="234">
        <v>15.300000000000001</v>
      </c>
      <c r="I443" s="235"/>
      <c r="J443" s="230"/>
      <c r="K443" s="230"/>
      <c r="L443" s="236"/>
      <c r="M443" s="237"/>
      <c r="N443" s="238"/>
      <c r="O443" s="238"/>
      <c r="P443" s="238"/>
      <c r="Q443" s="238"/>
      <c r="R443" s="238"/>
      <c r="S443" s="238"/>
      <c r="T443" s="239"/>
      <c r="AT443" s="240" t="s">
        <v>148</v>
      </c>
      <c r="AU443" s="240" t="s">
        <v>83</v>
      </c>
      <c r="AV443" s="12" t="s">
        <v>83</v>
      </c>
      <c r="AW443" s="12" t="s">
        <v>31</v>
      </c>
      <c r="AX443" s="12" t="s">
        <v>79</v>
      </c>
      <c r="AY443" s="240" t="s">
        <v>139</v>
      </c>
    </row>
    <row r="444" s="1" customFormat="1" ht="16.5" customHeight="1">
      <c r="B444" s="36"/>
      <c r="C444" s="241" t="s">
        <v>924</v>
      </c>
      <c r="D444" s="241" t="s">
        <v>159</v>
      </c>
      <c r="E444" s="242" t="s">
        <v>925</v>
      </c>
      <c r="F444" s="243" t="s">
        <v>926</v>
      </c>
      <c r="G444" s="244" t="s">
        <v>180</v>
      </c>
      <c r="H444" s="245">
        <v>35.280000000000001</v>
      </c>
      <c r="I444" s="246"/>
      <c r="J444" s="247">
        <f>ROUND(I444*H444,2)</f>
        <v>0</v>
      </c>
      <c r="K444" s="243" t="s">
        <v>145</v>
      </c>
      <c r="L444" s="248"/>
      <c r="M444" s="249" t="s">
        <v>1</v>
      </c>
      <c r="N444" s="250" t="s">
        <v>39</v>
      </c>
      <c r="O444" s="84"/>
      <c r="P444" s="225">
        <f>O444*H444</f>
        <v>0</v>
      </c>
      <c r="Q444" s="225">
        <v>2.0000000000000002E-05</v>
      </c>
      <c r="R444" s="225">
        <f>Q444*H444</f>
        <v>0.00070560000000000013</v>
      </c>
      <c r="S444" s="225">
        <v>0</v>
      </c>
      <c r="T444" s="226">
        <f>S444*H444</f>
        <v>0</v>
      </c>
      <c r="AR444" s="227" t="s">
        <v>313</v>
      </c>
      <c r="AT444" s="227" t="s">
        <v>159</v>
      </c>
      <c r="AU444" s="227" t="s">
        <v>83</v>
      </c>
      <c r="AY444" s="15" t="s">
        <v>139</v>
      </c>
      <c r="BE444" s="228">
        <f>IF(N444="základní",J444,0)</f>
        <v>0</v>
      </c>
      <c r="BF444" s="228">
        <f>IF(N444="snížená",J444,0)</f>
        <v>0</v>
      </c>
      <c r="BG444" s="228">
        <f>IF(N444="zákl. přenesená",J444,0)</f>
        <v>0</v>
      </c>
      <c r="BH444" s="228">
        <f>IF(N444="sníž. přenesená",J444,0)</f>
        <v>0</v>
      </c>
      <c r="BI444" s="228">
        <f>IF(N444="nulová",J444,0)</f>
        <v>0</v>
      </c>
      <c r="BJ444" s="15" t="s">
        <v>79</v>
      </c>
      <c r="BK444" s="228">
        <f>ROUND(I444*H444,2)</f>
        <v>0</v>
      </c>
      <c r="BL444" s="15" t="s">
        <v>146</v>
      </c>
      <c r="BM444" s="227" t="s">
        <v>927</v>
      </c>
    </row>
    <row r="445" s="12" customFormat="1">
      <c r="B445" s="229"/>
      <c r="C445" s="230"/>
      <c r="D445" s="231" t="s">
        <v>148</v>
      </c>
      <c r="E445" s="232" t="s">
        <v>1</v>
      </c>
      <c r="F445" s="233" t="s">
        <v>928</v>
      </c>
      <c r="G445" s="230"/>
      <c r="H445" s="234">
        <v>35.280000000000001</v>
      </c>
      <c r="I445" s="235"/>
      <c r="J445" s="230"/>
      <c r="K445" s="230"/>
      <c r="L445" s="236"/>
      <c r="M445" s="237"/>
      <c r="N445" s="238"/>
      <c r="O445" s="238"/>
      <c r="P445" s="238"/>
      <c r="Q445" s="238"/>
      <c r="R445" s="238"/>
      <c r="S445" s="238"/>
      <c r="T445" s="239"/>
      <c r="AT445" s="240" t="s">
        <v>148</v>
      </c>
      <c r="AU445" s="240" t="s">
        <v>83</v>
      </c>
      <c r="AV445" s="12" t="s">
        <v>83</v>
      </c>
      <c r="AW445" s="12" t="s">
        <v>31</v>
      </c>
      <c r="AX445" s="12" t="s">
        <v>79</v>
      </c>
      <c r="AY445" s="240" t="s">
        <v>139</v>
      </c>
    </row>
    <row r="446" s="1" customFormat="1" ht="48" customHeight="1">
      <c r="B446" s="36"/>
      <c r="C446" s="216" t="s">
        <v>929</v>
      </c>
      <c r="D446" s="216" t="s">
        <v>141</v>
      </c>
      <c r="E446" s="217" t="s">
        <v>930</v>
      </c>
      <c r="F446" s="218" t="s">
        <v>931</v>
      </c>
      <c r="G446" s="219" t="s">
        <v>180</v>
      </c>
      <c r="H446" s="220">
        <v>40.5</v>
      </c>
      <c r="I446" s="221"/>
      <c r="J446" s="222">
        <f>ROUND(I446*H446,2)</f>
        <v>0</v>
      </c>
      <c r="K446" s="218" t="s">
        <v>145</v>
      </c>
      <c r="L446" s="41"/>
      <c r="M446" s="223" t="s">
        <v>1</v>
      </c>
      <c r="N446" s="224" t="s">
        <v>39</v>
      </c>
      <c r="O446" s="84"/>
      <c r="P446" s="225">
        <f>O446*H446</f>
        <v>0</v>
      </c>
      <c r="Q446" s="225">
        <v>0</v>
      </c>
      <c r="R446" s="225">
        <f>Q446*H446</f>
        <v>0</v>
      </c>
      <c r="S446" s="225">
        <v>0</v>
      </c>
      <c r="T446" s="226">
        <f>S446*H446</f>
        <v>0</v>
      </c>
      <c r="AR446" s="227" t="s">
        <v>146</v>
      </c>
      <c r="AT446" s="227" t="s">
        <v>141</v>
      </c>
      <c r="AU446" s="227" t="s">
        <v>83</v>
      </c>
      <c r="AY446" s="15" t="s">
        <v>139</v>
      </c>
      <c r="BE446" s="228">
        <f>IF(N446="základní",J446,0)</f>
        <v>0</v>
      </c>
      <c r="BF446" s="228">
        <f>IF(N446="snížená",J446,0)</f>
        <v>0</v>
      </c>
      <c r="BG446" s="228">
        <f>IF(N446="zákl. přenesená",J446,0)</f>
        <v>0</v>
      </c>
      <c r="BH446" s="228">
        <f>IF(N446="sníž. přenesená",J446,0)</f>
        <v>0</v>
      </c>
      <c r="BI446" s="228">
        <f>IF(N446="nulová",J446,0)</f>
        <v>0</v>
      </c>
      <c r="BJ446" s="15" t="s">
        <v>79</v>
      </c>
      <c r="BK446" s="228">
        <f>ROUND(I446*H446,2)</f>
        <v>0</v>
      </c>
      <c r="BL446" s="15" t="s">
        <v>146</v>
      </c>
      <c r="BM446" s="227" t="s">
        <v>932</v>
      </c>
    </row>
    <row r="447" s="12" customFormat="1">
      <c r="B447" s="229"/>
      <c r="C447" s="230"/>
      <c r="D447" s="231" t="s">
        <v>148</v>
      </c>
      <c r="E447" s="232" t="s">
        <v>1</v>
      </c>
      <c r="F447" s="233" t="s">
        <v>933</v>
      </c>
      <c r="G447" s="230"/>
      <c r="H447" s="234">
        <v>40.5</v>
      </c>
      <c r="I447" s="235"/>
      <c r="J447" s="230"/>
      <c r="K447" s="230"/>
      <c r="L447" s="236"/>
      <c r="M447" s="237"/>
      <c r="N447" s="238"/>
      <c r="O447" s="238"/>
      <c r="P447" s="238"/>
      <c r="Q447" s="238"/>
      <c r="R447" s="238"/>
      <c r="S447" s="238"/>
      <c r="T447" s="239"/>
      <c r="AT447" s="240" t="s">
        <v>148</v>
      </c>
      <c r="AU447" s="240" t="s">
        <v>83</v>
      </c>
      <c r="AV447" s="12" t="s">
        <v>83</v>
      </c>
      <c r="AW447" s="12" t="s">
        <v>31</v>
      </c>
      <c r="AX447" s="12" t="s">
        <v>79</v>
      </c>
      <c r="AY447" s="240" t="s">
        <v>139</v>
      </c>
    </row>
    <row r="448" s="1" customFormat="1" ht="16.5" customHeight="1">
      <c r="B448" s="36"/>
      <c r="C448" s="241" t="s">
        <v>934</v>
      </c>
      <c r="D448" s="241" t="s">
        <v>159</v>
      </c>
      <c r="E448" s="242" t="s">
        <v>935</v>
      </c>
      <c r="F448" s="243" t="s">
        <v>936</v>
      </c>
      <c r="G448" s="244" t="s">
        <v>180</v>
      </c>
      <c r="H448" s="245">
        <v>31.5</v>
      </c>
      <c r="I448" s="246"/>
      <c r="J448" s="247">
        <f>ROUND(I448*H448,2)</f>
        <v>0</v>
      </c>
      <c r="K448" s="243" t="s">
        <v>145</v>
      </c>
      <c r="L448" s="248"/>
      <c r="M448" s="249" t="s">
        <v>1</v>
      </c>
      <c r="N448" s="250" t="s">
        <v>39</v>
      </c>
      <c r="O448" s="84"/>
      <c r="P448" s="225">
        <f>O448*H448</f>
        <v>0</v>
      </c>
      <c r="Q448" s="225">
        <v>4.0000000000000003E-05</v>
      </c>
      <c r="R448" s="225">
        <f>Q448*H448</f>
        <v>0.0012600000000000001</v>
      </c>
      <c r="S448" s="225">
        <v>0</v>
      </c>
      <c r="T448" s="226">
        <f>S448*H448</f>
        <v>0</v>
      </c>
      <c r="AR448" s="227" t="s">
        <v>313</v>
      </c>
      <c r="AT448" s="227" t="s">
        <v>159</v>
      </c>
      <c r="AU448" s="227" t="s">
        <v>83</v>
      </c>
      <c r="AY448" s="15" t="s">
        <v>139</v>
      </c>
      <c r="BE448" s="228">
        <f>IF(N448="základní",J448,0)</f>
        <v>0</v>
      </c>
      <c r="BF448" s="228">
        <f>IF(N448="snížená",J448,0)</f>
        <v>0</v>
      </c>
      <c r="BG448" s="228">
        <f>IF(N448="zákl. přenesená",J448,0)</f>
        <v>0</v>
      </c>
      <c r="BH448" s="228">
        <f>IF(N448="sníž. přenesená",J448,0)</f>
        <v>0</v>
      </c>
      <c r="BI448" s="228">
        <f>IF(N448="nulová",J448,0)</f>
        <v>0</v>
      </c>
      <c r="BJ448" s="15" t="s">
        <v>79</v>
      </c>
      <c r="BK448" s="228">
        <f>ROUND(I448*H448,2)</f>
        <v>0</v>
      </c>
      <c r="BL448" s="15" t="s">
        <v>146</v>
      </c>
      <c r="BM448" s="227" t="s">
        <v>937</v>
      </c>
    </row>
    <row r="449" s="12" customFormat="1">
      <c r="B449" s="229"/>
      <c r="C449" s="230"/>
      <c r="D449" s="231" t="s">
        <v>148</v>
      </c>
      <c r="E449" s="232" t="s">
        <v>1</v>
      </c>
      <c r="F449" s="233" t="s">
        <v>938</v>
      </c>
      <c r="G449" s="230"/>
      <c r="H449" s="234">
        <v>31.5</v>
      </c>
      <c r="I449" s="235"/>
      <c r="J449" s="230"/>
      <c r="K449" s="230"/>
      <c r="L449" s="236"/>
      <c r="M449" s="237"/>
      <c r="N449" s="238"/>
      <c r="O449" s="238"/>
      <c r="P449" s="238"/>
      <c r="Q449" s="238"/>
      <c r="R449" s="238"/>
      <c r="S449" s="238"/>
      <c r="T449" s="239"/>
      <c r="AT449" s="240" t="s">
        <v>148</v>
      </c>
      <c r="AU449" s="240" t="s">
        <v>83</v>
      </c>
      <c r="AV449" s="12" t="s">
        <v>83</v>
      </c>
      <c r="AW449" s="12" t="s">
        <v>31</v>
      </c>
      <c r="AX449" s="12" t="s">
        <v>79</v>
      </c>
      <c r="AY449" s="240" t="s">
        <v>139</v>
      </c>
    </row>
    <row r="450" s="1" customFormat="1" ht="16.5" customHeight="1">
      <c r="B450" s="36"/>
      <c r="C450" s="241" t="s">
        <v>939</v>
      </c>
      <c r="D450" s="241" t="s">
        <v>159</v>
      </c>
      <c r="E450" s="242" t="s">
        <v>940</v>
      </c>
      <c r="F450" s="243" t="s">
        <v>941</v>
      </c>
      <c r="G450" s="244" t="s">
        <v>180</v>
      </c>
      <c r="H450" s="245">
        <v>9</v>
      </c>
      <c r="I450" s="246"/>
      <c r="J450" s="247">
        <f>ROUND(I450*H450,2)</f>
        <v>0</v>
      </c>
      <c r="K450" s="243" t="s">
        <v>145</v>
      </c>
      <c r="L450" s="248"/>
      <c r="M450" s="249" t="s">
        <v>1</v>
      </c>
      <c r="N450" s="250" t="s">
        <v>39</v>
      </c>
      <c r="O450" s="84"/>
      <c r="P450" s="225">
        <f>O450*H450</f>
        <v>0</v>
      </c>
      <c r="Q450" s="225">
        <v>5.0000000000000002E-05</v>
      </c>
      <c r="R450" s="225">
        <f>Q450*H450</f>
        <v>0.00045000000000000004</v>
      </c>
      <c r="S450" s="225">
        <v>0</v>
      </c>
      <c r="T450" s="226">
        <f>S450*H450</f>
        <v>0</v>
      </c>
      <c r="AR450" s="227" t="s">
        <v>313</v>
      </c>
      <c r="AT450" s="227" t="s">
        <v>159</v>
      </c>
      <c r="AU450" s="227" t="s">
        <v>83</v>
      </c>
      <c r="AY450" s="15" t="s">
        <v>139</v>
      </c>
      <c r="BE450" s="228">
        <f>IF(N450="základní",J450,0)</f>
        <v>0</v>
      </c>
      <c r="BF450" s="228">
        <f>IF(N450="snížená",J450,0)</f>
        <v>0</v>
      </c>
      <c r="BG450" s="228">
        <f>IF(N450="zákl. přenesená",J450,0)</f>
        <v>0</v>
      </c>
      <c r="BH450" s="228">
        <f>IF(N450="sníž. přenesená",J450,0)</f>
        <v>0</v>
      </c>
      <c r="BI450" s="228">
        <f>IF(N450="nulová",J450,0)</f>
        <v>0</v>
      </c>
      <c r="BJ450" s="15" t="s">
        <v>79</v>
      </c>
      <c r="BK450" s="228">
        <f>ROUND(I450*H450,2)</f>
        <v>0</v>
      </c>
      <c r="BL450" s="15" t="s">
        <v>146</v>
      </c>
      <c r="BM450" s="227" t="s">
        <v>942</v>
      </c>
    </row>
    <row r="451" s="12" customFormat="1">
      <c r="B451" s="229"/>
      <c r="C451" s="230"/>
      <c r="D451" s="231" t="s">
        <v>148</v>
      </c>
      <c r="E451" s="232" t="s">
        <v>1</v>
      </c>
      <c r="F451" s="233" t="s">
        <v>943</v>
      </c>
      <c r="G451" s="230"/>
      <c r="H451" s="234">
        <v>9</v>
      </c>
      <c r="I451" s="235"/>
      <c r="J451" s="230"/>
      <c r="K451" s="230"/>
      <c r="L451" s="236"/>
      <c r="M451" s="237"/>
      <c r="N451" s="238"/>
      <c r="O451" s="238"/>
      <c r="P451" s="238"/>
      <c r="Q451" s="238"/>
      <c r="R451" s="238"/>
      <c r="S451" s="238"/>
      <c r="T451" s="239"/>
      <c r="AT451" s="240" t="s">
        <v>148</v>
      </c>
      <c r="AU451" s="240" t="s">
        <v>83</v>
      </c>
      <c r="AV451" s="12" t="s">
        <v>83</v>
      </c>
      <c r="AW451" s="12" t="s">
        <v>31</v>
      </c>
      <c r="AX451" s="12" t="s">
        <v>79</v>
      </c>
      <c r="AY451" s="240" t="s">
        <v>139</v>
      </c>
    </row>
    <row r="452" s="1" customFormat="1" ht="24" customHeight="1">
      <c r="B452" s="36"/>
      <c r="C452" s="216" t="s">
        <v>944</v>
      </c>
      <c r="D452" s="216" t="s">
        <v>141</v>
      </c>
      <c r="E452" s="217" t="s">
        <v>945</v>
      </c>
      <c r="F452" s="218" t="s">
        <v>946</v>
      </c>
      <c r="G452" s="219" t="s">
        <v>201</v>
      </c>
      <c r="H452" s="220">
        <v>3</v>
      </c>
      <c r="I452" s="221"/>
      <c r="J452" s="222">
        <f>ROUND(I452*H452,2)</f>
        <v>0</v>
      </c>
      <c r="K452" s="218" t="s">
        <v>145</v>
      </c>
      <c r="L452" s="41"/>
      <c r="M452" s="223" t="s">
        <v>1</v>
      </c>
      <c r="N452" s="224" t="s">
        <v>39</v>
      </c>
      <c r="O452" s="84"/>
      <c r="P452" s="225">
        <f>O452*H452</f>
        <v>0</v>
      </c>
      <c r="Q452" s="225">
        <v>0</v>
      </c>
      <c r="R452" s="225">
        <f>Q452*H452</f>
        <v>0</v>
      </c>
      <c r="S452" s="225">
        <v>0</v>
      </c>
      <c r="T452" s="226">
        <f>S452*H452</f>
        <v>0</v>
      </c>
      <c r="AR452" s="227" t="s">
        <v>146</v>
      </c>
      <c r="AT452" s="227" t="s">
        <v>141</v>
      </c>
      <c r="AU452" s="227" t="s">
        <v>83</v>
      </c>
      <c r="AY452" s="15" t="s">
        <v>139</v>
      </c>
      <c r="BE452" s="228">
        <f>IF(N452="základní",J452,0)</f>
        <v>0</v>
      </c>
      <c r="BF452" s="228">
        <f>IF(N452="snížená",J452,0)</f>
        <v>0</v>
      </c>
      <c r="BG452" s="228">
        <f>IF(N452="zákl. přenesená",J452,0)</f>
        <v>0</v>
      </c>
      <c r="BH452" s="228">
        <f>IF(N452="sníž. přenesená",J452,0)</f>
        <v>0</v>
      </c>
      <c r="BI452" s="228">
        <f>IF(N452="nulová",J452,0)</f>
        <v>0</v>
      </c>
      <c r="BJ452" s="15" t="s">
        <v>79</v>
      </c>
      <c r="BK452" s="228">
        <f>ROUND(I452*H452,2)</f>
        <v>0</v>
      </c>
      <c r="BL452" s="15" t="s">
        <v>146</v>
      </c>
      <c r="BM452" s="227" t="s">
        <v>947</v>
      </c>
    </row>
    <row r="453" s="1" customFormat="1" ht="24" customHeight="1">
      <c r="B453" s="36"/>
      <c r="C453" s="216" t="s">
        <v>948</v>
      </c>
      <c r="D453" s="216" t="s">
        <v>141</v>
      </c>
      <c r="E453" s="217" t="s">
        <v>949</v>
      </c>
      <c r="F453" s="218" t="s">
        <v>950</v>
      </c>
      <c r="G453" s="219" t="s">
        <v>201</v>
      </c>
      <c r="H453" s="220">
        <v>24</v>
      </c>
      <c r="I453" s="221"/>
      <c r="J453" s="222">
        <f>ROUND(I453*H453,2)</f>
        <v>0</v>
      </c>
      <c r="K453" s="218" t="s">
        <v>145</v>
      </c>
      <c r="L453" s="41"/>
      <c r="M453" s="223" t="s">
        <v>1</v>
      </c>
      <c r="N453" s="224" t="s">
        <v>39</v>
      </c>
      <c r="O453" s="84"/>
      <c r="P453" s="225">
        <f>O453*H453</f>
        <v>0</v>
      </c>
      <c r="Q453" s="225">
        <v>0</v>
      </c>
      <c r="R453" s="225">
        <f>Q453*H453</f>
        <v>0</v>
      </c>
      <c r="S453" s="225">
        <v>0</v>
      </c>
      <c r="T453" s="226">
        <f>S453*H453</f>
        <v>0</v>
      </c>
      <c r="AR453" s="227" t="s">
        <v>146</v>
      </c>
      <c r="AT453" s="227" t="s">
        <v>141</v>
      </c>
      <c r="AU453" s="227" t="s">
        <v>83</v>
      </c>
      <c r="AY453" s="15" t="s">
        <v>139</v>
      </c>
      <c r="BE453" s="228">
        <f>IF(N453="základní",J453,0)</f>
        <v>0</v>
      </c>
      <c r="BF453" s="228">
        <f>IF(N453="snížená",J453,0)</f>
        <v>0</v>
      </c>
      <c r="BG453" s="228">
        <f>IF(N453="zákl. přenesená",J453,0)</f>
        <v>0</v>
      </c>
      <c r="BH453" s="228">
        <f>IF(N453="sníž. přenesená",J453,0)</f>
        <v>0</v>
      </c>
      <c r="BI453" s="228">
        <f>IF(N453="nulová",J453,0)</f>
        <v>0</v>
      </c>
      <c r="BJ453" s="15" t="s">
        <v>79</v>
      </c>
      <c r="BK453" s="228">
        <f>ROUND(I453*H453,2)</f>
        <v>0</v>
      </c>
      <c r="BL453" s="15" t="s">
        <v>146</v>
      </c>
      <c r="BM453" s="227" t="s">
        <v>951</v>
      </c>
    </row>
    <row r="454" s="12" customFormat="1">
      <c r="B454" s="229"/>
      <c r="C454" s="230"/>
      <c r="D454" s="231" t="s">
        <v>148</v>
      </c>
      <c r="E454" s="232" t="s">
        <v>1</v>
      </c>
      <c r="F454" s="233" t="s">
        <v>952</v>
      </c>
      <c r="G454" s="230"/>
      <c r="H454" s="234">
        <v>24</v>
      </c>
      <c r="I454" s="235"/>
      <c r="J454" s="230"/>
      <c r="K454" s="230"/>
      <c r="L454" s="236"/>
      <c r="M454" s="237"/>
      <c r="N454" s="238"/>
      <c r="O454" s="238"/>
      <c r="P454" s="238"/>
      <c r="Q454" s="238"/>
      <c r="R454" s="238"/>
      <c r="S454" s="238"/>
      <c r="T454" s="239"/>
      <c r="AT454" s="240" t="s">
        <v>148</v>
      </c>
      <c r="AU454" s="240" t="s">
        <v>83</v>
      </c>
      <c r="AV454" s="12" t="s">
        <v>83</v>
      </c>
      <c r="AW454" s="12" t="s">
        <v>31</v>
      </c>
      <c r="AX454" s="12" t="s">
        <v>79</v>
      </c>
      <c r="AY454" s="240" t="s">
        <v>139</v>
      </c>
    </row>
    <row r="455" s="1" customFormat="1" ht="36" customHeight="1">
      <c r="B455" s="36"/>
      <c r="C455" s="216" t="s">
        <v>953</v>
      </c>
      <c r="D455" s="216" t="s">
        <v>141</v>
      </c>
      <c r="E455" s="217" t="s">
        <v>954</v>
      </c>
      <c r="F455" s="218" t="s">
        <v>955</v>
      </c>
      <c r="G455" s="219" t="s">
        <v>201</v>
      </c>
      <c r="H455" s="220">
        <v>54</v>
      </c>
      <c r="I455" s="221"/>
      <c r="J455" s="222">
        <f>ROUND(I455*H455,2)</f>
        <v>0</v>
      </c>
      <c r="K455" s="218" t="s">
        <v>145</v>
      </c>
      <c r="L455" s="41"/>
      <c r="M455" s="223" t="s">
        <v>1</v>
      </c>
      <c r="N455" s="224" t="s">
        <v>39</v>
      </c>
      <c r="O455" s="84"/>
      <c r="P455" s="225">
        <f>O455*H455</f>
        <v>0</v>
      </c>
      <c r="Q455" s="225">
        <v>0</v>
      </c>
      <c r="R455" s="225">
        <f>Q455*H455</f>
        <v>0</v>
      </c>
      <c r="S455" s="225">
        <v>0</v>
      </c>
      <c r="T455" s="226">
        <f>S455*H455</f>
        <v>0</v>
      </c>
      <c r="AR455" s="227" t="s">
        <v>146</v>
      </c>
      <c r="AT455" s="227" t="s">
        <v>141</v>
      </c>
      <c r="AU455" s="227" t="s">
        <v>83</v>
      </c>
      <c r="AY455" s="15" t="s">
        <v>139</v>
      </c>
      <c r="BE455" s="228">
        <f>IF(N455="základní",J455,0)</f>
        <v>0</v>
      </c>
      <c r="BF455" s="228">
        <f>IF(N455="snížená",J455,0)</f>
        <v>0</v>
      </c>
      <c r="BG455" s="228">
        <f>IF(N455="zákl. přenesená",J455,0)</f>
        <v>0</v>
      </c>
      <c r="BH455" s="228">
        <f>IF(N455="sníž. přenesená",J455,0)</f>
        <v>0</v>
      </c>
      <c r="BI455" s="228">
        <f>IF(N455="nulová",J455,0)</f>
        <v>0</v>
      </c>
      <c r="BJ455" s="15" t="s">
        <v>79</v>
      </c>
      <c r="BK455" s="228">
        <f>ROUND(I455*H455,2)</f>
        <v>0</v>
      </c>
      <c r="BL455" s="15" t="s">
        <v>146</v>
      </c>
      <c r="BM455" s="227" t="s">
        <v>956</v>
      </c>
    </row>
    <row r="456" s="12" customFormat="1">
      <c r="B456" s="229"/>
      <c r="C456" s="230"/>
      <c r="D456" s="231" t="s">
        <v>148</v>
      </c>
      <c r="E456" s="232" t="s">
        <v>1</v>
      </c>
      <c r="F456" s="233" t="s">
        <v>957</v>
      </c>
      <c r="G456" s="230"/>
      <c r="H456" s="234">
        <v>54</v>
      </c>
      <c r="I456" s="235"/>
      <c r="J456" s="230"/>
      <c r="K456" s="230"/>
      <c r="L456" s="236"/>
      <c r="M456" s="237"/>
      <c r="N456" s="238"/>
      <c r="O456" s="238"/>
      <c r="P456" s="238"/>
      <c r="Q456" s="238"/>
      <c r="R456" s="238"/>
      <c r="S456" s="238"/>
      <c r="T456" s="239"/>
      <c r="AT456" s="240" t="s">
        <v>148</v>
      </c>
      <c r="AU456" s="240" t="s">
        <v>83</v>
      </c>
      <c r="AV456" s="12" t="s">
        <v>83</v>
      </c>
      <c r="AW456" s="12" t="s">
        <v>31</v>
      </c>
      <c r="AX456" s="12" t="s">
        <v>79</v>
      </c>
      <c r="AY456" s="240" t="s">
        <v>139</v>
      </c>
    </row>
    <row r="457" s="1" customFormat="1" ht="36" customHeight="1">
      <c r="B457" s="36"/>
      <c r="C457" s="216" t="s">
        <v>958</v>
      </c>
      <c r="D457" s="216" t="s">
        <v>141</v>
      </c>
      <c r="E457" s="217" t="s">
        <v>959</v>
      </c>
      <c r="F457" s="218" t="s">
        <v>960</v>
      </c>
      <c r="G457" s="219" t="s">
        <v>201</v>
      </c>
      <c r="H457" s="220">
        <v>3</v>
      </c>
      <c r="I457" s="221"/>
      <c r="J457" s="222">
        <f>ROUND(I457*H457,2)</f>
        <v>0</v>
      </c>
      <c r="K457" s="218" t="s">
        <v>145</v>
      </c>
      <c r="L457" s="41"/>
      <c r="M457" s="223" t="s">
        <v>1</v>
      </c>
      <c r="N457" s="224" t="s">
        <v>39</v>
      </c>
      <c r="O457" s="84"/>
      <c r="P457" s="225">
        <f>O457*H457</f>
        <v>0</v>
      </c>
      <c r="Q457" s="225">
        <v>0</v>
      </c>
      <c r="R457" s="225">
        <f>Q457*H457</f>
        <v>0</v>
      </c>
      <c r="S457" s="225">
        <v>0</v>
      </c>
      <c r="T457" s="226">
        <f>S457*H457</f>
        <v>0</v>
      </c>
      <c r="AR457" s="227" t="s">
        <v>146</v>
      </c>
      <c r="AT457" s="227" t="s">
        <v>141</v>
      </c>
      <c r="AU457" s="227" t="s">
        <v>83</v>
      </c>
      <c r="AY457" s="15" t="s">
        <v>139</v>
      </c>
      <c r="BE457" s="228">
        <f>IF(N457="základní",J457,0)</f>
        <v>0</v>
      </c>
      <c r="BF457" s="228">
        <f>IF(N457="snížená",J457,0)</f>
        <v>0</v>
      </c>
      <c r="BG457" s="228">
        <f>IF(N457="zákl. přenesená",J457,0)</f>
        <v>0</v>
      </c>
      <c r="BH457" s="228">
        <f>IF(N457="sníž. přenesená",J457,0)</f>
        <v>0</v>
      </c>
      <c r="BI457" s="228">
        <f>IF(N457="nulová",J457,0)</f>
        <v>0</v>
      </c>
      <c r="BJ457" s="15" t="s">
        <v>79</v>
      </c>
      <c r="BK457" s="228">
        <f>ROUND(I457*H457,2)</f>
        <v>0</v>
      </c>
      <c r="BL457" s="15" t="s">
        <v>146</v>
      </c>
      <c r="BM457" s="227" t="s">
        <v>961</v>
      </c>
    </row>
    <row r="458" s="1" customFormat="1" ht="16.5" customHeight="1">
      <c r="B458" s="36"/>
      <c r="C458" s="241" t="s">
        <v>962</v>
      </c>
      <c r="D458" s="241" t="s">
        <v>159</v>
      </c>
      <c r="E458" s="242" t="s">
        <v>963</v>
      </c>
      <c r="F458" s="243" t="s">
        <v>964</v>
      </c>
      <c r="G458" s="244" t="s">
        <v>201</v>
      </c>
      <c r="H458" s="245">
        <v>3</v>
      </c>
      <c r="I458" s="246"/>
      <c r="J458" s="247">
        <f>ROUND(I458*H458,2)</f>
        <v>0</v>
      </c>
      <c r="K458" s="243" t="s">
        <v>145</v>
      </c>
      <c r="L458" s="248"/>
      <c r="M458" s="249" t="s">
        <v>1</v>
      </c>
      <c r="N458" s="250" t="s">
        <v>39</v>
      </c>
      <c r="O458" s="84"/>
      <c r="P458" s="225">
        <f>O458*H458</f>
        <v>0</v>
      </c>
      <c r="Q458" s="225">
        <v>5.0000000000000002E-05</v>
      </c>
      <c r="R458" s="225">
        <f>Q458*H458</f>
        <v>0.00015000000000000001</v>
      </c>
      <c r="S458" s="225">
        <v>0</v>
      </c>
      <c r="T458" s="226">
        <f>S458*H458</f>
        <v>0</v>
      </c>
      <c r="AR458" s="227" t="s">
        <v>313</v>
      </c>
      <c r="AT458" s="227" t="s">
        <v>159</v>
      </c>
      <c r="AU458" s="227" t="s">
        <v>83</v>
      </c>
      <c r="AY458" s="15" t="s">
        <v>139</v>
      </c>
      <c r="BE458" s="228">
        <f>IF(N458="základní",J458,0)</f>
        <v>0</v>
      </c>
      <c r="BF458" s="228">
        <f>IF(N458="snížená",J458,0)</f>
        <v>0</v>
      </c>
      <c r="BG458" s="228">
        <f>IF(N458="zákl. přenesená",J458,0)</f>
        <v>0</v>
      </c>
      <c r="BH458" s="228">
        <f>IF(N458="sníž. přenesená",J458,0)</f>
        <v>0</v>
      </c>
      <c r="BI458" s="228">
        <f>IF(N458="nulová",J458,0)</f>
        <v>0</v>
      </c>
      <c r="BJ458" s="15" t="s">
        <v>79</v>
      </c>
      <c r="BK458" s="228">
        <f>ROUND(I458*H458,2)</f>
        <v>0</v>
      </c>
      <c r="BL458" s="15" t="s">
        <v>146</v>
      </c>
      <c r="BM458" s="227" t="s">
        <v>965</v>
      </c>
    </row>
    <row r="459" s="1" customFormat="1" ht="24" customHeight="1">
      <c r="B459" s="36"/>
      <c r="C459" s="241" t="s">
        <v>966</v>
      </c>
      <c r="D459" s="241" t="s">
        <v>159</v>
      </c>
      <c r="E459" s="242" t="s">
        <v>967</v>
      </c>
      <c r="F459" s="243" t="s">
        <v>968</v>
      </c>
      <c r="G459" s="244" t="s">
        <v>201</v>
      </c>
      <c r="H459" s="245">
        <v>3</v>
      </c>
      <c r="I459" s="246"/>
      <c r="J459" s="247">
        <f>ROUND(I459*H459,2)</f>
        <v>0</v>
      </c>
      <c r="K459" s="243" t="s">
        <v>145</v>
      </c>
      <c r="L459" s="248"/>
      <c r="M459" s="249" t="s">
        <v>1</v>
      </c>
      <c r="N459" s="250" t="s">
        <v>39</v>
      </c>
      <c r="O459" s="84"/>
      <c r="P459" s="225">
        <f>O459*H459</f>
        <v>0</v>
      </c>
      <c r="Q459" s="225">
        <v>5.0000000000000002E-05</v>
      </c>
      <c r="R459" s="225">
        <f>Q459*H459</f>
        <v>0.00015000000000000001</v>
      </c>
      <c r="S459" s="225">
        <v>0</v>
      </c>
      <c r="T459" s="226">
        <f>S459*H459</f>
        <v>0</v>
      </c>
      <c r="AR459" s="227" t="s">
        <v>313</v>
      </c>
      <c r="AT459" s="227" t="s">
        <v>159</v>
      </c>
      <c r="AU459" s="227" t="s">
        <v>83</v>
      </c>
      <c r="AY459" s="15" t="s">
        <v>139</v>
      </c>
      <c r="BE459" s="228">
        <f>IF(N459="základní",J459,0)</f>
        <v>0</v>
      </c>
      <c r="BF459" s="228">
        <f>IF(N459="snížená",J459,0)</f>
        <v>0</v>
      </c>
      <c r="BG459" s="228">
        <f>IF(N459="zákl. přenesená",J459,0)</f>
        <v>0</v>
      </c>
      <c r="BH459" s="228">
        <f>IF(N459="sníž. přenesená",J459,0)</f>
        <v>0</v>
      </c>
      <c r="BI459" s="228">
        <f>IF(N459="nulová",J459,0)</f>
        <v>0</v>
      </c>
      <c r="BJ459" s="15" t="s">
        <v>79</v>
      </c>
      <c r="BK459" s="228">
        <f>ROUND(I459*H459,2)</f>
        <v>0</v>
      </c>
      <c r="BL459" s="15" t="s">
        <v>146</v>
      </c>
      <c r="BM459" s="227" t="s">
        <v>969</v>
      </c>
    </row>
    <row r="460" s="1" customFormat="1" ht="36" customHeight="1">
      <c r="B460" s="36"/>
      <c r="C460" s="216" t="s">
        <v>970</v>
      </c>
      <c r="D460" s="216" t="s">
        <v>141</v>
      </c>
      <c r="E460" s="217" t="s">
        <v>971</v>
      </c>
      <c r="F460" s="218" t="s">
        <v>972</v>
      </c>
      <c r="G460" s="219" t="s">
        <v>201</v>
      </c>
      <c r="H460" s="220">
        <v>6</v>
      </c>
      <c r="I460" s="221"/>
      <c r="J460" s="222">
        <f>ROUND(I460*H460,2)</f>
        <v>0</v>
      </c>
      <c r="K460" s="218" t="s">
        <v>145</v>
      </c>
      <c r="L460" s="41"/>
      <c r="M460" s="223" t="s">
        <v>1</v>
      </c>
      <c r="N460" s="224" t="s">
        <v>39</v>
      </c>
      <c r="O460" s="84"/>
      <c r="P460" s="225">
        <f>O460*H460</f>
        <v>0</v>
      </c>
      <c r="Q460" s="225">
        <v>0</v>
      </c>
      <c r="R460" s="225">
        <f>Q460*H460</f>
        <v>0</v>
      </c>
      <c r="S460" s="225">
        <v>4.8000000000000001E-05</v>
      </c>
      <c r="T460" s="226">
        <f>S460*H460</f>
        <v>0.00028800000000000001</v>
      </c>
      <c r="AR460" s="227" t="s">
        <v>146</v>
      </c>
      <c r="AT460" s="227" t="s">
        <v>141</v>
      </c>
      <c r="AU460" s="227" t="s">
        <v>83</v>
      </c>
      <c r="AY460" s="15" t="s">
        <v>139</v>
      </c>
      <c r="BE460" s="228">
        <f>IF(N460="základní",J460,0)</f>
        <v>0</v>
      </c>
      <c r="BF460" s="228">
        <f>IF(N460="snížená",J460,0)</f>
        <v>0</v>
      </c>
      <c r="BG460" s="228">
        <f>IF(N460="zákl. přenesená",J460,0)</f>
        <v>0</v>
      </c>
      <c r="BH460" s="228">
        <f>IF(N460="sníž. přenesená",J460,0)</f>
        <v>0</v>
      </c>
      <c r="BI460" s="228">
        <f>IF(N460="nulová",J460,0)</f>
        <v>0</v>
      </c>
      <c r="BJ460" s="15" t="s">
        <v>79</v>
      </c>
      <c r="BK460" s="228">
        <f>ROUND(I460*H460,2)</f>
        <v>0</v>
      </c>
      <c r="BL460" s="15" t="s">
        <v>146</v>
      </c>
      <c r="BM460" s="227" t="s">
        <v>973</v>
      </c>
    </row>
    <row r="461" s="1" customFormat="1" ht="48" customHeight="1">
      <c r="B461" s="36"/>
      <c r="C461" s="216" t="s">
        <v>974</v>
      </c>
      <c r="D461" s="216" t="s">
        <v>141</v>
      </c>
      <c r="E461" s="217" t="s">
        <v>975</v>
      </c>
      <c r="F461" s="218" t="s">
        <v>976</v>
      </c>
      <c r="G461" s="219" t="s">
        <v>201</v>
      </c>
      <c r="H461" s="220">
        <v>6</v>
      </c>
      <c r="I461" s="221"/>
      <c r="J461" s="222">
        <f>ROUND(I461*H461,2)</f>
        <v>0</v>
      </c>
      <c r="K461" s="218" t="s">
        <v>145</v>
      </c>
      <c r="L461" s="41"/>
      <c r="M461" s="223" t="s">
        <v>1</v>
      </c>
      <c r="N461" s="224" t="s">
        <v>39</v>
      </c>
      <c r="O461" s="84"/>
      <c r="P461" s="225">
        <f>O461*H461</f>
        <v>0</v>
      </c>
      <c r="Q461" s="225">
        <v>0</v>
      </c>
      <c r="R461" s="225">
        <f>Q461*H461</f>
        <v>0</v>
      </c>
      <c r="S461" s="225">
        <v>0.00080000000000000004</v>
      </c>
      <c r="T461" s="226">
        <f>S461*H461</f>
        <v>0.0048000000000000004</v>
      </c>
      <c r="AR461" s="227" t="s">
        <v>146</v>
      </c>
      <c r="AT461" s="227" t="s">
        <v>141</v>
      </c>
      <c r="AU461" s="227" t="s">
        <v>83</v>
      </c>
      <c r="AY461" s="15" t="s">
        <v>139</v>
      </c>
      <c r="BE461" s="228">
        <f>IF(N461="základní",J461,0)</f>
        <v>0</v>
      </c>
      <c r="BF461" s="228">
        <f>IF(N461="snížená",J461,0)</f>
        <v>0</v>
      </c>
      <c r="BG461" s="228">
        <f>IF(N461="zákl. přenesená",J461,0)</f>
        <v>0</v>
      </c>
      <c r="BH461" s="228">
        <f>IF(N461="sníž. přenesená",J461,0)</f>
        <v>0</v>
      </c>
      <c r="BI461" s="228">
        <f>IF(N461="nulová",J461,0)</f>
        <v>0</v>
      </c>
      <c r="BJ461" s="15" t="s">
        <v>79</v>
      </c>
      <c r="BK461" s="228">
        <f>ROUND(I461*H461,2)</f>
        <v>0</v>
      </c>
      <c r="BL461" s="15" t="s">
        <v>146</v>
      </c>
      <c r="BM461" s="227" t="s">
        <v>977</v>
      </c>
    </row>
    <row r="462" s="1" customFormat="1" ht="36" customHeight="1">
      <c r="B462" s="36"/>
      <c r="C462" s="216" t="s">
        <v>978</v>
      </c>
      <c r="D462" s="216" t="s">
        <v>141</v>
      </c>
      <c r="E462" s="217" t="s">
        <v>979</v>
      </c>
      <c r="F462" s="218" t="s">
        <v>980</v>
      </c>
      <c r="G462" s="219" t="s">
        <v>201</v>
      </c>
      <c r="H462" s="220">
        <v>9</v>
      </c>
      <c r="I462" s="221"/>
      <c r="J462" s="222">
        <f>ROUND(I462*H462,2)</f>
        <v>0</v>
      </c>
      <c r="K462" s="218" t="s">
        <v>145</v>
      </c>
      <c r="L462" s="41"/>
      <c r="M462" s="223" t="s">
        <v>1</v>
      </c>
      <c r="N462" s="224" t="s">
        <v>39</v>
      </c>
      <c r="O462" s="84"/>
      <c r="P462" s="225">
        <f>O462*H462</f>
        <v>0</v>
      </c>
      <c r="Q462" s="225">
        <v>0</v>
      </c>
      <c r="R462" s="225">
        <f>Q462*H462</f>
        <v>0</v>
      </c>
      <c r="S462" s="225">
        <v>0</v>
      </c>
      <c r="T462" s="226">
        <f>S462*H462</f>
        <v>0</v>
      </c>
      <c r="AR462" s="227" t="s">
        <v>146</v>
      </c>
      <c r="AT462" s="227" t="s">
        <v>141</v>
      </c>
      <c r="AU462" s="227" t="s">
        <v>83</v>
      </c>
      <c r="AY462" s="15" t="s">
        <v>139</v>
      </c>
      <c r="BE462" s="228">
        <f>IF(N462="základní",J462,0)</f>
        <v>0</v>
      </c>
      <c r="BF462" s="228">
        <f>IF(N462="snížená",J462,0)</f>
        <v>0</v>
      </c>
      <c r="BG462" s="228">
        <f>IF(N462="zákl. přenesená",J462,0)</f>
        <v>0</v>
      </c>
      <c r="BH462" s="228">
        <f>IF(N462="sníž. přenesená",J462,0)</f>
        <v>0</v>
      </c>
      <c r="BI462" s="228">
        <f>IF(N462="nulová",J462,0)</f>
        <v>0</v>
      </c>
      <c r="BJ462" s="15" t="s">
        <v>79</v>
      </c>
      <c r="BK462" s="228">
        <f>ROUND(I462*H462,2)</f>
        <v>0</v>
      </c>
      <c r="BL462" s="15" t="s">
        <v>146</v>
      </c>
      <c r="BM462" s="227" t="s">
        <v>981</v>
      </c>
    </row>
    <row r="463" s="12" customFormat="1">
      <c r="B463" s="229"/>
      <c r="C463" s="230"/>
      <c r="D463" s="231" t="s">
        <v>148</v>
      </c>
      <c r="E463" s="232" t="s">
        <v>1</v>
      </c>
      <c r="F463" s="233" t="s">
        <v>982</v>
      </c>
      <c r="G463" s="230"/>
      <c r="H463" s="234">
        <v>9</v>
      </c>
      <c r="I463" s="235"/>
      <c r="J463" s="230"/>
      <c r="K463" s="230"/>
      <c r="L463" s="236"/>
      <c r="M463" s="237"/>
      <c r="N463" s="238"/>
      <c r="O463" s="238"/>
      <c r="P463" s="238"/>
      <c r="Q463" s="238"/>
      <c r="R463" s="238"/>
      <c r="S463" s="238"/>
      <c r="T463" s="239"/>
      <c r="AT463" s="240" t="s">
        <v>148</v>
      </c>
      <c r="AU463" s="240" t="s">
        <v>83</v>
      </c>
      <c r="AV463" s="12" t="s">
        <v>83</v>
      </c>
      <c r="AW463" s="12" t="s">
        <v>31</v>
      </c>
      <c r="AX463" s="12" t="s">
        <v>79</v>
      </c>
      <c r="AY463" s="240" t="s">
        <v>139</v>
      </c>
    </row>
    <row r="464" s="1" customFormat="1" ht="24" customHeight="1">
      <c r="B464" s="36"/>
      <c r="C464" s="241" t="s">
        <v>983</v>
      </c>
      <c r="D464" s="241" t="s">
        <v>159</v>
      </c>
      <c r="E464" s="242" t="s">
        <v>984</v>
      </c>
      <c r="F464" s="243" t="s">
        <v>985</v>
      </c>
      <c r="G464" s="244" t="s">
        <v>201</v>
      </c>
      <c r="H464" s="245">
        <v>9</v>
      </c>
      <c r="I464" s="246"/>
      <c r="J464" s="247">
        <f>ROUND(I464*H464,2)</f>
        <v>0</v>
      </c>
      <c r="K464" s="243" t="s">
        <v>1</v>
      </c>
      <c r="L464" s="248"/>
      <c r="M464" s="249" t="s">
        <v>1</v>
      </c>
      <c r="N464" s="250" t="s">
        <v>39</v>
      </c>
      <c r="O464" s="84"/>
      <c r="P464" s="225">
        <f>O464*H464</f>
        <v>0</v>
      </c>
      <c r="Q464" s="225">
        <v>0</v>
      </c>
      <c r="R464" s="225">
        <f>Q464*H464</f>
        <v>0</v>
      </c>
      <c r="S464" s="225">
        <v>0</v>
      </c>
      <c r="T464" s="226">
        <f>S464*H464</f>
        <v>0</v>
      </c>
      <c r="AR464" s="227" t="s">
        <v>313</v>
      </c>
      <c r="AT464" s="227" t="s">
        <v>159</v>
      </c>
      <c r="AU464" s="227" t="s">
        <v>83</v>
      </c>
      <c r="AY464" s="15" t="s">
        <v>139</v>
      </c>
      <c r="BE464" s="228">
        <f>IF(N464="základní",J464,0)</f>
        <v>0</v>
      </c>
      <c r="BF464" s="228">
        <f>IF(N464="snížená",J464,0)</f>
        <v>0</v>
      </c>
      <c r="BG464" s="228">
        <f>IF(N464="zákl. přenesená",J464,0)</f>
        <v>0</v>
      </c>
      <c r="BH464" s="228">
        <f>IF(N464="sníž. přenesená",J464,0)</f>
        <v>0</v>
      </c>
      <c r="BI464" s="228">
        <f>IF(N464="nulová",J464,0)</f>
        <v>0</v>
      </c>
      <c r="BJ464" s="15" t="s">
        <v>79</v>
      </c>
      <c r="BK464" s="228">
        <f>ROUND(I464*H464,2)</f>
        <v>0</v>
      </c>
      <c r="BL464" s="15" t="s">
        <v>146</v>
      </c>
      <c r="BM464" s="227" t="s">
        <v>986</v>
      </c>
    </row>
    <row r="465" s="1" customFormat="1" ht="36" customHeight="1">
      <c r="B465" s="36"/>
      <c r="C465" s="216" t="s">
        <v>987</v>
      </c>
      <c r="D465" s="216" t="s">
        <v>141</v>
      </c>
      <c r="E465" s="217" t="s">
        <v>988</v>
      </c>
      <c r="F465" s="218" t="s">
        <v>989</v>
      </c>
      <c r="G465" s="219" t="s">
        <v>201</v>
      </c>
      <c r="H465" s="220">
        <v>1</v>
      </c>
      <c r="I465" s="221"/>
      <c r="J465" s="222">
        <f>ROUND(I465*H465,2)</f>
        <v>0</v>
      </c>
      <c r="K465" s="218" t="s">
        <v>145</v>
      </c>
      <c r="L465" s="41"/>
      <c r="M465" s="223" t="s">
        <v>1</v>
      </c>
      <c r="N465" s="224" t="s">
        <v>39</v>
      </c>
      <c r="O465" s="84"/>
      <c r="P465" s="225">
        <f>O465*H465</f>
        <v>0</v>
      </c>
      <c r="Q465" s="225">
        <v>0</v>
      </c>
      <c r="R465" s="225">
        <f>Q465*H465</f>
        <v>0</v>
      </c>
      <c r="S465" s="225">
        <v>0</v>
      </c>
      <c r="T465" s="226">
        <f>S465*H465</f>
        <v>0</v>
      </c>
      <c r="AR465" s="227" t="s">
        <v>146</v>
      </c>
      <c r="AT465" s="227" t="s">
        <v>141</v>
      </c>
      <c r="AU465" s="227" t="s">
        <v>83</v>
      </c>
      <c r="AY465" s="15" t="s">
        <v>139</v>
      </c>
      <c r="BE465" s="228">
        <f>IF(N465="základní",J465,0)</f>
        <v>0</v>
      </c>
      <c r="BF465" s="228">
        <f>IF(N465="snížená",J465,0)</f>
        <v>0</v>
      </c>
      <c r="BG465" s="228">
        <f>IF(N465="zákl. přenesená",J465,0)</f>
        <v>0</v>
      </c>
      <c r="BH465" s="228">
        <f>IF(N465="sníž. přenesená",J465,0)</f>
        <v>0</v>
      </c>
      <c r="BI465" s="228">
        <f>IF(N465="nulová",J465,0)</f>
        <v>0</v>
      </c>
      <c r="BJ465" s="15" t="s">
        <v>79</v>
      </c>
      <c r="BK465" s="228">
        <f>ROUND(I465*H465,2)</f>
        <v>0</v>
      </c>
      <c r="BL465" s="15" t="s">
        <v>146</v>
      </c>
      <c r="BM465" s="227" t="s">
        <v>990</v>
      </c>
    </row>
    <row r="466" s="11" customFormat="1" ht="22.8" customHeight="1">
      <c r="B466" s="200"/>
      <c r="C466" s="201"/>
      <c r="D466" s="202" t="s">
        <v>73</v>
      </c>
      <c r="E466" s="214" t="s">
        <v>991</v>
      </c>
      <c r="F466" s="214" t="s">
        <v>992</v>
      </c>
      <c r="G466" s="201"/>
      <c r="H466" s="201"/>
      <c r="I466" s="204"/>
      <c r="J466" s="215">
        <f>BK466</f>
        <v>0</v>
      </c>
      <c r="K466" s="201"/>
      <c r="L466" s="206"/>
      <c r="M466" s="207"/>
      <c r="N466" s="208"/>
      <c r="O466" s="208"/>
      <c r="P466" s="209">
        <f>SUM(P467:P471)</f>
        <v>0</v>
      </c>
      <c r="Q466" s="208"/>
      <c r="R466" s="209">
        <f>SUM(R467:R471)</f>
        <v>0.44936100000000001</v>
      </c>
      <c r="S466" s="208"/>
      <c r="T466" s="210">
        <f>SUM(T467:T471)</f>
        <v>0</v>
      </c>
      <c r="AR466" s="211" t="s">
        <v>83</v>
      </c>
      <c r="AT466" s="212" t="s">
        <v>73</v>
      </c>
      <c r="AU466" s="212" t="s">
        <v>79</v>
      </c>
      <c r="AY466" s="211" t="s">
        <v>139</v>
      </c>
      <c r="BK466" s="213">
        <f>SUM(BK467:BK471)</f>
        <v>0</v>
      </c>
    </row>
    <row r="467" s="1" customFormat="1" ht="36" customHeight="1">
      <c r="B467" s="36"/>
      <c r="C467" s="216" t="s">
        <v>993</v>
      </c>
      <c r="D467" s="216" t="s">
        <v>141</v>
      </c>
      <c r="E467" s="217" t="s">
        <v>994</v>
      </c>
      <c r="F467" s="218" t="s">
        <v>995</v>
      </c>
      <c r="G467" s="219" t="s">
        <v>170</v>
      </c>
      <c r="H467" s="220">
        <v>45.899999999999999</v>
      </c>
      <c r="I467" s="221"/>
      <c r="J467" s="222">
        <f>ROUND(I467*H467,2)</f>
        <v>0</v>
      </c>
      <c r="K467" s="218" t="s">
        <v>145</v>
      </c>
      <c r="L467" s="41"/>
      <c r="M467" s="223" t="s">
        <v>1</v>
      </c>
      <c r="N467" s="224" t="s">
        <v>39</v>
      </c>
      <c r="O467" s="84"/>
      <c r="P467" s="225">
        <f>O467*H467</f>
        <v>0</v>
      </c>
      <c r="Q467" s="225">
        <v>0.00139</v>
      </c>
      <c r="R467" s="225">
        <f>Q467*H467</f>
        <v>0.063800999999999997</v>
      </c>
      <c r="S467" s="225">
        <v>0</v>
      </c>
      <c r="T467" s="226">
        <f>S467*H467</f>
        <v>0</v>
      </c>
      <c r="AR467" s="227" t="s">
        <v>146</v>
      </c>
      <c r="AT467" s="227" t="s">
        <v>141</v>
      </c>
      <c r="AU467" s="227" t="s">
        <v>83</v>
      </c>
      <c r="AY467" s="15" t="s">
        <v>139</v>
      </c>
      <c r="BE467" s="228">
        <f>IF(N467="základní",J467,0)</f>
        <v>0</v>
      </c>
      <c r="BF467" s="228">
        <f>IF(N467="snížená",J467,0)</f>
        <v>0</v>
      </c>
      <c r="BG467" s="228">
        <f>IF(N467="zákl. přenesená",J467,0)</f>
        <v>0</v>
      </c>
      <c r="BH467" s="228">
        <f>IF(N467="sníž. přenesená",J467,0)</f>
        <v>0</v>
      </c>
      <c r="BI467" s="228">
        <f>IF(N467="nulová",J467,0)</f>
        <v>0</v>
      </c>
      <c r="BJ467" s="15" t="s">
        <v>79</v>
      </c>
      <c r="BK467" s="228">
        <f>ROUND(I467*H467,2)</f>
        <v>0</v>
      </c>
      <c r="BL467" s="15" t="s">
        <v>146</v>
      </c>
      <c r="BM467" s="227" t="s">
        <v>996</v>
      </c>
    </row>
    <row r="468" s="12" customFormat="1">
      <c r="B468" s="229"/>
      <c r="C468" s="230"/>
      <c r="D468" s="231" t="s">
        <v>148</v>
      </c>
      <c r="E468" s="232" t="s">
        <v>1</v>
      </c>
      <c r="F468" s="233" t="s">
        <v>379</v>
      </c>
      <c r="G468" s="230"/>
      <c r="H468" s="234">
        <v>45.899999999999999</v>
      </c>
      <c r="I468" s="235"/>
      <c r="J468" s="230"/>
      <c r="K468" s="230"/>
      <c r="L468" s="236"/>
      <c r="M468" s="237"/>
      <c r="N468" s="238"/>
      <c r="O468" s="238"/>
      <c r="P468" s="238"/>
      <c r="Q468" s="238"/>
      <c r="R468" s="238"/>
      <c r="S468" s="238"/>
      <c r="T468" s="239"/>
      <c r="AT468" s="240" t="s">
        <v>148</v>
      </c>
      <c r="AU468" s="240" t="s">
        <v>83</v>
      </c>
      <c r="AV468" s="12" t="s">
        <v>83</v>
      </c>
      <c r="AW468" s="12" t="s">
        <v>31</v>
      </c>
      <c r="AX468" s="12" t="s">
        <v>79</v>
      </c>
      <c r="AY468" s="240" t="s">
        <v>139</v>
      </c>
    </row>
    <row r="469" s="1" customFormat="1" ht="24" customHeight="1">
      <c r="B469" s="36"/>
      <c r="C469" s="241" t="s">
        <v>997</v>
      </c>
      <c r="D469" s="241" t="s">
        <v>159</v>
      </c>
      <c r="E469" s="242" t="s">
        <v>998</v>
      </c>
      <c r="F469" s="243" t="s">
        <v>999</v>
      </c>
      <c r="G469" s="244" t="s">
        <v>170</v>
      </c>
      <c r="H469" s="245">
        <v>48.195</v>
      </c>
      <c r="I469" s="246"/>
      <c r="J469" s="247">
        <f>ROUND(I469*H469,2)</f>
        <v>0</v>
      </c>
      <c r="K469" s="243" t="s">
        <v>145</v>
      </c>
      <c r="L469" s="248"/>
      <c r="M469" s="249" t="s">
        <v>1</v>
      </c>
      <c r="N469" s="250" t="s">
        <v>39</v>
      </c>
      <c r="O469" s="84"/>
      <c r="P469" s="225">
        <f>O469*H469</f>
        <v>0</v>
      </c>
      <c r="Q469" s="225">
        <v>0.0080000000000000002</v>
      </c>
      <c r="R469" s="225">
        <f>Q469*H469</f>
        <v>0.38556000000000001</v>
      </c>
      <c r="S469" s="225">
        <v>0</v>
      </c>
      <c r="T469" s="226">
        <f>S469*H469</f>
        <v>0</v>
      </c>
      <c r="AR469" s="227" t="s">
        <v>313</v>
      </c>
      <c r="AT469" s="227" t="s">
        <v>159</v>
      </c>
      <c r="AU469" s="227" t="s">
        <v>83</v>
      </c>
      <c r="AY469" s="15" t="s">
        <v>139</v>
      </c>
      <c r="BE469" s="228">
        <f>IF(N469="základní",J469,0)</f>
        <v>0</v>
      </c>
      <c r="BF469" s="228">
        <f>IF(N469="snížená",J469,0)</f>
        <v>0</v>
      </c>
      <c r="BG469" s="228">
        <f>IF(N469="zákl. přenesená",J469,0)</f>
        <v>0</v>
      </c>
      <c r="BH469" s="228">
        <f>IF(N469="sníž. přenesená",J469,0)</f>
        <v>0</v>
      </c>
      <c r="BI469" s="228">
        <f>IF(N469="nulová",J469,0)</f>
        <v>0</v>
      </c>
      <c r="BJ469" s="15" t="s">
        <v>79</v>
      </c>
      <c r="BK469" s="228">
        <f>ROUND(I469*H469,2)</f>
        <v>0</v>
      </c>
      <c r="BL469" s="15" t="s">
        <v>146</v>
      </c>
      <c r="BM469" s="227" t="s">
        <v>1000</v>
      </c>
    </row>
    <row r="470" s="12" customFormat="1">
      <c r="B470" s="229"/>
      <c r="C470" s="230"/>
      <c r="D470" s="231" t="s">
        <v>148</v>
      </c>
      <c r="E470" s="230"/>
      <c r="F470" s="233" t="s">
        <v>1001</v>
      </c>
      <c r="G470" s="230"/>
      <c r="H470" s="234">
        <v>48.195</v>
      </c>
      <c r="I470" s="235"/>
      <c r="J470" s="230"/>
      <c r="K470" s="230"/>
      <c r="L470" s="236"/>
      <c r="M470" s="237"/>
      <c r="N470" s="238"/>
      <c r="O470" s="238"/>
      <c r="P470" s="238"/>
      <c r="Q470" s="238"/>
      <c r="R470" s="238"/>
      <c r="S470" s="238"/>
      <c r="T470" s="239"/>
      <c r="AT470" s="240" t="s">
        <v>148</v>
      </c>
      <c r="AU470" s="240" t="s">
        <v>83</v>
      </c>
      <c r="AV470" s="12" t="s">
        <v>83</v>
      </c>
      <c r="AW470" s="12" t="s">
        <v>4</v>
      </c>
      <c r="AX470" s="12" t="s">
        <v>79</v>
      </c>
      <c r="AY470" s="240" t="s">
        <v>139</v>
      </c>
    </row>
    <row r="471" s="1" customFormat="1" ht="60" customHeight="1">
      <c r="B471" s="36"/>
      <c r="C471" s="216" t="s">
        <v>1002</v>
      </c>
      <c r="D471" s="216" t="s">
        <v>141</v>
      </c>
      <c r="E471" s="217" t="s">
        <v>1003</v>
      </c>
      <c r="F471" s="218" t="s">
        <v>1004</v>
      </c>
      <c r="G471" s="219" t="s">
        <v>162</v>
      </c>
      <c r="H471" s="220">
        <v>0.44900000000000001</v>
      </c>
      <c r="I471" s="221"/>
      <c r="J471" s="222">
        <f>ROUND(I471*H471,2)</f>
        <v>0</v>
      </c>
      <c r="K471" s="218" t="s">
        <v>145</v>
      </c>
      <c r="L471" s="41"/>
      <c r="M471" s="223" t="s">
        <v>1</v>
      </c>
      <c r="N471" s="224" t="s">
        <v>39</v>
      </c>
      <c r="O471" s="84"/>
      <c r="P471" s="225">
        <f>O471*H471</f>
        <v>0</v>
      </c>
      <c r="Q471" s="225">
        <v>0</v>
      </c>
      <c r="R471" s="225">
        <f>Q471*H471</f>
        <v>0</v>
      </c>
      <c r="S471" s="225">
        <v>0</v>
      </c>
      <c r="T471" s="226">
        <f>S471*H471</f>
        <v>0</v>
      </c>
      <c r="AR471" s="227" t="s">
        <v>146</v>
      </c>
      <c r="AT471" s="227" t="s">
        <v>141</v>
      </c>
      <c r="AU471" s="227" t="s">
        <v>83</v>
      </c>
      <c r="AY471" s="15" t="s">
        <v>139</v>
      </c>
      <c r="BE471" s="228">
        <f>IF(N471="základní",J471,0)</f>
        <v>0</v>
      </c>
      <c r="BF471" s="228">
        <f>IF(N471="snížená",J471,0)</f>
        <v>0</v>
      </c>
      <c r="BG471" s="228">
        <f>IF(N471="zákl. přenesená",J471,0)</f>
        <v>0</v>
      </c>
      <c r="BH471" s="228">
        <f>IF(N471="sníž. přenesená",J471,0)</f>
        <v>0</v>
      </c>
      <c r="BI471" s="228">
        <f>IF(N471="nulová",J471,0)</f>
        <v>0</v>
      </c>
      <c r="BJ471" s="15" t="s">
        <v>79</v>
      </c>
      <c r="BK471" s="228">
        <f>ROUND(I471*H471,2)</f>
        <v>0</v>
      </c>
      <c r="BL471" s="15" t="s">
        <v>146</v>
      </c>
      <c r="BM471" s="227" t="s">
        <v>1005</v>
      </c>
    </row>
    <row r="472" s="11" customFormat="1" ht="22.8" customHeight="1">
      <c r="B472" s="200"/>
      <c r="C472" s="201"/>
      <c r="D472" s="202" t="s">
        <v>73</v>
      </c>
      <c r="E472" s="214" t="s">
        <v>1006</v>
      </c>
      <c r="F472" s="214" t="s">
        <v>1007</v>
      </c>
      <c r="G472" s="201"/>
      <c r="H472" s="201"/>
      <c r="I472" s="204"/>
      <c r="J472" s="215">
        <f>BK472</f>
        <v>0</v>
      </c>
      <c r="K472" s="201"/>
      <c r="L472" s="206"/>
      <c r="M472" s="207"/>
      <c r="N472" s="208"/>
      <c r="O472" s="208"/>
      <c r="P472" s="209">
        <f>SUM(P473:P490)</f>
        <v>0</v>
      </c>
      <c r="Q472" s="208"/>
      <c r="R472" s="209">
        <f>SUM(R473:R490)</f>
        <v>0.13</v>
      </c>
      <c r="S472" s="208"/>
      <c r="T472" s="210">
        <f>SUM(T473:T490)</f>
        <v>0.192</v>
      </c>
      <c r="AR472" s="211" t="s">
        <v>83</v>
      </c>
      <c r="AT472" s="212" t="s">
        <v>73</v>
      </c>
      <c r="AU472" s="212" t="s">
        <v>79</v>
      </c>
      <c r="AY472" s="211" t="s">
        <v>139</v>
      </c>
      <c r="BK472" s="213">
        <f>SUM(BK473:BK490)</f>
        <v>0</v>
      </c>
    </row>
    <row r="473" s="1" customFormat="1" ht="36" customHeight="1">
      <c r="B473" s="36"/>
      <c r="C473" s="216" t="s">
        <v>1008</v>
      </c>
      <c r="D473" s="216" t="s">
        <v>141</v>
      </c>
      <c r="E473" s="217" t="s">
        <v>1009</v>
      </c>
      <c r="F473" s="218" t="s">
        <v>1010</v>
      </c>
      <c r="G473" s="219" t="s">
        <v>201</v>
      </c>
      <c r="H473" s="220">
        <v>7</v>
      </c>
      <c r="I473" s="221"/>
      <c r="J473" s="222">
        <f>ROUND(I473*H473,2)</f>
        <v>0</v>
      </c>
      <c r="K473" s="218" t="s">
        <v>145</v>
      </c>
      <c r="L473" s="41"/>
      <c r="M473" s="223" t="s">
        <v>1</v>
      </c>
      <c r="N473" s="224" t="s">
        <v>39</v>
      </c>
      <c r="O473" s="84"/>
      <c r="P473" s="225">
        <f>O473*H473</f>
        <v>0</v>
      </c>
      <c r="Q473" s="225">
        <v>0</v>
      </c>
      <c r="R473" s="225">
        <f>Q473*H473</f>
        <v>0</v>
      </c>
      <c r="S473" s="225">
        <v>0</v>
      </c>
      <c r="T473" s="226">
        <f>S473*H473</f>
        <v>0</v>
      </c>
      <c r="AR473" s="227" t="s">
        <v>146</v>
      </c>
      <c r="AT473" s="227" t="s">
        <v>141</v>
      </c>
      <c r="AU473" s="227" t="s">
        <v>83</v>
      </c>
      <c r="AY473" s="15" t="s">
        <v>139</v>
      </c>
      <c r="BE473" s="228">
        <f>IF(N473="základní",J473,0)</f>
        <v>0</v>
      </c>
      <c r="BF473" s="228">
        <f>IF(N473="snížená",J473,0)</f>
        <v>0</v>
      </c>
      <c r="BG473" s="228">
        <f>IF(N473="zákl. přenesená",J473,0)</f>
        <v>0</v>
      </c>
      <c r="BH473" s="228">
        <f>IF(N473="sníž. přenesená",J473,0)</f>
        <v>0</v>
      </c>
      <c r="BI473" s="228">
        <f>IF(N473="nulová",J473,0)</f>
        <v>0</v>
      </c>
      <c r="BJ473" s="15" t="s">
        <v>79</v>
      </c>
      <c r="BK473" s="228">
        <f>ROUND(I473*H473,2)</f>
        <v>0</v>
      </c>
      <c r="BL473" s="15" t="s">
        <v>146</v>
      </c>
      <c r="BM473" s="227" t="s">
        <v>1011</v>
      </c>
    </row>
    <row r="474" s="1" customFormat="1" ht="24" customHeight="1">
      <c r="B474" s="36"/>
      <c r="C474" s="241" t="s">
        <v>1012</v>
      </c>
      <c r="D474" s="241" t="s">
        <v>159</v>
      </c>
      <c r="E474" s="242" t="s">
        <v>1013</v>
      </c>
      <c r="F474" s="243" t="s">
        <v>1014</v>
      </c>
      <c r="G474" s="244" t="s">
        <v>201</v>
      </c>
      <c r="H474" s="245">
        <v>1</v>
      </c>
      <c r="I474" s="246"/>
      <c r="J474" s="247">
        <f>ROUND(I474*H474,2)</f>
        <v>0</v>
      </c>
      <c r="K474" s="243" t="s">
        <v>145</v>
      </c>
      <c r="L474" s="248"/>
      <c r="M474" s="249" t="s">
        <v>1</v>
      </c>
      <c r="N474" s="250" t="s">
        <v>39</v>
      </c>
      <c r="O474" s="84"/>
      <c r="P474" s="225">
        <f>O474*H474</f>
        <v>0</v>
      </c>
      <c r="Q474" s="225">
        <v>0.016</v>
      </c>
      <c r="R474" s="225">
        <f>Q474*H474</f>
        <v>0.016</v>
      </c>
      <c r="S474" s="225">
        <v>0</v>
      </c>
      <c r="T474" s="226">
        <f>S474*H474</f>
        <v>0</v>
      </c>
      <c r="AR474" s="227" t="s">
        <v>313</v>
      </c>
      <c r="AT474" s="227" t="s">
        <v>159</v>
      </c>
      <c r="AU474" s="227" t="s">
        <v>83</v>
      </c>
      <c r="AY474" s="15" t="s">
        <v>139</v>
      </c>
      <c r="BE474" s="228">
        <f>IF(N474="základní",J474,0)</f>
        <v>0</v>
      </c>
      <c r="BF474" s="228">
        <f>IF(N474="snížená",J474,0)</f>
        <v>0</v>
      </c>
      <c r="BG474" s="228">
        <f>IF(N474="zákl. přenesená",J474,0)</f>
        <v>0</v>
      </c>
      <c r="BH474" s="228">
        <f>IF(N474="sníž. přenesená",J474,0)</f>
        <v>0</v>
      </c>
      <c r="BI474" s="228">
        <f>IF(N474="nulová",J474,0)</f>
        <v>0</v>
      </c>
      <c r="BJ474" s="15" t="s">
        <v>79</v>
      </c>
      <c r="BK474" s="228">
        <f>ROUND(I474*H474,2)</f>
        <v>0</v>
      </c>
      <c r="BL474" s="15" t="s">
        <v>146</v>
      </c>
      <c r="BM474" s="227" t="s">
        <v>1015</v>
      </c>
    </row>
    <row r="475" s="1" customFormat="1" ht="24" customHeight="1">
      <c r="B475" s="36"/>
      <c r="C475" s="241" t="s">
        <v>1016</v>
      </c>
      <c r="D475" s="241" t="s">
        <v>159</v>
      </c>
      <c r="E475" s="242" t="s">
        <v>1017</v>
      </c>
      <c r="F475" s="243" t="s">
        <v>1018</v>
      </c>
      <c r="G475" s="244" t="s">
        <v>201</v>
      </c>
      <c r="H475" s="245">
        <v>2</v>
      </c>
      <c r="I475" s="246"/>
      <c r="J475" s="247">
        <f>ROUND(I475*H475,2)</f>
        <v>0</v>
      </c>
      <c r="K475" s="243" t="s">
        <v>145</v>
      </c>
      <c r="L475" s="248"/>
      <c r="M475" s="249" t="s">
        <v>1</v>
      </c>
      <c r="N475" s="250" t="s">
        <v>39</v>
      </c>
      <c r="O475" s="84"/>
      <c r="P475" s="225">
        <f>O475*H475</f>
        <v>0</v>
      </c>
      <c r="Q475" s="225">
        <v>0.016</v>
      </c>
      <c r="R475" s="225">
        <f>Q475*H475</f>
        <v>0.032000000000000001</v>
      </c>
      <c r="S475" s="225">
        <v>0</v>
      </c>
      <c r="T475" s="226">
        <f>S475*H475</f>
        <v>0</v>
      </c>
      <c r="AR475" s="227" t="s">
        <v>313</v>
      </c>
      <c r="AT475" s="227" t="s">
        <v>159</v>
      </c>
      <c r="AU475" s="227" t="s">
        <v>83</v>
      </c>
      <c r="AY475" s="15" t="s">
        <v>139</v>
      </c>
      <c r="BE475" s="228">
        <f>IF(N475="základní",J475,0)</f>
        <v>0</v>
      </c>
      <c r="BF475" s="228">
        <f>IF(N475="snížená",J475,0)</f>
        <v>0</v>
      </c>
      <c r="BG475" s="228">
        <f>IF(N475="zákl. přenesená",J475,0)</f>
        <v>0</v>
      </c>
      <c r="BH475" s="228">
        <f>IF(N475="sníž. přenesená",J475,0)</f>
        <v>0</v>
      </c>
      <c r="BI475" s="228">
        <f>IF(N475="nulová",J475,0)</f>
        <v>0</v>
      </c>
      <c r="BJ475" s="15" t="s">
        <v>79</v>
      </c>
      <c r="BK475" s="228">
        <f>ROUND(I475*H475,2)</f>
        <v>0</v>
      </c>
      <c r="BL475" s="15" t="s">
        <v>146</v>
      </c>
      <c r="BM475" s="227" t="s">
        <v>1019</v>
      </c>
    </row>
    <row r="476" s="1" customFormat="1" ht="24" customHeight="1">
      <c r="B476" s="36"/>
      <c r="C476" s="241" t="s">
        <v>1020</v>
      </c>
      <c r="D476" s="241" t="s">
        <v>159</v>
      </c>
      <c r="E476" s="242" t="s">
        <v>1021</v>
      </c>
      <c r="F476" s="243" t="s">
        <v>1022</v>
      </c>
      <c r="G476" s="244" t="s">
        <v>201</v>
      </c>
      <c r="H476" s="245">
        <v>4</v>
      </c>
      <c r="I476" s="246"/>
      <c r="J476" s="247">
        <f>ROUND(I476*H476,2)</f>
        <v>0</v>
      </c>
      <c r="K476" s="243" t="s">
        <v>145</v>
      </c>
      <c r="L476" s="248"/>
      <c r="M476" s="249" t="s">
        <v>1</v>
      </c>
      <c r="N476" s="250" t="s">
        <v>39</v>
      </c>
      <c r="O476" s="84"/>
      <c r="P476" s="225">
        <f>O476*H476</f>
        <v>0</v>
      </c>
      <c r="Q476" s="225">
        <v>0.020500000000000001</v>
      </c>
      <c r="R476" s="225">
        <f>Q476*H476</f>
        <v>0.082000000000000003</v>
      </c>
      <c r="S476" s="225">
        <v>0</v>
      </c>
      <c r="T476" s="226">
        <f>S476*H476</f>
        <v>0</v>
      </c>
      <c r="AR476" s="227" t="s">
        <v>313</v>
      </c>
      <c r="AT476" s="227" t="s">
        <v>159</v>
      </c>
      <c r="AU476" s="227" t="s">
        <v>83</v>
      </c>
      <c r="AY476" s="15" t="s">
        <v>139</v>
      </c>
      <c r="BE476" s="228">
        <f>IF(N476="základní",J476,0)</f>
        <v>0</v>
      </c>
      <c r="BF476" s="228">
        <f>IF(N476="snížená",J476,0)</f>
        <v>0</v>
      </c>
      <c r="BG476" s="228">
        <f>IF(N476="zákl. přenesená",J476,0)</f>
        <v>0</v>
      </c>
      <c r="BH476" s="228">
        <f>IF(N476="sníž. přenesená",J476,0)</f>
        <v>0</v>
      </c>
      <c r="BI476" s="228">
        <f>IF(N476="nulová",J476,0)</f>
        <v>0</v>
      </c>
      <c r="BJ476" s="15" t="s">
        <v>79</v>
      </c>
      <c r="BK476" s="228">
        <f>ROUND(I476*H476,2)</f>
        <v>0</v>
      </c>
      <c r="BL476" s="15" t="s">
        <v>146</v>
      </c>
      <c r="BM476" s="227" t="s">
        <v>1023</v>
      </c>
    </row>
    <row r="477" s="1" customFormat="1" ht="24" customHeight="1">
      <c r="B477" s="36"/>
      <c r="C477" s="216" t="s">
        <v>1024</v>
      </c>
      <c r="D477" s="216" t="s">
        <v>141</v>
      </c>
      <c r="E477" s="217" t="s">
        <v>1025</v>
      </c>
      <c r="F477" s="218" t="s">
        <v>1026</v>
      </c>
      <c r="G477" s="219" t="s">
        <v>201</v>
      </c>
      <c r="H477" s="220">
        <v>6</v>
      </c>
      <c r="I477" s="221"/>
      <c r="J477" s="222">
        <f>ROUND(I477*H477,2)</f>
        <v>0</v>
      </c>
      <c r="K477" s="218" t="s">
        <v>145</v>
      </c>
      <c r="L477" s="41"/>
      <c r="M477" s="223" t="s">
        <v>1</v>
      </c>
      <c r="N477" s="224" t="s">
        <v>39</v>
      </c>
      <c r="O477" s="84"/>
      <c r="P477" s="225">
        <f>O477*H477</f>
        <v>0</v>
      </c>
      <c r="Q477" s="225">
        <v>0</v>
      </c>
      <c r="R477" s="225">
        <f>Q477*H477</f>
        <v>0</v>
      </c>
      <c r="S477" s="225">
        <v>0</v>
      </c>
      <c r="T477" s="226">
        <f>S477*H477</f>
        <v>0</v>
      </c>
      <c r="AR477" s="227" t="s">
        <v>146</v>
      </c>
      <c r="AT477" s="227" t="s">
        <v>141</v>
      </c>
      <c r="AU477" s="227" t="s">
        <v>83</v>
      </c>
      <c r="AY477" s="15" t="s">
        <v>139</v>
      </c>
      <c r="BE477" s="228">
        <f>IF(N477="základní",J477,0)</f>
        <v>0</v>
      </c>
      <c r="BF477" s="228">
        <f>IF(N477="snížená",J477,0)</f>
        <v>0</v>
      </c>
      <c r="BG477" s="228">
        <f>IF(N477="zákl. přenesená",J477,0)</f>
        <v>0</v>
      </c>
      <c r="BH477" s="228">
        <f>IF(N477="sníž. přenesená",J477,0)</f>
        <v>0</v>
      </c>
      <c r="BI477" s="228">
        <f>IF(N477="nulová",J477,0)</f>
        <v>0</v>
      </c>
      <c r="BJ477" s="15" t="s">
        <v>79</v>
      </c>
      <c r="BK477" s="228">
        <f>ROUND(I477*H477,2)</f>
        <v>0</v>
      </c>
      <c r="BL477" s="15" t="s">
        <v>146</v>
      </c>
      <c r="BM477" s="227" t="s">
        <v>1027</v>
      </c>
    </row>
    <row r="478" s="1" customFormat="1" ht="16.5" customHeight="1">
      <c r="B478" s="36"/>
      <c r="C478" s="241" t="s">
        <v>1028</v>
      </c>
      <c r="D478" s="241" t="s">
        <v>159</v>
      </c>
      <c r="E478" s="242" t="s">
        <v>1029</v>
      </c>
      <c r="F478" s="243" t="s">
        <v>1030</v>
      </c>
      <c r="G478" s="244" t="s">
        <v>201</v>
      </c>
      <c r="H478" s="245">
        <v>7</v>
      </c>
      <c r="I478" s="246"/>
      <c r="J478" s="247">
        <f>ROUND(I478*H478,2)</f>
        <v>0</v>
      </c>
      <c r="K478" s="243" t="s">
        <v>1</v>
      </c>
      <c r="L478" s="248"/>
      <c r="M478" s="249" t="s">
        <v>1</v>
      </c>
      <c r="N478" s="250" t="s">
        <v>39</v>
      </c>
      <c r="O478" s="84"/>
      <c r="P478" s="225">
        <f>O478*H478</f>
        <v>0</v>
      </c>
      <c r="Q478" s="225">
        <v>0</v>
      </c>
      <c r="R478" s="225">
        <f>Q478*H478</f>
        <v>0</v>
      </c>
      <c r="S478" s="225">
        <v>0</v>
      </c>
      <c r="T478" s="226">
        <f>S478*H478</f>
        <v>0</v>
      </c>
      <c r="AR478" s="227" t="s">
        <v>313</v>
      </c>
      <c r="AT478" s="227" t="s">
        <v>159</v>
      </c>
      <c r="AU478" s="227" t="s">
        <v>83</v>
      </c>
      <c r="AY478" s="15" t="s">
        <v>139</v>
      </c>
      <c r="BE478" s="228">
        <f>IF(N478="základní",J478,0)</f>
        <v>0</v>
      </c>
      <c r="BF478" s="228">
        <f>IF(N478="snížená",J478,0)</f>
        <v>0</v>
      </c>
      <c r="BG478" s="228">
        <f>IF(N478="zákl. přenesená",J478,0)</f>
        <v>0</v>
      </c>
      <c r="BH478" s="228">
        <f>IF(N478="sníž. přenesená",J478,0)</f>
        <v>0</v>
      </c>
      <c r="BI478" s="228">
        <f>IF(N478="nulová",J478,0)</f>
        <v>0</v>
      </c>
      <c r="BJ478" s="15" t="s">
        <v>79</v>
      </c>
      <c r="BK478" s="228">
        <f>ROUND(I478*H478,2)</f>
        <v>0</v>
      </c>
      <c r="BL478" s="15" t="s">
        <v>146</v>
      </c>
      <c r="BM478" s="227" t="s">
        <v>1031</v>
      </c>
    </row>
    <row r="479" s="1" customFormat="1" ht="16.5" customHeight="1">
      <c r="B479" s="36"/>
      <c r="C479" s="241" t="s">
        <v>1032</v>
      </c>
      <c r="D479" s="241" t="s">
        <v>159</v>
      </c>
      <c r="E479" s="242" t="s">
        <v>1033</v>
      </c>
      <c r="F479" s="243" t="s">
        <v>1034</v>
      </c>
      <c r="G479" s="244" t="s">
        <v>201</v>
      </c>
      <c r="H479" s="245">
        <v>2</v>
      </c>
      <c r="I479" s="246"/>
      <c r="J479" s="247">
        <f>ROUND(I479*H479,2)</f>
        <v>0</v>
      </c>
      <c r="K479" s="243" t="s">
        <v>1</v>
      </c>
      <c r="L479" s="248"/>
      <c r="M479" s="249" t="s">
        <v>1</v>
      </c>
      <c r="N479" s="250" t="s">
        <v>39</v>
      </c>
      <c r="O479" s="84"/>
      <c r="P479" s="225">
        <f>O479*H479</f>
        <v>0</v>
      </c>
      <c r="Q479" s="225">
        <v>0</v>
      </c>
      <c r="R479" s="225">
        <f>Q479*H479</f>
        <v>0</v>
      </c>
      <c r="S479" s="225">
        <v>0</v>
      </c>
      <c r="T479" s="226">
        <f>S479*H479</f>
        <v>0</v>
      </c>
      <c r="AR479" s="227" t="s">
        <v>313</v>
      </c>
      <c r="AT479" s="227" t="s">
        <v>159</v>
      </c>
      <c r="AU479" s="227" t="s">
        <v>83</v>
      </c>
      <c r="AY479" s="15" t="s">
        <v>139</v>
      </c>
      <c r="BE479" s="228">
        <f>IF(N479="základní",J479,0)</f>
        <v>0</v>
      </c>
      <c r="BF479" s="228">
        <f>IF(N479="snížená",J479,0)</f>
        <v>0</v>
      </c>
      <c r="BG479" s="228">
        <f>IF(N479="zákl. přenesená",J479,0)</f>
        <v>0</v>
      </c>
      <c r="BH479" s="228">
        <f>IF(N479="sníž. přenesená",J479,0)</f>
        <v>0</v>
      </c>
      <c r="BI479" s="228">
        <f>IF(N479="nulová",J479,0)</f>
        <v>0</v>
      </c>
      <c r="BJ479" s="15" t="s">
        <v>79</v>
      </c>
      <c r="BK479" s="228">
        <f>ROUND(I479*H479,2)</f>
        <v>0</v>
      </c>
      <c r="BL479" s="15" t="s">
        <v>146</v>
      </c>
      <c r="BM479" s="227" t="s">
        <v>1035</v>
      </c>
    </row>
    <row r="480" s="12" customFormat="1">
      <c r="B480" s="229"/>
      <c r="C480" s="230"/>
      <c r="D480" s="231" t="s">
        <v>148</v>
      </c>
      <c r="E480" s="230"/>
      <c r="F480" s="233" t="s">
        <v>1036</v>
      </c>
      <c r="G480" s="230"/>
      <c r="H480" s="234">
        <v>2</v>
      </c>
      <c r="I480" s="235"/>
      <c r="J480" s="230"/>
      <c r="K480" s="230"/>
      <c r="L480" s="236"/>
      <c r="M480" s="237"/>
      <c r="N480" s="238"/>
      <c r="O480" s="238"/>
      <c r="P480" s="238"/>
      <c r="Q480" s="238"/>
      <c r="R480" s="238"/>
      <c r="S480" s="238"/>
      <c r="T480" s="239"/>
      <c r="AT480" s="240" t="s">
        <v>148</v>
      </c>
      <c r="AU480" s="240" t="s">
        <v>83</v>
      </c>
      <c r="AV480" s="12" t="s">
        <v>83</v>
      </c>
      <c r="AW480" s="12" t="s">
        <v>4</v>
      </c>
      <c r="AX480" s="12" t="s">
        <v>79</v>
      </c>
      <c r="AY480" s="240" t="s">
        <v>139</v>
      </c>
    </row>
    <row r="481" s="1" customFormat="1" ht="48" customHeight="1">
      <c r="B481" s="36"/>
      <c r="C481" s="216" t="s">
        <v>1037</v>
      </c>
      <c r="D481" s="216" t="s">
        <v>141</v>
      </c>
      <c r="E481" s="217" t="s">
        <v>1038</v>
      </c>
      <c r="F481" s="218" t="s">
        <v>1039</v>
      </c>
      <c r="G481" s="219" t="s">
        <v>201</v>
      </c>
      <c r="H481" s="220">
        <v>8</v>
      </c>
      <c r="I481" s="221"/>
      <c r="J481" s="222">
        <f>ROUND(I481*H481,2)</f>
        <v>0</v>
      </c>
      <c r="K481" s="218" t="s">
        <v>145</v>
      </c>
      <c r="L481" s="41"/>
      <c r="M481" s="223" t="s">
        <v>1</v>
      </c>
      <c r="N481" s="224" t="s">
        <v>39</v>
      </c>
      <c r="O481" s="84"/>
      <c r="P481" s="225">
        <f>O481*H481</f>
        <v>0</v>
      </c>
      <c r="Q481" s="225">
        <v>0</v>
      </c>
      <c r="R481" s="225">
        <f>Q481*H481</f>
        <v>0</v>
      </c>
      <c r="S481" s="225">
        <v>0.024</v>
      </c>
      <c r="T481" s="226">
        <f>S481*H481</f>
        <v>0.192</v>
      </c>
      <c r="AR481" s="227" t="s">
        <v>146</v>
      </c>
      <c r="AT481" s="227" t="s">
        <v>141</v>
      </c>
      <c r="AU481" s="227" t="s">
        <v>83</v>
      </c>
      <c r="AY481" s="15" t="s">
        <v>139</v>
      </c>
      <c r="BE481" s="228">
        <f>IF(N481="základní",J481,0)</f>
        <v>0</v>
      </c>
      <c r="BF481" s="228">
        <f>IF(N481="snížená",J481,0)</f>
        <v>0</v>
      </c>
      <c r="BG481" s="228">
        <f>IF(N481="zákl. přenesená",J481,0)</f>
        <v>0</v>
      </c>
      <c r="BH481" s="228">
        <f>IF(N481="sníž. přenesená",J481,0)</f>
        <v>0</v>
      </c>
      <c r="BI481" s="228">
        <f>IF(N481="nulová",J481,0)</f>
        <v>0</v>
      </c>
      <c r="BJ481" s="15" t="s">
        <v>79</v>
      </c>
      <c r="BK481" s="228">
        <f>ROUND(I481*H481,2)</f>
        <v>0</v>
      </c>
      <c r="BL481" s="15" t="s">
        <v>146</v>
      </c>
      <c r="BM481" s="227" t="s">
        <v>1040</v>
      </c>
    </row>
    <row r="482" s="12" customFormat="1">
      <c r="B482" s="229"/>
      <c r="C482" s="230"/>
      <c r="D482" s="231" t="s">
        <v>148</v>
      </c>
      <c r="E482" s="232" t="s">
        <v>1</v>
      </c>
      <c r="F482" s="233" t="s">
        <v>1041</v>
      </c>
      <c r="G482" s="230"/>
      <c r="H482" s="234">
        <v>8</v>
      </c>
      <c r="I482" s="235"/>
      <c r="J482" s="230"/>
      <c r="K482" s="230"/>
      <c r="L482" s="236"/>
      <c r="M482" s="237"/>
      <c r="N482" s="238"/>
      <c r="O482" s="238"/>
      <c r="P482" s="238"/>
      <c r="Q482" s="238"/>
      <c r="R482" s="238"/>
      <c r="S482" s="238"/>
      <c r="T482" s="239"/>
      <c r="AT482" s="240" t="s">
        <v>148</v>
      </c>
      <c r="AU482" s="240" t="s">
        <v>83</v>
      </c>
      <c r="AV482" s="12" t="s">
        <v>83</v>
      </c>
      <c r="AW482" s="12" t="s">
        <v>31</v>
      </c>
      <c r="AX482" s="12" t="s">
        <v>79</v>
      </c>
      <c r="AY482" s="240" t="s">
        <v>139</v>
      </c>
    </row>
    <row r="483" s="1" customFormat="1" ht="48" customHeight="1">
      <c r="B483" s="36"/>
      <c r="C483" s="216" t="s">
        <v>1042</v>
      </c>
      <c r="D483" s="216" t="s">
        <v>141</v>
      </c>
      <c r="E483" s="217" t="s">
        <v>1043</v>
      </c>
      <c r="F483" s="218" t="s">
        <v>1044</v>
      </c>
      <c r="G483" s="219" t="s">
        <v>162</v>
      </c>
      <c r="H483" s="220">
        <v>0.13</v>
      </c>
      <c r="I483" s="221"/>
      <c r="J483" s="222">
        <f>ROUND(I483*H483,2)</f>
        <v>0</v>
      </c>
      <c r="K483" s="218" t="s">
        <v>145</v>
      </c>
      <c r="L483" s="41"/>
      <c r="M483" s="223" t="s">
        <v>1</v>
      </c>
      <c r="N483" s="224" t="s">
        <v>39</v>
      </c>
      <c r="O483" s="84"/>
      <c r="P483" s="225">
        <f>O483*H483</f>
        <v>0</v>
      </c>
      <c r="Q483" s="225">
        <v>0</v>
      </c>
      <c r="R483" s="225">
        <f>Q483*H483</f>
        <v>0</v>
      </c>
      <c r="S483" s="225">
        <v>0</v>
      </c>
      <c r="T483" s="226">
        <f>S483*H483</f>
        <v>0</v>
      </c>
      <c r="AR483" s="227" t="s">
        <v>146</v>
      </c>
      <c r="AT483" s="227" t="s">
        <v>141</v>
      </c>
      <c r="AU483" s="227" t="s">
        <v>83</v>
      </c>
      <c r="AY483" s="15" t="s">
        <v>139</v>
      </c>
      <c r="BE483" s="228">
        <f>IF(N483="základní",J483,0)</f>
        <v>0</v>
      </c>
      <c r="BF483" s="228">
        <f>IF(N483="snížená",J483,0)</f>
        <v>0</v>
      </c>
      <c r="BG483" s="228">
        <f>IF(N483="zákl. přenesená",J483,0)</f>
        <v>0</v>
      </c>
      <c r="BH483" s="228">
        <f>IF(N483="sníž. přenesená",J483,0)</f>
        <v>0</v>
      </c>
      <c r="BI483" s="228">
        <f>IF(N483="nulová",J483,0)</f>
        <v>0</v>
      </c>
      <c r="BJ483" s="15" t="s">
        <v>79</v>
      </c>
      <c r="BK483" s="228">
        <f>ROUND(I483*H483,2)</f>
        <v>0</v>
      </c>
      <c r="BL483" s="15" t="s">
        <v>146</v>
      </c>
      <c r="BM483" s="227" t="s">
        <v>1045</v>
      </c>
    </row>
    <row r="484" s="1" customFormat="1" ht="24" customHeight="1">
      <c r="B484" s="36"/>
      <c r="C484" s="216" t="s">
        <v>1046</v>
      </c>
      <c r="D484" s="216" t="s">
        <v>141</v>
      </c>
      <c r="E484" s="217" t="s">
        <v>1047</v>
      </c>
      <c r="F484" s="218" t="s">
        <v>1048</v>
      </c>
      <c r="G484" s="219" t="s">
        <v>201</v>
      </c>
      <c r="H484" s="220">
        <v>9</v>
      </c>
      <c r="I484" s="221"/>
      <c r="J484" s="222">
        <f>ROUND(I484*H484,2)</f>
        <v>0</v>
      </c>
      <c r="K484" s="218" t="s">
        <v>1</v>
      </c>
      <c r="L484" s="41"/>
      <c r="M484" s="223" t="s">
        <v>1</v>
      </c>
      <c r="N484" s="224" t="s">
        <v>39</v>
      </c>
      <c r="O484" s="84"/>
      <c r="P484" s="225">
        <f>O484*H484</f>
        <v>0</v>
      </c>
      <c r="Q484" s="225">
        <v>0</v>
      </c>
      <c r="R484" s="225">
        <f>Q484*H484</f>
        <v>0</v>
      </c>
      <c r="S484" s="225">
        <v>0</v>
      </c>
      <c r="T484" s="226">
        <f>S484*H484</f>
        <v>0</v>
      </c>
      <c r="AR484" s="227" t="s">
        <v>146</v>
      </c>
      <c r="AT484" s="227" t="s">
        <v>141</v>
      </c>
      <c r="AU484" s="227" t="s">
        <v>83</v>
      </c>
      <c r="AY484" s="15" t="s">
        <v>139</v>
      </c>
      <c r="BE484" s="228">
        <f>IF(N484="základní",J484,0)</f>
        <v>0</v>
      </c>
      <c r="BF484" s="228">
        <f>IF(N484="snížená",J484,0)</f>
        <v>0</v>
      </c>
      <c r="BG484" s="228">
        <f>IF(N484="zákl. přenesená",J484,0)</f>
        <v>0</v>
      </c>
      <c r="BH484" s="228">
        <f>IF(N484="sníž. přenesená",J484,0)</f>
        <v>0</v>
      </c>
      <c r="BI484" s="228">
        <f>IF(N484="nulová",J484,0)</f>
        <v>0</v>
      </c>
      <c r="BJ484" s="15" t="s">
        <v>79</v>
      </c>
      <c r="BK484" s="228">
        <f>ROUND(I484*H484,2)</f>
        <v>0</v>
      </c>
      <c r="BL484" s="15" t="s">
        <v>146</v>
      </c>
      <c r="BM484" s="227" t="s">
        <v>1049</v>
      </c>
    </row>
    <row r="485" s="1" customFormat="1" ht="16.5" customHeight="1">
      <c r="B485" s="36"/>
      <c r="C485" s="216" t="s">
        <v>1050</v>
      </c>
      <c r="D485" s="216" t="s">
        <v>141</v>
      </c>
      <c r="E485" s="217" t="s">
        <v>1051</v>
      </c>
      <c r="F485" s="218" t="s">
        <v>1052</v>
      </c>
      <c r="G485" s="219" t="s">
        <v>201</v>
      </c>
      <c r="H485" s="220">
        <v>6</v>
      </c>
      <c r="I485" s="221"/>
      <c r="J485" s="222">
        <f>ROUND(I485*H485,2)</f>
        <v>0</v>
      </c>
      <c r="K485" s="218" t="s">
        <v>1</v>
      </c>
      <c r="L485" s="41"/>
      <c r="M485" s="223" t="s">
        <v>1</v>
      </c>
      <c r="N485" s="224" t="s">
        <v>39</v>
      </c>
      <c r="O485" s="84"/>
      <c r="P485" s="225">
        <f>O485*H485</f>
        <v>0</v>
      </c>
      <c r="Q485" s="225">
        <v>0</v>
      </c>
      <c r="R485" s="225">
        <f>Q485*H485</f>
        <v>0</v>
      </c>
      <c r="S485" s="225">
        <v>0</v>
      </c>
      <c r="T485" s="226">
        <f>S485*H485</f>
        <v>0</v>
      </c>
      <c r="AR485" s="227" t="s">
        <v>146</v>
      </c>
      <c r="AT485" s="227" t="s">
        <v>141</v>
      </c>
      <c r="AU485" s="227" t="s">
        <v>83</v>
      </c>
      <c r="AY485" s="15" t="s">
        <v>139</v>
      </c>
      <c r="BE485" s="228">
        <f>IF(N485="základní",J485,0)</f>
        <v>0</v>
      </c>
      <c r="BF485" s="228">
        <f>IF(N485="snížená",J485,0)</f>
        <v>0</v>
      </c>
      <c r="BG485" s="228">
        <f>IF(N485="zákl. přenesená",J485,0)</f>
        <v>0</v>
      </c>
      <c r="BH485" s="228">
        <f>IF(N485="sníž. přenesená",J485,0)</f>
        <v>0</v>
      </c>
      <c r="BI485" s="228">
        <f>IF(N485="nulová",J485,0)</f>
        <v>0</v>
      </c>
      <c r="BJ485" s="15" t="s">
        <v>79</v>
      </c>
      <c r="BK485" s="228">
        <f>ROUND(I485*H485,2)</f>
        <v>0</v>
      </c>
      <c r="BL485" s="15" t="s">
        <v>146</v>
      </c>
      <c r="BM485" s="227" t="s">
        <v>1053</v>
      </c>
    </row>
    <row r="486" s="1" customFormat="1" ht="16.5" customHeight="1">
      <c r="B486" s="36"/>
      <c r="C486" s="216" t="s">
        <v>1054</v>
      </c>
      <c r="D486" s="216" t="s">
        <v>141</v>
      </c>
      <c r="E486" s="217" t="s">
        <v>1055</v>
      </c>
      <c r="F486" s="218" t="s">
        <v>1056</v>
      </c>
      <c r="G486" s="219" t="s">
        <v>170</v>
      </c>
      <c r="H486" s="220">
        <v>62.012999999999998</v>
      </c>
      <c r="I486" s="221"/>
      <c r="J486" s="222">
        <f>ROUND(I486*H486,2)</f>
        <v>0</v>
      </c>
      <c r="K486" s="218" t="s">
        <v>1</v>
      </c>
      <c r="L486" s="41"/>
      <c r="M486" s="223" t="s">
        <v>1</v>
      </c>
      <c r="N486" s="224" t="s">
        <v>39</v>
      </c>
      <c r="O486" s="84"/>
      <c r="P486" s="225">
        <f>O486*H486</f>
        <v>0</v>
      </c>
      <c r="Q486" s="225">
        <v>0</v>
      </c>
      <c r="R486" s="225">
        <f>Q486*H486</f>
        <v>0</v>
      </c>
      <c r="S486" s="225">
        <v>0</v>
      </c>
      <c r="T486" s="226">
        <f>S486*H486</f>
        <v>0</v>
      </c>
      <c r="AR486" s="227" t="s">
        <v>146</v>
      </c>
      <c r="AT486" s="227" t="s">
        <v>141</v>
      </c>
      <c r="AU486" s="227" t="s">
        <v>83</v>
      </c>
      <c r="AY486" s="15" t="s">
        <v>139</v>
      </c>
      <c r="BE486" s="228">
        <f>IF(N486="základní",J486,0)</f>
        <v>0</v>
      </c>
      <c r="BF486" s="228">
        <f>IF(N486="snížená",J486,0)</f>
        <v>0</v>
      </c>
      <c r="BG486" s="228">
        <f>IF(N486="zákl. přenesená",J486,0)</f>
        <v>0</v>
      </c>
      <c r="BH486" s="228">
        <f>IF(N486="sníž. přenesená",J486,0)</f>
        <v>0</v>
      </c>
      <c r="BI486" s="228">
        <f>IF(N486="nulová",J486,0)</f>
        <v>0</v>
      </c>
      <c r="BJ486" s="15" t="s">
        <v>79</v>
      </c>
      <c r="BK486" s="228">
        <f>ROUND(I486*H486,2)</f>
        <v>0</v>
      </c>
      <c r="BL486" s="15" t="s">
        <v>146</v>
      </c>
      <c r="BM486" s="227" t="s">
        <v>1057</v>
      </c>
    </row>
    <row r="487" s="12" customFormat="1">
      <c r="B487" s="229"/>
      <c r="C487" s="230"/>
      <c r="D487" s="231" t="s">
        <v>148</v>
      </c>
      <c r="E487" s="232" t="s">
        <v>1</v>
      </c>
      <c r="F487" s="233" t="s">
        <v>1058</v>
      </c>
      <c r="G487" s="230"/>
      <c r="H487" s="234">
        <v>24.199999999999999</v>
      </c>
      <c r="I487" s="235"/>
      <c r="J487" s="230"/>
      <c r="K487" s="230"/>
      <c r="L487" s="236"/>
      <c r="M487" s="237"/>
      <c r="N487" s="238"/>
      <c r="O487" s="238"/>
      <c r="P487" s="238"/>
      <c r="Q487" s="238"/>
      <c r="R487" s="238"/>
      <c r="S487" s="238"/>
      <c r="T487" s="239"/>
      <c r="AT487" s="240" t="s">
        <v>148</v>
      </c>
      <c r="AU487" s="240" t="s">
        <v>83</v>
      </c>
      <c r="AV487" s="12" t="s">
        <v>83</v>
      </c>
      <c r="AW487" s="12" t="s">
        <v>31</v>
      </c>
      <c r="AX487" s="12" t="s">
        <v>74</v>
      </c>
      <c r="AY487" s="240" t="s">
        <v>139</v>
      </c>
    </row>
    <row r="488" s="12" customFormat="1">
      <c r="B488" s="229"/>
      <c r="C488" s="230"/>
      <c r="D488" s="231" t="s">
        <v>148</v>
      </c>
      <c r="E488" s="232" t="s">
        <v>1</v>
      </c>
      <c r="F488" s="233" t="s">
        <v>1059</v>
      </c>
      <c r="G488" s="230"/>
      <c r="H488" s="234">
        <v>37.813000000000002</v>
      </c>
      <c r="I488" s="235"/>
      <c r="J488" s="230"/>
      <c r="K488" s="230"/>
      <c r="L488" s="236"/>
      <c r="M488" s="237"/>
      <c r="N488" s="238"/>
      <c r="O488" s="238"/>
      <c r="P488" s="238"/>
      <c r="Q488" s="238"/>
      <c r="R488" s="238"/>
      <c r="S488" s="238"/>
      <c r="T488" s="239"/>
      <c r="AT488" s="240" t="s">
        <v>148</v>
      </c>
      <c r="AU488" s="240" t="s">
        <v>83</v>
      </c>
      <c r="AV488" s="12" t="s">
        <v>83</v>
      </c>
      <c r="AW488" s="12" t="s">
        <v>31</v>
      </c>
      <c r="AX488" s="12" t="s">
        <v>74</v>
      </c>
      <c r="AY488" s="240" t="s">
        <v>139</v>
      </c>
    </row>
    <row r="489" s="13" customFormat="1">
      <c r="B489" s="251"/>
      <c r="C489" s="252"/>
      <c r="D489" s="231" t="s">
        <v>148</v>
      </c>
      <c r="E489" s="253" t="s">
        <v>1</v>
      </c>
      <c r="F489" s="254" t="s">
        <v>176</v>
      </c>
      <c r="G489" s="252"/>
      <c r="H489" s="255">
        <v>62.012999999999998</v>
      </c>
      <c r="I489" s="256"/>
      <c r="J489" s="252"/>
      <c r="K489" s="252"/>
      <c r="L489" s="257"/>
      <c r="M489" s="258"/>
      <c r="N489" s="259"/>
      <c r="O489" s="259"/>
      <c r="P489" s="259"/>
      <c r="Q489" s="259"/>
      <c r="R489" s="259"/>
      <c r="S489" s="259"/>
      <c r="T489" s="260"/>
      <c r="AT489" s="261" t="s">
        <v>148</v>
      </c>
      <c r="AU489" s="261" t="s">
        <v>83</v>
      </c>
      <c r="AV489" s="13" t="s">
        <v>154</v>
      </c>
      <c r="AW489" s="13" t="s">
        <v>31</v>
      </c>
      <c r="AX489" s="13" t="s">
        <v>79</v>
      </c>
      <c r="AY489" s="261" t="s">
        <v>139</v>
      </c>
    </row>
    <row r="490" s="1" customFormat="1" ht="16.5" customHeight="1">
      <c r="B490" s="36"/>
      <c r="C490" s="216" t="s">
        <v>1060</v>
      </c>
      <c r="D490" s="216" t="s">
        <v>141</v>
      </c>
      <c r="E490" s="217" t="s">
        <v>1061</v>
      </c>
      <c r="F490" s="218" t="s">
        <v>1062</v>
      </c>
      <c r="G490" s="219" t="s">
        <v>201</v>
      </c>
      <c r="H490" s="220">
        <v>5</v>
      </c>
      <c r="I490" s="221"/>
      <c r="J490" s="222">
        <f>ROUND(I490*H490,2)</f>
        <v>0</v>
      </c>
      <c r="K490" s="218" t="s">
        <v>1</v>
      </c>
      <c r="L490" s="41"/>
      <c r="M490" s="223" t="s">
        <v>1</v>
      </c>
      <c r="N490" s="224" t="s">
        <v>39</v>
      </c>
      <c r="O490" s="84"/>
      <c r="P490" s="225">
        <f>O490*H490</f>
        <v>0</v>
      </c>
      <c r="Q490" s="225">
        <v>0</v>
      </c>
      <c r="R490" s="225">
        <f>Q490*H490</f>
        <v>0</v>
      </c>
      <c r="S490" s="225">
        <v>0</v>
      </c>
      <c r="T490" s="226">
        <f>S490*H490</f>
        <v>0</v>
      </c>
      <c r="AR490" s="227" t="s">
        <v>146</v>
      </c>
      <c r="AT490" s="227" t="s">
        <v>141</v>
      </c>
      <c r="AU490" s="227" t="s">
        <v>83</v>
      </c>
      <c r="AY490" s="15" t="s">
        <v>139</v>
      </c>
      <c r="BE490" s="228">
        <f>IF(N490="základní",J490,0)</f>
        <v>0</v>
      </c>
      <c r="BF490" s="228">
        <f>IF(N490="snížená",J490,0)</f>
        <v>0</v>
      </c>
      <c r="BG490" s="228">
        <f>IF(N490="zákl. přenesená",J490,0)</f>
        <v>0</v>
      </c>
      <c r="BH490" s="228">
        <f>IF(N490="sníž. přenesená",J490,0)</f>
        <v>0</v>
      </c>
      <c r="BI490" s="228">
        <f>IF(N490="nulová",J490,0)</f>
        <v>0</v>
      </c>
      <c r="BJ490" s="15" t="s">
        <v>79</v>
      </c>
      <c r="BK490" s="228">
        <f>ROUND(I490*H490,2)</f>
        <v>0</v>
      </c>
      <c r="BL490" s="15" t="s">
        <v>146</v>
      </c>
      <c r="BM490" s="227" t="s">
        <v>1063</v>
      </c>
    </row>
    <row r="491" s="11" customFormat="1" ht="22.8" customHeight="1">
      <c r="B491" s="200"/>
      <c r="C491" s="201"/>
      <c r="D491" s="202" t="s">
        <v>73</v>
      </c>
      <c r="E491" s="214" t="s">
        <v>1064</v>
      </c>
      <c r="F491" s="214" t="s">
        <v>1065</v>
      </c>
      <c r="G491" s="201"/>
      <c r="H491" s="201"/>
      <c r="I491" s="204"/>
      <c r="J491" s="215">
        <f>BK491</f>
        <v>0</v>
      </c>
      <c r="K491" s="201"/>
      <c r="L491" s="206"/>
      <c r="M491" s="207"/>
      <c r="N491" s="208"/>
      <c r="O491" s="208"/>
      <c r="P491" s="209">
        <f>SUM(P492:P509)</f>
        <v>0</v>
      </c>
      <c r="Q491" s="208"/>
      <c r="R491" s="209">
        <f>SUM(R492:R509)</f>
        <v>0.26756864999999996</v>
      </c>
      <c r="S491" s="208"/>
      <c r="T491" s="210">
        <f>SUM(T492:T509)</f>
        <v>0.032750000000000001</v>
      </c>
      <c r="AR491" s="211" t="s">
        <v>83</v>
      </c>
      <c r="AT491" s="212" t="s">
        <v>73</v>
      </c>
      <c r="AU491" s="212" t="s">
        <v>79</v>
      </c>
      <c r="AY491" s="211" t="s">
        <v>139</v>
      </c>
      <c r="BK491" s="213">
        <f>SUM(BK492:BK509)</f>
        <v>0</v>
      </c>
    </row>
    <row r="492" s="1" customFormat="1" ht="24" customHeight="1">
      <c r="B492" s="36"/>
      <c r="C492" s="216" t="s">
        <v>1066</v>
      </c>
      <c r="D492" s="216" t="s">
        <v>141</v>
      </c>
      <c r="E492" s="217" t="s">
        <v>1067</v>
      </c>
      <c r="F492" s="218" t="s">
        <v>1068</v>
      </c>
      <c r="G492" s="219" t="s">
        <v>170</v>
      </c>
      <c r="H492" s="220">
        <v>45.899999999999999</v>
      </c>
      <c r="I492" s="221"/>
      <c r="J492" s="222">
        <f>ROUND(I492*H492,2)</f>
        <v>0</v>
      </c>
      <c r="K492" s="218" t="s">
        <v>145</v>
      </c>
      <c r="L492" s="41"/>
      <c r="M492" s="223" t="s">
        <v>1</v>
      </c>
      <c r="N492" s="224" t="s">
        <v>39</v>
      </c>
      <c r="O492" s="84"/>
      <c r="P492" s="225">
        <f>O492*H492</f>
        <v>0</v>
      </c>
      <c r="Q492" s="225">
        <v>0</v>
      </c>
      <c r="R492" s="225">
        <f>Q492*H492</f>
        <v>0</v>
      </c>
      <c r="S492" s="225">
        <v>0</v>
      </c>
      <c r="T492" s="226">
        <f>S492*H492</f>
        <v>0</v>
      </c>
      <c r="AR492" s="227" t="s">
        <v>146</v>
      </c>
      <c r="AT492" s="227" t="s">
        <v>141</v>
      </c>
      <c r="AU492" s="227" t="s">
        <v>83</v>
      </c>
      <c r="AY492" s="15" t="s">
        <v>139</v>
      </c>
      <c r="BE492" s="228">
        <f>IF(N492="základní",J492,0)</f>
        <v>0</v>
      </c>
      <c r="BF492" s="228">
        <f>IF(N492="snížená",J492,0)</f>
        <v>0</v>
      </c>
      <c r="BG492" s="228">
        <f>IF(N492="zákl. přenesená",J492,0)</f>
        <v>0</v>
      </c>
      <c r="BH492" s="228">
        <f>IF(N492="sníž. přenesená",J492,0)</f>
        <v>0</v>
      </c>
      <c r="BI492" s="228">
        <f>IF(N492="nulová",J492,0)</f>
        <v>0</v>
      </c>
      <c r="BJ492" s="15" t="s">
        <v>79</v>
      </c>
      <c r="BK492" s="228">
        <f>ROUND(I492*H492,2)</f>
        <v>0</v>
      </c>
      <c r="BL492" s="15" t="s">
        <v>146</v>
      </c>
      <c r="BM492" s="227" t="s">
        <v>1069</v>
      </c>
    </row>
    <row r="493" s="12" customFormat="1">
      <c r="B493" s="229"/>
      <c r="C493" s="230"/>
      <c r="D493" s="231" t="s">
        <v>148</v>
      </c>
      <c r="E493" s="232" t="s">
        <v>1</v>
      </c>
      <c r="F493" s="233" t="s">
        <v>379</v>
      </c>
      <c r="G493" s="230"/>
      <c r="H493" s="234">
        <v>45.899999999999999</v>
      </c>
      <c r="I493" s="235"/>
      <c r="J493" s="230"/>
      <c r="K493" s="230"/>
      <c r="L493" s="236"/>
      <c r="M493" s="237"/>
      <c r="N493" s="238"/>
      <c r="O493" s="238"/>
      <c r="P493" s="238"/>
      <c r="Q493" s="238"/>
      <c r="R493" s="238"/>
      <c r="S493" s="238"/>
      <c r="T493" s="239"/>
      <c r="AT493" s="240" t="s">
        <v>148</v>
      </c>
      <c r="AU493" s="240" t="s">
        <v>83</v>
      </c>
      <c r="AV493" s="12" t="s">
        <v>83</v>
      </c>
      <c r="AW493" s="12" t="s">
        <v>31</v>
      </c>
      <c r="AX493" s="12" t="s">
        <v>74</v>
      </c>
      <c r="AY493" s="240" t="s">
        <v>139</v>
      </c>
    </row>
    <row r="494" s="13" customFormat="1">
      <c r="B494" s="251"/>
      <c r="C494" s="252"/>
      <c r="D494" s="231" t="s">
        <v>148</v>
      </c>
      <c r="E494" s="253" t="s">
        <v>89</v>
      </c>
      <c r="F494" s="254" t="s">
        <v>176</v>
      </c>
      <c r="G494" s="252"/>
      <c r="H494" s="255">
        <v>45.899999999999999</v>
      </c>
      <c r="I494" s="256"/>
      <c r="J494" s="252"/>
      <c r="K494" s="252"/>
      <c r="L494" s="257"/>
      <c r="M494" s="258"/>
      <c r="N494" s="259"/>
      <c r="O494" s="259"/>
      <c r="P494" s="259"/>
      <c r="Q494" s="259"/>
      <c r="R494" s="259"/>
      <c r="S494" s="259"/>
      <c r="T494" s="260"/>
      <c r="AT494" s="261" t="s">
        <v>148</v>
      </c>
      <c r="AU494" s="261" t="s">
        <v>83</v>
      </c>
      <c r="AV494" s="13" t="s">
        <v>154</v>
      </c>
      <c r="AW494" s="13" t="s">
        <v>31</v>
      </c>
      <c r="AX494" s="13" t="s">
        <v>79</v>
      </c>
      <c r="AY494" s="261" t="s">
        <v>139</v>
      </c>
    </row>
    <row r="495" s="1" customFormat="1" ht="24" customHeight="1">
      <c r="B495" s="36"/>
      <c r="C495" s="216" t="s">
        <v>1070</v>
      </c>
      <c r="D495" s="216" t="s">
        <v>141</v>
      </c>
      <c r="E495" s="217" t="s">
        <v>1071</v>
      </c>
      <c r="F495" s="218" t="s">
        <v>1072</v>
      </c>
      <c r="G495" s="219" t="s">
        <v>201</v>
      </c>
      <c r="H495" s="220">
        <v>25</v>
      </c>
      <c r="I495" s="221"/>
      <c r="J495" s="222">
        <f>ROUND(I495*H495,2)</f>
        <v>0</v>
      </c>
      <c r="K495" s="218" t="s">
        <v>145</v>
      </c>
      <c r="L495" s="41"/>
      <c r="M495" s="223" t="s">
        <v>1</v>
      </c>
      <c r="N495" s="224" t="s">
        <v>39</v>
      </c>
      <c r="O495" s="84"/>
      <c r="P495" s="225">
        <f>O495*H495</f>
        <v>0</v>
      </c>
      <c r="Q495" s="225">
        <v>0.00038999999999999999</v>
      </c>
      <c r="R495" s="225">
        <f>Q495*H495</f>
        <v>0.00975</v>
      </c>
      <c r="S495" s="225">
        <v>0.00131</v>
      </c>
      <c r="T495" s="226">
        <f>S495*H495</f>
        <v>0.032750000000000001</v>
      </c>
      <c r="AR495" s="227" t="s">
        <v>146</v>
      </c>
      <c r="AT495" s="227" t="s">
        <v>141</v>
      </c>
      <c r="AU495" s="227" t="s">
        <v>83</v>
      </c>
      <c r="AY495" s="15" t="s">
        <v>139</v>
      </c>
      <c r="BE495" s="228">
        <f>IF(N495="základní",J495,0)</f>
        <v>0</v>
      </c>
      <c r="BF495" s="228">
        <f>IF(N495="snížená",J495,0)</f>
        <v>0</v>
      </c>
      <c r="BG495" s="228">
        <f>IF(N495="zákl. přenesená",J495,0)</f>
        <v>0</v>
      </c>
      <c r="BH495" s="228">
        <f>IF(N495="sníž. přenesená",J495,0)</f>
        <v>0</v>
      </c>
      <c r="BI495" s="228">
        <f>IF(N495="nulová",J495,0)</f>
        <v>0</v>
      </c>
      <c r="BJ495" s="15" t="s">
        <v>79</v>
      </c>
      <c r="BK495" s="228">
        <f>ROUND(I495*H495,2)</f>
        <v>0</v>
      </c>
      <c r="BL495" s="15" t="s">
        <v>146</v>
      </c>
      <c r="BM495" s="227" t="s">
        <v>1073</v>
      </c>
    </row>
    <row r="496" s="1" customFormat="1" ht="36" customHeight="1">
      <c r="B496" s="36"/>
      <c r="C496" s="216" t="s">
        <v>1074</v>
      </c>
      <c r="D496" s="216" t="s">
        <v>141</v>
      </c>
      <c r="E496" s="217" t="s">
        <v>1075</v>
      </c>
      <c r="F496" s="218" t="s">
        <v>1076</v>
      </c>
      <c r="G496" s="219" t="s">
        <v>170</v>
      </c>
      <c r="H496" s="220">
        <v>45.899999999999999</v>
      </c>
      <c r="I496" s="221"/>
      <c r="J496" s="222">
        <f>ROUND(I496*H496,2)</f>
        <v>0</v>
      </c>
      <c r="K496" s="218" t="s">
        <v>145</v>
      </c>
      <c r="L496" s="41"/>
      <c r="M496" s="223" t="s">
        <v>1</v>
      </c>
      <c r="N496" s="224" t="s">
        <v>39</v>
      </c>
      <c r="O496" s="84"/>
      <c r="P496" s="225">
        <f>O496*H496</f>
        <v>0</v>
      </c>
      <c r="Q496" s="225">
        <v>0.0054000000000000003</v>
      </c>
      <c r="R496" s="225">
        <f>Q496*H496</f>
        <v>0.24786</v>
      </c>
      <c r="S496" s="225">
        <v>0</v>
      </c>
      <c r="T496" s="226">
        <f>S496*H496</f>
        <v>0</v>
      </c>
      <c r="AR496" s="227" t="s">
        <v>146</v>
      </c>
      <c r="AT496" s="227" t="s">
        <v>141</v>
      </c>
      <c r="AU496" s="227" t="s">
        <v>83</v>
      </c>
      <c r="AY496" s="15" t="s">
        <v>139</v>
      </c>
      <c r="BE496" s="228">
        <f>IF(N496="základní",J496,0)</f>
        <v>0</v>
      </c>
      <c r="BF496" s="228">
        <f>IF(N496="snížená",J496,0)</f>
        <v>0</v>
      </c>
      <c r="BG496" s="228">
        <f>IF(N496="zákl. přenesená",J496,0)</f>
        <v>0</v>
      </c>
      <c r="BH496" s="228">
        <f>IF(N496="sníž. přenesená",J496,0)</f>
        <v>0</v>
      </c>
      <c r="BI496" s="228">
        <f>IF(N496="nulová",J496,0)</f>
        <v>0</v>
      </c>
      <c r="BJ496" s="15" t="s">
        <v>79</v>
      </c>
      <c r="BK496" s="228">
        <f>ROUND(I496*H496,2)</f>
        <v>0</v>
      </c>
      <c r="BL496" s="15" t="s">
        <v>146</v>
      </c>
      <c r="BM496" s="227" t="s">
        <v>1077</v>
      </c>
    </row>
    <row r="497" s="12" customFormat="1">
      <c r="B497" s="229"/>
      <c r="C497" s="230"/>
      <c r="D497" s="231" t="s">
        <v>148</v>
      </c>
      <c r="E497" s="232" t="s">
        <v>1</v>
      </c>
      <c r="F497" s="233" t="s">
        <v>89</v>
      </c>
      <c r="G497" s="230"/>
      <c r="H497" s="234">
        <v>45.899999999999999</v>
      </c>
      <c r="I497" s="235"/>
      <c r="J497" s="230"/>
      <c r="K497" s="230"/>
      <c r="L497" s="236"/>
      <c r="M497" s="237"/>
      <c r="N497" s="238"/>
      <c r="O497" s="238"/>
      <c r="P497" s="238"/>
      <c r="Q497" s="238"/>
      <c r="R497" s="238"/>
      <c r="S497" s="238"/>
      <c r="T497" s="239"/>
      <c r="AT497" s="240" t="s">
        <v>148</v>
      </c>
      <c r="AU497" s="240" t="s">
        <v>83</v>
      </c>
      <c r="AV497" s="12" t="s">
        <v>83</v>
      </c>
      <c r="AW497" s="12" t="s">
        <v>31</v>
      </c>
      <c r="AX497" s="12" t="s">
        <v>79</v>
      </c>
      <c r="AY497" s="240" t="s">
        <v>139</v>
      </c>
    </row>
    <row r="498" s="1" customFormat="1" ht="16.5" customHeight="1">
      <c r="B498" s="36"/>
      <c r="C498" s="241" t="s">
        <v>1078</v>
      </c>
      <c r="D498" s="241" t="s">
        <v>159</v>
      </c>
      <c r="E498" s="242" t="s">
        <v>1079</v>
      </c>
      <c r="F498" s="243" t="s">
        <v>1080</v>
      </c>
      <c r="G498" s="244" t="s">
        <v>170</v>
      </c>
      <c r="H498" s="245">
        <v>48.195</v>
      </c>
      <c r="I498" s="246"/>
      <c r="J498" s="247">
        <f>ROUND(I498*H498,2)</f>
        <v>0</v>
      </c>
      <c r="K498" s="243" t="s">
        <v>1</v>
      </c>
      <c r="L498" s="248"/>
      <c r="M498" s="249" t="s">
        <v>1</v>
      </c>
      <c r="N498" s="250" t="s">
        <v>39</v>
      </c>
      <c r="O498" s="84"/>
      <c r="P498" s="225">
        <f>O498*H498</f>
        <v>0</v>
      </c>
      <c r="Q498" s="225">
        <v>0</v>
      </c>
      <c r="R498" s="225">
        <f>Q498*H498</f>
        <v>0</v>
      </c>
      <c r="S498" s="225">
        <v>0</v>
      </c>
      <c r="T498" s="226">
        <f>S498*H498</f>
        <v>0</v>
      </c>
      <c r="AR498" s="227" t="s">
        <v>313</v>
      </c>
      <c r="AT498" s="227" t="s">
        <v>159</v>
      </c>
      <c r="AU498" s="227" t="s">
        <v>83</v>
      </c>
      <c r="AY498" s="15" t="s">
        <v>139</v>
      </c>
      <c r="BE498" s="228">
        <f>IF(N498="základní",J498,0)</f>
        <v>0</v>
      </c>
      <c r="BF498" s="228">
        <f>IF(N498="snížená",J498,0)</f>
        <v>0</v>
      </c>
      <c r="BG498" s="228">
        <f>IF(N498="zákl. přenesená",J498,0)</f>
        <v>0</v>
      </c>
      <c r="BH498" s="228">
        <f>IF(N498="sníž. přenesená",J498,0)</f>
        <v>0</v>
      </c>
      <c r="BI498" s="228">
        <f>IF(N498="nulová",J498,0)</f>
        <v>0</v>
      </c>
      <c r="BJ498" s="15" t="s">
        <v>79</v>
      </c>
      <c r="BK498" s="228">
        <f>ROUND(I498*H498,2)</f>
        <v>0</v>
      </c>
      <c r="BL498" s="15" t="s">
        <v>146</v>
      </c>
      <c r="BM498" s="227" t="s">
        <v>1081</v>
      </c>
    </row>
    <row r="499" s="12" customFormat="1">
      <c r="B499" s="229"/>
      <c r="C499" s="230"/>
      <c r="D499" s="231" t="s">
        <v>148</v>
      </c>
      <c r="E499" s="232" t="s">
        <v>1</v>
      </c>
      <c r="F499" s="233" t="s">
        <v>89</v>
      </c>
      <c r="G499" s="230"/>
      <c r="H499" s="234">
        <v>45.899999999999999</v>
      </c>
      <c r="I499" s="235"/>
      <c r="J499" s="230"/>
      <c r="K499" s="230"/>
      <c r="L499" s="236"/>
      <c r="M499" s="237"/>
      <c r="N499" s="238"/>
      <c r="O499" s="238"/>
      <c r="P499" s="238"/>
      <c r="Q499" s="238"/>
      <c r="R499" s="238"/>
      <c r="S499" s="238"/>
      <c r="T499" s="239"/>
      <c r="AT499" s="240" t="s">
        <v>148</v>
      </c>
      <c r="AU499" s="240" t="s">
        <v>83</v>
      </c>
      <c r="AV499" s="12" t="s">
        <v>83</v>
      </c>
      <c r="AW499" s="12" t="s">
        <v>31</v>
      </c>
      <c r="AX499" s="12" t="s">
        <v>74</v>
      </c>
      <c r="AY499" s="240" t="s">
        <v>139</v>
      </c>
    </row>
    <row r="500" s="13" customFormat="1">
      <c r="B500" s="251"/>
      <c r="C500" s="252"/>
      <c r="D500" s="231" t="s">
        <v>148</v>
      </c>
      <c r="E500" s="253" t="s">
        <v>1</v>
      </c>
      <c r="F500" s="254" t="s">
        <v>221</v>
      </c>
      <c r="G500" s="252"/>
      <c r="H500" s="255">
        <v>45.899999999999999</v>
      </c>
      <c r="I500" s="256"/>
      <c r="J500" s="252"/>
      <c r="K500" s="252"/>
      <c r="L500" s="257"/>
      <c r="M500" s="258"/>
      <c r="N500" s="259"/>
      <c r="O500" s="259"/>
      <c r="P500" s="259"/>
      <c r="Q500" s="259"/>
      <c r="R500" s="259"/>
      <c r="S500" s="259"/>
      <c r="T500" s="260"/>
      <c r="AT500" s="261" t="s">
        <v>148</v>
      </c>
      <c r="AU500" s="261" t="s">
        <v>83</v>
      </c>
      <c r="AV500" s="13" t="s">
        <v>154</v>
      </c>
      <c r="AW500" s="13" t="s">
        <v>31</v>
      </c>
      <c r="AX500" s="13" t="s">
        <v>79</v>
      </c>
      <c r="AY500" s="261" t="s">
        <v>139</v>
      </c>
    </row>
    <row r="501" s="12" customFormat="1">
      <c r="B501" s="229"/>
      <c r="C501" s="230"/>
      <c r="D501" s="231" t="s">
        <v>148</v>
      </c>
      <c r="E501" s="230"/>
      <c r="F501" s="233" t="s">
        <v>1001</v>
      </c>
      <c r="G501" s="230"/>
      <c r="H501" s="234">
        <v>48.195</v>
      </c>
      <c r="I501" s="235"/>
      <c r="J501" s="230"/>
      <c r="K501" s="230"/>
      <c r="L501" s="236"/>
      <c r="M501" s="237"/>
      <c r="N501" s="238"/>
      <c r="O501" s="238"/>
      <c r="P501" s="238"/>
      <c r="Q501" s="238"/>
      <c r="R501" s="238"/>
      <c r="S501" s="238"/>
      <c r="T501" s="239"/>
      <c r="AT501" s="240" t="s">
        <v>148</v>
      </c>
      <c r="AU501" s="240" t="s">
        <v>83</v>
      </c>
      <c r="AV501" s="12" t="s">
        <v>83</v>
      </c>
      <c r="AW501" s="12" t="s">
        <v>4</v>
      </c>
      <c r="AX501" s="12" t="s">
        <v>79</v>
      </c>
      <c r="AY501" s="240" t="s">
        <v>139</v>
      </c>
    </row>
    <row r="502" s="1" customFormat="1" ht="24" customHeight="1">
      <c r="B502" s="36"/>
      <c r="C502" s="241" t="s">
        <v>1082</v>
      </c>
      <c r="D502" s="241" t="s">
        <v>159</v>
      </c>
      <c r="E502" s="242" t="s">
        <v>1083</v>
      </c>
      <c r="F502" s="243" t="s">
        <v>1084</v>
      </c>
      <c r="G502" s="244" t="s">
        <v>170</v>
      </c>
      <c r="H502" s="245">
        <v>1</v>
      </c>
      <c r="I502" s="246"/>
      <c r="J502" s="247">
        <f>ROUND(I502*H502,2)</f>
        <v>0</v>
      </c>
      <c r="K502" s="243" t="s">
        <v>1</v>
      </c>
      <c r="L502" s="248"/>
      <c r="M502" s="249" t="s">
        <v>1</v>
      </c>
      <c r="N502" s="250" t="s">
        <v>39</v>
      </c>
      <c r="O502" s="84"/>
      <c r="P502" s="225">
        <f>O502*H502</f>
        <v>0</v>
      </c>
      <c r="Q502" s="225">
        <v>0</v>
      </c>
      <c r="R502" s="225">
        <f>Q502*H502</f>
        <v>0</v>
      </c>
      <c r="S502" s="225">
        <v>0</v>
      </c>
      <c r="T502" s="226">
        <f>S502*H502</f>
        <v>0</v>
      </c>
      <c r="AR502" s="227" t="s">
        <v>313</v>
      </c>
      <c r="AT502" s="227" t="s">
        <v>159</v>
      </c>
      <c r="AU502" s="227" t="s">
        <v>83</v>
      </c>
      <c r="AY502" s="15" t="s">
        <v>139</v>
      </c>
      <c r="BE502" s="228">
        <f>IF(N502="základní",J502,0)</f>
        <v>0</v>
      </c>
      <c r="BF502" s="228">
        <f>IF(N502="snížená",J502,0)</f>
        <v>0</v>
      </c>
      <c r="BG502" s="228">
        <f>IF(N502="zákl. přenesená",J502,0)</f>
        <v>0</v>
      </c>
      <c r="BH502" s="228">
        <f>IF(N502="sníž. přenesená",J502,0)</f>
        <v>0</v>
      </c>
      <c r="BI502" s="228">
        <f>IF(N502="nulová",J502,0)</f>
        <v>0</v>
      </c>
      <c r="BJ502" s="15" t="s">
        <v>79</v>
      </c>
      <c r="BK502" s="228">
        <f>ROUND(I502*H502,2)</f>
        <v>0</v>
      </c>
      <c r="BL502" s="15" t="s">
        <v>146</v>
      </c>
      <c r="BM502" s="227" t="s">
        <v>1085</v>
      </c>
    </row>
    <row r="503" s="1" customFormat="1" ht="24" customHeight="1">
      <c r="B503" s="36"/>
      <c r="C503" s="216" t="s">
        <v>1086</v>
      </c>
      <c r="D503" s="216" t="s">
        <v>141</v>
      </c>
      <c r="E503" s="217" t="s">
        <v>1087</v>
      </c>
      <c r="F503" s="218" t="s">
        <v>1088</v>
      </c>
      <c r="G503" s="219" t="s">
        <v>170</v>
      </c>
      <c r="H503" s="220">
        <v>3.6299999999999999</v>
      </c>
      <c r="I503" s="221"/>
      <c r="J503" s="222">
        <f>ROUND(I503*H503,2)</f>
        <v>0</v>
      </c>
      <c r="K503" s="218" t="s">
        <v>145</v>
      </c>
      <c r="L503" s="41"/>
      <c r="M503" s="223" t="s">
        <v>1</v>
      </c>
      <c r="N503" s="224" t="s">
        <v>39</v>
      </c>
      <c r="O503" s="84"/>
      <c r="P503" s="225">
        <f>O503*H503</f>
        <v>0</v>
      </c>
      <c r="Q503" s="225">
        <v>0.0015</v>
      </c>
      <c r="R503" s="225">
        <f>Q503*H503</f>
        <v>0.0054450000000000002</v>
      </c>
      <c r="S503" s="225">
        <v>0</v>
      </c>
      <c r="T503" s="226">
        <f>S503*H503</f>
        <v>0</v>
      </c>
      <c r="AR503" s="227" t="s">
        <v>146</v>
      </c>
      <c r="AT503" s="227" t="s">
        <v>141</v>
      </c>
      <c r="AU503" s="227" t="s">
        <v>83</v>
      </c>
      <c r="AY503" s="15" t="s">
        <v>139</v>
      </c>
      <c r="BE503" s="228">
        <f>IF(N503="základní",J503,0)</f>
        <v>0</v>
      </c>
      <c r="BF503" s="228">
        <f>IF(N503="snížená",J503,0)</f>
        <v>0</v>
      </c>
      <c r="BG503" s="228">
        <f>IF(N503="zákl. přenesená",J503,0)</f>
        <v>0</v>
      </c>
      <c r="BH503" s="228">
        <f>IF(N503="sníž. přenesená",J503,0)</f>
        <v>0</v>
      </c>
      <c r="BI503" s="228">
        <f>IF(N503="nulová",J503,0)</f>
        <v>0</v>
      </c>
      <c r="BJ503" s="15" t="s">
        <v>79</v>
      </c>
      <c r="BK503" s="228">
        <f>ROUND(I503*H503,2)</f>
        <v>0</v>
      </c>
      <c r="BL503" s="15" t="s">
        <v>146</v>
      </c>
      <c r="BM503" s="227" t="s">
        <v>1089</v>
      </c>
    </row>
    <row r="504" s="12" customFormat="1">
      <c r="B504" s="229"/>
      <c r="C504" s="230"/>
      <c r="D504" s="231" t="s">
        <v>148</v>
      </c>
      <c r="E504" s="232" t="s">
        <v>1</v>
      </c>
      <c r="F504" s="233" t="s">
        <v>1090</v>
      </c>
      <c r="G504" s="230"/>
      <c r="H504" s="234">
        <v>3.6299999999999999</v>
      </c>
      <c r="I504" s="235"/>
      <c r="J504" s="230"/>
      <c r="K504" s="230"/>
      <c r="L504" s="236"/>
      <c r="M504" s="237"/>
      <c r="N504" s="238"/>
      <c r="O504" s="238"/>
      <c r="P504" s="238"/>
      <c r="Q504" s="238"/>
      <c r="R504" s="238"/>
      <c r="S504" s="238"/>
      <c r="T504" s="239"/>
      <c r="AT504" s="240" t="s">
        <v>148</v>
      </c>
      <c r="AU504" s="240" t="s">
        <v>83</v>
      </c>
      <c r="AV504" s="12" t="s">
        <v>83</v>
      </c>
      <c r="AW504" s="12" t="s">
        <v>31</v>
      </c>
      <c r="AX504" s="12" t="s">
        <v>79</v>
      </c>
      <c r="AY504" s="240" t="s">
        <v>139</v>
      </c>
    </row>
    <row r="505" s="1" customFormat="1" ht="16.5" customHeight="1">
      <c r="B505" s="36"/>
      <c r="C505" s="216" t="s">
        <v>1091</v>
      </c>
      <c r="D505" s="216" t="s">
        <v>141</v>
      </c>
      <c r="E505" s="217" t="s">
        <v>1092</v>
      </c>
      <c r="F505" s="218" t="s">
        <v>1093</v>
      </c>
      <c r="G505" s="219" t="s">
        <v>180</v>
      </c>
      <c r="H505" s="220">
        <v>62.454999999999998</v>
      </c>
      <c r="I505" s="221"/>
      <c r="J505" s="222">
        <f>ROUND(I505*H505,2)</f>
        <v>0</v>
      </c>
      <c r="K505" s="218" t="s">
        <v>145</v>
      </c>
      <c r="L505" s="41"/>
      <c r="M505" s="223" t="s">
        <v>1</v>
      </c>
      <c r="N505" s="224" t="s">
        <v>39</v>
      </c>
      <c r="O505" s="84"/>
      <c r="P505" s="225">
        <f>O505*H505</f>
        <v>0</v>
      </c>
      <c r="Q505" s="225">
        <v>3.0000000000000001E-05</v>
      </c>
      <c r="R505" s="225">
        <f>Q505*H505</f>
        <v>0.0018736499999999999</v>
      </c>
      <c r="S505" s="225">
        <v>0</v>
      </c>
      <c r="T505" s="226">
        <f>S505*H505</f>
        <v>0</v>
      </c>
      <c r="AR505" s="227" t="s">
        <v>146</v>
      </c>
      <c r="AT505" s="227" t="s">
        <v>141</v>
      </c>
      <c r="AU505" s="227" t="s">
        <v>83</v>
      </c>
      <c r="AY505" s="15" t="s">
        <v>139</v>
      </c>
      <c r="BE505" s="228">
        <f>IF(N505="základní",J505,0)</f>
        <v>0</v>
      </c>
      <c r="BF505" s="228">
        <f>IF(N505="snížená",J505,0)</f>
        <v>0</v>
      </c>
      <c r="BG505" s="228">
        <f>IF(N505="zákl. přenesená",J505,0)</f>
        <v>0</v>
      </c>
      <c r="BH505" s="228">
        <f>IF(N505="sníž. přenesená",J505,0)</f>
        <v>0</v>
      </c>
      <c r="BI505" s="228">
        <f>IF(N505="nulová",J505,0)</f>
        <v>0</v>
      </c>
      <c r="BJ505" s="15" t="s">
        <v>79</v>
      </c>
      <c r="BK505" s="228">
        <f>ROUND(I505*H505,2)</f>
        <v>0</v>
      </c>
      <c r="BL505" s="15" t="s">
        <v>146</v>
      </c>
      <c r="BM505" s="227" t="s">
        <v>1094</v>
      </c>
    </row>
    <row r="506" s="12" customFormat="1">
      <c r="B506" s="229"/>
      <c r="C506" s="230"/>
      <c r="D506" s="231" t="s">
        <v>148</v>
      </c>
      <c r="E506" s="232" t="s">
        <v>1</v>
      </c>
      <c r="F506" s="233" t="s">
        <v>92</v>
      </c>
      <c r="G506" s="230"/>
      <c r="H506" s="234">
        <v>62.454999999999998</v>
      </c>
      <c r="I506" s="235"/>
      <c r="J506" s="230"/>
      <c r="K506" s="230"/>
      <c r="L506" s="236"/>
      <c r="M506" s="237"/>
      <c r="N506" s="238"/>
      <c r="O506" s="238"/>
      <c r="P506" s="238"/>
      <c r="Q506" s="238"/>
      <c r="R506" s="238"/>
      <c r="S506" s="238"/>
      <c r="T506" s="239"/>
      <c r="AT506" s="240" t="s">
        <v>148</v>
      </c>
      <c r="AU506" s="240" t="s">
        <v>83</v>
      </c>
      <c r="AV506" s="12" t="s">
        <v>83</v>
      </c>
      <c r="AW506" s="12" t="s">
        <v>31</v>
      </c>
      <c r="AX506" s="12" t="s">
        <v>79</v>
      </c>
      <c r="AY506" s="240" t="s">
        <v>139</v>
      </c>
    </row>
    <row r="507" s="1" customFormat="1" ht="24" customHeight="1">
      <c r="B507" s="36"/>
      <c r="C507" s="216" t="s">
        <v>1095</v>
      </c>
      <c r="D507" s="216" t="s">
        <v>141</v>
      </c>
      <c r="E507" s="217" t="s">
        <v>1096</v>
      </c>
      <c r="F507" s="218" t="s">
        <v>1097</v>
      </c>
      <c r="G507" s="219" t="s">
        <v>180</v>
      </c>
      <c r="H507" s="220">
        <v>6.5999999999999996</v>
      </c>
      <c r="I507" s="221"/>
      <c r="J507" s="222">
        <f>ROUND(I507*H507,2)</f>
        <v>0</v>
      </c>
      <c r="K507" s="218" t="s">
        <v>145</v>
      </c>
      <c r="L507" s="41"/>
      <c r="M507" s="223" t="s">
        <v>1</v>
      </c>
      <c r="N507" s="224" t="s">
        <v>39</v>
      </c>
      <c r="O507" s="84"/>
      <c r="P507" s="225">
        <f>O507*H507</f>
        <v>0</v>
      </c>
      <c r="Q507" s="225">
        <v>0.00040000000000000002</v>
      </c>
      <c r="R507" s="225">
        <f>Q507*H507</f>
        <v>0.00264</v>
      </c>
      <c r="S507" s="225">
        <v>0</v>
      </c>
      <c r="T507" s="226">
        <f>S507*H507</f>
        <v>0</v>
      </c>
      <c r="AR507" s="227" t="s">
        <v>146</v>
      </c>
      <c r="AT507" s="227" t="s">
        <v>141</v>
      </c>
      <c r="AU507" s="227" t="s">
        <v>83</v>
      </c>
      <c r="AY507" s="15" t="s">
        <v>139</v>
      </c>
      <c r="BE507" s="228">
        <f>IF(N507="základní",J507,0)</f>
        <v>0</v>
      </c>
      <c r="BF507" s="228">
        <f>IF(N507="snížená",J507,0)</f>
        <v>0</v>
      </c>
      <c r="BG507" s="228">
        <f>IF(N507="zákl. přenesená",J507,0)</f>
        <v>0</v>
      </c>
      <c r="BH507" s="228">
        <f>IF(N507="sníž. přenesená",J507,0)</f>
        <v>0</v>
      </c>
      <c r="BI507" s="228">
        <f>IF(N507="nulová",J507,0)</f>
        <v>0</v>
      </c>
      <c r="BJ507" s="15" t="s">
        <v>79</v>
      </c>
      <c r="BK507" s="228">
        <f>ROUND(I507*H507,2)</f>
        <v>0</v>
      </c>
      <c r="BL507" s="15" t="s">
        <v>146</v>
      </c>
      <c r="BM507" s="227" t="s">
        <v>1098</v>
      </c>
    </row>
    <row r="508" s="12" customFormat="1">
      <c r="B508" s="229"/>
      <c r="C508" s="230"/>
      <c r="D508" s="231" t="s">
        <v>148</v>
      </c>
      <c r="E508" s="232" t="s">
        <v>1</v>
      </c>
      <c r="F508" s="233" t="s">
        <v>1099</v>
      </c>
      <c r="G508" s="230"/>
      <c r="H508" s="234">
        <v>6.5999999999999996</v>
      </c>
      <c r="I508" s="235"/>
      <c r="J508" s="230"/>
      <c r="K508" s="230"/>
      <c r="L508" s="236"/>
      <c r="M508" s="237"/>
      <c r="N508" s="238"/>
      <c r="O508" s="238"/>
      <c r="P508" s="238"/>
      <c r="Q508" s="238"/>
      <c r="R508" s="238"/>
      <c r="S508" s="238"/>
      <c r="T508" s="239"/>
      <c r="AT508" s="240" t="s">
        <v>148</v>
      </c>
      <c r="AU508" s="240" t="s">
        <v>83</v>
      </c>
      <c r="AV508" s="12" t="s">
        <v>83</v>
      </c>
      <c r="AW508" s="12" t="s">
        <v>31</v>
      </c>
      <c r="AX508" s="12" t="s">
        <v>79</v>
      </c>
      <c r="AY508" s="240" t="s">
        <v>139</v>
      </c>
    </row>
    <row r="509" s="1" customFormat="1" ht="48" customHeight="1">
      <c r="B509" s="36"/>
      <c r="C509" s="216" t="s">
        <v>1100</v>
      </c>
      <c r="D509" s="216" t="s">
        <v>141</v>
      </c>
      <c r="E509" s="217" t="s">
        <v>1101</v>
      </c>
      <c r="F509" s="218" t="s">
        <v>1102</v>
      </c>
      <c r="G509" s="219" t="s">
        <v>162</v>
      </c>
      <c r="H509" s="220">
        <v>0.26800000000000002</v>
      </c>
      <c r="I509" s="221"/>
      <c r="J509" s="222">
        <f>ROUND(I509*H509,2)</f>
        <v>0</v>
      </c>
      <c r="K509" s="218" t="s">
        <v>145</v>
      </c>
      <c r="L509" s="41"/>
      <c r="M509" s="223" t="s">
        <v>1</v>
      </c>
      <c r="N509" s="224" t="s">
        <v>39</v>
      </c>
      <c r="O509" s="84"/>
      <c r="P509" s="225">
        <f>O509*H509</f>
        <v>0</v>
      </c>
      <c r="Q509" s="225">
        <v>0</v>
      </c>
      <c r="R509" s="225">
        <f>Q509*H509</f>
        <v>0</v>
      </c>
      <c r="S509" s="225">
        <v>0</v>
      </c>
      <c r="T509" s="226">
        <f>S509*H509</f>
        <v>0</v>
      </c>
      <c r="AR509" s="227" t="s">
        <v>146</v>
      </c>
      <c r="AT509" s="227" t="s">
        <v>141</v>
      </c>
      <c r="AU509" s="227" t="s">
        <v>83</v>
      </c>
      <c r="AY509" s="15" t="s">
        <v>139</v>
      </c>
      <c r="BE509" s="228">
        <f>IF(N509="základní",J509,0)</f>
        <v>0</v>
      </c>
      <c r="BF509" s="228">
        <f>IF(N509="snížená",J509,0)</f>
        <v>0</v>
      </c>
      <c r="BG509" s="228">
        <f>IF(N509="zákl. přenesená",J509,0)</f>
        <v>0</v>
      </c>
      <c r="BH509" s="228">
        <f>IF(N509="sníž. přenesená",J509,0)</f>
        <v>0</v>
      </c>
      <c r="BI509" s="228">
        <f>IF(N509="nulová",J509,0)</f>
        <v>0</v>
      </c>
      <c r="BJ509" s="15" t="s">
        <v>79</v>
      </c>
      <c r="BK509" s="228">
        <f>ROUND(I509*H509,2)</f>
        <v>0</v>
      </c>
      <c r="BL509" s="15" t="s">
        <v>146</v>
      </c>
      <c r="BM509" s="227" t="s">
        <v>1103</v>
      </c>
    </row>
    <row r="510" s="11" customFormat="1" ht="22.8" customHeight="1">
      <c r="B510" s="200"/>
      <c r="C510" s="201"/>
      <c r="D510" s="202" t="s">
        <v>73</v>
      </c>
      <c r="E510" s="214" t="s">
        <v>1104</v>
      </c>
      <c r="F510" s="214" t="s">
        <v>1105</v>
      </c>
      <c r="G510" s="201"/>
      <c r="H510" s="201"/>
      <c r="I510" s="204"/>
      <c r="J510" s="215">
        <f>BK510</f>
        <v>0</v>
      </c>
      <c r="K510" s="201"/>
      <c r="L510" s="206"/>
      <c r="M510" s="207"/>
      <c r="N510" s="208"/>
      <c r="O510" s="208"/>
      <c r="P510" s="209">
        <f>SUM(P511:P523)</f>
        <v>0</v>
      </c>
      <c r="Q510" s="208"/>
      <c r="R510" s="209">
        <f>SUM(R511:R523)</f>
        <v>0.0042626400000000007</v>
      </c>
      <c r="S510" s="208"/>
      <c r="T510" s="210">
        <f>SUM(T511:T523)</f>
        <v>0.00216</v>
      </c>
      <c r="AR510" s="211" t="s">
        <v>83</v>
      </c>
      <c r="AT510" s="212" t="s">
        <v>73</v>
      </c>
      <c r="AU510" s="212" t="s">
        <v>79</v>
      </c>
      <c r="AY510" s="211" t="s">
        <v>139</v>
      </c>
      <c r="BK510" s="213">
        <f>SUM(BK511:BK523)</f>
        <v>0</v>
      </c>
    </row>
    <row r="511" s="1" customFormat="1" ht="36" customHeight="1">
      <c r="B511" s="36"/>
      <c r="C511" s="216" t="s">
        <v>1106</v>
      </c>
      <c r="D511" s="216" t="s">
        <v>141</v>
      </c>
      <c r="E511" s="217" t="s">
        <v>1107</v>
      </c>
      <c r="F511" s="218" t="s">
        <v>1108</v>
      </c>
      <c r="G511" s="219" t="s">
        <v>201</v>
      </c>
      <c r="H511" s="220">
        <v>0.71999999999999997</v>
      </c>
      <c r="I511" s="221"/>
      <c r="J511" s="222">
        <f>ROUND(I511*H511,2)</f>
        <v>0</v>
      </c>
      <c r="K511" s="218" t="s">
        <v>145</v>
      </c>
      <c r="L511" s="41"/>
      <c r="M511" s="223" t="s">
        <v>1</v>
      </c>
      <c r="N511" s="224" t="s">
        <v>39</v>
      </c>
      <c r="O511" s="84"/>
      <c r="P511" s="225">
        <f>O511*H511</f>
        <v>0</v>
      </c>
      <c r="Q511" s="225">
        <v>0.00035</v>
      </c>
      <c r="R511" s="225">
        <f>Q511*H511</f>
        <v>0.000252</v>
      </c>
      <c r="S511" s="225">
        <v>0.0030000000000000001</v>
      </c>
      <c r="T511" s="226">
        <f>S511*H511</f>
        <v>0.00216</v>
      </c>
      <c r="AR511" s="227" t="s">
        <v>146</v>
      </c>
      <c r="AT511" s="227" t="s">
        <v>141</v>
      </c>
      <c r="AU511" s="227" t="s">
        <v>83</v>
      </c>
      <c r="AY511" s="15" t="s">
        <v>139</v>
      </c>
      <c r="BE511" s="228">
        <f>IF(N511="základní",J511,0)</f>
        <v>0</v>
      </c>
      <c r="BF511" s="228">
        <f>IF(N511="snížená",J511,0)</f>
        <v>0</v>
      </c>
      <c r="BG511" s="228">
        <f>IF(N511="zákl. přenesená",J511,0)</f>
        <v>0</v>
      </c>
      <c r="BH511" s="228">
        <f>IF(N511="sníž. přenesená",J511,0)</f>
        <v>0</v>
      </c>
      <c r="BI511" s="228">
        <f>IF(N511="nulová",J511,0)</f>
        <v>0</v>
      </c>
      <c r="BJ511" s="15" t="s">
        <v>79</v>
      </c>
      <c r="BK511" s="228">
        <f>ROUND(I511*H511,2)</f>
        <v>0</v>
      </c>
      <c r="BL511" s="15" t="s">
        <v>146</v>
      </c>
      <c r="BM511" s="227" t="s">
        <v>1109</v>
      </c>
    </row>
    <row r="512" s="12" customFormat="1">
      <c r="B512" s="229"/>
      <c r="C512" s="230"/>
      <c r="D512" s="231" t="s">
        <v>148</v>
      </c>
      <c r="E512" s="232" t="s">
        <v>1</v>
      </c>
      <c r="F512" s="233" t="s">
        <v>1110</v>
      </c>
      <c r="G512" s="230"/>
      <c r="H512" s="234">
        <v>0.71999999999999997</v>
      </c>
      <c r="I512" s="235"/>
      <c r="J512" s="230"/>
      <c r="K512" s="230"/>
      <c r="L512" s="236"/>
      <c r="M512" s="237"/>
      <c r="N512" s="238"/>
      <c r="O512" s="238"/>
      <c r="P512" s="238"/>
      <c r="Q512" s="238"/>
      <c r="R512" s="238"/>
      <c r="S512" s="238"/>
      <c r="T512" s="239"/>
      <c r="AT512" s="240" t="s">
        <v>148</v>
      </c>
      <c r="AU512" s="240" t="s">
        <v>83</v>
      </c>
      <c r="AV512" s="12" t="s">
        <v>83</v>
      </c>
      <c r="AW512" s="12" t="s">
        <v>31</v>
      </c>
      <c r="AX512" s="12" t="s">
        <v>79</v>
      </c>
      <c r="AY512" s="240" t="s">
        <v>139</v>
      </c>
    </row>
    <row r="513" s="1" customFormat="1" ht="16.5" customHeight="1">
      <c r="B513" s="36"/>
      <c r="C513" s="241" t="s">
        <v>1111</v>
      </c>
      <c r="D513" s="241" t="s">
        <v>159</v>
      </c>
      <c r="E513" s="242" t="s">
        <v>1112</v>
      </c>
      <c r="F513" s="243" t="s">
        <v>1113</v>
      </c>
      <c r="G513" s="244" t="s">
        <v>170</v>
      </c>
      <c r="H513" s="245">
        <v>1.0800000000000001</v>
      </c>
      <c r="I513" s="246"/>
      <c r="J513" s="247">
        <f>ROUND(I513*H513,2)</f>
        <v>0</v>
      </c>
      <c r="K513" s="243" t="s">
        <v>145</v>
      </c>
      <c r="L513" s="248"/>
      <c r="M513" s="249" t="s">
        <v>1</v>
      </c>
      <c r="N513" s="250" t="s">
        <v>39</v>
      </c>
      <c r="O513" s="84"/>
      <c r="P513" s="225">
        <f>O513*H513</f>
        <v>0</v>
      </c>
      <c r="Q513" s="225">
        <v>0.0028300000000000001</v>
      </c>
      <c r="R513" s="225">
        <f>Q513*H513</f>
        <v>0.0030564000000000003</v>
      </c>
      <c r="S513" s="225">
        <v>0</v>
      </c>
      <c r="T513" s="226">
        <f>S513*H513</f>
        <v>0</v>
      </c>
      <c r="AR513" s="227" t="s">
        <v>313</v>
      </c>
      <c r="AT513" s="227" t="s">
        <v>159</v>
      </c>
      <c r="AU513" s="227" t="s">
        <v>83</v>
      </c>
      <c r="AY513" s="15" t="s">
        <v>139</v>
      </c>
      <c r="BE513" s="228">
        <f>IF(N513="základní",J513,0)</f>
        <v>0</v>
      </c>
      <c r="BF513" s="228">
        <f>IF(N513="snížená",J513,0)</f>
        <v>0</v>
      </c>
      <c r="BG513" s="228">
        <f>IF(N513="zákl. přenesená",J513,0)</f>
        <v>0</v>
      </c>
      <c r="BH513" s="228">
        <f>IF(N513="sníž. přenesená",J513,0)</f>
        <v>0</v>
      </c>
      <c r="BI513" s="228">
        <f>IF(N513="nulová",J513,0)</f>
        <v>0</v>
      </c>
      <c r="BJ513" s="15" t="s">
        <v>79</v>
      </c>
      <c r="BK513" s="228">
        <f>ROUND(I513*H513,2)</f>
        <v>0</v>
      </c>
      <c r="BL513" s="15" t="s">
        <v>146</v>
      </c>
      <c r="BM513" s="227" t="s">
        <v>1114</v>
      </c>
    </row>
    <row r="514" s="12" customFormat="1">
      <c r="B514" s="229"/>
      <c r="C514" s="230"/>
      <c r="D514" s="231" t="s">
        <v>148</v>
      </c>
      <c r="E514" s="230"/>
      <c r="F514" s="233" t="s">
        <v>1115</v>
      </c>
      <c r="G514" s="230"/>
      <c r="H514" s="234">
        <v>1.0800000000000001</v>
      </c>
      <c r="I514" s="235"/>
      <c r="J514" s="230"/>
      <c r="K514" s="230"/>
      <c r="L514" s="236"/>
      <c r="M514" s="237"/>
      <c r="N514" s="238"/>
      <c r="O514" s="238"/>
      <c r="P514" s="238"/>
      <c r="Q514" s="238"/>
      <c r="R514" s="238"/>
      <c r="S514" s="238"/>
      <c r="T514" s="239"/>
      <c r="AT514" s="240" t="s">
        <v>148</v>
      </c>
      <c r="AU514" s="240" t="s">
        <v>83</v>
      </c>
      <c r="AV514" s="12" t="s">
        <v>83</v>
      </c>
      <c r="AW514" s="12" t="s">
        <v>4</v>
      </c>
      <c r="AX514" s="12" t="s">
        <v>79</v>
      </c>
      <c r="AY514" s="240" t="s">
        <v>139</v>
      </c>
    </row>
    <row r="515" s="1" customFormat="1" ht="16.5" customHeight="1">
      <c r="B515" s="36"/>
      <c r="C515" s="216" t="s">
        <v>1116</v>
      </c>
      <c r="D515" s="216" t="s">
        <v>141</v>
      </c>
      <c r="E515" s="217" t="s">
        <v>1117</v>
      </c>
      <c r="F515" s="218" t="s">
        <v>1118</v>
      </c>
      <c r="G515" s="219" t="s">
        <v>180</v>
      </c>
      <c r="H515" s="220">
        <v>2.3999999999999999</v>
      </c>
      <c r="I515" s="221"/>
      <c r="J515" s="222">
        <f>ROUND(I515*H515,2)</f>
        <v>0</v>
      </c>
      <c r="K515" s="218" t="s">
        <v>145</v>
      </c>
      <c r="L515" s="41"/>
      <c r="M515" s="223" t="s">
        <v>1</v>
      </c>
      <c r="N515" s="224" t="s">
        <v>39</v>
      </c>
      <c r="O515" s="84"/>
      <c r="P515" s="225">
        <f>O515*H515</f>
        <v>0</v>
      </c>
      <c r="Q515" s="225">
        <v>1.0000000000000001E-05</v>
      </c>
      <c r="R515" s="225">
        <f>Q515*H515</f>
        <v>2.4000000000000001E-05</v>
      </c>
      <c r="S515" s="225">
        <v>0</v>
      </c>
      <c r="T515" s="226">
        <f>S515*H515</f>
        <v>0</v>
      </c>
      <c r="AR515" s="227" t="s">
        <v>146</v>
      </c>
      <c r="AT515" s="227" t="s">
        <v>141</v>
      </c>
      <c r="AU515" s="227" t="s">
        <v>83</v>
      </c>
      <c r="AY515" s="15" t="s">
        <v>139</v>
      </c>
      <c r="BE515" s="228">
        <f>IF(N515="základní",J515,0)</f>
        <v>0</v>
      </c>
      <c r="BF515" s="228">
        <f>IF(N515="snížená",J515,0)</f>
        <v>0</v>
      </c>
      <c r="BG515" s="228">
        <f>IF(N515="zákl. přenesená",J515,0)</f>
        <v>0</v>
      </c>
      <c r="BH515" s="228">
        <f>IF(N515="sníž. přenesená",J515,0)</f>
        <v>0</v>
      </c>
      <c r="BI515" s="228">
        <f>IF(N515="nulová",J515,0)</f>
        <v>0</v>
      </c>
      <c r="BJ515" s="15" t="s">
        <v>79</v>
      </c>
      <c r="BK515" s="228">
        <f>ROUND(I515*H515,2)</f>
        <v>0</v>
      </c>
      <c r="BL515" s="15" t="s">
        <v>146</v>
      </c>
      <c r="BM515" s="227" t="s">
        <v>1119</v>
      </c>
    </row>
    <row r="516" s="12" customFormat="1">
      <c r="B516" s="229"/>
      <c r="C516" s="230"/>
      <c r="D516" s="231" t="s">
        <v>148</v>
      </c>
      <c r="E516" s="232" t="s">
        <v>1</v>
      </c>
      <c r="F516" s="233" t="s">
        <v>1120</v>
      </c>
      <c r="G516" s="230"/>
      <c r="H516" s="234">
        <v>2.3999999999999999</v>
      </c>
      <c r="I516" s="235"/>
      <c r="J516" s="230"/>
      <c r="K516" s="230"/>
      <c r="L516" s="236"/>
      <c r="M516" s="237"/>
      <c r="N516" s="238"/>
      <c r="O516" s="238"/>
      <c r="P516" s="238"/>
      <c r="Q516" s="238"/>
      <c r="R516" s="238"/>
      <c r="S516" s="238"/>
      <c r="T516" s="239"/>
      <c r="AT516" s="240" t="s">
        <v>148</v>
      </c>
      <c r="AU516" s="240" t="s">
        <v>83</v>
      </c>
      <c r="AV516" s="12" t="s">
        <v>83</v>
      </c>
      <c r="AW516" s="12" t="s">
        <v>31</v>
      </c>
      <c r="AX516" s="12" t="s">
        <v>79</v>
      </c>
      <c r="AY516" s="240" t="s">
        <v>139</v>
      </c>
    </row>
    <row r="517" s="1" customFormat="1" ht="16.5" customHeight="1">
      <c r="B517" s="36"/>
      <c r="C517" s="241" t="s">
        <v>1121</v>
      </c>
      <c r="D517" s="241" t="s">
        <v>159</v>
      </c>
      <c r="E517" s="242" t="s">
        <v>1122</v>
      </c>
      <c r="F517" s="243" t="s">
        <v>1123</v>
      </c>
      <c r="G517" s="244" t="s">
        <v>180</v>
      </c>
      <c r="H517" s="245">
        <v>2.448</v>
      </c>
      <c r="I517" s="246"/>
      <c r="J517" s="247">
        <f>ROUND(I517*H517,2)</f>
        <v>0</v>
      </c>
      <c r="K517" s="243" t="s">
        <v>145</v>
      </c>
      <c r="L517" s="248"/>
      <c r="M517" s="249" t="s">
        <v>1</v>
      </c>
      <c r="N517" s="250" t="s">
        <v>39</v>
      </c>
      <c r="O517" s="84"/>
      <c r="P517" s="225">
        <f>O517*H517</f>
        <v>0</v>
      </c>
      <c r="Q517" s="225">
        <v>0.00022000000000000001</v>
      </c>
      <c r="R517" s="225">
        <f>Q517*H517</f>
        <v>0.00053855999999999999</v>
      </c>
      <c r="S517" s="225">
        <v>0</v>
      </c>
      <c r="T517" s="226">
        <f>S517*H517</f>
        <v>0</v>
      </c>
      <c r="AR517" s="227" t="s">
        <v>313</v>
      </c>
      <c r="AT517" s="227" t="s">
        <v>159</v>
      </c>
      <c r="AU517" s="227" t="s">
        <v>83</v>
      </c>
      <c r="AY517" s="15" t="s">
        <v>139</v>
      </c>
      <c r="BE517" s="228">
        <f>IF(N517="základní",J517,0)</f>
        <v>0</v>
      </c>
      <c r="BF517" s="228">
        <f>IF(N517="snížená",J517,0)</f>
        <v>0</v>
      </c>
      <c r="BG517" s="228">
        <f>IF(N517="zákl. přenesená",J517,0)</f>
        <v>0</v>
      </c>
      <c r="BH517" s="228">
        <f>IF(N517="sníž. přenesená",J517,0)</f>
        <v>0</v>
      </c>
      <c r="BI517" s="228">
        <f>IF(N517="nulová",J517,0)</f>
        <v>0</v>
      </c>
      <c r="BJ517" s="15" t="s">
        <v>79</v>
      </c>
      <c r="BK517" s="228">
        <f>ROUND(I517*H517,2)</f>
        <v>0</v>
      </c>
      <c r="BL517" s="15" t="s">
        <v>146</v>
      </c>
      <c r="BM517" s="227" t="s">
        <v>1124</v>
      </c>
    </row>
    <row r="518" s="12" customFormat="1">
      <c r="B518" s="229"/>
      <c r="C518" s="230"/>
      <c r="D518" s="231" t="s">
        <v>148</v>
      </c>
      <c r="E518" s="230"/>
      <c r="F518" s="233" t="s">
        <v>1125</v>
      </c>
      <c r="G518" s="230"/>
      <c r="H518" s="234">
        <v>2.448</v>
      </c>
      <c r="I518" s="235"/>
      <c r="J518" s="230"/>
      <c r="K518" s="230"/>
      <c r="L518" s="236"/>
      <c r="M518" s="237"/>
      <c r="N518" s="238"/>
      <c r="O518" s="238"/>
      <c r="P518" s="238"/>
      <c r="Q518" s="238"/>
      <c r="R518" s="238"/>
      <c r="S518" s="238"/>
      <c r="T518" s="239"/>
      <c r="AT518" s="240" t="s">
        <v>148</v>
      </c>
      <c r="AU518" s="240" t="s">
        <v>83</v>
      </c>
      <c r="AV518" s="12" t="s">
        <v>83</v>
      </c>
      <c r="AW518" s="12" t="s">
        <v>4</v>
      </c>
      <c r="AX518" s="12" t="s">
        <v>79</v>
      </c>
      <c r="AY518" s="240" t="s">
        <v>139</v>
      </c>
    </row>
    <row r="519" s="1" customFormat="1" ht="16.5" customHeight="1">
      <c r="B519" s="36"/>
      <c r="C519" s="216" t="s">
        <v>1126</v>
      </c>
      <c r="D519" s="216" t="s">
        <v>141</v>
      </c>
      <c r="E519" s="217" t="s">
        <v>1127</v>
      </c>
      <c r="F519" s="218" t="s">
        <v>1128</v>
      </c>
      <c r="G519" s="219" t="s">
        <v>180</v>
      </c>
      <c r="H519" s="220">
        <v>2.3999999999999999</v>
      </c>
      <c r="I519" s="221"/>
      <c r="J519" s="222">
        <f>ROUND(I519*H519,2)</f>
        <v>0</v>
      </c>
      <c r="K519" s="218" t="s">
        <v>145</v>
      </c>
      <c r="L519" s="41"/>
      <c r="M519" s="223" t="s">
        <v>1</v>
      </c>
      <c r="N519" s="224" t="s">
        <v>39</v>
      </c>
      <c r="O519" s="84"/>
      <c r="P519" s="225">
        <f>O519*H519</f>
        <v>0</v>
      </c>
      <c r="Q519" s="225">
        <v>0</v>
      </c>
      <c r="R519" s="225">
        <f>Q519*H519</f>
        <v>0</v>
      </c>
      <c r="S519" s="225">
        <v>0</v>
      </c>
      <c r="T519" s="226">
        <f>S519*H519</f>
        <v>0</v>
      </c>
      <c r="AR519" s="227" t="s">
        <v>146</v>
      </c>
      <c r="AT519" s="227" t="s">
        <v>141</v>
      </c>
      <c r="AU519" s="227" t="s">
        <v>83</v>
      </c>
      <c r="AY519" s="15" t="s">
        <v>139</v>
      </c>
      <c r="BE519" s="228">
        <f>IF(N519="základní",J519,0)</f>
        <v>0</v>
      </c>
      <c r="BF519" s="228">
        <f>IF(N519="snížená",J519,0)</f>
        <v>0</v>
      </c>
      <c r="BG519" s="228">
        <f>IF(N519="zákl. přenesená",J519,0)</f>
        <v>0</v>
      </c>
      <c r="BH519" s="228">
        <f>IF(N519="sníž. přenesená",J519,0)</f>
        <v>0</v>
      </c>
      <c r="BI519" s="228">
        <f>IF(N519="nulová",J519,0)</f>
        <v>0</v>
      </c>
      <c r="BJ519" s="15" t="s">
        <v>79</v>
      </c>
      <c r="BK519" s="228">
        <f>ROUND(I519*H519,2)</f>
        <v>0</v>
      </c>
      <c r="BL519" s="15" t="s">
        <v>146</v>
      </c>
      <c r="BM519" s="227" t="s">
        <v>1129</v>
      </c>
    </row>
    <row r="520" s="12" customFormat="1">
      <c r="B520" s="229"/>
      <c r="C520" s="230"/>
      <c r="D520" s="231" t="s">
        <v>148</v>
      </c>
      <c r="E520" s="232" t="s">
        <v>1</v>
      </c>
      <c r="F520" s="233" t="s">
        <v>1130</v>
      </c>
      <c r="G520" s="230"/>
      <c r="H520" s="234">
        <v>2.3999999999999999</v>
      </c>
      <c r="I520" s="235"/>
      <c r="J520" s="230"/>
      <c r="K520" s="230"/>
      <c r="L520" s="236"/>
      <c r="M520" s="237"/>
      <c r="N520" s="238"/>
      <c r="O520" s="238"/>
      <c r="P520" s="238"/>
      <c r="Q520" s="238"/>
      <c r="R520" s="238"/>
      <c r="S520" s="238"/>
      <c r="T520" s="239"/>
      <c r="AT520" s="240" t="s">
        <v>148</v>
      </c>
      <c r="AU520" s="240" t="s">
        <v>83</v>
      </c>
      <c r="AV520" s="12" t="s">
        <v>83</v>
      </c>
      <c r="AW520" s="12" t="s">
        <v>31</v>
      </c>
      <c r="AX520" s="12" t="s">
        <v>79</v>
      </c>
      <c r="AY520" s="240" t="s">
        <v>139</v>
      </c>
    </row>
    <row r="521" s="1" customFormat="1" ht="16.5" customHeight="1">
      <c r="B521" s="36"/>
      <c r="C521" s="241" t="s">
        <v>1131</v>
      </c>
      <c r="D521" s="241" t="s">
        <v>159</v>
      </c>
      <c r="E521" s="242" t="s">
        <v>1132</v>
      </c>
      <c r="F521" s="243" t="s">
        <v>1133</v>
      </c>
      <c r="G521" s="244" t="s">
        <v>180</v>
      </c>
      <c r="H521" s="245">
        <v>2.448</v>
      </c>
      <c r="I521" s="246"/>
      <c r="J521" s="247">
        <f>ROUND(I521*H521,2)</f>
        <v>0</v>
      </c>
      <c r="K521" s="243" t="s">
        <v>145</v>
      </c>
      <c r="L521" s="248"/>
      <c r="M521" s="249" t="s">
        <v>1</v>
      </c>
      <c r="N521" s="250" t="s">
        <v>39</v>
      </c>
      <c r="O521" s="84"/>
      <c r="P521" s="225">
        <f>O521*H521</f>
        <v>0</v>
      </c>
      <c r="Q521" s="225">
        <v>0.00016000000000000001</v>
      </c>
      <c r="R521" s="225">
        <f>Q521*H521</f>
        <v>0.00039168000000000004</v>
      </c>
      <c r="S521" s="225">
        <v>0</v>
      </c>
      <c r="T521" s="226">
        <f>S521*H521</f>
        <v>0</v>
      </c>
      <c r="AR521" s="227" t="s">
        <v>313</v>
      </c>
      <c r="AT521" s="227" t="s">
        <v>159</v>
      </c>
      <c r="AU521" s="227" t="s">
        <v>83</v>
      </c>
      <c r="AY521" s="15" t="s">
        <v>139</v>
      </c>
      <c r="BE521" s="228">
        <f>IF(N521="základní",J521,0)</f>
        <v>0</v>
      </c>
      <c r="BF521" s="228">
        <f>IF(N521="snížená",J521,0)</f>
        <v>0</v>
      </c>
      <c r="BG521" s="228">
        <f>IF(N521="zákl. přenesená",J521,0)</f>
        <v>0</v>
      </c>
      <c r="BH521" s="228">
        <f>IF(N521="sníž. přenesená",J521,0)</f>
        <v>0</v>
      </c>
      <c r="BI521" s="228">
        <f>IF(N521="nulová",J521,0)</f>
        <v>0</v>
      </c>
      <c r="BJ521" s="15" t="s">
        <v>79</v>
      </c>
      <c r="BK521" s="228">
        <f>ROUND(I521*H521,2)</f>
        <v>0</v>
      </c>
      <c r="BL521" s="15" t="s">
        <v>146</v>
      </c>
      <c r="BM521" s="227" t="s">
        <v>1134</v>
      </c>
    </row>
    <row r="522" s="12" customFormat="1">
      <c r="B522" s="229"/>
      <c r="C522" s="230"/>
      <c r="D522" s="231" t="s">
        <v>148</v>
      </c>
      <c r="E522" s="230"/>
      <c r="F522" s="233" t="s">
        <v>1125</v>
      </c>
      <c r="G522" s="230"/>
      <c r="H522" s="234">
        <v>2.448</v>
      </c>
      <c r="I522" s="235"/>
      <c r="J522" s="230"/>
      <c r="K522" s="230"/>
      <c r="L522" s="236"/>
      <c r="M522" s="237"/>
      <c r="N522" s="238"/>
      <c r="O522" s="238"/>
      <c r="P522" s="238"/>
      <c r="Q522" s="238"/>
      <c r="R522" s="238"/>
      <c r="S522" s="238"/>
      <c r="T522" s="239"/>
      <c r="AT522" s="240" t="s">
        <v>148</v>
      </c>
      <c r="AU522" s="240" t="s">
        <v>83</v>
      </c>
      <c r="AV522" s="12" t="s">
        <v>83</v>
      </c>
      <c r="AW522" s="12" t="s">
        <v>4</v>
      </c>
      <c r="AX522" s="12" t="s">
        <v>79</v>
      </c>
      <c r="AY522" s="240" t="s">
        <v>139</v>
      </c>
    </row>
    <row r="523" s="1" customFormat="1" ht="48" customHeight="1">
      <c r="B523" s="36"/>
      <c r="C523" s="216" t="s">
        <v>1135</v>
      </c>
      <c r="D523" s="216" t="s">
        <v>141</v>
      </c>
      <c r="E523" s="217" t="s">
        <v>1136</v>
      </c>
      <c r="F523" s="218" t="s">
        <v>1137</v>
      </c>
      <c r="G523" s="219" t="s">
        <v>162</v>
      </c>
      <c r="H523" s="220">
        <v>0.0040000000000000001</v>
      </c>
      <c r="I523" s="221"/>
      <c r="J523" s="222">
        <f>ROUND(I523*H523,2)</f>
        <v>0</v>
      </c>
      <c r="K523" s="218" t="s">
        <v>145</v>
      </c>
      <c r="L523" s="41"/>
      <c r="M523" s="223" t="s">
        <v>1</v>
      </c>
      <c r="N523" s="224" t="s">
        <v>39</v>
      </c>
      <c r="O523" s="84"/>
      <c r="P523" s="225">
        <f>O523*H523</f>
        <v>0</v>
      </c>
      <c r="Q523" s="225">
        <v>0</v>
      </c>
      <c r="R523" s="225">
        <f>Q523*H523</f>
        <v>0</v>
      </c>
      <c r="S523" s="225">
        <v>0</v>
      </c>
      <c r="T523" s="226">
        <f>S523*H523</f>
        <v>0</v>
      </c>
      <c r="AR523" s="227" t="s">
        <v>146</v>
      </c>
      <c r="AT523" s="227" t="s">
        <v>141</v>
      </c>
      <c r="AU523" s="227" t="s">
        <v>83</v>
      </c>
      <c r="AY523" s="15" t="s">
        <v>139</v>
      </c>
      <c r="BE523" s="228">
        <f>IF(N523="základní",J523,0)</f>
        <v>0</v>
      </c>
      <c r="BF523" s="228">
        <f>IF(N523="snížená",J523,0)</f>
        <v>0</v>
      </c>
      <c r="BG523" s="228">
        <f>IF(N523="zákl. přenesená",J523,0)</f>
        <v>0</v>
      </c>
      <c r="BH523" s="228">
        <f>IF(N523="sníž. přenesená",J523,0)</f>
        <v>0</v>
      </c>
      <c r="BI523" s="228">
        <f>IF(N523="nulová",J523,0)</f>
        <v>0</v>
      </c>
      <c r="BJ523" s="15" t="s">
        <v>79</v>
      </c>
      <c r="BK523" s="228">
        <f>ROUND(I523*H523,2)</f>
        <v>0</v>
      </c>
      <c r="BL523" s="15" t="s">
        <v>146</v>
      </c>
      <c r="BM523" s="227" t="s">
        <v>1138</v>
      </c>
    </row>
    <row r="524" s="11" customFormat="1" ht="22.8" customHeight="1">
      <c r="B524" s="200"/>
      <c r="C524" s="201"/>
      <c r="D524" s="202" t="s">
        <v>73</v>
      </c>
      <c r="E524" s="214" t="s">
        <v>1139</v>
      </c>
      <c r="F524" s="214" t="s">
        <v>1140</v>
      </c>
      <c r="G524" s="201"/>
      <c r="H524" s="201"/>
      <c r="I524" s="204"/>
      <c r="J524" s="215">
        <f>BK524</f>
        <v>0</v>
      </c>
      <c r="K524" s="201"/>
      <c r="L524" s="206"/>
      <c r="M524" s="207"/>
      <c r="N524" s="208"/>
      <c r="O524" s="208"/>
      <c r="P524" s="209">
        <f>SUM(P525:P551)</f>
        <v>0</v>
      </c>
      <c r="Q524" s="208"/>
      <c r="R524" s="209">
        <f>SUM(R525:R551)</f>
        <v>0.65981884999999985</v>
      </c>
      <c r="S524" s="208"/>
      <c r="T524" s="210">
        <f>SUM(T525:T551)</f>
        <v>0</v>
      </c>
      <c r="AR524" s="211" t="s">
        <v>83</v>
      </c>
      <c r="AT524" s="212" t="s">
        <v>73</v>
      </c>
      <c r="AU524" s="212" t="s">
        <v>79</v>
      </c>
      <c r="AY524" s="211" t="s">
        <v>139</v>
      </c>
      <c r="BK524" s="213">
        <f>SUM(BK525:BK551)</f>
        <v>0</v>
      </c>
    </row>
    <row r="525" s="1" customFormat="1" ht="24" customHeight="1">
      <c r="B525" s="36"/>
      <c r="C525" s="216" t="s">
        <v>1141</v>
      </c>
      <c r="D525" s="216" t="s">
        <v>141</v>
      </c>
      <c r="E525" s="217" t="s">
        <v>1142</v>
      </c>
      <c r="F525" s="218" t="s">
        <v>1143</v>
      </c>
      <c r="G525" s="219" t="s">
        <v>170</v>
      </c>
      <c r="H525" s="220">
        <v>114.601</v>
      </c>
      <c r="I525" s="221"/>
      <c r="J525" s="222">
        <f>ROUND(I525*H525,2)</f>
        <v>0</v>
      </c>
      <c r="K525" s="218" t="s">
        <v>145</v>
      </c>
      <c r="L525" s="41"/>
      <c r="M525" s="223" t="s">
        <v>1</v>
      </c>
      <c r="N525" s="224" t="s">
        <v>39</v>
      </c>
      <c r="O525" s="84"/>
      <c r="P525" s="225">
        <f>O525*H525</f>
        <v>0</v>
      </c>
      <c r="Q525" s="225">
        <v>0</v>
      </c>
      <c r="R525" s="225">
        <f>Q525*H525</f>
        <v>0</v>
      </c>
      <c r="S525" s="225">
        <v>0</v>
      </c>
      <c r="T525" s="226">
        <f>S525*H525</f>
        <v>0</v>
      </c>
      <c r="AR525" s="227" t="s">
        <v>146</v>
      </c>
      <c r="AT525" s="227" t="s">
        <v>141</v>
      </c>
      <c r="AU525" s="227" t="s">
        <v>83</v>
      </c>
      <c r="AY525" s="15" t="s">
        <v>139</v>
      </c>
      <c r="BE525" s="228">
        <f>IF(N525="základní",J525,0)</f>
        <v>0</v>
      </c>
      <c r="BF525" s="228">
        <f>IF(N525="snížená",J525,0)</f>
        <v>0</v>
      </c>
      <c r="BG525" s="228">
        <f>IF(N525="zákl. přenesená",J525,0)</f>
        <v>0</v>
      </c>
      <c r="BH525" s="228">
        <f>IF(N525="sníž. přenesená",J525,0)</f>
        <v>0</v>
      </c>
      <c r="BI525" s="228">
        <f>IF(N525="nulová",J525,0)</f>
        <v>0</v>
      </c>
      <c r="BJ525" s="15" t="s">
        <v>79</v>
      </c>
      <c r="BK525" s="228">
        <f>ROUND(I525*H525,2)</f>
        <v>0</v>
      </c>
      <c r="BL525" s="15" t="s">
        <v>146</v>
      </c>
      <c r="BM525" s="227" t="s">
        <v>1144</v>
      </c>
    </row>
    <row r="526" s="12" customFormat="1">
      <c r="B526" s="229"/>
      <c r="C526" s="230"/>
      <c r="D526" s="231" t="s">
        <v>148</v>
      </c>
      <c r="E526" s="232" t="s">
        <v>1</v>
      </c>
      <c r="F526" s="233" t="s">
        <v>1145</v>
      </c>
      <c r="G526" s="230"/>
      <c r="H526" s="234">
        <v>27.114999999999998</v>
      </c>
      <c r="I526" s="235"/>
      <c r="J526" s="230"/>
      <c r="K526" s="230"/>
      <c r="L526" s="236"/>
      <c r="M526" s="237"/>
      <c r="N526" s="238"/>
      <c r="O526" s="238"/>
      <c r="P526" s="238"/>
      <c r="Q526" s="238"/>
      <c r="R526" s="238"/>
      <c r="S526" s="238"/>
      <c r="T526" s="239"/>
      <c r="AT526" s="240" t="s">
        <v>148</v>
      </c>
      <c r="AU526" s="240" t="s">
        <v>83</v>
      </c>
      <c r="AV526" s="12" t="s">
        <v>83</v>
      </c>
      <c r="AW526" s="12" t="s">
        <v>31</v>
      </c>
      <c r="AX526" s="12" t="s">
        <v>74</v>
      </c>
      <c r="AY526" s="240" t="s">
        <v>139</v>
      </c>
    </row>
    <row r="527" s="12" customFormat="1">
      <c r="B527" s="229"/>
      <c r="C527" s="230"/>
      <c r="D527" s="231" t="s">
        <v>148</v>
      </c>
      <c r="E527" s="232" t="s">
        <v>1</v>
      </c>
      <c r="F527" s="233" t="s">
        <v>1146</v>
      </c>
      <c r="G527" s="230"/>
      <c r="H527" s="234">
        <v>5.5999999999999996</v>
      </c>
      <c r="I527" s="235"/>
      <c r="J527" s="230"/>
      <c r="K527" s="230"/>
      <c r="L527" s="236"/>
      <c r="M527" s="237"/>
      <c r="N527" s="238"/>
      <c r="O527" s="238"/>
      <c r="P527" s="238"/>
      <c r="Q527" s="238"/>
      <c r="R527" s="238"/>
      <c r="S527" s="238"/>
      <c r="T527" s="239"/>
      <c r="AT527" s="240" t="s">
        <v>148</v>
      </c>
      <c r="AU527" s="240" t="s">
        <v>83</v>
      </c>
      <c r="AV527" s="12" t="s">
        <v>83</v>
      </c>
      <c r="AW527" s="12" t="s">
        <v>31</v>
      </c>
      <c r="AX527" s="12" t="s">
        <v>74</v>
      </c>
      <c r="AY527" s="240" t="s">
        <v>139</v>
      </c>
    </row>
    <row r="528" s="12" customFormat="1">
      <c r="B528" s="229"/>
      <c r="C528" s="230"/>
      <c r="D528" s="231" t="s">
        <v>148</v>
      </c>
      <c r="E528" s="232" t="s">
        <v>1</v>
      </c>
      <c r="F528" s="233" t="s">
        <v>1147</v>
      </c>
      <c r="G528" s="230"/>
      <c r="H528" s="234">
        <v>70.686000000000007</v>
      </c>
      <c r="I528" s="235"/>
      <c r="J528" s="230"/>
      <c r="K528" s="230"/>
      <c r="L528" s="236"/>
      <c r="M528" s="237"/>
      <c r="N528" s="238"/>
      <c r="O528" s="238"/>
      <c r="P528" s="238"/>
      <c r="Q528" s="238"/>
      <c r="R528" s="238"/>
      <c r="S528" s="238"/>
      <c r="T528" s="239"/>
      <c r="AT528" s="240" t="s">
        <v>148</v>
      </c>
      <c r="AU528" s="240" t="s">
        <v>83</v>
      </c>
      <c r="AV528" s="12" t="s">
        <v>83</v>
      </c>
      <c r="AW528" s="12" t="s">
        <v>31</v>
      </c>
      <c r="AX528" s="12" t="s">
        <v>74</v>
      </c>
      <c r="AY528" s="240" t="s">
        <v>139</v>
      </c>
    </row>
    <row r="529" s="12" customFormat="1">
      <c r="B529" s="229"/>
      <c r="C529" s="230"/>
      <c r="D529" s="231" t="s">
        <v>148</v>
      </c>
      <c r="E529" s="232" t="s">
        <v>1</v>
      </c>
      <c r="F529" s="233" t="s">
        <v>1148</v>
      </c>
      <c r="G529" s="230"/>
      <c r="H529" s="234">
        <v>11.199999999999999</v>
      </c>
      <c r="I529" s="235"/>
      <c r="J529" s="230"/>
      <c r="K529" s="230"/>
      <c r="L529" s="236"/>
      <c r="M529" s="237"/>
      <c r="N529" s="238"/>
      <c r="O529" s="238"/>
      <c r="P529" s="238"/>
      <c r="Q529" s="238"/>
      <c r="R529" s="238"/>
      <c r="S529" s="238"/>
      <c r="T529" s="239"/>
      <c r="AT529" s="240" t="s">
        <v>148</v>
      </c>
      <c r="AU529" s="240" t="s">
        <v>83</v>
      </c>
      <c r="AV529" s="12" t="s">
        <v>83</v>
      </c>
      <c r="AW529" s="12" t="s">
        <v>31</v>
      </c>
      <c r="AX529" s="12" t="s">
        <v>74</v>
      </c>
      <c r="AY529" s="240" t="s">
        <v>139</v>
      </c>
    </row>
    <row r="530" s="13" customFormat="1">
      <c r="B530" s="251"/>
      <c r="C530" s="252"/>
      <c r="D530" s="231" t="s">
        <v>148</v>
      </c>
      <c r="E530" s="253" t="s">
        <v>87</v>
      </c>
      <c r="F530" s="254" t="s">
        <v>176</v>
      </c>
      <c r="G530" s="252"/>
      <c r="H530" s="255">
        <v>114.601</v>
      </c>
      <c r="I530" s="256"/>
      <c r="J530" s="252"/>
      <c r="K530" s="252"/>
      <c r="L530" s="257"/>
      <c r="M530" s="258"/>
      <c r="N530" s="259"/>
      <c r="O530" s="259"/>
      <c r="P530" s="259"/>
      <c r="Q530" s="259"/>
      <c r="R530" s="259"/>
      <c r="S530" s="259"/>
      <c r="T530" s="260"/>
      <c r="AT530" s="261" t="s">
        <v>148</v>
      </c>
      <c r="AU530" s="261" t="s">
        <v>83</v>
      </c>
      <c r="AV530" s="13" t="s">
        <v>154</v>
      </c>
      <c r="AW530" s="13" t="s">
        <v>31</v>
      </c>
      <c r="AX530" s="13" t="s">
        <v>79</v>
      </c>
      <c r="AY530" s="261" t="s">
        <v>139</v>
      </c>
    </row>
    <row r="531" s="1" customFormat="1" ht="24" customHeight="1">
      <c r="B531" s="36"/>
      <c r="C531" s="216" t="s">
        <v>1149</v>
      </c>
      <c r="D531" s="216" t="s">
        <v>141</v>
      </c>
      <c r="E531" s="217" t="s">
        <v>1150</v>
      </c>
      <c r="F531" s="218" t="s">
        <v>1151</v>
      </c>
      <c r="G531" s="219" t="s">
        <v>170</v>
      </c>
      <c r="H531" s="220">
        <v>15.18</v>
      </c>
      <c r="I531" s="221"/>
      <c r="J531" s="222">
        <f>ROUND(I531*H531,2)</f>
        <v>0</v>
      </c>
      <c r="K531" s="218" t="s">
        <v>145</v>
      </c>
      <c r="L531" s="41"/>
      <c r="M531" s="223" t="s">
        <v>1</v>
      </c>
      <c r="N531" s="224" t="s">
        <v>39</v>
      </c>
      <c r="O531" s="84"/>
      <c r="P531" s="225">
        <f>O531*H531</f>
        <v>0</v>
      </c>
      <c r="Q531" s="225">
        <v>0.0015</v>
      </c>
      <c r="R531" s="225">
        <f>Q531*H531</f>
        <v>0.022769999999999999</v>
      </c>
      <c r="S531" s="225">
        <v>0</v>
      </c>
      <c r="T531" s="226">
        <f>S531*H531</f>
        <v>0</v>
      </c>
      <c r="AR531" s="227" t="s">
        <v>146</v>
      </c>
      <c r="AT531" s="227" t="s">
        <v>141</v>
      </c>
      <c r="AU531" s="227" t="s">
        <v>83</v>
      </c>
      <c r="AY531" s="15" t="s">
        <v>139</v>
      </c>
      <c r="BE531" s="228">
        <f>IF(N531="základní",J531,0)</f>
        <v>0</v>
      </c>
      <c r="BF531" s="228">
        <f>IF(N531="snížená",J531,0)</f>
        <v>0</v>
      </c>
      <c r="BG531" s="228">
        <f>IF(N531="zákl. přenesená",J531,0)</f>
        <v>0</v>
      </c>
      <c r="BH531" s="228">
        <f>IF(N531="sníž. přenesená",J531,0)</f>
        <v>0</v>
      </c>
      <c r="BI531" s="228">
        <f>IF(N531="nulová",J531,0)</f>
        <v>0</v>
      </c>
      <c r="BJ531" s="15" t="s">
        <v>79</v>
      </c>
      <c r="BK531" s="228">
        <f>ROUND(I531*H531,2)</f>
        <v>0</v>
      </c>
      <c r="BL531" s="15" t="s">
        <v>146</v>
      </c>
      <c r="BM531" s="227" t="s">
        <v>1152</v>
      </c>
    </row>
    <row r="532" s="12" customFormat="1">
      <c r="B532" s="229"/>
      <c r="C532" s="230"/>
      <c r="D532" s="231" t="s">
        <v>148</v>
      </c>
      <c r="E532" s="232" t="s">
        <v>1</v>
      </c>
      <c r="F532" s="233" t="s">
        <v>1153</v>
      </c>
      <c r="G532" s="230"/>
      <c r="H532" s="234">
        <v>15.18</v>
      </c>
      <c r="I532" s="235"/>
      <c r="J532" s="230"/>
      <c r="K532" s="230"/>
      <c r="L532" s="236"/>
      <c r="M532" s="237"/>
      <c r="N532" s="238"/>
      <c r="O532" s="238"/>
      <c r="P532" s="238"/>
      <c r="Q532" s="238"/>
      <c r="R532" s="238"/>
      <c r="S532" s="238"/>
      <c r="T532" s="239"/>
      <c r="AT532" s="240" t="s">
        <v>148</v>
      </c>
      <c r="AU532" s="240" t="s">
        <v>83</v>
      </c>
      <c r="AV532" s="12" t="s">
        <v>83</v>
      </c>
      <c r="AW532" s="12" t="s">
        <v>31</v>
      </c>
      <c r="AX532" s="12" t="s">
        <v>79</v>
      </c>
      <c r="AY532" s="240" t="s">
        <v>139</v>
      </c>
    </row>
    <row r="533" s="1" customFormat="1" ht="24" customHeight="1">
      <c r="B533" s="36"/>
      <c r="C533" s="216" t="s">
        <v>1154</v>
      </c>
      <c r="D533" s="216" t="s">
        <v>141</v>
      </c>
      <c r="E533" s="217" t="s">
        <v>1155</v>
      </c>
      <c r="F533" s="218" t="s">
        <v>1156</v>
      </c>
      <c r="G533" s="219" t="s">
        <v>201</v>
      </c>
      <c r="H533" s="220">
        <v>6.9000000000000004</v>
      </c>
      <c r="I533" s="221"/>
      <c r="J533" s="222">
        <f>ROUND(I533*H533,2)</f>
        <v>0</v>
      </c>
      <c r="K533" s="218" t="s">
        <v>145</v>
      </c>
      <c r="L533" s="41"/>
      <c r="M533" s="223" t="s">
        <v>1</v>
      </c>
      <c r="N533" s="224" t="s">
        <v>39</v>
      </c>
      <c r="O533" s="84"/>
      <c r="P533" s="225">
        <f>O533*H533</f>
        <v>0</v>
      </c>
      <c r="Q533" s="225">
        <v>0.00022000000000000001</v>
      </c>
      <c r="R533" s="225">
        <f>Q533*H533</f>
        <v>0.001518</v>
      </c>
      <c r="S533" s="225">
        <v>0</v>
      </c>
      <c r="T533" s="226">
        <f>S533*H533</f>
        <v>0</v>
      </c>
      <c r="AR533" s="227" t="s">
        <v>146</v>
      </c>
      <c r="AT533" s="227" t="s">
        <v>141</v>
      </c>
      <c r="AU533" s="227" t="s">
        <v>83</v>
      </c>
      <c r="AY533" s="15" t="s">
        <v>139</v>
      </c>
      <c r="BE533" s="228">
        <f>IF(N533="základní",J533,0)</f>
        <v>0</v>
      </c>
      <c r="BF533" s="228">
        <f>IF(N533="snížená",J533,0)</f>
        <v>0</v>
      </c>
      <c r="BG533" s="228">
        <f>IF(N533="zákl. přenesená",J533,0)</f>
        <v>0</v>
      </c>
      <c r="BH533" s="228">
        <f>IF(N533="sníž. přenesená",J533,0)</f>
        <v>0</v>
      </c>
      <c r="BI533" s="228">
        <f>IF(N533="nulová",J533,0)</f>
        <v>0</v>
      </c>
      <c r="BJ533" s="15" t="s">
        <v>79</v>
      </c>
      <c r="BK533" s="228">
        <f>ROUND(I533*H533,2)</f>
        <v>0</v>
      </c>
      <c r="BL533" s="15" t="s">
        <v>146</v>
      </c>
      <c r="BM533" s="227" t="s">
        <v>1157</v>
      </c>
    </row>
    <row r="534" s="12" customFormat="1">
      <c r="B534" s="229"/>
      <c r="C534" s="230"/>
      <c r="D534" s="231" t="s">
        <v>148</v>
      </c>
      <c r="E534" s="232" t="s">
        <v>1</v>
      </c>
      <c r="F534" s="233" t="s">
        <v>1158</v>
      </c>
      <c r="G534" s="230"/>
      <c r="H534" s="234">
        <v>6.9000000000000004</v>
      </c>
      <c r="I534" s="235"/>
      <c r="J534" s="230"/>
      <c r="K534" s="230"/>
      <c r="L534" s="236"/>
      <c r="M534" s="237"/>
      <c r="N534" s="238"/>
      <c r="O534" s="238"/>
      <c r="P534" s="238"/>
      <c r="Q534" s="238"/>
      <c r="R534" s="238"/>
      <c r="S534" s="238"/>
      <c r="T534" s="239"/>
      <c r="AT534" s="240" t="s">
        <v>148</v>
      </c>
      <c r="AU534" s="240" t="s">
        <v>83</v>
      </c>
      <c r="AV534" s="12" t="s">
        <v>83</v>
      </c>
      <c r="AW534" s="12" t="s">
        <v>31</v>
      </c>
      <c r="AX534" s="12" t="s">
        <v>79</v>
      </c>
      <c r="AY534" s="240" t="s">
        <v>139</v>
      </c>
    </row>
    <row r="535" s="1" customFormat="1" ht="36" customHeight="1">
      <c r="B535" s="36"/>
      <c r="C535" s="216" t="s">
        <v>1159</v>
      </c>
      <c r="D535" s="216" t="s">
        <v>141</v>
      </c>
      <c r="E535" s="217" t="s">
        <v>1160</v>
      </c>
      <c r="F535" s="218" t="s">
        <v>1161</v>
      </c>
      <c r="G535" s="219" t="s">
        <v>170</v>
      </c>
      <c r="H535" s="220">
        <v>114.601</v>
      </c>
      <c r="I535" s="221"/>
      <c r="J535" s="222">
        <f>ROUND(I535*H535,2)</f>
        <v>0</v>
      </c>
      <c r="K535" s="218" t="s">
        <v>145</v>
      </c>
      <c r="L535" s="41"/>
      <c r="M535" s="223" t="s">
        <v>1</v>
      </c>
      <c r="N535" s="224" t="s">
        <v>39</v>
      </c>
      <c r="O535" s="84"/>
      <c r="P535" s="225">
        <f>O535*H535</f>
        <v>0</v>
      </c>
      <c r="Q535" s="225">
        <v>0.0051999999999999998</v>
      </c>
      <c r="R535" s="225">
        <f>Q535*H535</f>
        <v>0.59592519999999993</v>
      </c>
      <c r="S535" s="225">
        <v>0</v>
      </c>
      <c r="T535" s="226">
        <f>S535*H535</f>
        <v>0</v>
      </c>
      <c r="AR535" s="227" t="s">
        <v>146</v>
      </c>
      <c r="AT535" s="227" t="s">
        <v>141</v>
      </c>
      <c r="AU535" s="227" t="s">
        <v>83</v>
      </c>
      <c r="AY535" s="15" t="s">
        <v>139</v>
      </c>
      <c r="BE535" s="228">
        <f>IF(N535="základní",J535,0)</f>
        <v>0</v>
      </c>
      <c r="BF535" s="228">
        <f>IF(N535="snížená",J535,0)</f>
        <v>0</v>
      </c>
      <c r="BG535" s="228">
        <f>IF(N535="zákl. přenesená",J535,0)</f>
        <v>0</v>
      </c>
      <c r="BH535" s="228">
        <f>IF(N535="sníž. přenesená",J535,0)</f>
        <v>0</v>
      </c>
      <c r="BI535" s="228">
        <f>IF(N535="nulová",J535,0)</f>
        <v>0</v>
      </c>
      <c r="BJ535" s="15" t="s">
        <v>79</v>
      </c>
      <c r="BK535" s="228">
        <f>ROUND(I535*H535,2)</f>
        <v>0</v>
      </c>
      <c r="BL535" s="15" t="s">
        <v>146</v>
      </c>
      <c r="BM535" s="227" t="s">
        <v>1162</v>
      </c>
    </row>
    <row r="536" s="12" customFormat="1">
      <c r="B536" s="229"/>
      <c r="C536" s="230"/>
      <c r="D536" s="231" t="s">
        <v>148</v>
      </c>
      <c r="E536" s="232" t="s">
        <v>1</v>
      </c>
      <c r="F536" s="233" t="s">
        <v>87</v>
      </c>
      <c r="G536" s="230"/>
      <c r="H536" s="234">
        <v>114.601</v>
      </c>
      <c r="I536" s="235"/>
      <c r="J536" s="230"/>
      <c r="K536" s="230"/>
      <c r="L536" s="236"/>
      <c r="M536" s="237"/>
      <c r="N536" s="238"/>
      <c r="O536" s="238"/>
      <c r="P536" s="238"/>
      <c r="Q536" s="238"/>
      <c r="R536" s="238"/>
      <c r="S536" s="238"/>
      <c r="T536" s="239"/>
      <c r="AT536" s="240" t="s">
        <v>148</v>
      </c>
      <c r="AU536" s="240" t="s">
        <v>83</v>
      </c>
      <c r="AV536" s="12" t="s">
        <v>83</v>
      </c>
      <c r="AW536" s="12" t="s">
        <v>31</v>
      </c>
      <c r="AX536" s="12" t="s">
        <v>79</v>
      </c>
      <c r="AY536" s="240" t="s">
        <v>139</v>
      </c>
    </row>
    <row r="537" s="1" customFormat="1" ht="16.5" customHeight="1">
      <c r="B537" s="36"/>
      <c r="C537" s="241" t="s">
        <v>1163</v>
      </c>
      <c r="D537" s="241" t="s">
        <v>159</v>
      </c>
      <c r="E537" s="242" t="s">
        <v>1164</v>
      </c>
      <c r="F537" s="243" t="s">
        <v>1080</v>
      </c>
      <c r="G537" s="244" t="s">
        <v>170</v>
      </c>
      <c r="H537" s="245">
        <v>120.331</v>
      </c>
      <c r="I537" s="246"/>
      <c r="J537" s="247">
        <f>ROUND(I537*H537,2)</f>
        <v>0</v>
      </c>
      <c r="K537" s="243" t="s">
        <v>1</v>
      </c>
      <c r="L537" s="248"/>
      <c r="M537" s="249" t="s">
        <v>1</v>
      </c>
      <c r="N537" s="250" t="s">
        <v>39</v>
      </c>
      <c r="O537" s="84"/>
      <c r="P537" s="225">
        <f>O537*H537</f>
        <v>0</v>
      </c>
      <c r="Q537" s="225">
        <v>0</v>
      </c>
      <c r="R537" s="225">
        <f>Q537*H537</f>
        <v>0</v>
      </c>
      <c r="S537" s="225">
        <v>0</v>
      </c>
      <c r="T537" s="226">
        <f>S537*H537</f>
        <v>0</v>
      </c>
      <c r="AR537" s="227" t="s">
        <v>313</v>
      </c>
      <c r="AT537" s="227" t="s">
        <v>159</v>
      </c>
      <c r="AU537" s="227" t="s">
        <v>83</v>
      </c>
      <c r="AY537" s="15" t="s">
        <v>139</v>
      </c>
      <c r="BE537" s="228">
        <f>IF(N537="základní",J537,0)</f>
        <v>0</v>
      </c>
      <c r="BF537" s="228">
        <f>IF(N537="snížená",J537,0)</f>
        <v>0</v>
      </c>
      <c r="BG537" s="228">
        <f>IF(N537="zákl. přenesená",J537,0)</f>
        <v>0</v>
      </c>
      <c r="BH537" s="228">
        <f>IF(N537="sníž. přenesená",J537,0)</f>
        <v>0</v>
      </c>
      <c r="BI537" s="228">
        <f>IF(N537="nulová",J537,0)</f>
        <v>0</v>
      </c>
      <c r="BJ537" s="15" t="s">
        <v>79</v>
      </c>
      <c r="BK537" s="228">
        <f>ROUND(I537*H537,2)</f>
        <v>0</v>
      </c>
      <c r="BL537" s="15" t="s">
        <v>146</v>
      </c>
      <c r="BM537" s="227" t="s">
        <v>1165</v>
      </c>
    </row>
    <row r="538" s="12" customFormat="1">
      <c r="B538" s="229"/>
      <c r="C538" s="230"/>
      <c r="D538" s="231" t="s">
        <v>148</v>
      </c>
      <c r="E538" s="232" t="s">
        <v>1</v>
      </c>
      <c r="F538" s="233" t="s">
        <v>87</v>
      </c>
      <c r="G538" s="230"/>
      <c r="H538" s="234">
        <v>114.601</v>
      </c>
      <c r="I538" s="235"/>
      <c r="J538" s="230"/>
      <c r="K538" s="230"/>
      <c r="L538" s="236"/>
      <c r="M538" s="237"/>
      <c r="N538" s="238"/>
      <c r="O538" s="238"/>
      <c r="P538" s="238"/>
      <c r="Q538" s="238"/>
      <c r="R538" s="238"/>
      <c r="S538" s="238"/>
      <c r="T538" s="239"/>
      <c r="AT538" s="240" t="s">
        <v>148</v>
      </c>
      <c r="AU538" s="240" t="s">
        <v>83</v>
      </c>
      <c r="AV538" s="12" t="s">
        <v>83</v>
      </c>
      <c r="AW538" s="12" t="s">
        <v>31</v>
      </c>
      <c r="AX538" s="12" t="s">
        <v>74</v>
      </c>
      <c r="AY538" s="240" t="s">
        <v>139</v>
      </c>
    </row>
    <row r="539" s="13" customFormat="1">
      <c r="B539" s="251"/>
      <c r="C539" s="252"/>
      <c r="D539" s="231" t="s">
        <v>148</v>
      </c>
      <c r="E539" s="253" t="s">
        <v>1</v>
      </c>
      <c r="F539" s="254" t="s">
        <v>221</v>
      </c>
      <c r="G539" s="252"/>
      <c r="H539" s="255">
        <v>114.601</v>
      </c>
      <c r="I539" s="256"/>
      <c r="J539" s="252"/>
      <c r="K539" s="252"/>
      <c r="L539" s="257"/>
      <c r="M539" s="258"/>
      <c r="N539" s="259"/>
      <c r="O539" s="259"/>
      <c r="P539" s="259"/>
      <c r="Q539" s="259"/>
      <c r="R539" s="259"/>
      <c r="S539" s="259"/>
      <c r="T539" s="260"/>
      <c r="AT539" s="261" t="s">
        <v>148</v>
      </c>
      <c r="AU539" s="261" t="s">
        <v>83</v>
      </c>
      <c r="AV539" s="13" t="s">
        <v>154</v>
      </c>
      <c r="AW539" s="13" t="s">
        <v>31</v>
      </c>
      <c r="AX539" s="13" t="s">
        <v>79</v>
      </c>
      <c r="AY539" s="261" t="s">
        <v>139</v>
      </c>
    </row>
    <row r="540" s="12" customFormat="1">
      <c r="B540" s="229"/>
      <c r="C540" s="230"/>
      <c r="D540" s="231" t="s">
        <v>148</v>
      </c>
      <c r="E540" s="230"/>
      <c r="F540" s="233" t="s">
        <v>1166</v>
      </c>
      <c r="G540" s="230"/>
      <c r="H540" s="234">
        <v>120.331</v>
      </c>
      <c r="I540" s="235"/>
      <c r="J540" s="230"/>
      <c r="K540" s="230"/>
      <c r="L540" s="236"/>
      <c r="M540" s="237"/>
      <c r="N540" s="238"/>
      <c r="O540" s="238"/>
      <c r="P540" s="238"/>
      <c r="Q540" s="238"/>
      <c r="R540" s="238"/>
      <c r="S540" s="238"/>
      <c r="T540" s="239"/>
      <c r="AT540" s="240" t="s">
        <v>148</v>
      </c>
      <c r="AU540" s="240" t="s">
        <v>83</v>
      </c>
      <c r="AV540" s="12" t="s">
        <v>83</v>
      </c>
      <c r="AW540" s="12" t="s">
        <v>4</v>
      </c>
      <c r="AX540" s="12" t="s">
        <v>79</v>
      </c>
      <c r="AY540" s="240" t="s">
        <v>139</v>
      </c>
    </row>
    <row r="541" s="1" customFormat="1" ht="24" customHeight="1">
      <c r="B541" s="36"/>
      <c r="C541" s="216" t="s">
        <v>1167</v>
      </c>
      <c r="D541" s="216" t="s">
        <v>141</v>
      </c>
      <c r="E541" s="217" t="s">
        <v>1168</v>
      </c>
      <c r="F541" s="218" t="s">
        <v>1169</v>
      </c>
      <c r="G541" s="219" t="s">
        <v>201</v>
      </c>
      <c r="H541" s="220">
        <v>2</v>
      </c>
      <c r="I541" s="221"/>
      <c r="J541" s="222">
        <f>ROUND(I541*H541,2)</f>
        <v>0</v>
      </c>
      <c r="K541" s="218" t="s">
        <v>145</v>
      </c>
      <c r="L541" s="41"/>
      <c r="M541" s="223" t="s">
        <v>1</v>
      </c>
      <c r="N541" s="224" t="s">
        <v>39</v>
      </c>
      <c r="O541" s="84"/>
      <c r="P541" s="225">
        <f>O541*H541</f>
        <v>0</v>
      </c>
      <c r="Q541" s="225">
        <v>0.00020000000000000001</v>
      </c>
      <c r="R541" s="225">
        <f>Q541*H541</f>
        <v>0.00040000000000000002</v>
      </c>
      <c r="S541" s="225">
        <v>0</v>
      </c>
      <c r="T541" s="226">
        <f>S541*H541</f>
        <v>0</v>
      </c>
      <c r="AR541" s="227" t="s">
        <v>146</v>
      </c>
      <c r="AT541" s="227" t="s">
        <v>141</v>
      </c>
      <c r="AU541" s="227" t="s">
        <v>83</v>
      </c>
      <c r="AY541" s="15" t="s">
        <v>139</v>
      </c>
      <c r="BE541" s="228">
        <f>IF(N541="základní",J541,0)</f>
        <v>0</v>
      </c>
      <c r="BF541" s="228">
        <f>IF(N541="snížená",J541,0)</f>
        <v>0</v>
      </c>
      <c r="BG541" s="228">
        <f>IF(N541="zákl. přenesená",J541,0)</f>
        <v>0</v>
      </c>
      <c r="BH541" s="228">
        <f>IF(N541="sníž. přenesená",J541,0)</f>
        <v>0</v>
      </c>
      <c r="BI541" s="228">
        <f>IF(N541="nulová",J541,0)</f>
        <v>0</v>
      </c>
      <c r="BJ541" s="15" t="s">
        <v>79</v>
      </c>
      <c r="BK541" s="228">
        <f>ROUND(I541*H541,2)</f>
        <v>0</v>
      </c>
      <c r="BL541" s="15" t="s">
        <v>146</v>
      </c>
      <c r="BM541" s="227" t="s">
        <v>1170</v>
      </c>
    </row>
    <row r="542" s="1" customFormat="1" ht="16.5" customHeight="1">
      <c r="B542" s="36"/>
      <c r="C542" s="241" t="s">
        <v>1171</v>
      </c>
      <c r="D542" s="241" t="s">
        <v>159</v>
      </c>
      <c r="E542" s="242" t="s">
        <v>1172</v>
      </c>
      <c r="F542" s="243" t="s">
        <v>1173</v>
      </c>
      <c r="G542" s="244" t="s">
        <v>201</v>
      </c>
      <c r="H542" s="245">
        <v>2</v>
      </c>
      <c r="I542" s="246"/>
      <c r="J542" s="247">
        <f>ROUND(I542*H542,2)</f>
        <v>0</v>
      </c>
      <c r="K542" s="243" t="s">
        <v>1</v>
      </c>
      <c r="L542" s="248"/>
      <c r="M542" s="249" t="s">
        <v>1</v>
      </c>
      <c r="N542" s="250" t="s">
        <v>39</v>
      </c>
      <c r="O542" s="84"/>
      <c r="P542" s="225">
        <f>O542*H542</f>
        <v>0</v>
      </c>
      <c r="Q542" s="225">
        <v>0</v>
      </c>
      <c r="R542" s="225">
        <f>Q542*H542</f>
        <v>0</v>
      </c>
      <c r="S542" s="225">
        <v>0</v>
      </c>
      <c r="T542" s="226">
        <f>S542*H542</f>
        <v>0</v>
      </c>
      <c r="AR542" s="227" t="s">
        <v>313</v>
      </c>
      <c r="AT542" s="227" t="s">
        <v>159</v>
      </c>
      <c r="AU542" s="227" t="s">
        <v>83</v>
      </c>
      <c r="AY542" s="15" t="s">
        <v>139</v>
      </c>
      <c r="BE542" s="228">
        <f>IF(N542="základní",J542,0)</f>
        <v>0</v>
      </c>
      <c r="BF542" s="228">
        <f>IF(N542="snížená",J542,0)</f>
        <v>0</v>
      </c>
      <c r="BG542" s="228">
        <f>IF(N542="zákl. přenesená",J542,0)</f>
        <v>0</v>
      </c>
      <c r="BH542" s="228">
        <f>IF(N542="sníž. přenesená",J542,0)</f>
        <v>0</v>
      </c>
      <c r="BI542" s="228">
        <f>IF(N542="nulová",J542,0)</f>
        <v>0</v>
      </c>
      <c r="BJ542" s="15" t="s">
        <v>79</v>
      </c>
      <c r="BK542" s="228">
        <f>ROUND(I542*H542,2)</f>
        <v>0</v>
      </c>
      <c r="BL542" s="15" t="s">
        <v>146</v>
      </c>
      <c r="BM542" s="227" t="s">
        <v>1174</v>
      </c>
    </row>
    <row r="543" s="1" customFormat="1" ht="24" customHeight="1">
      <c r="B543" s="36"/>
      <c r="C543" s="216" t="s">
        <v>1175</v>
      </c>
      <c r="D543" s="216" t="s">
        <v>141</v>
      </c>
      <c r="E543" s="217" t="s">
        <v>1176</v>
      </c>
      <c r="F543" s="218" t="s">
        <v>1177</v>
      </c>
      <c r="G543" s="219" t="s">
        <v>180</v>
      </c>
      <c r="H543" s="220">
        <v>89.185000000000002</v>
      </c>
      <c r="I543" s="221"/>
      <c r="J543" s="222">
        <f>ROUND(I543*H543,2)</f>
        <v>0</v>
      </c>
      <c r="K543" s="218" t="s">
        <v>145</v>
      </c>
      <c r="L543" s="41"/>
      <c r="M543" s="223" t="s">
        <v>1</v>
      </c>
      <c r="N543" s="224" t="s">
        <v>39</v>
      </c>
      <c r="O543" s="84"/>
      <c r="P543" s="225">
        <f>O543*H543</f>
        <v>0</v>
      </c>
      <c r="Q543" s="225">
        <v>0.00031</v>
      </c>
      <c r="R543" s="225">
        <f>Q543*H543</f>
        <v>0.027647350000000001</v>
      </c>
      <c r="S543" s="225">
        <v>0</v>
      </c>
      <c r="T543" s="226">
        <f>S543*H543</f>
        <v>0</v>
      </c>
      <c r="AR543" s="227" t="s">
        <v>146</v>
      </c>
      <c r="AT543" s="227" t="s">
        <v>141</v>
      </c>
      <c r="AU543" s="227" t="s">
        <v>83</v>
      </c>
      <c r="AY543" s="15" t="s">
        <v>139</v>
      </c>
      <c r="BE543" s="228">
        <f>IF(N543="základní",J543,0)</f>
        <v>0</v>
      </c>
      <c r="BF543" s="228">
        <f>IF(N543="snížená",J543,0)</f>
        <v>0</v>
      </c>
      <c r="BG543" s="228">
        <f>IF(N543="zákl. přenesená",J543,0)</f>
        <v>0</v>
      </c>
      <c r="BH543" s="228">
        <f>IF(N543="sníž. přenesená",J543,0)</f>
        <v>0</v>
      </c>
      <c r="BI543" s="228">
        <f>IF(N543="nulová",J543,0)</f>
        <v>0</v>
      </c>
      <c r="BJ543" s="15" t="s">
        <v>79</v>
      </c>
      <c r="BK543" s="228">
        <f>ROUND(I543*H543,2)</f>
        <v>0</v>
      </c>
      <c r="BL543" s="15" t="s">
        <v>146</v>
      </c>
      <c r="BM543" s="227" t="s">
        <v>1178</v>
      </c>
    </row>
    <row r="544" s="12" customFormat="1">
      <c r="B544" s="229"/>
      <c r="C544" s="230"/>
      <c r="D544" s="231" t="s">
        <v>148</v>
      </c>
      <c r="E544" s="232" t="s">
        <v>1</v>
      </c>
      <c r="F544" s="233" t="s">
        <v>1179</v>
      </c>
      <c r="G544" s="230"/>
      <c r="H544" s="234">
        <v>29.725000000000001</v>
      </c>
      <c r="I544" s="235"/>
      <c r="J544" s="230"/>
      <c r="K544" s="230"/>
      <c r="L544" s="236"/>
      <c r="M544" s="237"/>
      <c r="N544" s="238"/>
      <c r="O544" s="238"/>
      <c r="P544" s="238"/>
      <c r="Q544" s="238"/>
      <c r="R544" s="238"/>
      <c r="S544" s="238"/>
      <c r="T544" s="239"/>
      <c r="AT544" s="240" t="s">
        <v>148</v>
      </c>
      <c r="AU544" s="240" t="s">
        <v>83</v>
      </c>
      <c r="AV544" s="12" t="s">
        <v>83</v>
      </c>
      <c r="AW544" s="12" t="s">
        <v>31</v>
      </c>
      <c r="AX544" s="12" t="s">
        <v>74</v>
      </c>
      <c r="AY544" s="240" t="s">
        <v>139</v>
      </c>
    </row>
    <row r="545" s="12" customFormat="1">
      <c r="B545" s="229"/>
      <c r="C545" s="230"/>
      <c r="D545" s="231" t="s">
        <v>148</v>
      </c>
      <c r="E545" s="232" t="s">
        <v>1</v>
      </c>
      <c r="F545" s="233" t="s">
        <v>1180</v>
      </c>
      <c r="G545" s="230"/>
      <c r="H545" s="234">
        <v>59.460000000000001</v>
      </c>
      <c r="I545" s="235"/>
      <c r="J545" s="230"/>
      <c r="K545" s="230"/>
      <c r="L545" s="236"/>
      <c r="M545" s="237"/>
      <c r="N545" s="238"/>
      <c r="O545" s="238"/>
      <c r="P545" s="238"/>
      <c r="Q545" s="238"/>
      <c r="R545" s="238"/>
      <c r="S545" s="238"/>
      <c r="T545" s="239"/>
      <c r="AT545" s="240" t="s">
        <v>148</v>
      </c>
      <c r="AU545" s="240" t="s">
        <v>83</v>
      </c>
      <c r="AV545" s="12" t="s">
        <v>83</v>
      </c>
      <c r="AW545" s="12" t="s">
        <v>31</v>
      </c>
      <c r="AX545" s="12" t="s">
        <v>74</v>
      </c>
      <c r="AY545" s="240" t="s">
        <v>139</v>
      </c>
    </row>
    <row r="546" s="13" customFormat="1">
      <c r="B546" s="251"/>
      <c r="C546" s="252"/>
      <c r="D546" s="231" t="s">
        <v>148</v>
      </c>
      <c r="E546" s="253" t="s">
        <v>1</v>
      </c>
      <c r="F546" s="254" t="s">
        <v>176</v>
      </c>
      <c r="G546" s="252"/>
      <c r="H546" s="255">
        <v>89.185000000000002</v>
      </c>
      <c r="I546" s="256"/>
      <c r="J546" s="252"/>
      <c r="K546" s="252"/>
      <c r="L546" s="257"/>
      <c r="M546" s="258"/>
      <c r="N546" s="259"/>
      <c r="O546" s="259"/>
      <c r="P546" s="259"/>
      <c r="Q546" s="259"/>
      <c r="R546" s="259"/>
      <c r="S546" s="259"/>
      <c r="T546" s="260"/>
      <c r="AT546" s="261" t="s">
        <v>148</v>
      </c>
      <c r="AU546" s="261" t="s">
        <v>83</v>
      </c>
      <c r="AV546" s="13" t="s">
        <v>154</v>
      </c>
      <c r="AW546" s="13" t="s">
        <v>31</v>
      </c>
      <c r="AX546" s="13" t="s">
        <v>79</v>
      </c>
      <c r="AY546" s="261" t="s">
        <v>139</v>
      </c>
    </row>
    <row r="547" s="1" customFormat="1" ht="24" customHeight="1">
      <c r="B547" s="36"/>
      <c r="C547" s="216" t="s">
        <v>1181</v>
      </c>
      <c r="D547" s="216" t="s">
        <v>141</v>
      </c>
      <c r="E547" s="217" t="s">
        <v>1182</v>
      </c>
      <c r="F547" s="218" t="s">
        <v>1183</v>
      </c>
      <c r="G547" s="219" t="s">
        <v>180</v>
      </c>
      <c r="H547" s="220">
        <v>44.454999999999998</v>
      </c>
      <c r="I547" s="221"/>
      <c r="J547" s="222">
        <f>ROUND(I547*H547,2)</f>
        <v>0</v>
      </c>
      <c r="K547" s="218" t="s">
        <v>145</v>
      </c>
      <c r="L547" s="41"/>
      <c r="M547" s="223" t="s">
        <v>1</v>
      </c>
      <c r="N547" s="224" t="s">
        <v>39</v>
      </c>
      <c r="O547" s="84"/>
      <c r="P547" s="225">
        <f>O547*H547</f>
        <v>0</v>
      </c>
      <c r="Q547" s="225">
        <v>0.00025999999999999998</v>
      </c>
      <c r="R547" s="225">
        <f>Q547*H547</f>
        <v>0.011558299999999999</v>
      </c>
      <c r="S547" s="225">
        <v>0</v>
      </c>
      <c r="T547" s="226">
        <f>S547*H547</f>
        <v>0</v>
      </c>
      <c r="AR547" s="227" t="s">
        <v>146</v>
      </c>
      <c r="AT547" s="227" t="s">
        <v>141</v>
      </c>
      <c r="AU547" s="227" t="s">
        <v>83</v>
      </c>
      <c r="AY547" s="15" t="s">
        <v>139</v>
      </c>
      <c r="BE547" s="228">
        <f>IF(N547="základní",J547,0)</f>
        <v>0</v>
      </c>
      <c r="BF547" s="228">
        <f>IF(N547="snížená",J547,0)</f>
        <v>0</v>
      </c>
      <c r="BG547" s="228">
        <f>IF(N547="zákl. přenesená",J547,0)</f>
        <v>0</v>
      </c>
      <c r="BH547" s="228">
        <f>IF(N547="sníž. přenesená",J547,0)</f>
        <v>0</v>
      </c>
      <c r="BI547" s="228">
        <f>IF(N547="nulová",J547,0)</f>
        <v>0</v>
      </c>
      <c r="BJ547" s="15" t="s">
        <v>79</v>
      </c>
      <c r="BK547" s="228">
        <f>ROUND(I547*H547,2)</f>
        <v>0</v>
      </c>
      <c r="BL547" s="15" t="s">
        <v>146</v>
      </c>
      <c r="BM547" s="227" t="s">
        <v>1184</v>
      </c>
    </row>
    <row r="548" s="12" customFormat="1">
      <c r="B548" s="229"/>
      <c r="C548" s="230"/>
      <c r="D548" s="231" t="s">
        <v>148</v>
      </c>
      <c r="E548" s="232" t="s">
        <v>1</v>
      </c>
      <c r="F548" s="233" t="s">
        <v>1185</v>
      </c>
      <c r="G548" s="230"/>
      <c r="H548" s="234">
        <v>12.324999999999999</v>
      </c>
      <c r="I548" s="235"/>
      <c r="J548" s="230"/>
      <c r="K548" s="230"/>
      <c r="L548" s="236"/>
      <c r="M548" s="237"/>
      <c r="N548" s="238"/>
      <c r="O548" s="238"/>
      <c r="P548" s="238"/>
      <c r="Q548" s="238"/>
      <c r="R548" s="238"/>
      <c r="S548" s="238"/>
      <c r="T548" s="239"/>
      <c r="AT548" s="240" t="s">
        <v>148</v>
      </c>
      <c r="AU548" s="240" t="s">
        <v>83</v>
      </c>
      <c r="AV548" s="12" t="s">
        <v>83</v>
      </c>
      <c r="AW548" s="12" t="s">
        <v>31</v>
      </c>
      <c r="AX548" s="12" t="s">
        <v>74</v>
      </c>
      <c r="AY548" s="240" t="s">
        <v>139</v>
      </c>
    </row>
    <row r="549" s="12" customFormat="1">
      <c r="B549" s="229"/>
      <c r="C549" s="230"/>
      <c r="D549" s="231" t="s">
        <v>148</v>
      </c>
      <c r="E549" s="232" t="s">
        <v>1</v>
      </c>
      <c r="F549" s="233" t="s">
        <v>258</v>
      </c>
      <c r="G549" s="230"/>
      <c r="H549" s="234">
        <v>32.130000000000003</v>
      </c>
      <c r="I549" s="235"/>
      <c r="J549" s="230"/>
      <c r="K549" s="230"/>
      <c r="L549" s="236"/>
      <c r="M549" s="237"/>
      <c r="N549" s="238"/>
      <c r="O549" s="238"/>
      <c r="P549" s="238"/>
      <c r="Q549" s="238"/>
      <c r="R549" s="238"/>
      <c r="S549" s="238"/>
      <c r="T549" s="239"/>
      <c r="AT549" s="240" t="s">
        <v>148</v>
      </c>
      <c r="AU549" s="240" t="s">
        <v>83</v>
      </c>
      <c r="AV549" s="12" t="s">
        <v>83</v>
      </c>
      <c r="AW549" s="12" t="s">
        <v>31</v>
      </c>
      <c r="AX549" s="12" t="s">
        <v>74</v>
      </c>
      <c r="AY549" s="240" t="s">
        <v>139</v>
      </c>
    </row>
    <row r="550" s="13" customFormat="1">
      <c r="B550" s="251"/>
      <c r="C550" s="252"/>
      <c r="D550" s="231" t="s">
        <v>148</v>
      </c>
      <c r="E550" s="253" t="s">
        <v>1</v>
      </c>
      <c r="F550" s="254" t="s">
        <v>176</v>
      </c>
      <c r="G550" s="252"/>
      <c r="H550" s="255">
        <v>44.454999999999998</v>
      </c>
      <c r="I550" s="256"/>
      <c r="J550" s="252"/>
      <c r="K550" s="252"/>
      <c r="L550" s="257"/>
      <c r="M550" s="258"/>
      <c r="N550" s="259"/>
      <c r="O550" s="259"/>
      <c r="P550" s="259"/>
      <c r="Q550" s="259"/>
      <c r="R550" s="259"/>
      <c r="S550" s="259"/>
      <c r="T550" s="260"/>
      <c r="AT550" s="261" t="s">
        <v>148</v>
      </c>
      <c r="AU550" s="261" t="s">
        <v>83</v>
      </c>
      <c r="AV550" s="13" t="s">
        <v>154</v>
      </c>
      <c r="AW550" s="13" t="s">
        <v>31</v>
      </c>
      <c r="AX550" s="13" t="s">
        <v>79</v>
      </c>
      <c r="AY550" s="261" t="s">
        <v>139</v>
      </c>
    </row>
    <row r="551" s="1" customFormat="1" ht="48" customHeight="1">
      <c r="B551" s="36"/>
      <c r="C551" s="216" t="s">
        <v>1186</v>
      </c>
      <c r="D551" s="216" t="s">
        <v>141</v>
      </c>
      <c r="E551" s="217" t="s">
        <v>1187</v>
      </c>
      <c r="F551" s="218" t="s">
        <v>1188</v>
      </c>
      <c r="G551" s="219" t="s">
        <v>162</v>
      </c>
      <c r="H551" s="220">
        <v>0.66000000000000003</v>
      </c>
      <c r="I551" s="221"/>
      <c r="J551" s="222">
        <f>ROUND(I551*H551,2)</f>
        <v>0</v>
      </c>
      <c r="K551" s="218" t="s">
        <v>145</v>
      </c>
      <c r="L551" s="41"/>
      <c r="M551" s="223" t="s">
        <v>1</v>
      </c>
      <c r="N551" s="224" t="s">
        <v>39</v>
      </c>
      <c r="O551" s="84"/>
      <c r="P551" s="225">
        <f>O551*H551</f>
        <v>0</v>
      </c>
      <c r="Q551" s="225">
        <v>0</v>
      </c>
      <c r="R551" s="225">
        <f>Q551*H551</f>
        <v>0</v>
      </c>
      <c r="S551" s="225">
        <v>0</v>
      </c>
      <c r="T551" s="226">
        <f>S551*H551</f>
        <v>0</v>
      </c>
      <c r="AR551" s="227" t="s">
        <v>146</v>
      </c>
      <c r="AT551" s="227" t="s">
        <v>141</v>
      </c>
      <c r="AU551" s="227" t="s">
        <v>83</v>
      </c>
      <c r="AY551" s="15" t="s">
        <v>139</v>
      </c>
      <c r="BE551" s="228">
        <f>IF(N551="základní",J551,0)</f>
        <v>0</v>
      </c>
      <c r="BF551" s="228">
        <f>IF(N551="snížená",J551,0)</f>
        <v>0</v>
      </c>
      <c r="BG551" s="228">
        <f>IF(N551="zákl. přenesená",J551,0)</f>
        <v>0</v>
      </c>
      <c r="BH551" s="228">
        <f>IF(N551="sníž. přenesená",J551,0)</f>
        <v>0</v>
      </c>
      <c r="BI551" s="228">
        <f>IF(N551="nulová",J551,0)</f>
        <v>0</v>
      </c>
      <c r="BJ551" s="15" t="s">
        <v>79</v>
      </c>
      <c r="BK551" s="228">
        <f>ROUND(I551*H551,2)</f>
        <v>0</v>
      </c>
      <c r="BL551" s="15" t="s">
        <v>146</v>
      </c>
      <c r="BM551" s="227" t="s">
        <v>1189</v>
      </c>
    </row>
    <row r="552" s="11" customFormat="1" ht="22.8" customHeight="1">
      <c r="B552" s="200"/>
      <c r="C552" s="201"/>
      <c r="D552" s="202" t="s">
        <v>73</v>
      </c>
      <c r="E552" s="214" t="s">
        <v>1190</v>
      </c>
      <c r="F552" s="214" t="s">
        <v>1191</v>
      </c>
      <c r="G552" s="201"/>
      <c r="H552" s="201"/>
      <c r="I552" s="204"/>
      <c r="J552" s="215">
        <f>BK552</f>
        <v>0</v>
      </c>
      <c r="K552" s="201"/>
      <c r="L552" s="206"/>
      <c r="M552" s="207"/>
      <c r="N552" s="208"/>
      <c r="O552" s="208"/>
      <c r="P552" s="209">
        <f>SUM(P553:P561)</f>
        <v>0</v>
      </c>
      <c r="Q552" s="208"/>
      <c r="R552" s="209">
        <f>SUM(R553:R561)</f>
        <v>0.0040991999999999999</v>
      </c>
      <c r="S552" s="208"/>
      <c r="T552" s="210">
        <f>SUM(T553:T561)</f>
        <v>0</v>
      </c>
      <c r="AR552" s="211" t="s">
        <v>83</v>
      </c>
      <c r="AT552" s="212" t="s">
        <v>73</v>
      </c>
      <c r="AU552" s="212" t="s">
        <v>79</v>
      </c>
      <c r="AY552" s="211" t="s">
        <v>139</v>
      </c>
      <c r="BK552" s="213">
        <f>SUM(BK553:BK561)</f>
        <v>0</v>
      </c>
    </row>
    <row r="553" s="1" customFormat="1" ht="24" customHeight="1">
      <c r="B553" s="36"/>
      <c r="C553" s="216" t="s">
        <v>1192</v>
      </c>
      <c r="D553" s="216" t="s">
        <v>141</v>
      </c>
      <c r="E553" s="217" t="s">
        <v>1193</v>
      </c>
      <c r="F553" s="218" t="s">
        <v>1194</v>
      </c>
      <c r="G553" s="219" t="s">
        <v>170</v>
      </c>
      <c r="H553" s="220">
        <v>4.032</v>
      </c>
      <c r="I553" s="221"/>
      <c r="J553" s="222">
        <f>ROUND(I553*H553,2)</f>
        <v>0</v>
      </c>
      <c r="K553" s="218" t="s">
        <v>145</v>
      </c>
      <c r="L553" s="41"/>
      <c r="M553" s="223" t="s">
        <v>1</v>
      </c>
      <c r="N553" s="224" t="s">
        <v>39</v>
      </c>
      <c r="O553" s="84"/>
      <c r="P553" s="225">
        <f>O553*H553</f>
        <v>0</v>
      </c>
      <c r="Q553" s="225">
        <v>0.00013999999999999999</v>
      </c>
      <c r="R553" s="225">
        <f>Q553*H553</f>
        <v>0.00056447999999999991</v>
      </c>
      <c r="S553" s="225">
        <v>0</v>
      </c>
      <c r="T553" s="226">
        <f>S553*H553</f>
        <v>0</v>
      </c>
      <c r="AR553" s="227" t="s">
        <v>146</v>
      </c>
      <c r="AT553" s="227" t="s">
        <v>141</v>
      </c>
      <c r="AU553" s="227" t="s">
        <v>83</v>
      </c>
      <c r="AY553" s="15" t="s">
        <v>139</v>
      </c>
      <c r="BE553" s="228">
        <f>IF(N553="základní",J553,0)</f>
        <v>0</v>
      </c>
      <c r="BF553" s="228">
        <f>IF(N553="snížená",J553,0)</f>
        <v>0</v>
      </c>
      <c r="BG553" s="228">
        <f>IF(N553="zákl. přenesená",J553,0)</f>
        <v>0</v>
      </c>
      <c r="BH553" s="228">
        <f>IF(N553="sníž. přenesená",J553,0)</f>
        <v>0</v>
      </c>
      <c r="BI553" s="228">
        <f>IF(N553="nulová",J553,0)</f>
        <v>0</v>
      </c>
      <c r="BJ553" s="15" t="s">
        <v>79</v>
      </c>
      <c r="BK553" s="228">
        <f>ROUND(I553*H553,2)</f>
        <v>0</v>
      </c>
      <c r="BL553" s="15" t="s">
        <v>146</v>
      </c>
      <c r="BM553" s="227" t="s">
        <v>1195</v>
      </c>
    </row>
    <row r="554" s="12" customFormat="1">
      <c r="B554" s="229"/>
      <c r="C554" s="230"/>
      <c r="D554" s="231" t="s">
        <v>148</v>
      </c>
      <c r="E554" s="232" t="s">
        <v>1</v>
      </c>
      <c r="F554" s="233" t="s">
        <v>1196</v>
      </c>
      <c r="G554" s="230"/>
      <c r="H554" s="234">
        <v>4.032</v>
      </c>
      <c r="I554" s="235"/>
      <c r="J554" s="230"/>
      <c r="K554" s="230"/>
      <c r="L554" s="236"/>
      <c r="M554" s="237"/>
      <c r="N554" s="238"/>
      <c r="O554" s="238"/>
      <c r="P554" s="238"/>
      <c r="Q554" s="238"/>
      <c r="R554" s="238"/>
      <c r="S554" s="238"/>
      <c r="T554" s="239"/>
      <c r="AT554" s="240" t="s">
        <v>148</v>
      </c>
      <c r="AU554" s="240" t="s">
        <v>83</v>
      </c>
      <c r="AV554" s="12" t="s">
        <v>83</v>
      </c>
      <c r="AW554" s="12" t="s">
        <v>31</v>
      </c>
      <c r="AX554" s="12" t="s">
        <v>79</v>
      </c>
      <c r="AY554" s="240" t="s">
        <v>139</v>
      </c>
    </row>
    <row r="555" s="1" customFormat="1" ht="24" customHeight="1">
      <c r="B555" s="36"/>
      <c r="C555" s="216" t="s">
        <v>1197</v>
      </c>
      <c r="D555" s="216" t="s">
        <v>141</v>
      </c>
      <c r="E555" s="217" t="s">
        <v>1198</v>
      </c>
      <c r="F555" s="218" t="s">
        <v>1199</v>
      </c>
      <c r="G555" s="219" t="s">
        <v>170</v>
      </c>
      <c r="H555" s="220">
        <v>4.032</v>
      </c>
      <c r="I555" s="221"/>
      <c r="J555" s="222">
        <f>ROUND(I555*H555,2)</f>
        <v>0</v>
      </c>
      <c r="K555" s="218" t="s">
        <v>145</v>
      </c>
      <c r="L555" s="41"/>
      <c r="M555" s="223" t="s">
        <v>1</v>
      </c>
      <c r="N555" s="224" t="s">
        <v>39</v>
      </c>
      <c r="O555" s="84"/>
      <c r="P555" s="225">
        <f>O555*H555</f>
        <v>0</v>
      </c>
      <c r="Q555" s="225">
        <v>0.00012</v>
      </c>
      <c r="R555" s="225">
        <f>Q555*H555</f>
        <v>0.00048384000000000003</v>
      </c>
      <c r="S555" s="225">
        <v>0</v>
      </c>
      <c r="T555" s="226">
        <f>S555*H555</f>
        <v>0</v>
      </c>
      <c r="AR555" s="227" t="s">
        <v>146</v>
      </c>
      <c r="AT555" s="227" t="s">
        <v>141</v>
      </c>
      <c r="AU555" s="227" t="s">
        <v>83</v>
      </c>
      <c r="AY555" s="15" t="s">
        <v>139</v>
      </c>
      <c r="BE555" s="228">
        <f>IF(N555="základní",J555,0)</f>
        <v>0</v>
      </c>
      <c r="BF555" s="228">
        <f>IF(N555="snížená",J555,0)</f>
        <v>0</v>
      </c>
      <c r="BG555" s="228">
        <f>IF(N555="zákl. přenesená",J555,0)</f>
        <v>0</v>
      </c>
      <c r="BH555" s="228">
        <f>IF(N555="sníž. přenesená",J555,0)</f>
        <v>0</v>
      </c>
      <c r="BI555" s="228">
        <f>IF(N555="nulová",J555,0)</f>
        <v>0</v>
      </c>
      <c r="BJ555" s="15" t="s">
        <v>79</v>
      </c>
      <c r="BK555" s="228">
        <f>ROUND(I555*H555,2)</f>
        <v>0</v>
      </c>
      <c r="BL555" s="15" t="s">
        <v>146</v>
      </c>
      <c r="BM555" s="227" t="s">
        <v>1200</v>
      </c>
    </row>
    <row r="556" s="1" customFormat="1" ht="24" customHeight="1">
      <c r="B556" s="36"/>
      <c r="C556" s="216" t="s">
        <v>1201</v>
      </c>
      <c r="D556" s="216" t="s">
        <v>141</v>
      </c>
      <c r="E556" s="217" t="s">
        <v>1202</v>
      </c>
      <c r="F556" s="218" t="s">
        <v>1203</v>
      </c>
      <c r="G556" s="219" t="s">
        <v>170</v>
      </c>
      <c r="H556" s="220">
        <v>8.0640000000000001</v>
      </c>
      <c r="I556" s="221"/>
      <c r="J556" s="222">
        <f>ROUND(I556*H556,2)</f>
        <v>0</v>
      </c>
      <c r="K556" s="218" t="s">
        <v>145</v>
      </c>
      <c r="L556" s="41"/>
      <c r="M556" s="223" t="s">
        <v>1</v>
      </c>
      <c r="N556" s="224" t="s">
        <v>39</v>
      </c>
      <c r="O556" s="84"/>
      <c r="P556" s="225">
        <f>O556*H556</f>
        <v>0</v>
      </c>
      <c r="Q556" s="225">
        <v>0.00012</v>
      </c>
      <c r="R556" s="225">
        <f>Q556*H556</f>
        <v>0.00096768000000000006</v>
      </c>
      <c r="S556" s="225">
        <v>0</v>
      </c>
      <c r="T556" s="226">
        <f>S556*H556</f>
        <v>0</v>
      </c>
      <c r="AR556" s="227" t="s">
        <v>146</v>
      </c>
      <c r="AT556" s="227" t="s">
        <v>141</v>
      </c>
      <c r="AU556" s="227" t="s">
        <v>83</v>
      </c>
      <c r="AY556" s="15" t="s">
        <v>139</v>
      </c>
      <c r="BE556" s="228">
        <f>IF(N556="základní",J556,0)</f>
        <v>0</v>
      </c>
      <c r="BF556" s="228">
        <f>IF(N556="snížená",J556,0)</f>
        <v>0</v>
      </c>
      <c r="BG556" s="228">
        <f>IF(N556="zákl. přenesená",J556,0)</f>
        <v>0</v>
      </c>
      <c r="BH556" s="228">
        <f>IF(N556="sníž. přenesená",J556,0)</f>
        <v>0</v>
      </c>
      <c r="BI556" s="228">
        <f>IF(N556="nulová",J556,0)</f>
        <v>0</v>
      </c>
      <c r="BJ556" s="15" t="s">
        <v>79</v>
      </c>
      <c r="BK556" s="228">
        <f>ROUND(I556*H556,2)</f>
        <v>0</v>
      </c>
      <c r="BL556" s="15" t="s">
        <v>146</v>
      </c>
      <c r="BM556" s="227" t="s">
        <v>1204</v>
      </c>
    </row>
    <row r="557" s="12" customFormat="1">
      <c r="B557" s="229"/>
      <c r="C557" s="230"/>
      <c r="D557" s="231" t="s">
        <v>148</v>
      </c>
      <c r="E557" s="232" t="s">
        <v>1</v>
      </c>
      <c r="F557" s="233" t="s">
        <v>1205</v>
      </c>
      <c r="G557" s="230"/>
      <c r="H557" s="234">
        <v>8.0640000000000001</v>
      </c>
      <c r="I557" s="235"/>
      <c r="J557" s="230"/>
      <c r="K557" s="230"/>
      <c r="L557" s="236"/>
      <c r="M557" s="237"/>
      <c r="N557" s="238"/>
      <c r="O557" s="238"/>
      <c r="P557" s="238"/>
      <c r="Q557" s="238"/>
      <c r="R557" s="238"/>
      <c r="S557" s="238"/>
      <c r="T557" s="239"/>
      <c r="AT557" s="240" t="s">
        <v>148</v>
      </c>
      <c r="AU557" s="240" t="s">
        <v>83</v>
      </c>
      <c r="AV557" s="12" t="s">
        <v>83</v>
      </c>
      <c r="AW557" s="12" t="s">
        <v>31</v>
      </c>
      <c r="AX557" s="12" t="s">
        <v>79</v>
      </c>
      <c r="AY557" s="240" t="s">
        <v>139</v>
      </c>
    </row>
    <row r="558" s="1" customFormat="1" ht="36" customHeight="1">
      <c r="B558" s="36"/>
      <c r="C558" s="216" t="s">
        <v>1206</v>
      </c>
      <c r="D558" s="216" t="s">
        <v>141</v>
      </c>
      <c r="E558" s="217" t="s">
        <v>1207</v>
      </c>
      <c r="F558" s="218" t="s">
        <v>1208</v>
      </c>
      <c r="G558" s="219" t="s">
        <v>170</v>
      </c>
      <c r="H558" s="220">
        <v>3.3599999999999999</v>
      </c>
      <c r="I558" s="221"/>
      <c r="J558" s="222">
        <f>ROUND(I558*H558,2)</f>
        <v>0</v>
      </c>
      <c r="K558" s="218" t="s">
        <v>145</v>
      </c>
      <c r="L558" s="41"/>
      <c r="M558" s="223" t="s">
        <v>1</v>
      </c>
      <c r="N558" s="224" t="s">
        <v>39</v>
      </c>
      <c r="O558" s="84"/>
      <c r="P558" s="225">
        <f>O558*H558</f>
        <v>0</v>
      </c>
      <c r="Q558" s="225">
        <v>0.00020000000000000001</v>
      </c>
      <c r="R558" s="225">
        <f>Q558*H558</f>
        <v>0.00067199999999999996</v>
      </c>
      <c r="S558" s="225">
        <v>0</v>
      </c>
      <c r="T558" s="226">
        <f>S558*H558</f>
        <v>0</v>
      </c>
      <c r="AR558" s="227" t="s">
        <v>146</v>
      </c>
      <c r="AT558" s="227" t="s">
        <v>141</v>
      </c>
      <c r="AU558" s="227" t="s">
        <v>83</v>
      </c>
      <c r="AY558" s="15" t="s">
        <v>139</v>
      </c>
      <c r="BE558" s="228">
        <f>IF(N558="základní",J558,0)</f>
        <v>0</v>
      </c>
      <c r="BF558" s="228">
        <f>IF(N558="snížená",J558,0)</f>
        <v>0</v>
      </c>
      <c r="BG558" s="228">
        <f>IF(N558="zákl. přenesená",J558,0)</f>
        <v>0</v>
      </c>
      <c r="BH558" s="228">
        <f>IF(N558="sníž. přenesená",J558,0)</f>
        <v>0</v>
      </c>
      <c r="BI558" s="228">
        <f>IF(N558="nulová",J558,0)</f>
        <v>0</v>
      </c>
      <c r="BJ558" s="15" t="s">
        <v>79</v>
      </c>
      <c r="BK558" s="228">
        <f>ROUND(I558*H558,2)</f>
        <v>0</v>
      </c>
      <c r="BL558" s="15" t="s">
        <v>146</v>
      </c>
      <c r="BM558" s="227" t="s">
        <v>1209</v>
      </c>
    </row>
    <row r="559" s="12" customFormat="1">
      <c r="B559" s="229"/>
      <c r="C559" s="230"/>
      <c r="D559" s="231" t="s">
        <v>148</v>
      </c>
      <c r="E559" s="232" t="s">
        <v>1</v>
      </c>
      <c r="F559" s="233" t="s">
        <v>1210</v>
      </c>
      <c r="G559" s="230"/>
      <c r="H559" s="234">
        <v>3.3599999999999999</v>
      </c>
      <c r="I559" s="235"/>
      <c r="J559" s="230"/>
      <c r="K559" s="230"/>
      <c r="L559" s="236"/>
      <c r="M559" s="237"/>
      <c r="N559" s="238"/>
      <c r="O559" s="238"/>
      <c r="P559" s="238"/>
      <c r="Q559" s="238"/>
      <c r="R559" s="238"/>
      <c r="S559" s="238"/>
      <c r="T559" s="239"/>
      <c r="AT559" s="240" t="s">
        <v>148</v>
      </c>
      <c r="AU559" s="240" t="s">
        <v>83</v>
      </c>
      <c r="AV559" s="12" t="s">
        <v>83</v>
      </c>
      <c r="AW559" s="12" t="s">
        <v>31</v>
      </c>
      <c r="AX559" s="12" t="s">
        <v>79</v>
      </c>
      <c r="AY559" s="240" t="s">
        <v>139</v>
      </c>
    </row>
    <row r="560" s="1" customFormat="1" ht="36" customHeight="1">
      <c r="B560" s="36"/>
      <c r="C560" s="216" t="s">
        <v>1211</v>
      </c>
      <c r="D560" s="216" t="s">
        <v>141</v>
      </c>
      <c r="E560" s="217" t="s">
        <v>1212</v>
      </c>
      <c r="F560" s="218" t="s">
        <v>1213</v>
      </c>
      <c r="G560" s="219" t="s">
        <v>170</v>
      </c>
      <c r="H560" s="220">
        <v>6.7199999999999998</v>
      </c>
      <c r="I560" s="221"/>
      <c r="J560" s="222">
        <f>ROUND(I560*H560,2)</f>
        <v>0</v>
      </c>
      <c r="K560" s="218" t="s">
        <v>145</v>
      </c>
      <c r="L560" s="41"/>
      <c r="M560" s="223" t="s">
        <v>1</v>
      </c>
      <c r="N560" s="224" t="s">
        <v>39</v>
      </c>
      <c r="O560" s="84"/>
      <c r="P560" s="225">
        <f>O560*H560</f>
        <v>0</v>
      </c>
      <c r="Q560" s="225">
        <v>0.00021000000000000001</v>
      </c>
      <c r="R560" s="225">
        <f>Q560*H560</f>
        <v>0.0014112</v>
      </c>
      <c r="S560" s="225">
        <v>0</v>
      </c>
      <c r="T560" s="226">
        <f>S560*H560</f>
        <v>0</v>
      </c>
      <c r="AR560" s="227" t="s">
        <v>146</v>
      </c>
      <c r="AT560" s="227" t="s">
        <v>141</v>
      </c>
      <c r="AU560" s="227" t="s">
        <v>83</v>
      </c>
      <c r="AY560" s="15" t="s">
        <v>139</v>
      </c>
      <c r="BE560" s="228">
        <f>IF(N560="základní",J560,0)</f>
        <v>0</v>
      </c>
      <c r="BF560" s="228">
        <f>IF(N560="snížená",J560,0)</f>
        <v>0</v>
      </c>
      <c r="BG560" s="228">
        <f>IF(N560="zákl. přenesená",J560,0)</f>
        <v>0</v>
      </c>
      <c r="BH560" s="228">
        <f>IF(N560="sníž. přenesená",J560,0)</f>
        <v>0</v>
      </c>
      <c r="BI560" s="228">
        <f>IF(N560="nulová",J560,0)</f>
        <v>0</v>
      </c>
      <c r="BJ560" s="15" t="s">
        <v>79</v>
      </c>
      <c r="BK560" s="228">
        <f>ROUND(I560*H560,2)</f>
        <v>0</v>
      </c>
      <c r="BL560" s="15" t="s">
        <v>146</v>
      </c>
      <c r="BM560" s="227" t="s">
        <v>1214</v>
      </c>
    </row>
    <row r="561" s="12" customFormat="1">
      <c r="B561" s="229"/>
      <c r="C561" s="230"/>
      <c r="D561" s="231" t="s">
        <v>148</v>
      </c>
      <c r="E561" s="232" t="s">
        <v>1</v>
      </c>
      <c r="F561" s="233" t="s">
        <v>1215</v>
      </c>
      <c r="G561" s="230"/>
      <c r="H561" s="234">
        <v>6.7199999999999998</v>
      </c>
      <c r="I561" s="235"/>
      <c r="J561" s="230"/>
      <c r="K561" s="230"/>
      <c r="L561" s="236"/>
      <c r="M561" s="237"/>
      <c r="N561" s="238"/>
      <c r="O561" s="238"/>
      <c r="P561" s="238"/>
      <c r="Q561" s="238"/>
      <c r="R561" s="238"/>
      <c r="S561" s="238"/>
      <c r="T561" s="239"/>
      <c r="AT561" s="240" t="s">
        <v>148</v>
      </c>
      <c r="AU561" s="240" t="s">
        <v>83</v>
      </c>
      <c r="AV561" s="12" t="s">
        <v>83</v>
      </c>
      <c r="AW561" s="12" t="s">
        <v>31</v>
      </c>
      <c r="AX561" s="12" t="s">
        <v>79</v>
      </c>
      <c r="AY561" s="240" t="s">
        <v>139</v>
      </c>
    </row>
    <row r="562" s="11" customFormat="1" ht="22.8" customHeight="1">
      <c r="B562" s="200"/>
      <c r="C562" s="201"/>
      <c r="D562" s="202" t="s">
        <v>73</v>
      </c>
      <c r="E562" s="214" t="s">
        <v>1216</v>
      </c>
      <c r="F562" s="214" t="s">
        <v>1217</v>
      </c>
      <c r="G562" s="201"/>
      <c r="H562" s="201"/>
      <c r="I562" s="204"/>
      <c r="J562" s="215">
        <f>BK562</f>
        <v>0</v>
      </c>
      <c r="K562" s="201"/>
      <c r="L562" s="206"/>
      <c r="M562" s="207"/>
      <c r="N562" s="208"/>
      <c r="O562" s="208"/>
      <c r="P562" s="209">
        <f>SUM(P563:P578)</f>
        <v>0</v>
      </c>
      <c r="Q562" s="208"/>
      <c r="R562" s="209">
        <f>SUM(R563:R578)</f>
        <v>0.15225987000000002</v>
      </c>
      <c r="S562" s="208"/>
      <c r="T562" s="210">
        <f>SUM(T563:T578)</f>
        <v>0</v>
      </c>
      <c r="AR562" s="211" t="s">
        <v>83</v>
      </c>
      <c r="AT562" s="212" t="s">
        <v>73</v>
      </c>
      <c r="AU562" s="212" t="s">
        <v>79</v>
      </c>
      <c r="AY562" s="211" t="s">
        <v>139</v>
      </c>
      <c r="BK562" s="213">
        <f>SUM(BK563:BK578)</f>
        <v>0</v>
      </c>
    </row>
    <row r="563" s="1" customFormat="1" ht="36" customHeight="1">
      <c r="B563" s="36"/>
      <c r="C563" s="216" t="s">
        <v>1218</v>
      </c>
      <c r="D563" s="216" t="s">
        <v>141</v>
      </c>
      <c r="E563" s="217" t="s">
        <v>1219</v>
      </c>
      <c r="F563" s="218" t="s">
        <v>1220</v>
      </c>
      <c r="G563" s="219" t="s">
        <v>170</v>
      </c>
      <c r="H563" s="220">
        <v>30.57</v>
      </c>
      <c r="I563" s="221"/>
      <c r="J563" s="222">
        <f>ROUND(I563*H563,2)</f>
        <v>0</v>
      </c>
      <c r="K563" s="218" t="s">
        <v>145</v>
      </c>
      <c r="L563" s="41"/>
      <c r="M563" s="223" t="s">
        <v>1</v>
      </c>
      <c r="N563" s="224" t="s">
        <v>39</v>
      </c>
      <c r="O563" s="84"/>
      <c r="P563" s="225">
        <f>O563*H563</f>
        <v>0</v>
      </c>
      <c r="Q563" s="225">
        <v>0</v>
      </c>
      <c r="R563" s="225">
        <f>Q563*H563</f>
        <v>0</v>
      </c>
      <c r="S563" s="225">
        <v>0</v>
      </c>
      <c r="T563" s="226">
        <f>S563*H563</f>
        <v>0</v>
      </c>
      <c r="AR563" s="227" t="s">
        <v>146</v>
      </c>
      <c r="AT563" s="227" t="s">
        <v>141</v>
      </c>
      <c r="AU563" s="227" t="s">
        <v>83</v>
      </c>
      <c r="AY563" s="15" t="s">
        <v>139</v>
      </c>
      <c r="BE563" s="228">
        <f>IF(N563="základní",J563,0)</f>
        <v>0</v>
      </c>
      <c r="BF563" s="228">
        <f>IF(N563="snížená",J563,0)</f>
        <v>0</v>
      </c>
      <c r="BG563" s="228">
        <f>IF(N563="zákl. přenesená",J563,0)</f>
        <v>0</v>
      </c>
      <c r="BH563" s="228">
        <f>IF(N563="sníž. přenesená",J563,0)</f>
        <v>0</v>
      </c>
      <c r="BI563" s="228">
        <f>IF(N563="nulová",J563,0)</f>
        <v>0</v>
      </c>
      <c r="BJ563" s="15" t="s">
        <v>79</v>
      </c>
      <c r="BK563" s="228">
        <f>ROUND(I563*H563,2)</f>
        <v>0</v>
      </c>
      <c r="BL563" s="15" t="s">
        <v>146</v>
      </c>
      <c r="BM563" s="227" t="s">
        <v>1221</v>
      </c>
    </row>
    <row r="564" s="12" customFormat="1">
      <c r="B564" s="229"/>
      <c r="C564" s="230"/>
      <c r="D564" s="231" t="s">
        <v>148</v>
      </c>
      <c r="E564" s="232" t="s">
        <v>1</v>
      </c>
      <c r="F564" s="233" t="s">
        <v>1222</v>
      </c>
      <c r="G564" s="230"/>
      <c r="H564" s="234">
        <v>30.57</v>
      </c>
      <c r="I564" s="235"/>
      <c r="J564" s="230"/>
      <c r="K564" s="230"/>
      <c r="L564" s="236"/>
      <c r="M564" s="237"/>
      <c r="N564" s="238"/>
      <c r="O564" s="238"/>
      <c r="P564" s="238"/>
      <c r="Q564" s="238"/>
      <c r="R564" s="238"/>
      <c r="S564" s="238"/>
      <c r="T564" s="239"/>
      <c r="AT564" s="240" t="s">
        <v>148</v>
      </c>
      <c r="AU564" s="240" t="s">
        <v>83</v>
      </c>
      <c r="AV564" s="12" t="s">
        <v>83</v>
      </c>
      <c r="AW564" s="12" t="s">
        <v>31</v>
      </c>
      <c r="AX564" s="12" t="s">
        <v>79</v>
      </c>
      <c r="AY564" s="240" t="s">
        <v>139</v>
      </c>
    </row>
    <row r="565" s="1" customFormat="1" ht="36" customHeight="1">
      <c r="B565" s="36"/>
      <c r="C565" s="216" t="s">
        <v>1223</v>
      </c>
      <c r="D565" s="216" t="s">
        <v>141</v>
      </c>
      <c r="E565" s="217" t="s">
        <v>1224</v>
      </c>
      <c r="F565" s="218" t="s">
        <v>1225</v>
      </c>
      <c r="G565" s="219" t="s">
        <v>170</v>
      </c>
      <c r="H565" s="220">
        <v>2.8799999999999999</v>
      </c>
      <c r="I565" s="221"/>
      <c r="J565" s="222">
        <f>ROUND(I565*H565,2)</f>
        <v>0</v>
      </c>
      <c r="K565" s="218" t="s">
        <v>145</v>
      </c>
      <c r="L565" s="41"/>
      <c r="M565" s="223" t="s">
        <v>1</v>
      </c>
      <c r="N565" s="224" t="s">
        <v>39</v>
      </c>
      <c r="O565" s="84"/>
      <c r="P565" s="225">
        <f>O565*H565</f>
        <v>0</v>
      </c>
      <c r="Q565" s="225">
        <v>0</v>
      </c>
      <c r="R565" s="225">
        <f>Q565*H565</f>
        <v>0</v>
      </c>
      <c r="S565" s="225">
        <v>0</v>
      </c>
      <c r="T565" s="226">
        <f>S565*H565</f>
        <v>0</v>
      </c>
      <c r="AR565" s="227" t="s">
        <v>146</v>
      </c>
      <c r="AT565" s="227" t="s">
        <v>141</v>
      </c>
      <c r="AU565" s="227" t="s">
        <v>83</v>
      </c>
      <c r="AY565" s="15" t="s">
        <v>139</v>
      </c>
      <c r="BE565" s="228">
        <f>IF(N565="základní",J565,0)</f>
        <v>0</v>
      </c>
      <c r="BF565" s="228">
        <f>IF(N565="snížená",J565,0)</f>
        <v>0</v>
      </c>
      <c r="BG565" s="228">
        <f>IF(N565="zákl. přenesená",J565,0)</f>
        <v>0</v>
      </c>
      <c r="BH565" s="228">
        <f>IF(N565="sníž. přenesená",J565,0)</f>
        <v>0</v>
      </c>
      <c r="BI565" s="228">
        <f>IF(N565="nulová",J565,0)</f>
        <v>0</v>
      </c>
      <c r="BJ565" s="15" t="s">
        <v>79</v>
      </c>
      <c r="BK565" s="228">
        <f>ROUND(I565*H565,2)</f>
        <v>0</v>
      </c>
      <c r="BL565" s="15" t="s">
        <v>146</v>
      </c>
      <c r="BM565" s="227" t="s">
        <v>1226</v>
      </c>
    </row>
    <row r="566" s="12" customFormat="1">
      <c r="B566" s="229"/>
      <c r="C566" s="230"/>
      <c r="D566" s="231" t="s">
        <v>148</v>
      </c>
      <c r="E566" s="232" t="s">
        <v>1</v>
      </c>
      <c r="F566" s="233" t="s">
        <v>1227</v>
      </c>
      <c r="G566" s="230"/>
      <c r="H566" s="234">
        <v>2.8799999999999999</v>
      </c>
      <c r="I566" s="235"/>
      <c r="J566" s="230"/>
      <c r="K566" s="230"/>
      <c r="L566" s="236"/>
      <c r="M566" s="237"/>
      <c r="N566" s="238"/>
      <c r="O566" s="238"/>
      <c r="P566" s="238"/>
      <c r="Q566" s="238"/>
      <c r="R566" s="238"/>
      <c r="S566" s="238"/>
      <c r="T566" s="239"/>
      <c r="AT566" s="240" t="s">
        <v>148</v>
      </c>
      <c r="AU566" s="240" t="s">
        <v>83</v>
      </c>
      <c r="AV566" s="12" t="s">
        <v>83</v>
      </c>
      <c r="AW566" s="12" t="s">
        <v>31</v>
      </c>
      <c r="AX566" s="12" t="s">
        <v>79</v>
      </c>
      <c r="AY566" s="240" t="s">
        <v>139</v>
      </c>
    </row>
    <row r="567" s="1" customFormat="1" ht="16.5" customHeight="1">
      <c r="B567" s="36"/>
      <c r="C567" s="241" t="s">
        <v>1228</v>
      </c>
      <c r="D567" s="241" t="s">
        <v>159</v>
      </c>
      <c r="E567" s="242" t="s">
        <v>1229</v>
      </c>
      <c r="F567" s="243" t="s">
        <v>1230</v>
      </c>
      <c r="G567" s="244" t="s">
        <v>170</v>
      </c>
      <c r="H567" s="245">
        <v>35</v>
      </c>
      <c r="I567" s="246"/>
      <c r="J567" s="247">
        <f>ROUND(I567*H567,2)</f>
        <v>0</v>
      </c>
      <c r="K567" s="243" t="s">
        <v>145</v>
      </c>
      <c r="L567" s="248"/>
      <c r="M567" s="249" t="s">
        <v>1</v>
      </c>
      <c r="N567" s="250" t="s">
        <v>39</v>
      </c>
      <c r="O567" s="84"/>
      <c r="P567" s="225">
        <f>O567*H567</f>
        <v>0</v>
      </c>
      <c r="Q567" s="225">
        <v>0</v>
      </c>
      <c r="R567" s="225">
        <f>Q567*H567</f>
        <v>0</v>
      </c>
      <c r="S567" s="225">
        <v>0</v>
      </c>
      <c r="T567" s="226">
        <f>S567*H567</f>
        <v>0</v>
      </c>
      <c r="AR567" s="227" t="s">
        <v>313</v>
      </c>
      <c r="AT567" s="227" t="s">
        <v>159</v>
      </c>
      <c r="AU567" s="227" t="s">
        <v>83</v>
      </c>
      <c r="AY567" s="15" t="s">
        <v>139</v>
      </c>
      <c r="BE567" s="228">
        <f>IF(N567="základní",J567,0)</f>
        <v>0</v>
      </c>
      <c r="BF567" s="228">
        <f>IF(N567="snížená",J567,0)</f>
        <v>0</v>
      </c>
      <c r="BG567" s="228">
        <f>IF(N567="zákl. přenesená",J567,0)</f>
        <v>0</v>
      </c>
      <c r="BH567" s="228">
        <f>IF(N567="sníž. přenesená",J567,0)</f>
        <v>0</v>
      </c>
      <c r="BI567" s="228">
        <f>IF(N567="nulová",J567,0)</f>
        <v>0</v>
      </c>
      <c r="BJ567" s="15" t="s">
        <v>79</v>
      </c>
      <c r="BK567" s="228">
        <f>ROUND(I567*H567,2)</f>
        <v>0</v>
      </c>
      <c r="BL567" s="15" t="s">
        <v>146</v>
      </c>
      <c r="BM567" s="227" t="s">
        <v>1231</v>
      </c>
    </row>
    <row r="568" s="12" customFormat="1">
      <c r="B568" s="229"/>
      <c r="C568" s="230"/>
      <c r="D568" s="231" t="s">
        <v>148</v>
      </c>
      <c r="E568" s="230"/>
      <c r="F568" s="233" t="s">
        <v>1232</v>
      </c>
      <c r="G568" s="230"/>
      <c r="H568" s="234">
        <v>35</v>
      </c>
      <c r="I568" s="235"/>
      <c r="J568" s="230"/>
      <c r="K568" s="230"/>
      <c r="L568" s="236"/>
      <c r="M568" s="237"/>
      <c r="N568" s="238"/>
      <c r="O568" s="238"/>
      <c r="P568" s="238"/>
      <c r="Q568" s="238"/>
      <c r="R568" s="238"/>
      <c r="S568" s="238"/>
      <c r="T568" s="239"/>
      <c r="AT568" s="240" t="s">
        <v>148</v>
      </c>
      <c r="AU568" s="240" t="s">
        <v>83</v>
      </c>
      <c r="AV568" s="12" t="s">
        <v>83</v>
      </c>
      <c r="AW568" s="12" t="s">
        <v>4</v>
      </c>
      <c r="AX568" s="12" t="s">
        <v>79</v>
      </c>
      <c r="AY568" s="240" t="s">
        <v>139</v>
      </c>
    </row>
    <row r="569" s="1" customFormat="1" ht="16.5" customHeight="1">
      <c r="B569" s="36"/>
      <c r="C569" s="241" t="s">
        <v>1233</v>
      </c>
      <c r="D569" s="241" t="s">
        <v>159</v>
      </c>
      <c r="E569" s="242" t="s">
        <v>1234</v>
      </c>
      <c r="F569" s="243" t="s">
        <v>1235</v>
      </c>
      <c r="G569" s="244" t="s">
        <v>180</v>
      </c>
      <c r="H569" s="245">
        <v>100</v>
      </c>
      <c r="I569" s="246"/>
      <c r="J569" s="247">
        <f>ROUND(I569*H569,2)</f>
        <v>0</v>
      </c>
      <c r="K569" s="243" t="s">
        <v>145</v>
      </c>
      <c r="L569" s="248"/>
      <c r="M569" s="249" t="s">
        <v>1</v>
      </c>
      <c r="N569" s="250" t="s">
        <v>39</v>
      </c>
      <c r="O569" s="84"/>
      <c r="P569" s="225">
        <f>O569*H569</f>
        <v>0</v>
      </c>
      <c r="Q569" s="225">
        <v>0</v>
      </c>
      <c r="R569" s="225">
        <f>Q569*H569</f>
        <v>0</v>
      </c>
      <c r="S569" s="225">
        <v>0</v>
      </c>
      <c r="T569" s="226">
        <f>S569*H569</f>
        <v>0</v>
      </c>
      <c r="AR569" s="227" t="s">
        <v>313</v>
      </c>
      <c r="AT569" s="227" t="s">
        <v>159</v>
      </c>
      <c r="AU569" s="227" t="s">
        <v>83</v>
      </c>
      <c r="AY569" s="15" t="s">
        <v>139</v>
      </c>
      <c r="BE569" s="228">
        <f>IF(N569="základní",J569,0)</f>
        <v>0</v>
      </c>
      <c r="BF569" s="228">
        <f>IF(N569="snížená",J569,0)</f>
        <v>0</v>
      </c>
      <c r="BG569" s="228">
        <f>IF(N569="zákl. přenesená",J569,0)</f>
        <v>0</v>
      </c>
      <c r="BH569" s="228">
        <f>IF(N569="sníž. přenesená",J569,0)</f>
        <v>0</v>
      </c>
      <c r="BI569" s="228">
        <f>IF(N569="nulová",J569,0)</f>
        <v>0</v>
      </c>
      <c r="BJ569" s="15" t="s">
        <v>79</v>
      </c>
      <c r="BK569" s="228">
        <f>ROUND(I569*H569,2)</f>
        <v>0</v>
      </c>
      <c r="BL569" s="15" t="s">
        <v>146</v>
      </c>
      <c r="BM569" s="227" t="s">
        <v>1236</v>
      </c>
    </row>
    <row r="570" s="12" customFormat="1">
      <c r="B570" s="229"/>
      <c r="C570" s="230"/>
      <c r="D570" s="231" t="s">
        <v>148</v>
      </c>
      <c r="E570" s="230"/>
      <c r="F570" s="233" t="s">
        <v>1237</v>
      </c>
      <c r="G570" s="230"/>
      <c r="H570" s="234">
        <v>100</v>
      </c>
      <c r="I570" s="235"/>
      <c r="J570" s="230"/>
      <c r="K570" s="230"/>
      <c r="L570" s="236"/>
      <c r="M570" s="237"/>
      <c r="N570" s="238"/>
      <c r="O570" s="238"/>
      <c r="P570" s="238"/>
      <c r="Q570" s="238"/>
      <c r="R570" s="238"/>
      <c r="S570" s="238"/>
      <c r="T570" s="239"/>
      <c r="AT570" s="240" t="s">
        <v>148</v>
      </c>
      <c r="AU570" s="240" t="s">
        <v>83</v>
      </c>
      <c r="AV570" s="12" t="s">
        <v>83</v>
      </c>
      <c r="AW570" s="12" t="s">
        <v>4</v>
      </c>
      <c r="AX570" s="12" t="s">
        <v>79</v>
      </c>
      <c r="AY570" s="240" t="s">
        <v>139</v>
      </c>
    </row>
    <row r="571" s="1" customFormat="1" ht="24" customHeight="1">
      <c r="B571" s="36"/>
      <c r="C571" s="216" t="s">
        <v>1238</v>
      </c>
      <c r="D571" s="216" t="s">
        <v>141</v>
      </c>
      <c r="E571" s="217" t="s">
        <v>1239</v>
      </c>
      <c r="F571" s="218" t="s">
        <v>1240</v>
      </c>
      <c r="G571" s="219" t="s">
        <v>170</v>
      </c>
      <c r="H571" s="220">
        <v>31.119</v>
      </c>
      <c r="I571" s="221"/>
      <c r="J571" s="222">
        <f>ROUND(I571*H571,2)</f>
        <v>0</v>
      </c>
      <c r="K571" s="218" t="s">
        <v>145</v>
      </c>
      <c r="L571" s="41"/>
      <c r="M571" s="223" t="s">
        <v>1</v>
      </c>
      <c r="N571" s="224" t="s">
        <v>39</v>
      </c>
      <c r="O571" s="84"/>
      <c r="P571" s="225">
        <f>O571*H571</f>
        <v>0</v>
      </c>
      <c r="Q571" s="225">
        <v>0.00044000000000000002</v>
      </c>
      <c r="R571" s="225">
        <f>Q571*H571</f>
        <v>0.013692360000000001</v>
      </c>
      <c r="S571" s="225">
        <v>0</v>
      </c>
      <c r="T571" s="226">
        <f>S571*H571</f>
        <v>0</v>
      </c>
      <c r="AR571" s="227" t="s">
        <v>146</v>
      </c>
      <c r="AT571" s="227" t="s">
        <v>141</v>
      </c>
      <c r="AU571" s="227" t="s">
        <v>83</v>
      </c>
      <c r="AY571" s="15" t="s">
        <v>139</v>
      </c>
      <c r="BE571" s="228">
        <f>IF(N571="základní",J571,0)</f>
        <v>0</v>
      </c>
      <c r="BF571" s="228">
        <f>IF(N571="snížená",J571,0)</f>
        <v>0</v>
      </c>
      <c r="BG571" s="228">
        <f>IF(N571="zákl. přenesená",J571,0)</f>
        <v>0</v>
      </c>
      <c r="BH571" s="228">
        <f>IF(N571="sníž. přenesená",J571,0)</f>
        <v>0</v>
      </c>
      <c r="BI571" s="228">
        <f>IF(N571="nulová",J571,0)</f>
        <v>0</v>
      </c>
      <c r="BJ571" s="15" t="s">
        <v>79</v>
      </c>
      <c r="BK571" s="228">
        <f>ROUND(I571*H571,2)</f>
        <v>0</v>
      </c>
      <c r="BL571" s="15" t="s">
        <v>146</v>
      </c>
      <c r="BM571" s="227" t="s">
        <v>1241</v>
      </c>
    </row>
    <row r="572" s="12" customFormat="1">
      <c r="B572" s="229"/>
      <c r="C572" s="230"/>
      <c r="D572" s="231" t="s">
        <v>148</v>
      </c>
      <c r="E572" s="232" t="s">
        <v>1</v>
      </c>
      <c r="F572" s="233" t="s">
        <v>1242</v>
      </c>
      <c r="G572" s="230"/>
      <c r="H572" s="234">
        <v>8.6280000000000001</v>
      </c>
      <c r="I572" s="235"/>
      <c r="J572" s="230"/>
      <c r="K572" s="230"/>
      <c r="L572" s="236"/>
      <c r="M572" s="237"/>
      <c r="N572" s="238"/>
      <c r="O572" s="238"/>
      <c r="P572" s="238"/>
      <c r="Q572" s="238"/>
      <c r="R572" s="238"/>
      <c r="S572" s="238"/>
      <c r="T572" s="239"/>
      <c r="AT572" s="240" t="s">
        <v>148</v>
      </c>
      <c r="AU572" s="240" t="s">
        <v>83</v>
      </c>
      <c r="AV572" s="12" t="s">
        <v>83</v>
      </c>
      <c r="AW572" s="12" t="s">
        <v>31</v>
      </c>
      <c r="AX572" s="12" t="s">
        <v>74</v>
      </c>
      <c r="AY572" s="240" t="s">
        <v>139</v>
      </c>
    </row>
    <row r="573" s="12" customFormat="1">
      <c r="B573" s="229"/>
      <c r="C573" s="230"/>
      <c r="D573" s="231" t="s">
        <v>148</v>
      </c>
      <c r="E573" s="232" t="s">
        <v>1</v>
      </c>
      <c r="F573" s="233" t="s">
        <v>1243</v>
      </c>
      <c r="G573" s="230"/>
      <c r="H573" s="234">
        <v>22.491</v>
      </c>
      <c r="I573" s="235"/>
      <c r="J573" s="230"/>
      <c r="K573" s="230"/>
      <c r="L573" s="236"/>
      <c r="M573" s="237"/>
      <c r="N573" s="238"/>
      <c r="O573" s="238"/>
      <c r="P573" s="238"/>
      <c r="Q573" s="238"/>
      <c r="R573" s="238"/>
      <c r="S573" s="238"/>
      <c r="T573" s="239"/>
      <c r="AT573" s="240" t="s">
        <v>148</v>
      </c>
      <c r="AU573" s="240" t="s">
        <v>83</v>
      </c>
      <c r="AV573" s="12" t="s">
        <v>83</v>
      </c>
      <c r="AW573" s="12" t="s">
        <v>31</v>
      </c>
      <c r="AX573" s="12" t="s">
        <v>74</v>
      </c>
      <c r="AY573" s="240" t="s">
        <v>139</v>
      </c>
    </row>
    <row r="574" s="13" customFormat="1">
      <c r="B574" s="251"/>
      <c r="C574" s="252"/>
      <c r="D574" s="231" t="s">
        <v>148</v>
      </c>
      <c r="E574" s="253" t="s">
        <v>90</v>
      </c>
      <c r="F574" s="254" t="s">
        <v>176</v>
      </c>
      <c r="G574" s="252"/>
      <c r="H574" s="255">
        <v>31.119</v>
      </c>
      <c r="I574" s="256"/>
      <c r="J574" s="252"/>
      <c r="K574" s="252"/>
      <c r="L574" s="257"/>
      <c r="M574" s="258"/>
      <c r="N574" s="259"/>
      <c r="O574" s="259"/>
      <c r="P574" s="259"/>
      <c r="Q574" s="259"/>
      <c r="R574" s="259"/>
      <c r="S574" s="259"/>
      <c r="T574" s="260"/>
      <c r="AT574" s="261" t="s">
        <v>148</v>
      </c>
      <c r="AU574" s="261" t="s">
        <v>83</v>
      </c>
      <c r="AV574" s="13" t="s">
        <v>154</v>
      </c>
      <c r="AW574" s="13" t="s">
        <v>31</v>
      </c>
      <c r="AX574" s="13" t="s">
        <v>79</v>
      </c>
      <c r="AY574" s="261" t="s">
        <v>139</v>
      </c>
    </row>
    <row r="575" s="1" customFormat="1" ht="36" customHeight="1">
      <c r="B575" s="36"/>
      <c r="C575" s="216" t="s">
        <v>1244</v>
      </c>
      <c r="D575" s="216" t="s">
        <v>141</v>
      </c>
      <c r="E575" s="217" t="s">
        <v>1245</v>
      </c>
      <c r="F575" s="218" t="s">
        <v>1246</v>
      </c>
      <c r="G575" s="219" t="s">
        <v>170</v>
      </c>
      <c r="H575" s="220">
        <v>477.81900000000002</v>
      </c>
      <c r="I575" s="221"/>
      <c r="J575" s="222">
        <f>ROUND(I575*H575,2)</f>
        <v>0</v>
      </c>
      <c r="K575" s="218" t="s">
        <v>145</v>
      </c>
      <c r="L575" s="41"/>
      <c r="M575" s="223" t="s">
        <v>1</v>
      </c>
      <c r="N575" s="224" t="s">
        <v>39</v>
      </c>
      <c r="O575" s="84"/>
      <c r="P575" s="225">
        <f>O575*H575</f>
        <v>0</v>
      </c>
      <c r="Q575" s="225">
        <v>0.00029</v>
      </c>
      <c r="R575" s="225">
        <f>Q575*H575</f>
        <v>0.13856751000000001</v>
      </c>
      <c r="S575" s="225">
        <v>0</v>
      </c>
      <c r="T575" s="226">
        <f>S575*H575</f>
        <v>0</v>
      </c>
      <c r="AR575" s="227" t="s">
        <v>146</v>
      </c>
      <c r="AT575" s="227" t="s">
        <v>141</v>
      </c>
      <c r="AU575" s="227" t="s">
        <v>83</v>
      </c>
      <c r="AY575" s="15" t="s">
        <v>139</v>
      </c>
      <c r="BE575" s="228">
        <f>IF(N575="základní",J575,0)</f>
        <v>0</v>
      </c>
      <c r="BF575" s="228">
        <f>IF(N575="snížená",J575,0)</f>
        <v>0</v>
      </c>
      <c r="BG575" s="228">
        <f>IF(N575="zákl. přenesená",J575,0)</f>
        <v>0</v>
      </c>
      <c r="BH575" s="228">
        <f>IF(N575="sníž. přenesená",J575,0)</f>
        <v>0</v>
      </c>
      <c r="BI575" s="228">
        <f>IF(N575="nulová",J575,0)</f>
        <v>0</v>
      </c>
      <c r="BJ575" s="15" t="s">
        <v>79</v>
      </c>
      <c r="BK575" s="228">
        <f>ROUND(I575*H575,2)</f>
        <v>0</v>
      </c>
      <c r="BL575" s="15" t="s">
        <v>146</v>
      </c>
      <c r="BM575" s="227" t="s">
        <v>1247</v>
      </c>
    </row>
    <row r="576" s="12" customFormat="1">
      <c r="B576" s="229"/>
      <c r="C576" s="230"/>
      <c r="D576" s="231" t="s">
        <v>148</v>
      </c>
      <c r="E576" s="232" t="s">
        <v>1</v>
      </c>
      <c r="F576" s="233" t="s">
        <v>1248</v>
      </c>
      <c r="G576" s="230"/>
      <c r="H576" s="234">
        <v>307.16899999999998</v>
      </c>
      <c r="I576" s="235"/>
      <c r="J576" s="230"/>
      <c r="K576" s="230"/>
      <c r="L576" s="236"/>
      <c r="M576" s="237"/>
      <c r="N576" s="238"/>
      <c r="O576" s="238"/>
      <c r="P576" s="238"/>
      <c r="Q576" s="238"/>
      <c r="R576" s="238"/>
      <c r="S576" s="238"/>
      <c r="T576" s="239"/>
      <c r="AT576" s="240" t="s">
        <v>148</v>
      </c>
      <c r="AU576" s="240" t="s">
        <v>83</v>
      </c>
      <c r="AV576" s="12" t="s">
        <v>83</v>
      </c>
      <c r="AW576" s="12" t="s">
        <v>31</v>
      </c>
      <c r="AX576" s="12" t="s">
        <v>74</v>
      </c>
      <c r="AY576" s="240" t="s">
        <v>139</v>
      </c>
    </row>
    <row r="577" s="12" customFormat="1">
      <c r="B577" s="229"/>
      <c r="C577" s="230"/>
      <c r="D577" s="231" t="s">
        <v>148</v>
      </c>
      <c r="E577" s="232" t="s">
        <v>1</v>
      </c>
      <c r="F577" s="233" t="s">
        <v>1249</v>
      </c>
      <c r="G577" s="230"/>
      <c r="H577" s="234">
        <v>170.65000000000001</v>
      </c>
      <c r="I577" s="235"/>
      <c r="J577" s="230"/>
      <c r="K577" s="230"/>
      <c r="L577" s="236"/>
      <c r="M577" s="237"/>
      <c r="N577" s="238"/>
      <c r="O577" s="238"/>
      <c r="P577" s="238"/>
      <c r="Q577" s="238"/>
      <c r="R577" s="238"/>
      <c r="S577" s="238"/>
      <c r="T577" s="239"/>
      <c r="AT577" s="240" t="s">
        <v>148</v>
      </c>
      <c r="AU577" s="240" t="s">
        <v>83</v>
      </c>
      <c r="AV577" s="12" t="s">
        <v>83</v>
      </c>
      <c r="AW577" s="12" t="s">
        <v>31</v>
      </c>
      <c r="AX577" s="12" t="s">
        <v>74</v>
      </c>
      <c r="AY577" s="240" t="s">
        <v>139</v>
      </c>
    </row>
    <row r="578" s="13" customFormat="1">
      <c r="B578" s="251"/>
      <c r="C578" s="252"/>
      <c r="D578" s="231" t="s">
        <v>148</v>
      </c>
      <c r="E578" s="253" t="s">
        <v>1</v>
      </c>
      <c r="F578" s="254" t="s">
        <v>176</v>
      </c>
      <c r="G578" s="252"/>
      <c r="H578" s="255">
        <v>477.81899999999996</v>
      </c>
      <c r="I578" s="256"/>
      <c r="J578" s="252"/>
      <c r="K578" s="252"/>
      <c r="L578" s="257"/>
      <c r="M578" s="262"/>
      <c r="N578" s="263"/>
      <c r="O578" s="263"/>
      <c r="P578" s="263"/>
      <c r="Q578" s="263"/>
      <c r="R578" s="263"/>
      <c r="S578" s="263"/>
      <c r="T578" s="264"/>
      <c r="AT578" s="261" t="s">
        <v>148</v>
      </c>
      <c r="AU578" s="261" t="s">
        <v>83</v>
      </c>
      <c r="AV578" s="13" t="s">
        <v>154</v>
      </c>
      <c r="AW578" s="13" t="s">
        <v>31</v>
      </c>
      <c r="AX578" s="13" t="s">
        <v>79</v>
      </c>
      <c r="AY578" s="261" t="s">
        <v>139</v>
      </c>
    </row>
    <row r="579" s="1" customFormat="1" ht="6.96" customHeight="1">
      <c r="B579" s="59"/>
      <c r="C579" s="60"/>
      <c r="D579" s="60"/>
      <c r="E579" s="60"/>
      <c r="F579" s="60"/>
      <c r="G579" s="60"/>
      <c r="H579" s="60"/>
      <c r="I579" s="166"/>
      <c r="J579" s="60"/>
      <c r="K579" s="60"/>
      <c r="L579" s="41"/>
    </row>
  </sheetData>
  <sheetProtection sheet="1" autoFilter="0" formatColumns="0" formatRows="0" objects="1" scenarios="1" spinCount="100000" saltValue="1/a/K1jRZfgOEA0GC2Dl1IAwbKf/emaa+21F3azzCA0OWlM+y10VLLLj0E0GwQMqtsRYz8w7AnEHPgiFcDLinQ==" hashValue="8dC4tFOpaGqeCpiEuCjufkbidrzJi2mS1ewZaWiuoxZoJm22ZZ3lS3JbulNjEUQAH5bJTtCYG77AKVTVd2bMaw==" algorithmName="SHA-512" password="CC35"/>
  <autoFilter ref="C136:K578"/>
  <mergeCells count="6">
    <mergeCell ref="E7:H7"/>
    <mergeCell ref="E16:H16"/>
    <mergeCell ref="E25:H25"/>
    <mergeCell ref="E85:H85"/>
    <mergeCell ref="E129:H12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NB-MATOUSEK\Matousek</dc:creator>
  <cp:lastModifiedBy>NB-MATOUSEK\Matousek</cp:lastModifiedBy>
  <dcterms:created xsi:type="dcterms:W3CDTF">2021-02-15T18:58:15Z</dcterms:created>
  <dcterms:modified xsi:type="dcterms:W3CDTF">2021-02-15T18:58:21Z</dcterms:modified>
</cp:coreProperties>
</file>