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U:\AA_PRENOS\"/>
    </mc:Choice>
  </mc:AlternateContent>
  <bookViews>
    <workbookView xWindow="0" yWindow="0" windowWidth="0" windowHeight="0"/>
  </bookViews>
  <sheets>
    <sheet name="Rekapitulace stavby" sheetId="1" r:id="rId1"/>
    <sheet name="210702 - Rekonstrukce pol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'210702 - Rekonstrukce pol...'!$C$122:$K$177</definedName>
    <definedName name="_xlnm.Print_Area" localSheetId="1">'210702 - Rekonstrukce pol...'!$C$4:$J$76,'210702 - Rekonstrukce pol...'!$C$82:$J$106,'210702 - Rekonstrukce pol...'!$C$112:$J$177</definedName>
    <definedName name="_xlnm.Print_Titles" localSheetId="1">'210702 - Rekonstrukce pol...'!$122:$122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177"/>
  <c r="BH177"/>
  <c r="BG177"/>
  <c r="BF177"/>
  <c r="T177"/>
  <c r="T176"/>
  <c r="R177"/>
  <c r="R176"/>
  <c r="P177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T162"/>
  <c r="R163"/>
  <c r="R162"/>
  <c r="P163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8"/>
  <c r="BH138"/>
  <c r="BG138"/>
  <c r="BF138"/>
  <c r="T138"/>
  <c r="T137"/>
  <c r="R138"/>
  <c r="R137"/>
  <c r="P138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J120"/>
  <c r="J119"/>
  <c r="F119"/>
  <c r="F117"/>
  <c r="E115"/>
  <c r="J90"/>
  <c r="J89"/>
  <c r="F89"/>
  <c r="F87"/>
  <c r="E85"/>
  <c r="J16"/>
  <c r="E16"/>
  <c r="F120"/>
  <c r="J15"/>
  <c r="J10"/>
  <c r="J117"/>
  <c i="1" r="L90"/>
  <c r="AM90"/>
  <c r="AM89"/>
  <c r="L89"/>
  <c r="AM87"/>
  <c r="L87"/>
  <c r="L85"/>
  <c r="L84"/>
  <c i="2" r="BK146"/>
  <c r="BK145"/>
  <c r="J145"/>
  <c r="BK144"/>
  <c r="J144"/>
  <c r="BK143"/>
  <c r="J143"/>
  <c r="J129"/>
  <c r="J127"/>
  <c r="J126"/>
  <c r="J152"/>
  <c r="BK142"/>
  <c r="J142"/>
  <c r="BK141"/>
  <c r="J141"/>
  <c r="BK138"/>
  <c r="J138"/>
  <c r="BK136"/>
  <c r="J136"/>
  <c r="BK135"/>
  <c r="J135"/>
  <c r="BK133"/>
  <c r="J133"/>
  <c r="BK131"/>
  <c r="J131"/>
  <c r="BK130"/>
  <c r="J130"/>
  <c r="BK129"/>
  <c r="BK127"/>
  <c r="BK126"/>
  <c r="J151"/>
  <c r="J149"/>
  <c r="J147"/>
  <c r="J146"/>
  <c r="BK156"/>
  <c r="BK155"/>
  <c r="J155"/>
  <c r="J154"/>
  <c r="J153"/>
  <c r="BK154"/>
  <c r="BK153"/>
  <c r="BK152"/>
  <c r="BK151"/>
  <c r="BK149"/>
  <c r="BK147"/>
  <c r="BK177"/>
  <c r="J177"/>
  <c r="BK175"/>
  <c r="J175"/>
  <c r="BK174"/>
  <c r="J174"/>
  <c r="BK172"/>
  <c r="J172"/>
  <c r="BK170"/>
  <c r="J170"/>
  <c r="BK168"/>
  <c r="J168"/>
  <c r="BK166"/>
  <c r="J166"/>
  <c r="BK163"/>
  <c r="J163"/>
  <c r="BK161"/>
  <c r="J161"/>
  <c r="BK160"/>
  <c r="J160"/>
  <c r="BK159"/>
  <c r="J159"/>
  <c r="BK157"/>
  <c r="J157"/>
  <c r="J156"/>
  <c i="1" r="AS94"/>
  <c i="2" l="1" r="BK173"/>
  <c r="J173"/>
  <c r="J104"/>
  <c r="T173"/>
  <c r="BK165"/>
  <c r="T125"/>
  <c r="T124"/>
  <c r="T123"/>
  <c r="BK140"/>
  <c r="J140"/>
  <c r="J98"/>
  <c r="P140"/>
  <c r="R140"/>
  <c r="T140"/>
  <c r="BK148"/>
  <c r="J148"/>
  <c r="J99"/>
  <c r="P148"/>
  <c r="R148"/>
  <c r="T148"/>
  <c r="BK158"/>
  <c r="J158"/>
  <c r="J100"/>
  <c r="P158"/>
  <c r="R158"/>
  <c r="T158"/>
  <c r="R165"/>
  <c r="P165"/>
  <c r="BK125"/>
  <c r="J125"/>
  <c r="J96"/>
  <c r="P173"/>
  <c r="P125"/>
  <c r="P124"/>
  <c r="R173"/>
  <c r="R125"/>
  <c r="R124"/>
  <c r="T165"/>
  <c r="T164"/>
  <c r="F90"/>
  <c r="BE155"/>
  <c r="BE156"/>
  <c r="BE157"/>
  <c r="BE159"/>
  <c r="BE160"/>
  <c r="BE161"/>
  <c r="BE163"/>
  <c r="BE166"/>
  <c r="BE168"/>
  <c r="BE170"/>
  <c r="BE172"/>
  <c r="BE174"/>
  <c r="BE175"/>
  <c r="BK176"/>
  <c r="J176"/>
  <c r="J105"/>
  <c r="BE149"/>
  <c r="BE151"/>
  <c r="BE177"/>
  <c r="BE152"/>
  <c r="BE153"/>
  <c r="BE154"/>
  <c r="BE145"/>
  <c r="BE146"/>
  <c r="BE147"/>
  <c r="BK137"/>
  <c r="J137"/>
  <c r="J97"/>
  <c r="BK162"/>
  <c r="J162"/>
  <c r="J101"/>
  <c r="BE126"/>
  <c r="BE127"/>
  <c r="BE129"/>
  <c r="BE130"/>
  <c r="BE131"/>
  <c r="BE133"/>
  <c r="BE135"/>
  <c r="BE136"/>
  <c r="BE138"/>
  <c r="BE141"/>
  <c r="BE142"/>
  <c r="J87"/>
  <c r="BE143"/>
  <c r="BE144"/>
  <c r="F33"/>
  <c i="1" r="BB95"/>
  <c r="BB94"/>
  <c r="AX94"/>
  <c i="2" r="F35"/>
  <c i="1" r="BD95"/>
  <c r="BD94"/>
  <c r="W33"/>
  <c i="2" r="F34"/>
  <c i="1" r="BC95"/>
  <c r="BC94"/>
  <c r="W32"/>
  <c i="2" r="F32"/>
  <c i="1" r="BA95"/>
  <c r="BA94"/>
  <c r="W30"/>
  <c i="2" r="J32"/>
  <c i="1" r="AW95"/>
  <c i="2" l="1" r="P164"/>
  <c r="R164"/>
  <c r="R123"/>
  <c r="P123"/>
  <c i="1" r="AU95"/>
  <c i="2" r="BK164"/>
  <c r="J164"/>
  <c r="J102"/>
  <c r="BK124"/>
  <c r="BK123"/>
  <c r="J123"/>
  <c r="J94"/>
  <c r="J165"/>
  <c r="J103"/>
  <c i="1" r="AU94"/>
  <c i="2" r="J31"/>
  <c i="1" r="AV95"/>
  <c r="AT95"/>
  <c r="AW94"/>
  <c r="AK30"/>
  <c r="AY94"/>
  <c r="W31"/>
  <c i="2" r="F31"/>
  <c i="1" r="AZ95"/>
  <c r="AZ94"/>
  <c r="W29"/>
  <c i="2" l="1" r="J124"/>
  <c r="J95"/>
  <c r="J28"/>
  <c i="1" r="AG95"/>
  <c r="AG94"/>
  <c r="AK26"/>
  <c r="AV94"/>
  <c r="AK29"/>
  <c i="2" l="1" r="J37"/>
  <c i="1" r="AN95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<sst xmlns="http://schemas.openxmlformats.org/spreadsheetml/2006/main">
  <si>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</si>
  <si>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</si>
  <si>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</si>
  <si>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</si>
  <si>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</si>
  <si>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{40850223-c09d-4cb9-b67e-e0f4bbcff3fc}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</si>
  <si>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</si>
  <si>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</si>
  <si>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</si>
  <si>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</si>
  <si>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</si>
  <si>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</si>
  <si>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</si>
  <si>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</si>
  <si>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210702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</si>
  <si>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</si>
  <si>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</si>
  <si>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polní cesty Opěš - Babín</t>
  </si>
  <si>
    <t>KSO:</t>
  </si>
  <si>
    <t>CC-CZ:</t>
  </si>
  <si>
    <t>Místo:</t>
  </si>
  <si>
    <t xml:space="preserve"> </t>
  </si>
  <si>
    <t>Datum:</t>
  </si>
  <si>
    <t>8. 12. 2018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</si>
  <si>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</si>
  <si>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</si>
  <si>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</si>
  <si>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</si>
  <si>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</si>
  <si>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</si>
  <si>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</si>
  <si>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</si>
  <si>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</si>
  <si>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</si>
  <si>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</si>
  <si>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</si>
  <si>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</si>
  <si>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</si>
  <si>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</si>
  <si>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</si>
  <si>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</si>
  <si>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</si>
  <si>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</si>
  <si>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</si>
  <si>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</si>
  <si>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</si>
  <si>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</si>
  <si>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</si>
  <si>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</si>
  <si>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</si>
  <si>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</si>
  <si>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</si>
  <si>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</si>
  <si>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</si>
  <si>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</si>
  <si>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</si>
  <si>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</si>
  <si>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</si>
  <si>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</si>
  <si>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</si>
  <si>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</si>
  <si>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</si>
  <si>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</si>
  <si>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</si>
  <si>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</si>
  <si>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</si>
  <si>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</si>
  <si>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</si>
  <si>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</si>
  <si>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</si>
  <si>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</si>
  <si>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</si>
  <si>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</si>
  <si>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</si>
  <si>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</si>
  <si>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</si>
  <si>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</si>
  <si>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</si>
  <si>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</si>
  <si>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</si>
  <si>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</si>
  <si>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</si>
  <si>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</si>
  <si>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</si>
  <si>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</si>
  <si>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</si>
  <si>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</si>
  <si>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</si>
  <si>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</si>
  <si>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</si>
  <si>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</si>
  <si>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</si>
  <si>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</si>
  <si>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</si>
  <si>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</si>
  <si>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</si>
  <si>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</si>
  <si>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</si>
  <si>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</si>
  <si>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</si>
  <si>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</si>
  <si>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</si>
  <si>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</si>
  <si>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</si>
  <si>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</si>
  <si>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</si>
  <si>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</si>
  <si>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</si>
  <si>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</si>
  <si>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</si>
  <si>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</si>
  <si>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</si>
  <si>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</si>
  <si>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</si>
  <si>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</si>
  <si>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</si>
  <si>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122201101</t>
  </si>
  <si>
    <t>Odkopávky a prokopávky nezapažené v hornině tř. 3 objem do 100 m3</t>
  </si>
  <si>
    <t>m3</t>
  </si>
  <si>
    <t>4</t>
  </si>
  <si>
    <t>1895517962</t>
  </si>
  <si>
    <t>132201102</t>
  </si>
  <si>
    <t>Hloubení rýh š do 600 mm v hornině tř. 3 objemu přes 100 m3</t>
  </si>
  <si>
    <t>-1612589954</t>
  </si>
  <si>
    <t>P</t>
  </si>
  <si>
    <t>Poznámka k položce:_x000d_
propustek_x000d_
11*1,5*0,8=13,2</t>
  </si>
  <si>
    <t>3</t>
  </si>
  <si>
    <t>162601102</t>
  </si>
  <si>
    <t>Vodorovné přemístění do 5000 m výkopku/sypaniny z horniny tř. 1 až 4</t>
  </si>
  <si>
    <t>-1728153167</t>
  </si>
  <si>
    <t>171201201</t>
  </si>
  <si>
    <t>Uložení sypaniny na skládky</t>
  </si>
  <si>
    <t>-1173027841</t>
  </si>
  <si>
    <t>5</t>
  </si>
  <si>
    <t>175151101</t>
  </si>
  <si>
    <t>Obsypání potrubí strojně sypaninou bez prohození, uloženou do 3 m</t>
  </si>
  <si>
    <t>-312004403</t>
  </si>
  <si>
    <t>Poznámka k položce:_x000d_
propustek_x000d_
0,35*11=3,85</t>
  </si>
  <si>
    <t>6</t>
  </si>
  <si>
    <t>M</t>
  </si>
  <si>
    <t>583441210</t>
  </si>
  <si>
    <t>štěrkodrť frakce 0-8</t>
  </si>
  <si>
    <t>t</t>
  </si>
  <si>
    <t>8</t>
  </si>
  <si>
    <t>-1857490240</t>
  </si>
  <si>
    <t>Poznámka k položce:_x000d_
3,85 m3 * 1,75 t/m3</t>
  </si>
  <si>
    <t>7</t>
  </si>
  <si>
    <t>181101141</t>
  </si>
  <si>
    <t>Úprava pozemku s rozpojením, přehrnutím, urovnáním a přehrnutím do 20 m zeminy tř 4</t>
  </si>
  <si>
    <t>-1200538615</t>
  </si>
  <si>
    <t>181102302</t>
  </si>
  <si>
    <t>Úprava pláně v zářezech se zhutněním</t>
  </si>
  <si>
    <t>m2</t>
  </si>
  <si>
    <t>-1073765662</t>
  </si>
  <si>
    <t>Vodorovné konstrukce</t>
  </si>
  <si>
    <t>9</t>
  </si>
  <si>
    <t>451572111</t>
  </si>
  <si>
    <t>Lože pod potrubí otevřený výkop z kameniva drobného těženého</t>
  </si>
  <si>
    <t>589219007</t>
  </si>
  <si>
    <t>Poznámka k položce:_x000d_
11*0,8*0,15=1,32</t>
  </si>
  <si>
    <t>Komunikace pozemní</t>
  </si>
  <si>
    <t>10</t>
  </si>
  <si>
    <t>564851111</t>
  </si>
  <si>
    <t>Podklad ze štěrkodrtě ŠD tl 150 mm</t>
  </si>
  <si>
    <t>-1287568273</t>
  </si>
  <si>
    <t>11</t>
  </si>
  <si>
    <t>1042723415</t>
  </si>
  <si>
    <t>12</t>
  </si>
  <si>
    <t>569903311</t>
  </si>
  <si>
    <t>Zřízení zemních krajnic se zhutněním</t>
  </si>
  <si>
    <t>1937180642</t>
  </si>
  <si>
    <t>13</t>
  </si>
  <si>
    <t>573411105</t>
  </si>
  <si>
    <t>Jednoduchý nátěr z asfaltu v množství 1,7 kg/m2 s posypem</t>
  </si>
  <si>
    <t>-415995250</t>
  </si>
  <si>
    <t>14</t>
  </si>
  <si>
    <t>573411106</t>
  </si>
  <si>
    <t>Jednoduchý nátěr z asfaltu v množství 1,90 kg/m2 s posypem</t>
  </si>
  <si>
    <t>1407097214</t>
  </si>
  <si>
    <t>574381112</t>
  </si>
  <si>
    <t>Penetrační makadam hrubý PMH tl 100 mm</t>
  </si>
  <si>
    <t>304584911</t>
  </si>
  <si>
    <t>16</t>
  </si>
  <si>
    <t>599141111</t>
  </si>
  <si>
    <t>Vyplnění spár mezi silničními dílci živičnou zálivkou</t>
  </si>
  <si>
    <t>m</t>
  </si>
  <si>
    <t>122013684</t>
  </si>
  <si>
    <t>Ostatní konstrukce a práce, bourání</t>
  </si>
  <si>
    <t>17</t>
  </si>
  <si>
    <t>912211111</t>
  </si>
  <si>
    <t>Montáž směrového sloupku silničního plastového prosté uložení bez betonového základu</t>
  </si>
  <si>
    <t>kus</t>
  </si>
  <si>
    <t>-1961781364</t>
  </si>
  <si>
    <t>Poznámka k položce:_x000d_
0,010	Z11g		2x</t>
  </si>
  <si>
    <t>18</t>
  </si>
  <si>
    <t>404451500</t>
  </si>
  <si>
    <t>sloupek silniční plastový s retroreflexní fólií směrový 1200 mm</t>
  </si>
  <si>
    <t>-1483678725</t>
  </si>
  <si>
    <t>19</t>
  </si>
  <si>
    <t>919441221</t>
  </si>
  <si>
    <t>Čelo propustku z lomového kamene pro propustek z trub DN 600 až 800</t>
  </si>
  <si>
    <t>-463962827</t>
  </si>
  <si>
    <t>20</t>
  </si>
  <si>
    <t>919521140</t>
  </si>
  <si>
    <t>Zřízení silničního propustku z trub betonových nebo ŽB DN 600</t>
  </si>
  <si>
    <t>-1666406382</t>
  </si>
  <si>
    <t>592224100</t>
  </si>
  <si>
    <t>trouba hrdlová přímá železobetonová s integrovaným těsněním TZH-Q 600/2500 60 x 250 x 10 cm</t>
  </si>
  <si>
    <t>-1903988874</t>
  </si>
  <si>
    <t>22</t>
  </si>
  <si>
    <t>919735113</t>
  </si>
  <si>
    <t>Řezání stávajícího živičného krytu hl do 150 mm</t>
  </si>
  <si>
    <t>2086584353</t>
  </si>
  <si>
    <t>23</t>
  </si>
  <si>
    <t>938902111</t>
  </si>
  <si>
    <t>Čištění příkopů komunikací příkopovým rypadlem objem nánosu do 0,15 m3/m</t>
  </si>
  <si>
    <t>-317274199</t>
  </si>
  <si>
    <t>24</t>
  </si>
  <si>
    <t>938909612</t>
  </si>
  <si>
    <t>Odstranění nánosu na krajnicích tl do 200 mm</t>
  </si>
  <si>
    <t>967376060</t>
  </si>
  <si>
    <t>997</t>
  </si>
  <si>
    <t>Přesun sutě</t>
  </si>
  <si>
    <t>25</t>
  </si>
  <si>
    <t>997013655</t>
  </si>
  <si>
    <t>Poplatek za uložení na skládce (skládkovné) zeminy a kamení kód odpadu 17 05 04</t>
  </si>
  <si>
    <t>-726549847</t>
  </si>
  <si>
    <t>26</t>
  </si>
  <si>
    <t>997221551</t>
  </si>
  <si>
    <t>Vodorovná doprava suti ze sypkých materiálů do 1 km</t>
  </si>
  <si>
    <t>329474425</t>
  </si>
  <si>
    <t>27</t>
  </si>
  <si>
    <t>997221559</t>
  </si>
  <si>
    <t>Příplatek ZKD 1 km u vodorovné dopravy suti ze sypkých materiálů</t>
  </si>
  <si>
    <t>1317697115</t>
  </si>
  <si>
    <t>998</t>
  </si>
  <si>
    <t>Přesun hmot</t>
  </si>
  <si>
    <t>28</t>
  </si>
  <si>
    <t>998225111</t>
  </si>
  <si>
    <t>Přesun hmot pro pozemní komunikace s krytem z kamene, monolitickým betonovým nebo živičným</t>
  </si>
  <si>
    <t>-64778604</t>
  </si>
  <si>
    <t>VRN</t>
  </si>
  <si>
    <t>Vedlejší rozpočtové náklady</t>
  </si>
  <si>
    <t>VRN1</t>
  </si>
  <si>
    <t>Průzkumné, geodetické a projektové práce</t>
  </si>
  <si>
    <t>29</t>
  </si>
  <si>
    <t>012103000</t>
  </si>
  <si>
    <t>Geodetické práce před výstavbou</t>
  </si>
  <si>
    <t>kpl</t>
  </si>
  <si>
    <t>1024</t>
  </si>
  <si>
    <t>1451837365</t>
  </si>
  <si>
    <t>Poznámka k položce:_x000d_
vytýčení hranic pozemku_x000d_
vytýčení inž. sítí</t>
  </si>
  <si>
    <t>30</t>
  </si>
  <si>
    <t>012203000.1</t>
  </si>
  <si>
    <t>Geodetické práce při provádění stavby</t>
  </si>
  <si>
    <t>-726677966</t>
  </si>
  <si>
    <t>Poznámka k položce:_x000d_
vytýčení stavby</t>
  </si>
  <si>
    <t>31</t>
  </si>
  <si>
    <t>012303000</t>
  </si>
  <si>
    <t>Geodetické práce po výstavbě</t>
  </si>
  <si>
    <t>-864830070</t>
  </si>
  <si>
    <t>Poznámka k položce:_x000d_
zaměření skutečného stavu pro zpracování PDSP</t>
  </si>
  <si>
    <t>32</t>
  </si>
  <si>
    <t>013254000</t>
  </si>
  <si>
    <t>Dokumentace skutečného provedení stavby</t>
  </si>
  <si>
    <t>-886702592</t>
  </si>
  <si>
    <t>VRN3</t>
  </si>
  <si>
    <t>Zařízení staveniště</t>
  </si>
  <si>
    <t>33</t>
  </si>
  <si>
    <t>034303000</t>
  </si>
  <si>
    <t>Dopravní značení na staveništi</t>
  </si>
  <si>
    <t>-675142901</t>
  </si>
  <si>
    <t>34</t>
  </si>
  <si>
    <t>034503000</t>
  </si>
  <si>
    <t>Prezentační tabule dotačního programu</t>
  </si>
  <si>
    <t>-981646676</t>
  </si>
  <si>
    <t>VRN4</t>
  </si>
  <si>
    <t>Inženýrská činnost</t>
  </si>
  <si>
    <t>35</t>
  </si>
  <si>
    <t>043194000</t>
  </si>
  <si>
    <t>Hutnící zkoušky</t>
  </si>
  <si>
    <t>-2132019584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</si>
</sst>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4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2" fillId="0" borderId="22" xfId="0" applyFont="1" applyBorder="1" applyAlignment="1" applyProtection="1">
      <alignment horizontal="center" vertical="center"/>
    </xf>
    <xf numFmtId="49" fontId="32" fillId="0" borderId="22" xfId="0" applyNumberFormat="1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center" vertical="center" wrapText="1"/>
    </xf>
    <xf numFmtId="167" fontId="32" fillId="0" borderId="22" xfId="0" applyNumberFormat="1" applyFont="1" applyBorder="1" applyAlignment="1" applyProtection="1">
      <alignment vertical="center"/>
    </xf>
    <xf numFmtId="4" fontId="32" fillId="2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</xf>
    <xf numFmtId="0" fontId="33" fillId="0" borderId="22" xfId="0" applyFont="1" applyBorder="1" applyAlignment="1" applyProtection="1">
      <alignment vertical="center"/>
    </xf>
    <xf numFmtId="0" fontId="33" fillId="0" borderId="3" xfId="0" applyFont="1" applyBorder="1" applyAlignment="1">
      <alignment vertical="center"/>
    </xf>
    <xf numFmtId="0" fontId="32" fillId="2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28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L14" s="19"/>
      <c r="AM14" s="19"/>
      <c r="AN14" s="31" t="s">
        <v>28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30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4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34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35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36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37</v>
      </c>
      <c r="E29" s="44"/>
      <c r="F29" s="29" t="s">
        <v>38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39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40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41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42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43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44</v>
      </c>
      <c r="U35" s="51"/>
      <c r="V35" s="51"/>
      <c r="W35" s="51"/>
      <c r="X35" s="53" t="s">
        <v>45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46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47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48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49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48</v>
      </c>
      <c r="AI60" s="39"/>
      <c r="AJ60" s="39"/>
      <c r="AK60" s="39"/>
      <c r="AL60" s="39"/>
      <c r="AM60" s="61" t="s">
        <v>49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50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51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48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49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48</v>
      </c>
      <c r="AI75" s="39"/>
      <c r="AJ75" s="39"/>
      <c r="AK75" s="39"/>
      <c r="AL75" s="39"/>
      <c r="AM75" s="61" t="s">
        <v>49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52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210702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Rekonstrukce polní cesty Opěš - Babín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8. 12. 2018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29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53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27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31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54</v>
      </c>
      <c r="D92" s="91"/>
      <c r="E92" s="91"/>
      <c r="F92" s="91"/>
      <c r="G92" s="91"/>
      <c r="H92" s="92"/>
      <c r="I92" s="93" t="s">
        <v>55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56</v>
      </c>
      <c r="AH92" s="91"/>
      <c r="AI92" s="91"/>
      <c r="AJ92" s="91"/>
      <c r="AK92" s="91"/>
      <c r="AL92" s="91"/>
      <c r="AM92" s="91"/>
      <c r="AN92" s="93" t="s">
        <v>57</v>
      </c>
      <c r="AO92" s="91"/>
      <c r="AP92" s="95"/>
      <c r="AQ92" s="96" t="s">
        <v>58</v>
      </c>
      <c r="AR92" s="41"/>
      <c r="AS92" s="97" t="s">
        <v>59</v>
      </c>
      <c r="AT92" s="98" t="s">
        <v>60</v>
      </c>
      <c r="AU92" s="98" t="s">
        <v>61</v>
      </c>
      <c r="AV92" s="98" t="s">
        <v>62</v>
      </c>
      <c r="AW92" s="98" t="s">
        <v>63</v>
      </c>
      <c r="AX92" s="98" t="s">
        <v>64</v>
      </c>
      <c r="AY92" s="98" t="s">
        <v>65</v>
      </c>
      <c r="AZ92" s="98" t="s">
        <v>66</v>
      </c>
      <c r="BA92" s="98" t="s">
        <v>67</v>
      </c>
      <c r="BB92" s="98" t="s">
        <v>68</v>
      </c>
      <c r="BC92" s="98" t="s">
        <v>69</v>
      </c>
      <c r="BD92" s="99" t="s">
        <v>70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71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72</v>
      </c>
      <c r="BT94" s="114" t="s">
        <v>73</v>
      </c>
      <c r="BV94" s="114" t="s">
        <v>74</v>
      </c>
      <c r="BW94" s="114" t="s">
        <v>5</v>
      </c>
      <c r="BX94" s="114" t="s">
        <v>75</v>
      </c>
      <c r="CL94" s="114" t="s">
        <v>1</v>
      </c>
    </row>
    <row r="95" s="7" customFormat="1" ht="16.5" customHeight="1">
      <c r="A95" s="115" t="s">
        <v>76</v>
      </c>
      <c r="B95" s="116"/>
      <c r="C95" s="117"/>
      <c r="D95" s="118" t="s">
        <v>14</v>
      </c>
      <c r="E95" s="118"/>
      <c r="F95" s="118"/>
      <c r="G95" s="118"/>
      <c r="H95" s="118"/>
      <c r="I95" s="119"/>
      <c r="J95" s="118" t="s">
        <v>17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'210702 - Rekonstrukce pol...'!J28</f>
        <v>0</v>
      </c>
      <c r="AH95" s="119"/>
      <c r="AI95" s="119"/>
      <c r="AJ95" s="119"/>
      <c r="AK95" s="119"/>
      <c r="AL95" s="119"/>
      <c r="AM95" s="119"/>
      <c r="AN95" s="120">
        <f>SUM(AG95,AT95)</f>
        <v>0</v>
      </c>
      <c r="AO95" s="119"/>
      <c r="AP95" s="119"/>
      <c r="AQ95" s="121" t="s">
        <v>77</v>
      </c>
      <c r="AR95" s="122"/>
      <c r="AS95" s="123">
        <v>0</v>
      </c>
      <c r="AT95" s="124">
        <f>ROUND(SUM(AV95:AW95),2)</f>
        <v>0</v>
      </c>
      <c r="AU95" s="125">
        <f>'210702 - Rekonstrukce pol...'!P123</f>
        <v>0</v>
      </c>
      <c r="AV95" s="124">
        <f>'210702 - Rekonstrukce pol...'!J31</f>
        <v>0</v>
      </c>
      <c r="AW95" s="124">
        <f>'210702 - Rekonstrukce pol...'!J32</f>
        <v>0</v>
      </c>
      <c r="AX95" s="124">
        <f>'210702 - Rekonstrukce pol...'!J33</f>
        <v>0</v>
      </c>
      <c r="AY95" s="124">
        <f>'210702 - Rekonstrukce pol...'!J34</f>
        <v>0</v>
      </c>
      <c r="AZ95" s="124">
        <f>'210702 - Rekonstrukce pol...'!F31</f>
        <v>0</v>
      </c>
      <c r="BA95" s="124">
        <f>'210702 - Rekonstrukce pol...'!F32</f>
        <v>0</v>
      </c>
      <c r="BB95" s="124">
        <f>'210702 - Rekonstrukce pol...'!F33</f>
        <v>0</v>
      </c>
      <c r="BC95" s="124">
        <f>'210702 - Rekonstrukce pol...'!F34</f>
        <v>0</v>
      </c>
      <c r="BD95" s="126">
        <f>'210702 - Rekonstrukce pol...'!F35</f>
        <v>0</v>
      </c>
      <c r="BE95" s="7"/>
      <c r="BT95" s="127" t="s">
        <v>78</v>
      </c>
      <c r="BU95" s="127" t="s">
        <v>79</v>
      </c>
      <c r="BV95" s="127" t="s">
        <v>74</v>
      </c>
      <c r="BW95" s="127" t="s">
        <v>5</v>
      </c>
      <c r="BX95" s="127" t="s">
        <v>75</v>
      </c>
      <c r="CL95" s="127" t="s">
        <v>1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f6ZtYo25d4TOCyqGTNtqSddg2rNEXilpvfcGp8WgzKuapz3EymzgCZlGYmDF7vMt5tJ/jWFBuPaD69T6i0lqcg==" hashValue="jZ3ZPXAJkdGcAM+F5rkREfqC8xI9d0PE210Z7KYBlsFx+IC1G3K4sMRsaYaLcyGtO/HEjFzsX42ZH5UNaMNTbw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10702 - Rekonstrukce pol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5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7"/>
      <c r="AT3" s="14" t="s">
        <v>80</v>
      </c>
    </row>
    <row r="4" s="1" customFormat="1" ht="24.96" customHeight="1">
      <c r="B4" s="17"/>
      <c r="D4" s="130" t="s">
        <v>81</v>
      </c>
      <c r="L4" s="17"/>
      <c r="M4" s="131" t="s">
        <v>10</v>
      </c>
      <c r="AT4" s="14" t="s">
        <v>4</v>
      </c>
    </row>
    <row r="5" s="1" customFormat="1" ht="6.96" customHeight="1">
      <c r="B5" s="17"/>
      <c r="L5" s="17"/>
    </row>
    <row r="6" s="2" customFormat="1" ht="12" customHeight="1">
      <c r="A6" s="35"/>
      <c r="B6" s="41"/>
      <c r="C6" s="35"/>
      <c r="D6" s="132" t="s">
        <v>16</v>
      </c>
      <c r="E6" s="35"/>
      <c r="F6" s="35"/>
      <c r="G6" s="35"/>
      <c r="H6" s="35"/>
      <c r="I6" s="35"/>
      <c r="J6" s="35"/>
      <c r="K6" s="35"/>
      <c r="L6" s="60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="2" customFormat="1" ht="16.5" customHeight="1">
      <c r="A7" s="35"/>
      <c r="B7" s="41"/>
      <c r="C7" s="35"/>
      <c r="D7" s="35"/>
      <c r="E7" s="133" t="s">
        <v>17</v>
      </c>
      <c r="F7" s="35"/>
      <c r="G7" s="35"/>
      <c r="H7" s="35"/>
      <c r="I7" s="35"/>
      <c r="J7" s="35"/>
      <c r="K7" s="35"/>
      <c r="L7" s="60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="2" customFormat="1">
      <c r="A8" s="35"/>
      <c r="B8" s="41"/>
      <c r="C8" s="35"/>
      <c r="D8" s="35"/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2" customHeight="1">
      <c r="A9" s="35"/>
      <c r="B9" s="41"/>
      <c r="C9" s="35"/>
      <c r="D9" s="132" t="s">
        <v>18</v>
      </c>
      <c r="E9" s="35"/>
      <c r="F9" s="134" t="s">
        <v>1</v>
      </c>
      <c r="G9" s="35"/>
      <c r="H9" s="35"/>
      <c r="I9" s="132" t="s">
        <v>19</v>
      </c>
      <c r="J9" s="134" t="s">
        <v>1</v>
      </c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32" t="s">
        <v>20</v>
      </c>
      <c r="E10" s="35"/>
      <c r="F10" s="134" t="s">
        <v>21</v>
      </c>
      <c r="G10" s="35"/>
      <c r="H10" s="35"/>
      <c r="I10" s="132" t="s">
        <v>22</v>
      </c>
      <c r="J10" s="135" t="str">
        <f>'Rekapitulace stavby'!AN8</f>
        <v>8. 12. 2018</v>
      </c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0.8" customHeight="1">
      <c r="A11" s="35"/>
      <c r="B11" s="41"/>
      <c r="C11" s="35"/>
      <c r="D11" s="35"/>
      <c r="E11" s="35"/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2" t="s">
        <v>24</v>
      </c>
      <c r="E12" s="35"/>
      <c r="F12" s="35"/>
      <c r="G12" s="35"/>
      <c r="H12" s="35"/>
      <c r="I12" s="132" t="s">
        <v>25</v>
      </c>
      <c r="J12" s="134" t="s">
        <v>1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8" customHeight="1">
      <c r="A13" s="35"/>
      <c r="B13" s="41"/>
      <c r="C13" s="35"/>
      <c r="D13" s="35"/>
      <c r="E13" s="134" t="s">
        <v>21</v>
      </c>
      <c r="F13" s="35"/>
      <c r="G13" s="35"/>
      <c r="H13" s="35"/>
      <c r="I13" s="132" t="s">
        <v>26</v>
      </c>
      <c r="J13" s="134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6.96" customHeigh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32" t="s">
        <v>27</v>
      </c>
      <c r="E15" s="35"/>
      <c r="F15" s="35"/>
      <c r="G15" s="35"/>
      <c r="H15" s="35"/>
      <c r="I15" s="132" t="s">
        <v>25</v>
      </c>
      <c r="J15" s="30" t="str">
        <f>'Rekapitulace stavby'!AN13</f>
        <v>Vyplň údaj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8" customHeight="1">
      <c r="A16" s="35"/>
      <c r="B16" s="41"/>
      <c r="C16" s="35"/>
      <c r="D16" s="35"/>
      <c r="E16" s="30" t="str">
        <f>'Rekapitulace stavby'!E14</f>
        <v>Vyplň údaj</v>
      </c>
      <c r="F16" s="134"/>
      <c r="G16" s="134"/>
      <c r="H16" s="134"/>
      <c r="I16" s="132" t="s">
        <v>26</v>
      </c>
      <c r="J16" s="30" t="str">
        <f>'Rekapitulace stavby'!AN14</f>
        <v>Vyplň údaj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6.96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32" t="s">
        <v>29</v>
      </c>
      <c r="E18" s="35"/>
      <c r="F18" s="35"/>
      <c r="G18" s="35"/>
      <c r="H18" s="35"/>
      <c r="I18" s="132" t="s">
        <v>25</v>
      </c>
      <c r="J18" s="134" t="s">
        <v>1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34" t="s">
        <v>21</v>
      </c>
      <c r="F19" s="35"/>
      <c r="G19" s="35"/>
      <c r="H19" s="35"/>
      <c r="I19" s="132" t="s">
        <v>26</v>
      </c>
      <c r="J19" s="134" t="s">
        <v>1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32" t="s">
        <v>31</v>
      </c>
      <c r="E21" s="35"/>
      <c r="F21" s="35"/>
      <c r="G21" s="35"/>
      <c r="H21" s="35"/>
      <c r="I21" s="132" t="s">
        <v>25</v>
      </c>
      <c r="J21" s="134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134" t="s">
        <v>21</v>
      </c>
      <c r="F22" s="35"/>
      <c r="G22" s="35"/>
      <c r="H22" s="35"/>
      <c r="I22" s="132" t="s">
        <v>26</v>
      </c>
      <c r="J22" s="134" t="s">
        <v>1</v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32" t="s">
        <v>32</v>
      </c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8" customFormat="1" ht="16.5" customHeight="1">
      <c r="A25" s="136"/>
      <c r="B25" s="137"/>
      <c r="C25" s="136"/>
      <c r="D25" s="136"/>
      <c r="E25" s="138" t="s">
        <v>1</v>
      </c>
      <c r="F25" s="138"/>
      <c r="G25" s="138"/>
      <c r="H25" s="138"/>
      <c r="I25" s="136"/>
      <c r="J25" s="136"/>
      <c r="K25" s="136"/>
      <c r="L25" s="139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140"/>
      <c r="E27" s="140"/>
      <c r="F27" s="140"/>
      <c r="G27" s="140"/>
      <c r="H27" s="140"/>
      <c r="I27" s="140"/>
      <c r="J27" s="140"/>
      <c r="K27" s="140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25.44" customHeight="1">
      <c r="A28" s="35"/>
      <c r="B28" s="41"/>
      <c r="C28" s="35"/>
      <c r="D28" s="141" t="s">
        <v>33</v>
      </c>
      <c r="E28" s="35"/>
      <c r="F28" s="35"/>
      <c r="G28" s="35"/>
      <c r="H28" s="35"/>
      <c r="I28" s="35"/>
      <c r="J28" s="142">
        <f>ROUND(J123, 2)</f>
        <v>0</v>
      </c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0"/>
      <c r="E29" s="140"/>
      <c r="F29" s="140"/>
      <c r="G29" s="140"/>
      <c r="H29" s="140"/>
      <c r="I29" s="140"/>
      <c r="J29" s="140"/>
      <c r="K29" s="140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4.4" customHeight="1">
      <c r="A30" s="35"/>
      <c r="B30" s="41"/>
      <c r="C30" s="35"/>
      <c r="D30" s="35"/>
      <c r="E30" s="35"/>
      <c r="F30" s="143" t="s">
        <v>35</v>
      </c>
      <c r="G30" s="35"/>
      <c r="H30" s="35"/>
      <c r="I30" s="143" t="s">
        <v>34</v>
      </c>
      <c r="J30" s="143" t="s">
        <v>36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14.4" customHeight="1">
      <c r="A31" s="35"/>
      <c r="B31" s="41"/>
      <c r="C31" s="35"/>
      <c r="D31" s="144" t="s">
        <v>37</v>
      </c>
      <c r="E31" s="132" t="s">
        <v>38</v>
      </c>
      <c r="F31" s="145">
        <f>ROUND((SUM(BE123:BE177)),  2)</f>
        <v>0</v>
      </c>
      <c r="G31" s="35"/>
      <c r="H31" s="35"/>
      <c r="I31" s="146">
        <v>0.20999999999999999</v>
      </c>
      <c r="J31" s="145">
        <f>ROUND(((SUM(BE123:BE177))*I31),  2)</f>
        <v>0</v>
      </c>
      <c r="K31" s="3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132" t="s">
        <v>39</v>
      </c>
      <c r="F32" s="145">
        <f>ROUND((SUM(BF123:BF177)),  2)</f>
        <v>0</v>
      </c>
      <c r="G32" s="35"/>
      <c r="H32" s="35"/>
      <c r="I32" s="146">
        <v>0.14999999999999999</v>
      </c>
      <c r="J32" s="145">
        <f>ROUND(((SUM(BF123:BF177))*I32), 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35"/>
      <c r="E33" s="132" t="s">
        <v>40</v>
      </c>
      <c r="F33" s="145">
        <f>ROUND((SUM(BG123:BG177)),  2)</f>
        <v>0</v>
      </c>
      <c r="G33" s="35"/>
      <c r="H33" s="35"/>
      <c r="I33" s="146">
        <v>0.20999999999999999</v>
      </c>
      <c r="J33" s="145">
        <f>0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32" t="s">
        <v>41</v>
      </c>
      <c r="F34" s="145">
        <f>ROUND((SUM(BH123:BH177)),  2)</f>
        <v>0</v>
      </c>
      <c r="G34" s="35"/>
      <c r="H34" s="35"/>
      <c r="I34" s="146">
        <v>0.14999999999999999</v>
      </c>
      <c r="J34" s="145">
        <f>0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2" t="s">
        <v>42</v>
      </c>
      <c r="F35" s="145">
        <f>ROUND((SUM(BI123:BI177)),  2)</f>
        <v>0</v>
      </c>
      <c r="G35" s="35"/>
      <c r="H35" s="35"/>
      <c r="I35" s="146">
        <v>0</v>
      </c>
      <c r="J35" s="145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6.96" customHeight="1">
      <c r="A36" s="35"/>
      <c r="B36" s="41"/>
      <c r="C36" s="35"/>
      <c r="D36" s="35"/>
      <c r="E36" s="35"/>
      <c r="F36" s="35"/>
      <c r="G36" s="35"/>
      <c r="H36" s="35"/>
      <c r="I36" s="35"/>
      <c r="J36" s="35"/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25.44" customHeight="1">
      <c r="A37" s="35"/>
      <c r="B37" s="41"/>
      <c r="C37" s="147"/>
      <c r="D37" s="148" t="s">
        <v>43</v>
      </c>
      <c r="E37" s="149"/>
      <c r="F37" s="149"/>
      <c r="G37" s="150" t="s">
        <v>44</v>
      </c>
      <c r="H37" s="151" t="s">
        <v>45</v>
      </c>
      <c r="I37" s="149"/>
      <c r="J37" s="152">
        <f>SUM(J28:J35)</f>
        <v>0</v>
      </c>
      <c r="K37" s="153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1" customFormat="1" ht="14.4" customHeight="1">
      <c r="B39" s="17"/>
      <c r="L39" s="17"/>
    </row>
    <row r="40" s="1" customFormat="1" ht="14.4" customHeight="1">
      <c r="B40" s="17"/>
      <c r="L40" s="17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54" t="s">
        <v>46</v>
      </c>
      <c r="E50" s="155"/>
      <c r="F50" s="155"/>
      <c r="G50" s="154" t="s">
        <v>47</v>
      </c>
      <c r="H50" s="155"/>
      <c r="I50" s="155"/>
      <c r="J50" s="155"/>
      <c r="K50" s="155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56" t="s">
        <v>48</v>
      </c>
      <c r="E61" s="157"/>
      <c r="F61" s="158" t="s">
        <v>49</v>
      </c>
      <c r="G61" s="156" t="s">
        <v>48</v>
      </c>
      <c r="H61" s="157"/>
      <c r="I61" s="157"/>
      <c r="J61" s="159" t="s">
        <v>49</v>
      </c>
      <c r="K61" s="157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54" t="s">
        <v>50</v>
      </c>
      <c r="E65" s="160"/>
      <c r="F65" s="160"/>
      <c r="G65" s="154" t="s">
        <v>51</v>
      </c>
      <c r="H65" s="160"/>
      <c r="I65" s="160"/>
      <c r="J65" s="160"/>
      <c r="K65" s="160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56" t="s">
        <v>48</v>
      </c>
      <c r="E76" s="157"/>
      <c r="F76" s="158" t="s">
        <v>49</v>
      </c>
      <c r="G76" s="156" t="s">
        <v>48</v>
      </c>
      <c r="H76" s="157"/>
      <c r="I76" s="157"/>
      <c r="J76" s="159" t="s">
        <v>49</v>
      </c>
      <c r="K76" s="157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1"/>
      <c r="C77" s="162"/>
      <c r="D77" s="162"/>
      <c r="E77" s="162"/>
      <c r="F77" s="162"/>
      <c r="G77" s="162"/>
      <c r="H77" s="162"/>
      <c r="I77" s="162"/>
      <c r="J77" s="162"/>
      <c r="K77" s="162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3"/>
      <c r="C81" s="164"/>
      <c r="D81" s="164"/>
      <c r="E81" s="164"/>
      <c r="F81" s="164"/>
      <c r="G81" s="164"/>
      <c r="H81" s="164"/>
      <c r="I81" s="164"/>
      <c r="J81" s="164"/>
      <c r="K81" s="164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82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73" t="str">
        <f>E7</f>
        <v>Rekonstrukce polní cesty Opěš - Babín</v>
      </c>
      <c r="F85" s="37"/>
      <c r="G85" s="37"/>
      <c r="H85" s="37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2" customHeight="1">
      <c r="A87" s="35"/>
      <c r="B87" s="36"/>
      <c r="C87" s="29" t="s">
        <v>20</v>
      </c>
      <c r="D87" s="37"/>
      <c r="E87" s="37"/>
      <c r="F87" s="24" t="str">
        <f>F10</f>
        <v xml:space="preserve"> </v>
      </c>
      <c r="G87" s="37"/>
      <c r="H87" s="37"/>
      <c r="I87" s="29" t="s">
        <v>22</v>
      </c>
      <c r="J87" s="76" t="str">
        <f>IF(J10="","",J10)</f>
        <v>8. 12. 2018</v>
      </c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5.15" customHeight="1">
      <c r="A89" s="35"/>
      <c r="B89" s="36"/>
      <c r="C89" s="29" t="s">
        <v>24</v>
      </c>
      <c r="D89" s="37"/>
      <c r="E89" s="37"/>
      <c r="F89" s="24" t="str">
        <f>E13</f>
        <v xml:space="preserve"> </v>
      </c>
      <c r="G89" s="37"/>
      <c r="H89" s="37"/>
      <c r="I89" s="29" t="s">
        <v>29</v>
      </c>
      <c r="J89" s="33" t="str">
        <f>E19</f>
        <v xml:space="preserve"> 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5.15" customHeight="1">
      <c r="A90" s="35"/>
      <c r="B90" s="36"/>
      <c r="C90" s="29" t="s">
        <v>27</v>
      </c>
      <c r="D90" s="37"/>
      <c r="E90" s="37"/>
      <c r="F90" s="24" t="str">
        <f>IF(E16="","",E16)</f>
        <v>Vyplň údaj</v>
      </c>
      <c r="G90" s="37"/>
      <c r="H90" s="37"/>
      <c r="I90" s="29" t="s">
        <v>31</v>
      </c>
      <c r="J90" s="33" t="str">
        <f>E22</f>
        <v xml:space="preserve"> </v>
      </c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0.32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29.28" customHeight="1">
      <c r="A92" s="35"/>
      <c r="B92" s="36"/>
      <c r="C92" s="165" t="s">
        <v>83</v>
      </c>
      <c r="D92" s="166"/>
      <c r="E92" s="166"/>
      <c r="F92" s="166"/>
      <c r="G92" s="166"/>
      <c r="H92" s="166"/>
      <c r="I92" s="166"/>
      <c r="J92" s="167" t="s">
        <v>84</v>
      </c>
      <c r="K92" s="166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2.8" customHeight="1">
      <c r="A94" s="35"/>
      <c r="B94" s="36"/>
      <c r="C94" s="168" t="s">
        <v>85</v>
      </c>
      <c r="D94" s="37"/>
      <c r="E94" s="37"/>
      <c r="F94" s="37"/>
      <c r="G94" s="37"/>
      <c r="H94" s="37"/>
      <c r="I94" s="37"/>
      <c r="J94" s="107">
        <f>J123</f>
        <v>0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U94" s="14" t="s">
        <v>86</v>
      </c>
    </row>
    <row r="95" s="9" customFormat="1" ht="24.96" customHeight="1">
      <c r="A95" s="9"/>
      <c r="B95" s="169"/>
      <c r="C95" s="170"/>
      <c r="D95" s="171" t="s">
        <v>87</v>
      </c>
      <c r="E95" s="172"/>
      <c r="F95" s="172"/>
      <c r="G95" s="172"/>
      <c r="H95" s="172"/>
      <c r="I95" s="172"/>
      <c r="J95" s="173">
        <f>J124</f>
        <v>0</v>
      </c>
      <c r="K95" s="170"/>
      <c r="L95" s="174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5"/>
      <c r="C96" s="176"/>
      <c r="D96" s="177" t="s">
        <v>88</v>
      </c>
      <c r="E96" s="178"/>
      <c r="F96" s="178"/>
      <c r="G96" s="178"/>
      <c r="H96" s="178"/>
      <c r="I96" s="178"/>
      <c r="J96" s="179">
        <f>J125</f>
        <v>0</v>
      </c>
      <c r="K96" s="176"/>
      <c r="L96" s="18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5"/>
      <c r="C97" s="176"/>
      <c r="D97" s="177" t="s">
        <v>89</v>
      </c>
      <c r="E97" s="178"/>
      <c r="F97" s="178"/>
      <c r="G97" s="178"/>
      <c r="H97" s="178"/>
      <c r="I97" s="178"/>
      <c r="J97" s="179">
        <f>J137</f>
        <v>0</v>
      </c>
      <c r="K97" s="176"/>
      <c r="L97" s="18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5"/>
      <c r="C98" s="176"/>
      <c r="D98" s="177" t="s">
        <v>90</v>
      </c>
      <c r="E98" s="178"/>
      <c r="F98" s="178"/>
      <c r="G98" s="178"/>
      <c r="H98" s="178"/>
      <c r="I98" s="178"/>
      <c r="J98" s="179">
        <f>J140</f>
        <v>0</v>
      </c>
      <c r="K98" s="176"/>
      <c r="L98" s="18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5"/>
      <c r="C99" s="176"/>
      <c r="D99" s="177" t="s">
        <v>91</v>
      </c>
      <c r="E99" s="178"/>
      <c r="F99" s="178"/>
      <c r="G99" s="178"/>
      <c r="H99" s="178"/>
      <c r="I99" s="178"/>
      <c r="J99" s="179">
        <f>J148</f>
        <v>0</v>
      </c>
      <c r="K99" s="176"/>
      <c r="L99" s="18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5"/>
      <c r="C100" s="176"/>
      <c r="D100" s="177" t="s">
        <v>92</v>
      </c>
      <c r="E100" s="178"/>
      <c r="F100" s="178"/>
      <c r="G100" s="178"/>
      <c r="H100" s="178"/>
      <c r="I100" s="178"/>
      <c r="J100" s="179">
        <f>J158</f>
        <v>0</v>
      </c>
      <c r="K100" s="176"/>
      <c r="L100" s="18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5"/>
      <c r="C101" s="176"/>
      <c r="D101" s="177" t="s">
        <v>93</v>
      </c>
      <c r="E101" s="178"/>
      <c r="F101" s="178"/>
      <c r="G101" s="178"/>
      <c r="H101" s="178"/>
      <c r="I101" s="178"/>
      <c r="J101" s="179">
        <f>J162</f>
        <v>0</v>
      </c>
      <c r="K101" s="176"/>
      <c r="L101" s="18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69"/>
      <c r="C102" s="170"/>
      <c r="D102" s="171" t="s">
        <v>94</v>
      </c>
      <c r="E102" s="172"/>
      <c r="F102" s="172"/>
      <c r="G102" s="172"/>
      <c r="H102" s="172"/>
      <c r="I102" s="172"/>
      <c r="J102" s="173">
        <f>J164</f>
        <v>0</v>
      </c>
      <c r="K102" s="170"/>
      <c r="L102" s="17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75"/>
      <c r="C103" s="176"/>
      <c r="D103" s="177" t="s">
        <v>95</v>
      </c>
      <c r="E103" s="178"/>
      <c r="F103" s="178"/>
      <c r="G103" s="178"/>
      <c r="H103" s="178"/>
      <c r="I103" s="178"/>
      <c r="J103" s="179">
        <f>J165</f>
        <v>0</v>
      </c>
      <c r="K103" s="176"/>
      <c r="L103" s="18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5"/>
      <c r="C104" s="176"/>
      <c r="D104" s="177" t="s">
        <v>96</v>
      </c>
      <c r="E104" s="178"/>
      <c r="F104" s="178"/>
      <c r="G104" s="178"/>
      <c r="H104" s="178"/>
      <c r="I104" s="178"/>
      <c r="J104" s="179">
        <f>J173</f>
        <v>0</v>
      </c>
      <c r="K104" s="176"/>
      <c r="L104" s="18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75"/>
      <c r="C105" s="176"/>
      <c r="D105" s="177" t="s">
        <v>97</v>
      </c>
      <c r="E105" s="178"/>
      <c r="F105" s="178"/>
      <c r="G105" s="178"/>
      <c r="H105" s="178"/>
      <c r="I105" s="178"/>
      <c r="J105" s="179">
        <f>J176</f>
        <v>0</v>
      </c>
      <c r="K105" s="176"/>
      <c r="L105" s="18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63"/>
      <c r="C107" s="64"/>
      <c r="D107" s="64"/>
      <c r="E107" s="64"/>
      <c r="F107" s="64"/>
      <c r="G107" s="64"/>
      <c r="H107" s="64"/>
      <c r="I107" s="64"/>
      <c r="J107" s="64"/>
      <c r="K107" s="64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="2" customFormat="1" ht="6.96" customHeight="1">
      <c r="A111" s="35"/>
      <c r="B111" s="65"/>
      <c r="C111" s="66"/>
      <c r="D111" s="66"/>
      <c r="E111" s="66"/>
      <c r="F111" s="66"/>
      <c r="G111" s="66"/>
      <c r="H111" s="66"/>
      <c r="I111" s="66"/>
      <c r="J111" s="66"/>
      <c r="K111" s="66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24.96" customHeight="1">
      <c r="A112" s="35"/>
      <c r="B112" s="36"/>
      <c r="C112" s="20" t="s">
        <v>98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16</v>
      </c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6.5" customHeight="1">
      <c r="A115" s="35"/>
      <c r="B115" s="36"/>
      <c r="C115" s="37"/>
      <c r="D115" s="37"/>
      <c r="E115" s="73" t="str">
        <f>E7</f>
        <v>Rekonstrukce polní cesty Opěš - Babín</v>
      </c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20</v>
      </c>
      <c r="D117" s="37"/>
      <c r="E117" s="37"/>
      <c r="F117" s="24" t="str">
        <f>F10</f>
        <v xml:space="preserve"> </v>
      </c>
      <c r="G117" s="37"/>
      <c r="H117" s="37"/>
      <c r="I117" s="29" t="s">
        <v>22</v>
      </c>
      <c r="J117" s="76" t="str">
        <f>IF(J10="","",J10)</f>
        <v>8. 12. 2018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24</v>
      </c>
      <c r="D119" s="37"/>
      <c r="E119" s="37"/>
      <c r="F119" s="24" t="str">
        <f>E13</f>
        <v xml:space="preserve"> </v>
      </c>
      <c r="G119" s="37"/>
      <c r="H119" s="37"/>
      <c r="I119" s="29" t="s">
        <v>29</v>
      </c>
      <c r="J119" s="33" t="str">
        <f>E19</f>
        <v xml:space="preserve"> 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27</v>
      </c>
      <c r="D120" s="37"/>
      <c r="E120" s="37"/>
      <c r="F120" s="24" t="str">
        <f>IF(E16="","",E16)</f>
        <v>Vyplň údaj</v>
      </c>
      <c r="G120" s="37"/>
      <c r="H120" s="37"/>
      <c r="I120" s="29" t="s">
        <v>31</v>
      </c>
      <c r="J120" s="33" t="str">
        <f>E22</f>
        <v xml:space="preserve"> </v>
      </c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0.32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11" customFormat="1" ht="29.28" customHeight="1">
      <c r="A122" s="181"/>
      <c r="B122" s="182"/>
      <c r="C122" s="183" t="s">
        <v>99</v>
      </c>
      <c r="D122" s="184" t="s">
        <v>58</v>
      </c>
      <c r="E122" s="184" t="s">
        <v>54</v>
      </c>
      <c r="F122" s="184" t="s">
        <v>55</v>
      </c>
      <c r="G122" s="184" t="s">
        <v>100</v>
      </c>
      <c r="H122" s="184" t="s">
        <v>101</v>
      </c>
      <c r="I122" s="184" t="s">
        <v>102</v>
      </c>
      <c r="J122" s="185" t="s">
        <v>84</v>
      </c>
      <c r="K122" s="186" t="s">
        <v>103</v>
      </c>
      <c r="L122" s="187"/>
      <c r="M122" s="97" t="s">
        <v>1</v>
      </c>
      <c r="N122" s="98" t="s">
        <v>37</v>
      </c>
      <c r="O122" s="98" t="s">
        <v>104</v>
      </c>
      <c r="P122" s="98" t="s">
        <v>105</v>
      </c>
      <c r="Q122" s="98" t="s">
        <v>106</v>
      </c>
      <c r="R122" s="98" t="s">
        <v>107</v>
      </c>
      <c r="S122" s="98" t="s">
        <v>108</v>
      </c>
      <c r="T122" s="99" t="s">
        <v>109</v>
      </c>
      <c r="U122" s="181"/>
      <c r="V122" s="181"/>
      <c r="W122" s="181"/>
      <c r="X122" s="181"/>
      <c r="Y122" s="181"/>
      <c r="Z122" s="181"/>
      <c r="AA122" s="181"/>
      <c r="AB122" s="181"/>
      <c r="AC122" s="181"/>
      <c r="AD122" s="181"/>
      <c r="AE122" s="181"/>
    </row>
    <row r="123" s="2" customFormat="1" ht="22.8" customHeight="1">
      <c r="A123" s="35"/>
      <c r="B123" s="36"/>
      <c r="C123" s="104" t="s">
        <v>110</v>
      </c>
      <c r="D123" s="37"/>
      <c r="E123" s="37"/>
      <c r="F123" s="37"/>
      <c r="G123" s="37"/>
      <c r="H123" s="37"/>
      <c r="I123" s="37"/>
      <c r="J123" s="188">
        <f>BK123</f>
        <v>0</v>
      </c>
      <c r="K123" s="37"/>
      <c r="L123" s="41"/>
      <c r="M123" s="100"/>
      <c r="N123" s="189"/>
      <c r="O123" s="101"/>
      <c r="P123" s="190">
        <f>P124+P164</f>
        <v>0</v>
      </c>
      <c r="Q123" s="101"/>
      <c r="R123" s="190">
        <f>R124+R164</f>
        <v>3139.1436182000002</v>
      </c>
      <c r="S123" s="101"/>
      <c r="T123" s="191">
        <f>T124+T164</f>
        <v>139.75200000000001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4" t="s">
        <v>72</v>
      </c>
      <c r="AU123" s="14" t="s">
        <v>86</v>
      </c>
      <c r="BK123" s="192">
        <f>BK124+BK164</f>
        <v>0</v>
      </c>
    </row>
    <row r="124" s="12" customFormat="1" ht="25.92" customHeight="1">
      <c r="A124" s="12"/>
      <c r="B124" s="193"/>
      <c r="C124" s="194"/>
      <c r="D124" s="195" t="s">
        <v>72</v>
      </c>
      <c r="E124" s="196" t="s">
        <v>111</v>
      </c>
      <c r="F124" s="196" t="s">
        <v>112</v>
      </c>
      <c r="G124" s="194"/>
      <c r="H124" s="194"/>
      <c r="I124" s="197"/>
      <c r="J124" s="198">
        <f>BK124</f>
        <v>0</v>
      </c>
      <c r="K124" s="194"/>
      <c r="L124" s="199"/>
      <c r="M124" s="200"/>
      <c r="N124" s="201"/>
      <c r="O124" s="201"/>
      <c r="P124" s="202">
        <f>P125+P137+P140+P148+P158+P162</f>
        <v>0</v>
      </c>
      <c r="Q124" s="201"/>
      <c r="R124" s="202">
        <f>R125+R137+R140+R148+R158+R162</f>
        <v>3139.1436182000002</v>
      </c>
      <c r="S124" s="201"/>
      <c r="T124" s="203">
        <f>T125+T137+T140+T148+T158+T162</f>
        <v>139.75200000000001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4" t="s">
        <v>78</v>
      </c>
      <c r="AT124" s="205" t="s">
        <v>72</v>
      </c>
      <c r="AU124" s="205" t="s">
        <v>73</v>
      </c>
      <c r="AY124" s="204" t="s">
        <v>113</v>
      </c>
      <c r="BK124" s="206">
        <f>BK125+BK137+BK140+BK148+BK158+BK162</f>
        <v>0</v>
      </c>
    </row>
    <row r="125" s="12" customFormat="1" ht="22.8" customHeight="1">
      <c r="A125" s="12"/>
      <c r="B125" s="193"/>
      <c r="C125" s="194"/>
      <c r="D125" s="195" t="s">
        <v>72</v>
      </c>
      <c r="E125" s="207" t="s">
        <v>78</v>
      </c>
      <c r="F125" s="207" t="s">
        <v>114</v>
      </c>
      <c r="G125" s="194"/>
      <c r="H125" s="194"/>
      <c r="I125" s="197"/>
      <c r="J125" s="208">
        <f>BK125</f>
        <v>0</v>
      </c>
      <c r="K125" s="194"/>
      <c r="L125" s="199"/>
      <c r="M125" s="200"/>
      <c r="N125" s="201"/>
      <c r="O125" s="201"/>
      <c r="P125" s="202">
        <f>SUM(P126:P136)</f>
        <v>0</v>
      </c>
      <c r="Q125" s="201"/>
      <c r="R125" s="202">
        <f>SUM(R126:R136)</f>
        <v>7.1210000000000004</v>
      </c>
      <c r="S125" s="201"/>
      <c r="T125" s="203">
        <f>SUM(T126:T136)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4" t="s">
        <v>78</v>
      </c>
      <c r="AT125" s="205" t="s">
        <v>72</v>
      </c>
      <c r="AU125" s="205" t="s">
        <v>78</v>
      </c>
      <c r="AY125" s="204" t="s">
        <v>113</v>
      </c>
      <c r="BK125" s="206">
        <f>SUM(BK126:BK136)</f>
        <v>0</v>
      </c>
    </row>
    <row r="126" s="2" customFormat="1" ht="24.15" customHeight="1">
      <c r="A126" s="35"/>
      <c r="B126" s="36"/>
      <c r="C126" s="209" t="s">
        <v>78</v>
      </c>
      <c r="D126" s="209" t="s">
        <v>115</v>
      </c>
      <c r="E126" s="210" t="s">
        <v>116</v>
      </c>
      <c r="F126" s="211" t="s">
        <v>117</v>
      </c>
      <c r="G126" s="212" t="s">
        <v>118</v>
      </c>
      <c r="H126" s="213">
        <v>979.62</v>
      </c>
      <c r="I126" s="214"/>
      <c r="J126" s="215">
        <f>ROUND(I126*H126,2)</f>
        <v>0</v>
      </c>
      <c r="K126" s="216"/>
      <c r="L126" s="41"/>
      <c r="M126" s="217" t="s">
        <v>1</v>
      </c>
      <c r="N126" s="218" t="s">
        <v>38</v>
      </c>
      <c r="O126" s="88"/>
      <c r="P126" s="219">
        <f>O126*H126</f>
        <v>0</v>
      </c>
      <c r="Q126" s="219">
        <v>0</v>
      </c>
      <c r="R126" s="219">
        <f>Q126*H126</f>
        <v>0</v>
      </c>
      <c r="S126" s="219">
        <v>0</v>
      </c>
      <c r="T126" s="220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21" t="s">
        <v>119</v>
      </c>
      <c r="AT126" s="221" t="s">
        <v>115</v>
      </c>
      <c r="AU126" s="221" t="s">
        <v>80</v>
      </c>
      <c r="AY126" s="14" t="s">
        <v>113</v>
      </c>
      <c r="BE126" s="222">
        <f>IF(N126="základní",J126,0)</f>
        <v>0</v>
      </c>
      <c r="BF126" s="222">
        <f>IF(N126="snížená",J126,0)</f>
        <v>0</v>
      </c>
      <c r="BG126" s="222">
        <f>IF(N126="zákl. přenesená",J126,0)</f>
        <v>0</v>
      </c>
      <c r="BH126" s="222">
        <f>IF(N126="sníž. přenesená",J126,0)</f>
        <v>0</v>
      </c>
      <c r="BI126" s="222">
        <f>IF(N126="nulová",J126,0)</f>
        <v>0</v>
      </c>
      <c r="BJ126" s="14" t="s">
        <v>78</v>
      </c>
      <c r="BK126" s="222">
        <f>ROUND(I126*H126,2)</f>
        <v>0</v>
      </c>
      <c r="BL126" s="14" t="s">
        <v>119</v>
      </c>
      <c r="BM126" s="221" t="s">
        <v>120</v>
      </c>
    </row>
    <row r="127" s="2" customFormat="1" ht="24.15" customHeight="1">
      <c r="A127" s="35"/>
      <c r="B127" s="36"/>
      <c r="C127" s="209" t="s">
        <v>80</v>
      </c>
      <c r="D127" s="209" t="s">
        <v>115</v>
      </c>
      <c r="E127" s="210" t="s">
        <v>121</v>
      </c>
      <c r="F127" s="211" t="s">
        <v>122</v>
      </c>
      <c r="G127" s="212" t="s">
        <v>118</v>
      </c>
      <c r="H127" s="213">
        <v>13.199999999999999</v>
      </c>
      <c r="I127" s="214"/>
      <c r="J127" s="215">
        <f>ROUND(I127*H127,2)</f>
        <v>0</v>
      </c>
      <c r="K127" s="216"/>
      <c r="L127" s="41"/>
      <c r="M127" s="217" t="s">
        <v>1</v>
      </c>
      <c r="N127" s="218" t="s">
        <v>38</v>
      </c>
      <c r="O127" s="88"/>
      <c r="P127" s="219">
        <f>O127*H127</f>
        <v>0</v>
      </c>
      <c r="Q127" s="219">
        <v>0</v>
      </c>
      <c r="R127" s="219">
        <f>Q127*H127</f>
        <v>0</v>
      </c>
      <c r="S127" s="219">
        <v>0</v>
      </c>
      <c r="T127" s="220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1" t="s">
        <v>119</v>
      </c>
      <c r="AT127" s="221" t="s">
        <v>115</v>
      </c>
      <c r="AU127" s="221" t="s">
        <v>80</v>
      </c>
      <c r="AY127" s="14" t="s">
        <v>113</v>
      </c>
      <c r="BE127" s="222">
        <f>IF(N127="základní",J127,0)</f>
        <v>0</v>
      </c>
      <c r="BF127" s="222">
        <f>IF(N127="snížená",J127,0)</f>
        <v>0</v>
      </c>
      <c r="BG127" s="222">
        <f>IF(N127="zákl. přenesená",J127,0)</f>
        <v>0</v>
      </c>
      <c r="BH127" s="222">
        <f>IF(N127="sníž. přenesená",J127,0)</f>
        <v>0</v>
      </c>
      <c r="BI127" s="222">
        <f>IF(N127="nulová",J127,0)</f>
        <v>0</v>
      </c>
      <c r="BJ127" s="14" t="s">
        <v>78</v>
      </c>
      <c r="BK127" s="222">
        <f>ROUND(I127*H127,2)</f>
        <v>0</v>
      </c>
      <c r="BL127" s="14" t="s">
        <v>119</v>
      </c>
      <c r="BM127" s="221" t="s">
        <v>123</v>
      </c>
    </row>
    <row r="128" s="2" customFormat="1">
      <c r="A128" s="35"/>
      <c r="B128" s="36"/>
      <c r="C128" s="37"/>
      <c r="D128" s="223" t="s">
        <v>124</v>
      </c>
      <c r="E128" s="37"/>
      <c r="F128" s="224" t="s">
        <v>125</v>
      </c>
      <c r="G128" s="37"/>
      <c r="H128" s="37"/>
      <c r="I128" s="225"/>
      <c r="J128" s="37"/>
      <c r="K128" s="37"/>
      <c r="L128" s="41"/>
      <c r="M128" s="226"/>
      <c r="N128" s="227"/>
      <c r="O128" s="88"/>
      <c r="P128" s="88"/>
      <c r="Q128" s="88"/>
      <c r="R128" s="88"/>
      <c r="S128" s="88"/>
      <c r="T128" s="89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4" t="s">
        <v>124</v>
      </c>
      <c r="AU128" s="14" t="s">
        <v>80</v>
      </c>
    </row>
    <row r="129" s="2" customFormat="1" ht="24.15" customHeight="1">
      <c r="A129" s="35"/>
      <c r="B129" s="36"/>
      <c r="C129" s="209" t="s">
        <v>126</v>
      </c>
      <c r="D129" s="209" t="s">
        <v>115</v>
      </c>
      <c r="E129" s="210" t="s">
        <v>127</v>
      </c>
      <c r="F129" s="211" t="s">
        <v>128</v>
      </c>
      <c r="G129" s="212" t="s">
        <v>118</v>
      </c>
      <c r="H129" s="213">
        <v>999.82000000000005</v>
      </c>
      <c r="I129" s="214"/>
      <c r="J129" s="215">
        <f>ROUND(I129*H129,2)</f>
        <v>0</v>
      </c>
      <c r="K129" s="216"/>
      <c r="L129" s="41"/>
      <c r="M129" s="217" t="s">
        <v>1</v>
      </c>
      <c r="N129" s="218" t="s">
        <v>38</v>
      </c>
      <c r="O129" s="88"/>
      <c r="P129" s="219">
        <f>O129*H129</f>
        <v>0</v>
      </c>
      <c r="Q129" s="219">
        <v>0</v>
      </c>
      <c r="R129" s="219">
        <f>Q129*H129</f>
        <v>0</v>
      </c>
      <c r="S129" s="219">
        <v>0</v>
      </c>
      <c r="T129" s="220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1" t="s">
        <v>119</v>
      </c>
      <c r="AT129" s="221" t="s">
        <v>115</v>
      </c>
      <c r="AU129" s="221" t="s">
        <v>80</v>
      </c>
      <c r="AY129" s="14" t="s">
        <v>113</v>
      </c>
      <c r="BE129" s="222">
        <f>IF(N129="základní",J129,0)</f>
        <v>0</v>
      </c>
      <c r="BF129" s="222">
        <f>IF(N129="snížená",J129,0)</f>
        <v>0</v>
      </c>
      <c r="BG129" s="222">
        <f>IF(N129="zákl. přenesená",J129,0)</f>
        <v>0</v>
      </c>
      <c r="BH129" s="222">
        <f>IF(N129="sníž. přenesená",J129,0)</f>
        <v>0</v>
      </c>
      <c r="BI129" s="222">
        <f>IF(N129="nulová",J129,0)</f>
        <v>0</v>
      </c>
      <c r="BJ129" s="14" t="s">
        <v>78</v>
      </c>
      <c r="BK129" s="222">
        <f>ROUND(I129*H129,2)</f>
        <v>0</v>
      </c>
      <c r="BL129" s="14" t="s">
        <v>119</v>
      </c>
      <c r="BM129" s="221" t="s">
        <v>129</v>
      </c>
    </row>
    <row r="130" s="2" customFormat="1" ht="14.4" customHeight="1">
      <c r="A130" s="35"/>
      <c r="B130" s="36"/>
      <c r="C130" s="209" t="s">
        <v>119</v>
      </c>
      <c r="D130" s="209" t="s">
        <v>115</v>
      </c>
      <c r="E130" s="210" t="s">
        <v>130</v>
      </c>
      <c r="F130" s="211" t="s">
        <v>131</v>
      </c>
      <c r="G130" s="212" t="s">
        <v>118</v>
      </c>
      <c r="H130" s="213">
        <v>999.82000000000005</v>
      </c>
      <c r="I130" s="214"/>
      <c r="J130" s="215">
        <f>ROUND(I130*H130,2)</f>
        <v>0</v>
      </c>
      <c r="K130" s="216"/>
      <c r="L130" s="41"/>
      <c r="M130" s="217" t="s">
        <v>1</v>
      </c>
      <c r="N130" s="218" t="s">
        <v>38</v>
      </c>
      <c r="O130" s="88"/>
      <c r="P130" s="219">
        <f>O130*H130</f>
        <v>0</v>
      </c>
      <c r="Q130" s="219">
        <v>0</v>
      </c>
      <c r="R130" s="219">
        <f>Q130*H130</f>
        <v>0</v>
      </c>
      <c r="S130" s="219">
        <v>0</v>
      </c>
      <c r="T130" s="220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1" t="s">
        <v>119</v>
      </c>
      <c r="AT130" s="221" t="s">
        <v>115</v>
      </c>
      <c r="AU130" s="221" t="s">
        <v>80</v>
      </c>
      <c r="AY130" s="14" t="s">
        <v>113</v>
      </c>
      <c r="BE130" s="222">
        <f>IF(N130="základní",J130,0)</f>
        <v>0</v>
      </c>
      <c r="BF130" s="222">
        <f>IF(N130="snížená",J130,0)</f>
        <v>0</v>
      </c>
      <c r="BG130" s="222">
        <f>IF(N130="zákl. přenesená",J130,0)</f>
        <v>0</v>
      </c>
      <c r="BH130" s="222">
        <f>IF(N130="sníž. přenesená",J130,0)</f>
        <v>0</v>
      </c>
      <c r="BI130" s="222">
        <f>IF(N130="nulová",J130,0)</f>
        <v>0</v>
      </c>
      <c r="BJ130" s="14" t="s">
        <v>78</v>
      </c>
      <c r="BK130" s="222">
        <f>ROUND(I130*H130,2)</f>
        <v>0</v>
      </c>
      <c r="BL130" s="14" t="s">
        <v>119</v>
      </c>
      <c r="BM130" s="221" t="s">
        <v>132</v>
      </c>
    </row>
    <row r="131" s="2" customFormat="1" ht="24.15" customHeight="1">
      <c r="A131" s="35"/>
      <c r="B131" s="36"/>
      <c r="C131" s="209" t="s">
        <v>133</v>
      </c>
      <c r="D131" s="209" t="s">
        <v>115</v>
      </c>
      <c r="E131" s="210" t="s">
        <v>134</v>
      </c>
      <c r="F131" s="211" t="s">
        <v>135</v>
      </c>
      <c r="G131" s="212" t="s">
        <v>118</v>
      </c>
      <c r="H131" s="213">
        <v>3.8500000000000001</v>
      </c>
      <c r="I131" s="214"/>
      <c r="J131" s="215">
        <f>ROUND(I131*H131,2)</f>
        <v>0</v>
      </c>
      <c r="K131" s="216"/>
      <c r="L131" s="41"/>
      <c r="M131" s="217" t="s">
        <v>1</v>
      </c>
      <c r="N131" s="218" t="s">
        <v>38</v>
      </c>
      <c r="O131" s="88"/>
      <c r="P131" s="219">
        <f>O131*H131</f>
        <v>0</v>
      </c>
      <c r="Q131" s="219">
        <v>0</v>
      </c>
      <c r="R131" s="219">
        <f>Q131*H131</f>
        <v>0</v>
      </c>
      <c r="S131" s="219">
        <v>0</v>
      </c>
      <c r="T131" s="220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1" t="s">
        <v>119</v>
      </c>
      <c r="AT131" s="221" t="s">
        <v>115</v>
      </c>
      <c r="AU131" s="221" t="s">
        <v>80</v>
      </c>
      <c r="AY131" s="14" t="s">
        <v>113</v>
      </c>
      <c r="BE131" s="222">
        <f>IF(N131="základní",J131,0)</f>
        <v>0</v>
      </c>
      <c r="BF131" s="222">
        <f>IF(N131="snížená",J131,0)</f>
        <v>0</v>
      </c>
      <c r="BG131" s="222">
        <f>IF(N131="zákl. přenesená",J131,0)</f>
        <v>0</v>
      </c>
      <c r="BH131" s="222">
        <f>IF(N131="sníž. přenesená",J131,0)</f>
        <v>0</v>
      </c>
      <c r="BI131" s="222">
        <f>IF(N131="nulová",J131,0)</f>
        <v>0</v>
      </c>
      <c r="BJ131" s="14" t="s">
        <v>78</v>
      </c>
      <c r="BK131" s="222">
        <f>ROUND(I131*H131,2)</f>
        <v>0</v>
      </c>
      <c r="BL131" s="14" t="s">
        <v>119</v>
      </c>
      <c r="BM131" s="221" t="s">
        <v>136</v>
      </c>
    </row>
    <row r="132" s="2" customFormat="1">
      <c r="A132" s="35"/>
      <c r="B132" s="36"/>
      <c r="C132" s="37"/>
      <c r="D132" s="223" t="s">
        <v>124</v>
      </c>
      <c r="E132" s="37"/>
      <c r="F132" s="224" t="s">
        <v>137</v>
      </c>
      <c r="G132" s="37"/>
      <c r="H132" s="37"/>
      <c r="I132" s="225"/>
      <c r="J132" s="37"/>
      <c r="K132" s="37"/>
      <c r="L132" s="41"/>
      <c r="M132" s="226"/>
      <c r="N132" s="227"/>
      <c r="O132" s="88"/>
      <c r="P132" s="88"/>
      <c r="Q132" s="88"/>
      <c r="R132" s="88"/>
      <c r="S132" s="88"/>
      <c r="T132" s="89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4" t="s">
        <v>124</v>
      </c>
      <c r="AU132" s="14" t="s">
        <v>80</v>
      </c>
    </row>
    <row r="133" s="2" customFormat="1" ht="14.4" customHeight="1">
      <c r="A133" s="35"/>
      <c r="B133" s="36"/>
      <c r="C133" s="228" t="s">
        <v>138</v>
      </c>
      <c r="D133" s="228" t="s">
        <v>139</v>
      </c>
      <c r="E133" s="229" t="s">
        <v>140</v>
      </c>
      <c r="F133" s="230" t="s">
        <v>141</v>
      </c>
      <c r="G133" s="231" t="s">
        <v>142</v>
      </c>
      <c r="H133" s="232">
        <v>7.1210000000000004</v>
      </c>
      <c r="I133" s="233"/>
      <c r="J133" s="234">
        <f>ROUND(I133*H133,2)</f>
        <v>0</v>
      </c>
      <c r="K133" s="235"/>
      <c r="L133" s="236"/>
      <c r="M133" s="237" t="s">
        <v>1</v>
      </c>
      <c r="N133" s="238" t="s">
        <v>38</v>
      </c>
      <c r="O133" s="88"/>
      <c r="P133" s="219">
        <f>O133*H133</f>
        <v>0</v>
      </c>
      <c r="Q133" s="219">
        <v>1</v>
      </c>
      <c r="R133" s="219">
        <f>Q133*H133</f>
        <v>7.1210000000000004</v>
      </c>
      <c r="S133" s="219">
        <v>0</v>
      </c>
      <c r="T133" s="220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1" t="s">
        <v>143</v>
      </c>
      <c r="AT133" s="221" t="s">
        <v>139</v>
      </c>
      <c r="AU133" s="221" t="s">
        <v>80</v>
      </c>
      <c r="AY133" s="14" t="s">
        <v>113</v>
      </c>
      <c r="BE133" s="222">
        <f>IF(N133="základní",J133,0)</f>
        <v>0</v>
      </c>
      <c r="BF133" s="222">
        <f>IF(N133="snížená",J133,0)</f>
        <v>0</v>
      </c>
      <c r="BG133" s="222">
        <f>IF(N133="zákl. přenesená",J133,0)</f>
        <v>0</v>
      </c>
      <c r="BH133" s="222">
        <f>IF(N133="sníž. přenesená",J133,0)</f>
        <v>0</v>
      </c>
      <c r="BI133" s="222">
        <f>IF(N133="nulová",J133,0)</f>
        <v>0</v>
      </c>
      <c r="BJ133" s="14" t="s">
        <v>78</v>
      </c>
      <c r="BK133" s="222">
        <f>ROUND(I133*H133,2)</f>
        <v>0</v>
      </c>
      <c r="BL133" s="14" t="s">
        <v>119</v>
      </c>
      <c r="BM133" s="221" t="s">
        <v>144</v>
      </c>
    </row>
    <row r="134" s="2" customFormat="1">
      <c r="A134" s="35"/>
      <c r="B134" s="36"/>
      <c r="C134" s="37"/>
      <c r="D134" s="223" t="s">
        <v>124</v>
      </c>
      <c r="E134" s="37"/>
      <c r="F134" s="224" t="s">
        <v>145</v>
      </c>
      <c r="G134" s="37"/>
      <c r="H134" s="37"/>
      <c r="I134" s="225"/>
      <c r="J134" s="37"/>
      <c r="K134" s="37"/>
      <c r="L134" s="41"/>
      <c r="M134" s="226"/>
      <c r="N134" s="227"/>
      <c r="O134" s="88"/>
      <c r="P134" s="88"/>
      <c r="Q134" s="88"/>
      <c r="R134" s="88"/>
      <c r="S134" s="88"/>
      <c r="T134" s="89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4" t="s">
        <v>124</v>
      </c>
      <c r="AU134" s="14" t="s">
        <v>80</v>
      </c>
    </row>
    <row r="135" s="2" customFormat="1" ht="24.15" customHeight="1">
      <c r="A135" s="35"/>
      <c r="B135" s="36"/>
      <c r="C135" s="209" t="s">
        <v>146</v>
      </c>
      <c r="D135" s="209" t="s">
        <v>115</v>
      </c>
      <c r="E135" s="210" t="s">
        <v>147</v>
      </c>
      <c r="F135" s="211" t="s">
        <v>148</v>
      </c>
      <c r="G135" s="212" t="s">
        <v>118</v>
      </c>
      <c r="H135" s="213">
        <v>654.39999999999998</v>
      </c>
      <c r="I135" s="214"/>
      <c r="J135" s="215">
        <f>ROUND(I135*H135,2)</f>
        <v>0</v>
      </c>
      <c r="K135" s="216"/>
      <c r="L135" s="41"/>
      <c r="M135" s="217" t="s">
        <v>1</v>
      </c>
      <c r="N135" s="218" t="s">
        <v>38</v>
      </c>
      <c r="O135" s="88"/>
      <c r="P135" s="219">
        <f>O135*H135</f>
        <v>0</v>
      </c>
      <c r="Q135" s="219">
        <v>0</v>
      </c>
      <c r="R135" s="219">
        <f>Q135*H135</f>
        <v>0</v>
      </c>
      <c r="S135" s="219">
        <v>0</v>
      </c>
      <c r="T135" s="220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1" t="s">
        <v>119</v>
      </c>
      <c r="AT135" s="221" t="s">
        <v>115</v>
      </c>
      <c r="AU135" s="221" t="s">
        <v>80</v>
      </c>
      <c r="AY135" s="14" t="s">
        <v>113</v>
      </c>
      <c r="BE135" s="222">
        <f>IF(N135="základní",J135,0)</f>
        <v>0</v>
      </c>
      <c r="BF135" s="222">
        <f>IF(N135="snížená",J135,0)</f>
        <v>0</v>
      </c>
      <c r="BG135" s="222">
        <f>IF(N135="zákl. přenesená",J135,0)</f>
        <v>0</v>
      </c>
      <c r="BH135" s="222">
        <f>IF(N135="sníž. přenesená",J135,0)</f>
        <v>0</v>
      </c>
      <c r="BI135" s="222">
        <f>IF(N135="nulová",J135,0)</f>
        <v>0</v>
      </c>
      <c r="BJ135" s="14" t="s">
        <v>78</v>
      </c>
      <c r="BK135" s="222">
        <f>ROUND(I135*H135,2)</f>
        <v>0</v>
      </c>
      <c r="BL135" s="14" t="s">
        <v>119</v>
      </c>
      <c r="BM135" s="221" t="s">
        <v>149</v>
      </c>
    </row>
    <row r="136" s="2" customFormat="1" ht="14.4" customHeight="1">
      <c r="A136" s="35"/>
      <c r="B136" s="36"/>
      <c r="C136" s="209" t="s">
        <v>143</v>
      </c>
      <c r="D136" s="209" t="s">
        <v>115</v>
      </c>
      <c r="E136" s="210" t="s">
        <v>150</v>
      </c>
      <c r="F136" s="211" t="s">
        <v>151</v>
      </c>
      <c r="G136" s="212" t="s">
        <v>152</v>
      </c>
      <c r="H136" s="213">
        <v>4362.6999999999998</v>
      </c>
      <c r="I136" s="214"/>
      <c r="J136" s="215">
        <f>ROUND(I136*H136,2)</f>
        <v>0</v>
      </c>
      <c r="K136" s="216"/>
      <c r="L136" s="41"/>
      <c r="M136" s="217" t="s">
        <v>1</v>
      </c>
      <c r="N136" s="218" t="s">
        <v>38</v>
      </c>
      <c r="O136" s="88"/>
      <c r="P136" s="219">
        <f>O136*H136</f>
        <v>0</v>
      </c>
      <c r="Q136" s="219">
        <v>0</v>
      </c>
      <c r="R136" s="219">
        <f>Q136*H136</f>
        <v>0</v>
      </c>
      <c r="S136" s="219">
        <v>0</v>
      </c>
      <c r="T136" s="220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1" t="s">
        <v>119</v>
      </c>
      <c r="AT136" s="221" t="s">
        <v>115</v>
      </c>
      <c r="AU136" s="221" t="s">
        <v>80</v>
      </c>
      <c r="AY136" s="14" t="s">
        <v>113</v>
      </c>
      <c r="BE136" s="222">
        <f>IF(N136="základní",J136,0)</f>
        <v>0</v>
      </c>
      <c r="BF136" s="222">
        <f>IF(N136="snížená",J136,0)</f>
        <v>0</v>
      </c>
      <c r="BG136" s="222">
        <f>IF(N136="zákl. přenesená",J136,0)</f>
        <v>0</v>
      </c>
      <c r="BH136" s="222">
        <f>IF(N136="sníž. přenesená",J136,0)</f>
        <v>0</v>
      </c>
      <c r="BI136" s="222">
        <f>IF(N136="nulová",J136,0)</f>
        <v>0</v>
      </c>
      <c r="BJ136" s="14" t="s">
        <v>78</v>
      </c>
      <c r="BK136" s="222">
        <f>ROUND(I136*H136,2)</f>
        <v>0</v>
      </c>
      <c r="BL136" s="14" t="s">
        <v>119</v>
      </c>
      <c r="BM136" s="221" t="s">
        <v>153</v>
      </c>
    </row>
    <row r="137" s="12" customFormat="1" ht="22.8" customHeight="1">
      <c r="A137" s="12"/>
      <c r="B137" s="193"/>
      <c r="C137" s="194"/>
      <c r="D137" s="195" t="s">
        <v>72</v>
      </c>
      <c r="E137" s="207" t="s">
        <v>119</v>
      </c>
      <c r="F137" s="207" t="s">
        <v>154</v>
      </c>
      <c r="G137" s="194"/>
      <c r="H137" s="194"/>
      <c r="I137" s="197"/>
      <c r="J137" s="208">
        <f>BK137</f>
        <v>0</v>
      </c>
      <c r="K137" s="194"/>
      <c r="L137" s="199"/>
      <c r="M137" s="200"/>
      <c r="N137" s="201"/>
      <c r="O137" s="201"/>
      <c r="P137" s="202">
        <f>SUM(P138:P139)</f>
        <v>0</v>
      </c>
      <c r="Q137" s="201"/>
      <c r="R137" s="202">
        <f>SUM(R138:R139)</f>
        <v>2.4958164000000003</v>
      </c>
      <c r="S137" s="201"/>
      <c r="T137" s="203">
        <f>SUM(T138:T139)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4" t="s">
        <v>78</v>
      </c>
      <c r="AT137" s="205" t="s">
        <v>72</v>
      </c>
      <c r="AU137" s="205" t="s">
        <v>78</v>
      </c>
      <c r="AY137" s="204" t="s">
        <v>113</v>
      </c>
      <c r="BK137" s="206">
        <f>SUM(BK138:BK139)</f>
        <v>0</v>
      </c>
    </row>
    <row r="138" s="2" customFormat="1" ht="24.15" customHeight="1">
      <c r="A138" s="35"/>
      <c r="B138" s="36"/>
      <c r="C138" s="209" t="s">
        <v>155</v>
      </c>
      <c r="D138" s="209" t="s">
        <v>115</v>
      </c>
      <c r="E138" s="210" t="s">
        <v>156</v>
      </c>
      <c r="F138" s="211" t="s">
        <v>157</v>
      </c>
      <c r="G138" s="212" t="s">
        <v>118</v>
      </c>
      <c r="H138" s="213">
        <v>1.3200000000000001</v>
      </c>
      <c r="I138" s="214"/>
      <c r="J138" s="215">
        <f>ROUND(I138*H138,2)</f>
        <v>0</v>
      </c>
      <c r="K138" s="216"/>
      <c r="L138" s="41"/>
      <c r="M138" s="217" t="s">
        <v>1</v>
      </c>
      <c r="N138" s="218" t="s">
        <v>38</v>
      </c>
      <c r="O138" s="88"/>
      <c r="P138" s="219">
        <f>O138*H138</f>
        <v>0</v>
      </c>
      <c r="Q138" s="219">
        <v>1.8907700000000001</v>
      </c>
      <c r="R138" s="219">
        <f>Q138*H138</f>
        <v>2.4958164000000003</v>
      </c>
      <c r="S138" s="219">
        <v>0</v>
      </c>
      <c r="T138" s="220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1" t="s">
        <v>119</v>
      </c>
      <c r="AT138" s="221" t="s">
        <v>115</v>
      </c>
      <c r="AU138" s="221" t="s">
        <v>80</v>
      </c>
      <c r="AY138" s="14" t="s">
        <v>113</v>
      </c>
      <c r="BE138" s="222">
        <f>IF(N138="základní",J138,0)</f>
        <v>0</v>
      </c>
      <c r="BF138" s="222">
        <f>IF(N138="snížená",J138,0)</f>
        <v>0</v>
      </c>
      <c r="BG138" s="222">
        <f>IF(N138="zákl. přenesená",J138,0)</f>
        <v>0</v>
      </c>
      <c r="BH138" s="222">
        <f>IF(N138="sníž. přenesená",J138,0)</f>
        <v>0</v>
      </c>
      <c r="BI138" s="222">
        <f>IF(N138="nulová",J138,0)</f>
        <v>0</v>
      </c>
      <c r="BJ138" s="14" t="s">
        <v>78</v>
      </c>
      <c r="BK138" s="222">
        <f>ROUND(I138*H138,2)</f>
        <v>0</v>
      </c>
      <c r="BL138" s="14" t="s">
        <v>119</v>
      </c>
      <c r="BM138" s="221" t="s">
        <v>158</v>
      </c>
    </row>
    <row r="139" s="2" customFormat="1">
      <c r="A139" s="35"/>
      <c r="B139" s="36"/>
      <c r="C139" s="37"/>
      <c r="D139" s="223" t="s">
        <v>124</v>
      </c>
      <c r="E139" s="37"/>
      <c r="F139" s="224" t="s">
        <v>159</v>
      </c>
      <c r="G139" s="37"/>
      <c r="H139" s="37"/>
      <c r="I139" s="225"/>
      <c r="J139" s="37"/>
      <c r="K139" s="37"/>
      <c r="L139" s="41"/>
      <c r="M139" s="226"/>
      <c r="N139" s="227"/>
      <c r="O139" s="88"/>
      <c r="P139" s="88"/>
      <c r="Q139" s="88"/>
      <c r="R139" s="88"/>
      <c r="S139" s="88"/>
      <c r="T139" s="89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4" t="s">
        <v>124</v>
      </c>
      <c r="AU139" s="14" t="s">
        <v>80</v>
      </c>
    </row>
    <row r="140" s="12" customFormat="1" ht="22.8" customHeight="1">
      <c r="A140" s="12"/>
      <c r="B140" s="193"/>
      <c r="C140" s="194"/>
      <c r="D140" s="195" t="s">
        <v>72</v>
      </c>
      <c r="E140" s="207" t="s">
        <v>133</v>
      </c>
      <c r="F140" s="207" t="s">
        <v>160</v>
      </c>
      <c r="G140" s="194"/>
      <c r="H140" s="194"/>
      <c r="I140" s="197"/>
      <c r="J140" s="208">
        <f>BK140</f>
        <v>0</v>
      </c>
      <c r="K140" s="194"/>
      <c r="L140" s="199"/>
      <c r="M140" s="200"/>
      <c r="N140" s="201"/>
      <c r="O140" s="201"/>
      <c r="P140" s="202">
        <f>SUM(P141:P147)</f>
        <v>0</v>
      </c>
      <c r="Q140" s="201"/>
      <c r="R140" s="202">
        <f>SUM(R141:R147)</f>
        <v>3080.1780618000003</v>
      </c>
      <c r="S140" s="201"/>
      <c r="T140" s="203">
        <f>SUM(T141:T147)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4" t="s">
        <v>78</v>
      </c>
      <c r="AT140" s="205" t="s">
        <v>72</v>
      </c>
      <c r="AU140" s="205" t="s">
        <v>78</v>
      </c>
      <c r="AY140" s="204" t="s">
        <v>113</v>
      </c>
      <c r="BK140" s="206">
        <f>SUM(BK141:BK147)</f>
        <v>0</v>
      </c>
    </row>
    <row r="141" s="2" customFormat="1" ht="14.4" customHeight="1">
      <c r="A141" s="35"/>
      <c r="B141" s="36"/>
      <c r="C141" s="209" t="s">
        <v>161</v>
      </c>
      <c r="D141" s="209" t="s">
        <v>115</v>
      </c>
      <c r="E141" s="210" t="s">
        <v>162</v>
      </c>
      <c r="F141" s="211" t="s">
        <v>163</v>
      </c>
      <c r="G141" s="212" t="s">
        <v>152</v>
      </c>
      <c r="H141" s="213">
        <v>4362.6999999999998</v>
      </c>
      <c r="I141" s="214"/>
      <c r="J141" s="215">
        <f>ROUND(I141*H141,2)</f>
        <v>0</v>
      </c>
      <c r="K141" s="216"/>
      <c r="L141" s="41"/>
      <c r="M141" s="217" t="s">
        <v>1</v>
      </c>
      <c r="N141" s="218" t="s">
        <v>38</v>
      </c>
      <c r="O141" s="88"/>
      <c r="P141" s="219">
        <f>O141*H141</f>
        <v>0</v>
      </c>
      <c r="Q141" s="219">
        <v>0.27994000000000002</v>
      </c>
      <c r="R141" s="219">
        <f>Q141*H141</f>
        <v>1221.294238</v>
      </c>
      <c r="S141" s="219">
        <v>0</v>
      </c>
      <c r="T141" s="220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1" t="s">
        <v>119</v>
      </c>
      <c r="AT141" s="221" t="s">
        <v>115</v>
      </c>
      <c r="AU141" s="221" t="s">
        <v>80</v>
      </c>
      <c r="AY141" s="14" t="s">
        <v>113</v>
      </c>
      <c r="BE141" s="222">
        <f>IF(N141="základní",J141,0)</f>
        <v>0</v>
      </c>
      <c r="BF141" s="222">
        <f>IF(N141="snížená",J141,0)</f>
        <v>0</v>
      </c>
      <c r="BG141" s="222">
        <f>IF(N141="zákl. přenesená",J141,0)</f>
        <v>0</v>
      </c>
      <c r="BH141" s="222">
        <f>IF(N141="sníž. přenesená",J141,0)</f>
        <v>0</v>
      </c>
      <c r="BI141" s="222">
        <f>IF(N141="nulová",J141,0)</f>
        <v>0</v>
      </c>
      <c r="BJ141" s="14" t="s">
        <v>78</v>
      </c>
      <c r="BK141" s="222">
        <f>ROUND(I141*H141,2)</f>
        <v>0</v>
      </c>
      <c r="BL141" s="14" t="s">
        <v>119</v>
      </c>
      <c r="BM141" s="221" t="s">
        <v>164</v>
      </c>
    </row>
    <row r="142" s="2" customFormat="1" ht="14.4" customHeight="1">
      <c r="A142" s="35"/>
      <c r="B142" s="36"/>
      <c r="C142" s="209" t="s">
        <v>165</v>
      </c>
      <c r="D142" s="209" t="s">
        <v>115</v>
      </c>
      <c r="E142" s="210" t="s">
        <v>162</v>
      </c>
      <c r="F142" s="211" t="s">
        <v>163</v>
      </c>
      <c r="G142" s="212" t="s">
        <v>152</v>
      </c>
      <c r="H142" s="213">
        <v>3838.0700000000002</v>
      </c>
      <c r="I142" s="214"/>
      <c r="J142" s="215">
        <f>ROUND(I142*H142,2)</f>
        <v>0</v>
      </c>
      <c r="K142" s="216"/>
      <c r="L142" s="41"/>
      <c r="M142" s="217" t="s">
        <v>1</v>
      </c>
      <c r="N142" s="218" t="s">
        <v>38</v>
      </c>
      <c r="O142" s="88"/>
      <c r="P142" s="219">
        <f>O142*H142</f>
        <v>0</v>
      </c>
      <c r="Q142" s="219">
        <v>0.27994000000000002</v>
      </c>
      <c r="R142" s="219">
        <f>Q142*H142</f>
        <v>1074.4293158</v>
      </c>
      <c r="S142" s="219">
        <v>0</v>
      </c>
      <c r="T142" s="220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1" t="s">
        <v>119</v>
      </c>
      <c r="AT142" s="221" t="s">
        <v>115</v>
      </c>
      <c r="AU142" s="221" t="s">
        <v>80</v>
      </c>
      <c r="AY142" s="14" t="s">
        <v>113</v>
      </c>
      <c r="BE142" s="222">
        <f>IF(N142="základní",J142,0)</f>
        <v>0</v>
      </c>
      <c r="BF142" s="222">
        <f>IF(N142="snížená",J142,0)</f>
        <v>0</v>
      </c>
      <c r="BG142" s="222">
        <f>IF(N142="zákl. přenesená",J142,0)</f>
        <v>0</v>
      </c>
      <c r="BH142" s="222">
        <f>IF(N142="sníž. přenesená",J142,0)</f>
        <v>0</v>
      </c>
      <c r="BI142" s="222">
        <f>IF(N142="nulová",J142,0)</f>
        <v>0</v>
      </c>
      <c r="BJ142" s="14" t="s">
        <v>78</v>
      </c>
      <c r="BK142" s="222">
        <f>ROUND(I142*H142,2)</f>
        <v>0</v>
      </c>
      <c r="BL142" s="14" t="s">
        <v>119</v>
      </c>
      <c r="BM142" s="221" t="s">
        <v>166</v>
      </c>
    </row>
    <row r="143" s="2" customFormat="1" ht="14.4" customHeight="1">
      <c r="A143" s="35"/>
      <c r="B143" s="36"/>
      <c r="C143" s="209" t="s">
        <v>167</v>
      </c>
      <c r="D143" s="209" t="s">
        <v>115</v>
      </c>
      <c r="E143" s="210" t="s">
        <v>168</v>
      </c>
      <c r="F143" s="211" t="s">
        <v>169</v>
      </c>
      <c r="G143" s="212" t="s">
        <v>118</v>
      </c>
      <c r="H143" s="213">
        <v>34.649999999999999</v>
      </c>
      <c r="I143" s="214"/>
      <c r="J143" s="215">
        <f>ROUND(I143*H143,2)</f>
        <v>0</v>
      </c>
      <c r="K143" s="216"/>
      <c r="L143" s="41"/>
      <c r="M143" s="217" t="s">
        <v>1</v>
      </c>
      <c r="N143" s="218" t="s">
        <v>38</v>
      </c>
      <c r="O143" s="88"/>
      <c r="P143" s="219">
        <f>O143*H143</f>
        <v>0</v>
      </c>
      <c r="Q143" s="219">
        <v>0</v>
      </c>
      <c r="R143" s="219">
        <f>Q143*H143</f>
        <v>0</v>
      </c>
      <c r="S143" s="219">
        <v>0</v>
      </c>
      <c r="T143" s="220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1" t="s">
        <v>119</v>
      </c>
      <c r="AT143" s="221" t="s">
        <v>115</v>
      </c>
      <c r="AU143" s="221" t="s">
        <v>80</v>
      </c>
      <c r="AY143" s="14" t="s">
        <v>113</v>
      </c>
      <c r="BE143" s="222">
        <f>IF(N143="základní",J143,0)</f>
        <v>0</v>
      </c>
      <c r="BF143" s="222">
        <f>IF(N143="snížená",J143,0)</f>
        <v>0</v>
      </c>
      <c r="BG143" s="222">
        <f>IF(N143="zákl. přenesená",J143,0)</f>
        <v>0</v>
      </c>
      <c r="BH143" s="222">
        <f>IF(N143="sníž. přenesená",J143,0)</f>
        <v>0</v>
      </c>
      <c r="BI143" s="222">
        <f>IF(N143="nulová",J143,0)</f>
        <v>0</v>
      </c>
      <c r="BJ143" s="14" t="s">
        <v>78</v>
      </c>
      <c r="BK143" s="222">
        <f>ROUND(I143*H143,2)</f>
        <v>0</v>
      </c>
      <c r="BL143" s="14" t="s">
        <v>119</v>
      </c>
      <c r="BM143" s="221" t="s">
        <v>170</v>
      </c>
    </row>
    <row r="144" s="2" customFormat="1" ht="24.15" customHeight="1">
      <c r="A144" s="35"/>
      <c r="B144" s="36"/>
      <c r="C144" s="209" t="s">
        <v>171</v>
      </c>
      <c r="D144" s="209" t="s">
        <v>115</v>
      </c>
      <c r="E144" s="210" t="s">
        <v>172</v>
      </c>
      <c r="F144" s="211" t="s">
        <v>173</v>
      </c>
      <c r="G144" s="212" t="s">
        <v>152</v>
      </c>
      <c r="H144" s="213">
        <v>2761.1999999999998</v>
      </c>
      <c r="I144" s="214"/>
      <c r="J144" s="215">
        <f>ROUND(I144*H144,2)</f>
        <v>0</v>
      </c>
      <c r="K144" s="216"/>
      <c r="L144" s="41"/>
      <c r="M144" s="217" t="s">
        <v>1</v>
      </c>
      <c r="N144" s="218" t="s">
        <v>38</v>
      </c>
      <c r="O144" s="88"/>
      <c r="P144" s="219">
        <f>O144*H144</f>
        <v>0</v>
      </c>
      <c r="Q144" s="219">
        <v>0.019720000000000001</v>
      </c>
      <c r="R144" s="219">
        <f>Q144*H144</f>
        <v>54.450864000000003</v>
      </c>
      <c r="S144" s="219">
        <v>0</v>
      </c>
      <c r="T144" s="220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1" t="s">
        <v>119</v>
      </c>
      <c r="AT144" s="221" t="s">
        <v>115</v>
      </c>
      <c r="AU144" s="221" t="s">
        <v>80</v>
      </c>
      <c r="AY144" s="14" t="s">
        <v>113</v>
      </c>
      <c r="BE144" s="222">
        <f>IF(N144="základní",J144,0)</f>
        <v>0</v>
      </c>
      <c r="BF144" s="222">
        <f>IF(N144="snížená",J144,0)</f>
        <v>0</v>
      </c>
      <c r="BG144" s="222">
        <f>IF(N144="zákl. přenesená",J144,0)</f>
        <v>0</v>
      </c>
      <c r="BH144" s="222">
        <f>IF(N144="sníž. přenesená",J144,0)</f>
        <v>0</v>
      </c>
      <c r="BI144" s="222">
        <f>IF(N144="nulová",J144,0)</f>
        <v>0</v>
      </c>
      <c r="BJ144" s="14" t="s">
        <v>78</v>
      </c>
      <c r="BK144" s="222">
        <f>ROUND(I144*H144,2)</f>
        <v>0</v>
      </c>
      <c r="BL144" s="14" t="s">
        <v>119</v>
      </c>
      <c r="BM144" s="221" t="s">
        <v>174</v>
      </c>
    </row>
    <row r="145" s="2" customFormat="1" ht="24.15" customHeight="1">
      <c r="A145" s="35"/>
      <c r="B145" s="36"/>
      <c r="C145" s="209" t="s">
        <v>175</v>
      </c>
      <c r="D145" s="209" t="s">
        <v>115</v>
      </c>
      <c r="E145" s="210" t="s">
        <v>176</v>
      </c>
      <c r="F145" s="211" t="s">
        <v>177</v>
      </c>
      <c r="G145" s="212" t="s">
        <v>152</v>
      </c>
      <c r="H145" s="213">
        <v>2761.1999999999998</v>
      </c>
      <c r="I145" s="214"/>
      <c r="J145" s="215">
        <f>ROUND(I145*H145,2)</f>
        <v>0</v>
      </c>
      <c r="K145" s="216"/>
      <c r="L145" s="41"/>
      <c r="M145" s="217" t="s">
        <v>1</v>
      </c>
      <c r="N145" s="218" t="s">
        <v>38</v>
      </c>
      <c r="O145" s="88"/>
      <c r="P145" s="219">
        <f>O145*H145</f>
        <v>0</v>
      </c>
      <c r="Q145" s="219">
        <v>0.023939999999999999</v>
      </c>
      <c r="R145" s="219">
        <f>Q145*H145</f>
        <v>66.103127999999998</v>
      </c>
      <c r="S145" s="219">
        <v>0</v>
      </c>
      <c r="T145" s="220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1" t="s">
        <v>119</v>
      </c>
      <c r="AT145" s="221" t="s">
        <v>115</v>
      </c>
      <c r="AU145" s="221" t="s">
        <v>80</v>
      </c>
      <c r="AY145" s="14" t="s">
        <v>113</v>
      </c>
      <c r="BE145" s="222">
        <f>IF(N145="základní",J145,0)</f>
        <v>0</v>
      </c>
      <c r="BF145" s="222">
        <f>IF(N145="snížená",J145,0)</f>
        <v>0</v>
      </c>
      <c r="BG145" s="222">
        <f>IF(N145="zákl. přenesená",J145,0)</f>
        <v>0</v>
      </c>
      <c r="BH145" s="222">
        <f>IF(N145="sníž. přenesená",J145,0)</f>
        <v>0</v>
      </c>
      <c r="BI145" s="222">
        <f>IF(N145="nulová",J145,0)</f>
        <v>0</v>
      </c>
      <c r="BJ145" s="14" t="s">
        <v>78</v>
      </c>
      <c r="BK145" s="222">
        <f>ROUND(I145*H145,2)</f>
        <v>0</v>
      </c>
      <c r="BL145" s="14" t="s">
        <v>119</v>
      </c>
      <c r="BM145" s="221" t="s">
        <v>178</v>
      </c>
    </row>
    <row r="146" s="2" customFormat="1" ht="14.4" customHeight="1">
      <c r="A146" s="35"/>
      <c r="B146" s="36"/>
      <c r="C146" s="209" t="s">
        <v>8</v>
      </c>
      <c r="D146" s="209" t="s">
        <v>115</v>
      </c>
      <c r="E146" s="210" t="s">
        <v>179</v>
      </c>
      <c r="F146" s="211" t="s">
        <v>180</v>
      </c>
      <c r="G146" s="212" t="s">
        <v>152</v>
      </c>
      <c r="H146" s="213">
        <v>2926.8699999999999</v>
      </c>
      <c r="I146" s="214"/>
      <c r="J146" s="215">
        <f>ROUND(I146*H146,2)</f>
        <v>0</v>
      </c>
      <c r="K146" s="216"/>
      <c r="L146" s="41"/>
      <c r="M146" s="217" t="s">
        <v>1</v>
      </c>
      <c r="N146" s="218" t="s">
        <v>38</v>
      </c>
      <c r="O146" s="88"/>
      <c r="P146" s="219">
        <f>O146*H146</f>
        <v>0</v>
      </c>
      <c r="Q146" s="219">
        <v>0.2268</v>
      </c>
      <c r="R146" s="219">
        <f>Q146*H146</f>
        <v>663.81411600000001</v>
      </c>
      <c r="S146" s="219">
        <v>0</v>
      </c>
      <c r="T146" s="220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1" t="s">
        <v>119</v>
      </c>
      <c r="AT146" s="221" t="s">
        <v>115</v>
      </c>
      <c r="AU146" s="221" t="s">
        <v>80</v>
      </c>
      <c r="AY146" s="14" t="s">
        <v>113</v>
      </c>
      <c r="BE146" s="222">
        <f>IF(N146="základní",J146,0)</f>
        <v>0</v>
      </c>
      <c r="BF146" s="222">
        <f>IF(N146="snížená",J146,0)</f>
        <v>0</v>
      </c>
      <c r="BG146" s="222">
        <f>IF(N146="zákl. přenesená",J146,0)</f>
        <v>0</v>
      </c>
      <c r="BH146" s="222">
        <f>IF(N146="sníž. přenesená",J146,0)</f>
        <v>0</v>
      </c>
      <c r="BI146" s="222">
        <f>IF(N146="nulová",J146,0)</f>
        <v>0</v>
      </c>
      <c r="BJ146" s="14" t="s">
        <v>78</v>
      </c>
      <c r="BK146" s="222">
        <f>ROUND(I146*H146,2)</f>
        <v>0</v>
      </c>
      <c r="BL146" s="14" t="s">
        <v>119</v>
      </c>
      <c r="BM146" s="221" t="s">
        <v>181</v>
      </c>
    </row>
    <row r="147" s="2" customFormat="1" ht="14.4" customHeight="1">
      <c r="A147" s="35"/>
      <c r="B147" s="36"/>
      <c r="C147" s="209" t="s">
        <v>182</v>
      </c>
      <c r="D147" s="209" t="s">
        <v>115</v>
      </c>
      <c r="E147" s="210" t="s">
        <v>183</v>
      </c>
      <c r="F147" s="211" t="s">
        <v>184</v>
      </c>
      <c r="G147" s="212" t="s">
        <v>185</v>
      </c>
      <c r="H147" s="213">
        <v>24</v>
      </c>
      <c r="I147" s="214"/>
      <c r="J147" s="215">
        <f>ROUND(I147*H147,2)</f>
        <v>0</v>
      </c>
      <c r="K147" s="216"/>
      <c r="L147" s="41"/>
      <c r="M147" s="217" t="s">
        <v>1</v>
      </c>
      <c r="N147" s="218" t="s">
        <v>38</v>
      </c>
      <c r="O147" s="88"/>
      <c r="P147" s="219">
        <f>O147*H147</f>
        <v>0</v>
      </c>
      <c r="Q147" s="219">
        <v>0.0035999999999999999</v>
      </c>
      <c r="R147" s="219">
        <f>Q147*H147</f>
        <v>0.086400000000000005</v>
      </c>
      <c r="S147" s="219">
        <v>0</v>
      </c>
      <c r="T147" s="220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1" t="s">
        <v>119</v>
      </c>
      <c r="AT147" s="221" t="s">
        <v>115</v>
      </c>
      <c r="AU147" s="221" t="s">
        <v>80</v>
      </c>
      <c r="AY147" s="14" t="s">
        <v>113</v>
      </c>
      <c r="BE147" s="222">
        <f>IF(N147="základní",J147,0)</f>
        <v>0</v>
      </c>
      <c r="BF147" s="222">
        <f>IF(N147="snížená",J147,0)</f>
        <v>0</v>
      </c>
      <c r="BG147" s="222">
        <f>IF(N147="zákl. přenesená",J147,0)</f>
        <v>0</v>
      </c>
      <c r="BH147" s="222">
        <f>IF(N147="sníž. přenesená",J147,0)</f>
        <v>0</v>
      </c>
      <c r="BI147" s="222">
        <f>IF(N147="nulová",J147,0)</f>
        <v>0</v>
      </c>
      <c r="BJ147" s="14" t="s">
        <v>78</v>
      </c>
      <c r="BK147" s="222">
        <f>ROUND(I147*H147,2)</f>
        <v>0</v>
      </c>
      <c r="BL147" s="14" t="s">
        <v>119</v>
      </c>
      <c r="BM147" s="221" t="s">
        <v>186</v>
      </c>
    </row>
    <row r="148" s="12" customFormat="1" ht="22.8" customHeight="1">
      <c r="A148" s="12"/>
      <c r="B148" s="193"/>
      <c r="C148" s="194"/>
      <c r="D148" s="195" t="s">
        <v>72</v>
      </c>
      <c r="E148" s="207" t="s">
        <v>155</v>
      </c>
      <c r="F148" s="207" t="s">
        <v>187</v>
      </c>
      <c r="G148" s="194"/>
      <c r="H148" s="194"/>
      <c r="I148" s="197"/>
      <c r="J148" s="208">
        <f>BK148</f>
        <v>0</v>
      </c>
      <c r="K148" s="194"/>
      <c r="L148" s="199"/>
      <c r="M148" s="200"/>
      <c r="N148" s="201"/>
      <c r="O148" s="201"/>
      <c r="P148" s="202">
        <f>SUM(P149:P157)</f>
        <v>0</v>
      </c>
      <c r="Q148" s="201"/>
      <c r="R148" s="202">
        <f>SUM(R149:R157)</f>
        <v>49.348739999999992</v>
      </c>
      <c r="S148" s="201"/>
      <c r="T148" s="203">
        <f>SUM(T149:T157)</f>
        <v>139.75200000000001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4" t="s">
        <v>78</v>
      </c>
      <c r="AT148" s="205" t="s">
        <v>72</v>
      </c>
      <c r="AU148" s="205" t="s">
        <v>78</v>
      </c>
      <c r="AY148" s="204" t="s">
        <v>113</v>
      </c>
      <c r="BK148" s="206">
        <f>SUM(BK149:BK157)</f>
        <v>0</v>
      </c>
    </row>
    <row r="149" s="2" customFormat="1" ht="24.15" customHeight="1">
      <c r="A149" s="35"/>
      <c r="B149" s="36"/>
      <c r="C149" s="209" t="s">
        <v>188</v>
      </c>
      <c r="D149" s="209" t="s">
        <v>115</v>
      </c>
      <c r="E149" s="210" t="s">
        <v>189</v>
      </c>
      <c r="F149" s="211" t="s">
        <v>190</v>
      </c>
      <c r="G149" s="212" t="s">
        <v>191</v>
      </c>
      <c r="H149" s="213">
        <v>2</v>
      </c>
      <c r="I149" s="214"/>
      <c r="J149" s="215">
        <f>ROUND(I149*H149,2)</f>
        <v>0</v>
      </c>
      <c r="K149" s="216"/>
      <c r="L149" s="41"/>
      <c r="M149" s="217" t="s">
        <v>1</v>
      </c>
      <c r="N149" s="218" t="s">
        <v>38</v>
      </c>
      <c r="O149" s="88"/>
      <c r="P149" s="219">
        <f>O149*H149</f>
        <v>0</v>
      </c>
      <c r="Q149" s="219">
        <v>0</v>
      </c>
      <c r="R149" s="219">
        <f>Q149*H149</f>
        <v>0</v>
      </c>
      <c r="S149" s="219">
        <v>0</v>
      </c>
      <c r="T149" s="220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1" t="s">
        <v>119</v>
      </c>
      <c r="AT149" s="221" t="s">
        <v>115</v>
      </c>
      <c r="AU149" s="221" t="s">
        <v>80</v>
      </c>
      <c r="AY149" s="14" t="s">
        <v>113</v>
      </c>
      <c r="BE149" s="222">
        <f>IF(N149="základní",J149,0)</f>
        <v>0</v>
      </c>
      <c r="BF149" s="222">
        <f>IF(N149="snížená",J149,0)</f>
        <v>0</v>
      </c>
      <c r="BG149" s="222">
        <f>IF(N149="zákl. přenesená",J149,0)</f>
        <v>0</v>
      </c>
      <c r="BH149" s="222">
        <f>IF(N149="sníž. přenesená",J149,0)</f>
        <v>0</v>
      </c>
      <c r="BI149" s="222">
        <f>IF(N149="nulová",J149,0)</f>
        <v>0</v>
      </c>
      <c r="BJ149" s="14" t="s">
        <v>78</v>
      </c>
      <c r="BK149" s="222">
        <f>ROUND(I149*H149,2)</f>
        <v>0</v>
      </c>
      <c r="BL149" s="14" t="s">
        <v>119</v>
      </c>
      <c r="BM149" s="221" t="s">
        <v>192</v>
      </c>
    </row>
    <row r="150" s="2" customFormat="1">
      <c r="A150" s="35"/>
      <c r="B150" s="36"/>
      <c r="C150" s="37"/>
      <c r="D150" s="223" t="s">
        <v>124</v>
      </c>
      <c r="E150" s="37"/>
      <c r="F150" s="224" t="s">
        <v>193</v>
      </c>
      <c r="G150" s="37"/>
      <c r="H150" s="37"/>
      <c r="I150" s="225"/>
      <c r="J150" s="37"/>
      <c r="K150" s="37"/>
      <c r="L150" s="41"/>
      <c r="M150" s="226"/>
      <c r="N150" s="227"/>
      <c r="O150" s="88"/>
      <c r="P150" s="88"/>
      <c r="Q150" s="88"/>
      <c r="R150" s="88"/>
      <c r="S150" s="88"/>
      <c r="T150" s="89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4" t="s">
        <v>124</v>
      </c>
      <c r="AU150" s="14" t="s">
        <v>80</v>
      </c>
    </row>
    <row r="151" s="2" customFormat="1" ht="24.15" customHeight="1">
      <c r="A151" s="35"/>
      <c r="B151" s="36"/>
      <c r="C151" s="228" t="s">
        <v>194</v>
      </c>
      <c r="D151" s="228" t="s">
        <v>139</v>
      </c>
      <c r="E151" s="229" t="s">
        <v>195</v>
      </c>
      <c r="F151" s="230" t="s">
        <v>196</v>
      </c>
      <c r="G151" s="231" t="s">
        <v>191</v>
      </c>
      <c r="H151" s="232">
        <v>2</v>
      </c>
      <c r="I151" s="233"/>
      <c r="J151" s="234">
        <f>ROUND(I151*H151,2)</f>
        <v>0</v>
      </c>
      <c r="K151" s="235"/>
      <c r="L151" s="236"/>
      <c r="M151" s="237" t="s">
        <v>1</v>
      </c>
      <c r="N151" s="238" t="s">
        <v>38</v>
      </c>
      <c r="O151" s="88"/>
      <c r="P151" s="219">
        <f>O151*H151</f>
        <v>0</v>
      </c>
      <c r="Q151" s="219">
        <v>0.0022000000000000001</v>
      </c>
      <c r="R151" s="219">
        <f>Q151*H151</f>
        <v>0.0044000000000000003</v>
      </c>
      <c r="S151" s="219">
        <v>0</v>
      </c>
      <c r="T151" s="220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1" t="s">
        <v>143</v>
      </c>
      <c r="AT151" s="221" t="s">
        <v>139</v>
      </c>
      <c r="AU151" s="221" t="s">
        <v>80</v>
      </c>
      <c r="AY151" s="14" t="s">
        <v>113</v>
      </c>
      <c r="BE151" s="222">
        <f>IF(N151="základní",J151,0)</f>
        <v>0</v>
      </c>
      <c r="BF151" s="222">
        <f>IF(N151="snížená",J151,0)</f>
        <v>0</v>
      </c>
      <c r="BG151" s="222">
        <f>IF(N151="zákl. přenesená",J151,0)</f>
        <v>0</v>
      </c>
      <c r="BH151" s="222">
        <f>IF(N151="sníž. přenesená",J151,0)</f>
        <v>0</v>
      </c>
      <c r="BI151" s="222">
        <f>IF(N151="nulová",J151,0)</f>
        <v>0</v>
      </c>
      <c r="BJ151" s="14" t="s">
        <v>78</v>
      </c>
      <c r="BK151" s="222">
        <f>ROUND(I151*H151,2)</f>
        <v>0</v>
      </c>
      <c r="BL151" s="14" t="s">
        <v>119</v>
      </c>
      <c r="BM151" s="221" t="s">
        <v>197</v>
      </c>
    </row>
    <row r="152" s="2" customFormat="1" ht="24.15" customHeight="1">
      <c r="A152" s="35"/>
      <c r="B152" s="36"/>
      <c r="C152" s="209" t="s">
        <v>198</v>
      </c>
      <c r="D152" s="209" t="s">
        <v>115</v>
      </c>
      <c r="E152" s="210" t="s">
        <v>199</v>
      </c>
      <c r="F152" s="211" t="s">
        <v>200</v>
      </c>
      <c r="G152" s="212" t="s">
        <v>191</v>
      </c>
      <c r="H152" s="213">
        <v>2</v>
      </c>
      <c r="I152" s="214"/>
      <c r="J152" s="215">
        <f>ROUND(I152*H152,2)</f>
        <v>0</v>
      </c>
      <c r="K152" s="216"/>
      <c r="L152" s="41"/>
      <c r="M152" s="217" t="s">
        <v>1</v>
      </c>
      <c r="N152" s="218" t="s">
        <v>38</v>
      </c>
      <c r="O152" s="88"/>
      <c r="P152" s="219">
        <f>O152*H152</f>
        <v>0</v>
      </c>
      <c r="Q152" s="219">
        <v>16.75142</v>
      </c>
      <c r="R152" s="219">
        <f>Q152*H152</f>
        <v>33.502839999999999</v>
      </c>
      <c r="S152" s="219">
        <v>0</v>
      </c>
      <c r="T152" s="220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1" t="s">
        <v>119</v>
      </c>
      <c r="AT152" s="221" t="s">
        <v>115</v>
      </c>
      <c r="AU152" s="221" t="s">
        <v>80</v>
      </c>
      <c r="AY152" s="14" t="s">
        <v>113</v>
      </c>
      <c r="BE152" s="222">
        <f>IF(N152="základní",J152,0)</f>
        <v>0</v>
      </c>
      <c r="BF152" s="222">
        <f>IF(N152="snížená",J152,0)</f>
        <v>0</v>
      </c>
      <c r="BG152" s="222">
        <f>IF(N152="zákl. přenesená",J152,0)</f>
        <v>0</v>
      </c>
      <c r="BH152" s="222">
        <f>IF(N152="sníž. přenesená",J152,0)</f>
        <v>0</v>
      </c>
      <c r="BI152" s="222">
        <f>IF(N152="nulová",J152,0)</f>
        <v>0</v>
      </c>
      <c r="BJ152" s="14" t="s">
        <v>78</v>
      </c>
      <c r="BK152" s="222">
        <f>ROUND(I152*H152,2)</f>
        <v>0</v>
      </c>
      <c r="BL152" s="14" t="s">
        <v>119</v>
      </c>
      <c r="BM152" s="221" t="s">
        <v>201</v>
      </c>
    </row>
    <row r="153" s="2" customFormat="1" ht="24.15" customHeight="1">
      <c r="A153" s="35"/>
      <c r="B153" s="36"/>
      <c r="C153" s="209" t="s">
        <v>202</v>
      </c>
      <c r="D153" s="209" t="s">
        <v>115</v>
      </c>
      <c r="E153" s="210" t="s">
        <v>203</v>
      </c>
      <c r="F153" s="211" t="s">
        <v>204</v>
      </c>
      <c r="G153" s="212" t="s">
        <v>185</v>
      </c>
      <c r="H153" s="213">
        <v>10</v>
      </c>
      <c r="I153" s="214"/>
      <c r="J153" s="215">
        <f>ROUND(I153*H153,2)</f>
        <v>0</v>
      </c>
      <c r="K153" s="216"/>
      <c r="L153" s="41"/>
      <c r="M153" s="217" t="s">
        <v>1</v>
      </c>
      <c r="N153" s="218" t="s">
        <v>38</v>
      </c>
      <c r="O153" s="88"/>
      <c r="P153" s="219">
        <f>O153*H153</f>
        <v>0</v>
      </c>
      <c r="Q153" s="219">
        <v>0.88534999999999997</v>
      </c>
      <c r="R153" s="219">
        <f>Q153*H153</f>
        <v>8.8535000000000004</v>
      </c>
      <c r="S153" s="219">
        <v>0</v>
      </c>
      <c r="T153" s="220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1" t="s">
        <v>119</v>
      </c>
      <c r="AT153" s="221" t="s">
        <v>115</v>
      </c>
      <c r="AU153" s="221" t="s">
        <v>80</v>
      </c>
      <c r="AY153" s="14" t="s">
        <v>113</v>
      </c>
      <c r="BE153" s="222">
        <f>IF(N153="základní",J153,0)</f>
        <v>0</v>
      </c>
      <c r="BF153" s="222">
        <f>IF(N153="snížená",J153,0)</f>
        <v>0</v>
      </c>
      <c r="BG153" s="222">
        <f>IF(N153="zákl. přenesená",J153,0)</f>
        <v>0</v>
      </c>
      <c r="BH153" s="222">
        <f>IF(N153="sníž. přenesená",J153,0)</f>
        <v>0</v>
      </c>
      <c r="BI153" s="222">
        <f>IF(N153="nulová",J153,0)</f>
        <v>0</v>
      </c>
      <c r="BJ153" s="14" t="s">
        <v>78</v>
      </c>
      <c r="BK153" s="222">
        <f>ROUND(I153*H153,2)</f>
        <v>0</v>
      </c>
      <c r="BL153" s="14" t="s">
        <v>119</v>
      </c>
      <c r="BM153" s="221" t="s">
        <v>205</v>
      </c>
    </row>
    <row r="154" s="2" customFormat="1" ht="24.15" customHeight="1">
      <c r="A154" s="35"/>
      <c r="B154" s="36"/>
      <c r="C154" s="228" t="s">
        <v>7</v>
      </c>
      <c r="D154" s="228" t="s">
        <v>139</v>
      </c>
      <c r="E154" s="229" t="s">
        <v>206</v>
      </c>
      <c r="F154" s="230" t="s">
        <v>207</v>
      </c>
      <c r="G154" s="231" t="s">
        <v>191</v>
      </c>
      <c r="H154" s="232">
        <v>4</v>
      </c>
      <c r="I154" s="233"/>
      <c r="J154" s="234">
        <f>ROUND(I154*H154,2)</f>
        <v>0</v>
      </c>
      <c r="K154" s="235"/>
      <c r="L154" s="236"/>
      <c r="M154" s="237" t="s">
        <v>1</v>
      </c>
      <c r="N154" s="238" t="s">
        <v>38</v>
      </c>
      <c r="O154" s="88"/>
      <c r="P154" s="219">
        <f>O154*H154</f>
        <v>0</v>
      </c>
      <c r="Q154" s="219">
        <v>1.7470000000000001</v>
      </c>
      <c r="R154" s="219">
        <f>Q154*H154</f>
        <v>6.9880000000000004</v>
      </c>
      <c r="S154" s="219">
        <v>0</v>
      </c>
      <c r="T154" s="220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1" t="s">
        <v>143</v>
      </c>
      <c r="AT154" s="221" t="s">
        <v>139</v>
      </c>
      <c r="AU154" s="221" t="s">
        <v>80</v>
      </c>
      <c r="AY154" s="14" t="s">
        <v>113</v>
      </c>
      <c r="BE154" s="222">
        <f>IF(N154="základní",J154,0)</f>
        <v>0</v>
      </c>
      <c r="BF154" s="222">
        <f>IF(N154="snížená",J154,0)</f>
        <v>0</v>
      </c>
      <c r="BG154" s="222">
        <f>IF(N154="zákl. přenesená",J154,0)</f>
        <v>0</v>
      </c>
      <c r="BH154" s="222">
        <f>IF(N154="sníž. přenesená",J154,0)</f>
        <v>0</v>
      </c>
      <c r="BI154" s="222">
        <f>IF(N154="nulová",J154,0)</f>
        <v>0</v>
      </c>
      <c r="BJ154" s="14" t="s">
        <v>78</v>
      </c>
      <c r="BK154" s="222">
        <f>ROUND(I154*H154,2)</f>
        <v>0</v>
      </c>
      <c r="BL154" s="14" t="s">
        <v>119</v>
      </c>
      <c r="BM154" s="221" t="s">
        <v>208</v>
      </c>
    </row>
    <row r="155" s="2" customFormat="1" ht="14.4" customHeight="1">
      <c r="A155" s="35"/>
      <c r="B155" s="36"/>
      <c r="C155" s="209" t="s">
        <v>209</v>
      </c>
      <c r="D155" s="209" t="s">
        <v>115</v>
      </c>
      <c r="E155" s="210" t="s">
        <v>210</v>
      </c>
      <c r="F155" s="211" t="s">
        <v>211</v>
      </c>
      <c r="G155" s="212" t="s">
        <v>185</v>
      </c>
      <c r="H155" s="213">
        <v>24</v>
      </c>
      <c r="I155" s="214"/>
      <c r="J155" s="215">
        <f>ROUND(I155*H155,2)</f>
        <v>0</v>
      </c>
      <c r="K155" s="216"/>
      <c r="L155" s="41"/>
      <c r="M155" s="217" t="s">
        <v>1</v>
      </c>
      <c r="N155" s="218" t="s">
        <v>38</v>
      </c>
      <c r="O155" s="88"/>
      <c r="P155" s="219">
        <f>O155*H155</f>
        <v>0</v>
      </c>
      <c r="Q155" s="219">
        <v>0</v>
      </c>
      <c r="R155" s="219">
        <f>Q155*H155</f>
        <v>0</v>
      </c>
      <c r="S155" s="219">
        <v>0</v>
      </c>
      <c r="T155" s="220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1" t="s">
        <v>119</v>
      </c>
      <c r="AT155" s="221" t="s">
        <v>115</v>
      </c>
      <c r="AU155" s="221" t="s">
        <v>80</v>
      </c>
      <c r="AY155" s="14" t="s">
        <v>113</v>
      </c>
      <c r="BE155" s="222">
        <f>IF(N155="základní",J155,0)</f>
        <v>0</v>
      </c>
      <c r="BF155" s="222">
        <f>IF(N155="snížená",J155,0)</f>
        <v>0</v>
      </c>
      <c r="BG155" s="222">
        <f>IF(N155="zákl. přenesená",J155,0)</f>
        <v>0</v>
      </c>
      <c r="BH155" s="222">
        <f>IF(N155="sníž. přenesená",J155,0)</f>
        <v>0</v>
      </c>
      <c r="BI155" s="222">
        <f>IF(N155="nulová",J155,0)</f>
        <v>0</v>
      </c>
      <c r="BJ155" s="14" t="s">
        <v>78</v>
      </c>
      <c r="BK155" s="222">
        <f>ROUND(I155*H155,2)</f>
        <v>0</v>
      </c>
      <c r="BL155" s="14" t="s">
        <v>119</v>
      </c>
      <c r="BM155" s="221" t="s">
        <v>212</v>
      </c>
    </row>
    <row r="156" s="2" customFormat="1" ht="24.15" customHeight="1">
      <c r="A156" s="35"/>
      <c r="B156" s="36"/>
      <c r="C156" s="209" t="s">
        <v>213</v>
      </c>
      <c r="D156" s="209" t="s">
        <v>115</v>
      </c>
      <c r="E156" s="210" t="s">
        <v>214</v>
      </c>
      <c r="F156" s="211" t="s">
        <v>215</v>
      </c>
      <c r="G156" s="212" t="s">
        <v>185</v>
      </c>
      <c r="H156" s="213">
        <v>486</v>
      </c>
      <c r="I156" s="214"/>
      <c r="J156" s="215">
        <f>ROUND(I156*H156,2)</f>
        <v>0</v>
      </c>
      <c r="K156" s="216"/>
      <c r="L156" s="41"/>
      <c r="M156" s="217" t="s">
        <v>1</v>
      </c>
      <c r="N156" s="218" t="s">
        <v>38</v>
      </c>
      <c r="O156" s="88"/>
      <c r="P156" s="219">
        <f>O156*H156</f>
        <v>0</v>
      </c>
      <c r="Q156" s="219">
        <v>0</v>
      </c>
      <c r="R156" s="219">
        <f>Q156*H156</f>
        <v>0</v>
      </c>
      <c r="S156" s="219">
        <v>0.097000000000000003</v>
      </c>
      <c r="T156" s="220">
        <f>S156*H156</f>
        <v>47.142000000000003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1" t="s">
        <v>119</v>
      </c>
      <c r="AT156" s="221" t="s">
        <v>115</v>
      </c>
      <c r="AU156" s="221" t="s">
        <v>80</v>
      </c>
      <c r="AY156" s="14" t="s">
        <v>113</v>
      </c>
      <c r="BE156" s="222">
        <f>IF(N156="základní",J156,0)</f>
        <v>0</v>
      </c>
      <c r="BF156" s="222">
        <f>IF(N156="snížená",J156,0)</f>
        <v>0</v>
      </c>
      <c r="BG156" s="222">
        <f>IF(N156="zákl. přenesená",J156,0)</f>
        <v>0</v>
      </c>
      <c r="BH156" s="222">
        <f>IF(N156="sníž. přenesená",J156,0)</f>
        <v>0</v>
      </c>
      <c r="BI156" s="222">
        <f>IF(N156="nulová",J156,0)</f>
        <v>0</v>
      </c>
      <c r="BJ156" s="14" t="s">
        <v>78</v>
      </c>
      <c r="BK156" s="222">
        <f>ROUND(I156*H156,2)</f>
        <v>0</v>
      </c>
      <c r="BL156" s="14" t="s">
        <v>119</v>
      </c>
      <c r="BM156" s="221" t="s">
        <v>216</v>
      </c>
    </row>
    <row r="157" s="2" customFormat="1" ht="14.4" customHeight="1">
      <c r="A157" s="35"/>
      <c r="B157" s="36"/>
      <c r="C157" s="209" t="s">
        <v>217</v>
      </c>
      <c r="D157" s="209" t="s">
        <v>115</v>
      </c>
      <c r="E157" s="210" t="s">
        <v>218</v>
      </c>
      <c r="F157" s="211" t="s">
        <v>219</v>
      </c>
      <c r="G157" s="212" t="s">
        <v>152</v>
      </c>
      <c r="H157" s="213">
        <v>367.5</v>
      </c>
      <c r="I157" s="214"/>
      <c r="J157" s="215">
        <f>ROUND(I157*H157,2)</f>
        <v>0</v>
      </c>
      <c r="K157" s="216"/>
      <c r="L157" s="41"/>
      <c r="M157" s="217" t="s">
        <v>1</v>
      </c>
      <c r="N157" s="218" t="s">
        <v>38</v>
      </c>
      <c r="O157" s="88"/>
      <c r="P157" s="219">
        <f>O157*H157</f>
        <v>0</v>
      </c>
      <c r="Q157" s="219">
        <v>0</v>
      </c>
      <c r="R157" s="219">
        <f>Q157*H157</f>
        <v>0</v>
      </c>
      <c r="S157" s="219">
        <v>0.252</v>
      </c>
      <c r="T157" s="220">
        <f>S157*H157</f>
        <v>92.609999999999999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1" t="s">
        <v>119</v>
      </c>
      <c r="AT157" s="221" t="s">
        <v>115</v>
      </c>
      <c r="AU157" s="221" t="s">
        <v>80</v>
      </c>
      <c r="AY157" s="14" t="s">
        <v>113</v>
      </c>
      <c r="BE157" s="222">
        <f>IF(N157="základní",J157,0)</f>
        <v>0</v>
      </c>
      <c r="BF157" s="222">
        <f>IF(N157="snížená",J157,0)</f>
        <v>0</v>
      </c>
      <c r="BG157" s="222">
        <f>IF(N157="zákl. přenesená",J157,0)</f>
        <v>0</v>
      </c>
      <c r="BH157" s="222">
        <f>IF(N157="sníž. přenesená",J157,0)</f>
        <v>0</v>
      </c>
      <c r="BI157" s="222">
        <f>IF(N157="nulová",J157,0)</f>
        <v>0</v>
      </c>
      <c r="BJ157" s="14" t="s">
        <v>78</v>
      </c>
      <c r="BK157" s="222">
        <f>ROUND(I157*H157,2)</f>
        <v>0</v>
      </c>
      <c r="BL157" s="14" t="s">
        <v>119</v>
      </c>
      <c r="BM157" s="221" t="s">
        <v>220</v>
      </c>
    </row>
    <row r="158" s="12" customFormat="1" ht="22.8" customHeight="1">
      <c r="A158" s="12"/>
      <c r="B158" s="193"/>
      <c r="C158" s="194"/>
      <c r="D158" s="195" t="s">
        <v>72</v>
      </c>
      <c r="E158" s="207" t="s">
        <v>221</v>
      </c>
      <c r="F158" s="207" t="s">
        <v>222</v>
      </c>
      <c r="G158" s="194"/>
      <c r="H158" s="194"/>
      <c r="I158" s="197"/>
      <c r="J158" s="208">
        <f>BK158</f>
        <v>0</v>
      </c>
      <c r="K158" s="194"/>
      <c r="L158" s="199"/>
      <c r="M158" s="200"/>
      <c r="N158" s="201"/>
      <c r="O158" s="201"/>
      <c r="P158" s="202">
        <f>SUM(P159:P161)</f>
        <v>0</v>
      </c>
      <c r="Q158" s="201"/>
      <c r="R158" s="202">
        <f>SUM(R159:R161)</f>
        <v>0</v>
      </c>
      <c r="S158" s="201"/>
      <c r="T158" s="203">
        <f>SUM(T159:T161)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4" t="s">
        <v>78</v>
      </c>
      <c r="AT158" s="205" t="s">
        <v>72</v>
      </c>
      <c r="AU158" s="205" t="s">
        <v>78</v>
      </c>
      <c r="AY158" s="204" t="s">
        <v>113</v>
      </c>
      <c r="BK158" s="206">
        <f>SUM(BK159:BK161)</f>
        <v>0</v>
      </c>
    </row>
    <row r="159" s="2" customFormat="1" ht="24.15" customHeight="1">
      <c r="A159" s="35"/>
      <c r="B159" s="36"/>
      <c r="C159" s="209" t="s">
        <v>223</v>
      </c>
      <c r="D159" s="209" t="s">
        <v>115</v>
      </c>
      <c r="E159" s="210" t="s">
        <v>224</v>
      </c>
      <c r="F159" s="211" t="s">
        <v>225</v>
      </c>
      <c r="G159" s="212" t="s">
        <v>142</v>
      </c>
      <c r="H159" s="213">
        <v>139.75200000000001</v>
      </c>
      <c r="I159" s="214"/>
      <c r="J159" s="215">
        <f>ROUND(I159*H159,2)</f>
        <v>0</v>
      </c>
      <c r="K159" s="216"/>
      <c r="L159" s="41"/>
      <c r="M159" s="217" t="s">
        <v>1</v>
      </c>
      <c r="N159" s="218" t="s">
        <v>38</v>
      </c>
      <c r="O159" s="88"/>
      <c r="P159" s="219">
        <f>O159*H159</f>
        <v>0</v>
      </c>
      <c r="Q159" s="219">
        <v>0</v>
      </c>
      <c r="R159" s="219">
        <f>Q159*H159</f>
        <v>0</v>
      </c>
      <c r="S159" s="219">
        <v>0</v>
      </c>
      <c r="T159" s="220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21" t="s">
        <v>119</v>
      </c>
      <c r="AT159" s="221" t="s">
        <v>115</v>
      </c>
      <c r="AU159" s="221" t="s">
        <v>80</v>
      </c>
      <c r="AY159" s="14" t="s">
        <v>113</v>
      </c>
      <c r="BE159" s="222">
        <f>IF(N159="základní",J159,0)</f>
        <v>0</v>
      </c>
      <c r="BF159" s="222">
        <f>IF(N159="snížená",J159,0)</f>
        <v>0</v>
      </c>
      <c r="BG159" s="222">
        <f>IF(N159="zákl. přenesená",J159,0)</f>
        <v>0</v>
      </c>
      <c r="BH159" s="222">
        <f>IF(N159="sníž. přenesená",J159,0)</f>
        <v>0</v>
      </c>
      <c r="BI159" s="222">
        <f>IF(N159="nulová",J159,0)</f>
        <v>0</v>
      </c>
      <c r="BJ159" s="14" t="s">
        <v>78</v>
      </c>
      <c r="BK159" s="222">
        <f>ROUND(I159*H159,2)</f>
        <v>0</v>
      </c>
      <c r="BL159" s="14" t="s">
        <v>119</v>
      </c>
      <c r="BM159" s="221" t="s">
        <v>226</v>
      </c>
    </row>
    <row r="160" s="2" customFormat="1" ht="14.4" customHeight="1">
      <c r="A160" s="35"/>
      <c r="B160" s="36"/>
      <c r="C160" s="209" t="s">
        <v>227</v>
      </c>
      <c r="D160" s="209" t="s">
        <v>115</v>
      </c>
      <c r="E160" s="210" t="s">
        <v>228</v>
      </c>
      <c r="F160" s="211" t="s">
        <v>229</v>
      </c>
      <c r="G160" s="212" t="s">
        <v>142</v>
      </c>
      <c r="H160" s="213">
        <v>139.75200000000001</v>
      </c>
      <c r="I160" s="214"/>
      <c r="J160" s="215">
        <f>ROUND(I160*H160,2)</f>
        <v>0</v>
      </c>
      <c r="K160" s="216"/>
      <c r="L160" s="41"/>
      <c r="M160" s="217" t="s">
        <v>1</v>
      </c>
      <c r="N160" s="218" t="s">
        <v>38</v>
      </c>
      <c r="O160" s="88"/>
      <c r="P160" s="219">
        <f>O160*H160</f>
        <v>0</v>
      </c>
      <c r="Q160" s="219">
        <v>0</v>
      </c>
      <c r="R160" s="219">
        <f>Q160*H160</f>
        <v>0</v>
      </c>
      <c r="S160" s="219">
        <v>0</v>
      </c>
      <c r="T160" s="220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1" t="s">
        <v>119</v>
      </c>
      <c r="AT160" s="221" t="s">
        <v>115</v>
      </c>
      <c r="AU160" s="221" t="s">
        <v>80</v>
      </c>
      <c r="AY160" s="14" t="s">
        <v>113</v>
      </c>
      <c r="BE160" s="222">
        <f>IF(N160="základní",J160,0)</f>
        <v>0</v>
      </c>
      <c r="BF160" s="222">
        <f>IF(N160="snížená",J160,0)</f>
        <v>0</v>
      </c>
      <c r="BG160" s="222">
        <f>IF(N160="zákl. přenesená",J160,0)</f>
        <v>0</v>
      </c>
      <c r="BH160" s="222">
        <f>IF(N160="sníž. přenesená",J160,0)</f>
        <v>0</v>
      </c>
      <c r="BI160" s="222">
        <f>IF(N160="nulová",J160,0)</f>
        <v>0</v>
      </c>
      <c r="BJ160" s="14" t="s">
        <v>78</v>
      </c>
      <c r="BK160" s="222">
        <f>ROUND(I160*H160,2)</f>
        <v>0</v>
      </c>
      <c r="BL160" s="14" t="s">
        <v>119</v>
      </c>
      <c r="BM160" s="221" t="s">
        <v>230</v>
      </c>
    </row>
    <row r="161" s="2" customFormat="1" ht="24.15" customHeight="1">
      <c r="A161" s="35"/>
      <c r="B161" s="36"/>
      <c r="C161" s="209" t="s">
        <v>231</v>
      </c>
      <c r="D161" s="209" t="s">
        <v>115</v>
      </c>
      <c r="E161" s="210" t="s">
        <v>232</v>
      </c>
      <c r="F161" s="211" t="s">
        <v>233</v>
      </c>
      <c r="G161" s="212" t="s">
        <v>142</v>
      </c>
      <c r="H161" s="213">
        <v>559.00800000000004</v>
      </c>
      <c r="I161" s="214"/>
      <c r="J161" s="215">
        <f>ROUND(I161*H161,2)</f>
        <v>0</v>
      </c>
      <c r="K161" s="216"/>
      <c r="L161" s="41"/>
      <c r="M161" s="217" t="s">
        <v>1</v>
      </c>
      <c r="N161" s="218" t="s">
        <v>38</v>
      </c>
      <c r="O161" s="88"/>
      <c r="P161" s="219">
        <f>O161*H161</f>
        <v>0</v>
      </c>
      <c r="Q161" s="219">
        <v>0</v>
      </c>
      <c r="R161" s="219">
        <f>Q161*H161</f>
        <v>0</v>
      </c>
      <c r="S161" s="219">
        <v>0</v>
      </c>
      <c r="T161" s="220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1" t="s">
        <v>119</v>
      </c>
      <c r="AT161" s="221" t="s">
        <v>115</v>
      </c>
      <c r="AU161" s="221" t="s">
        <v>80</v>
      </c>
      <c r="AY161" s="14" t="s">
        <v>113</v>
      </c>
      <c r="BE161" s="222">
        <f>IF(N161="základní",J161,0)</f>
        <v>0</v>
      </c>
      <c r="BF161" s="222">
        <f>IF(N161="snížená",J161,0)</f>
        <v>0</v>
      </c>
      <c r="BG161" s="222">
        <f>IF(N161="zákl. přenesená",J161,0)</f>
        <v>0</v>
      </c>
      <c r="BH161" s="222">
        <f>IF(N161="sníž. přenesená",J161,0)</f>
        <v>0</v>
      </c>
      <c r="BI161" s="222">
        <f>IF(N161="nulová",J161,0)</f>
        <v>0</v>
      </c>
      <c r="BJ161" s="14" t="s">
        <v>78</v>
      </c>
      <c r="BK161" s="222">
        <f>ROUND(I161*H161,2)</f>
        <v>0</v>
      </c>
      <c r="BL161" s="14" t="s">
        <v>119</v>
      </c>
      <c r="BM161" s="221" t="s">
        <v>234</v>
      </c>
    </row>
    <row r="162" s="12" customFormat="1" ht="22.8" customHeight="1">
      <c r="A162" s="12"/>
      <c r="B162" s="193"/>
      <c r="C162" s="194"/>
      <c r="D162" s="195" t="s">
        <v>72</v>
      </c>
      <c r="E162" s="207" t="s">
        <v>235</v>
      </c>
      <c r="F162" s="207" t="s">
        <v>236</v>
      </c>
      <c r="G162" s="194"/>
      <c r="H162" s="194"/>
      <c r="I162" s="197"/>
      <c r="J162" s="208">
        <f>BK162</f>
        <v>0</v>
      </c>
      <c r="K162" s="194"/>
      <c r="L162" s="199"/>
      <c r="M162" s="200"/>
      <c r="N162" s="201"/>
      <c r="O162" s="201"/>
      <c r="P162" s="202">
        <f>P163</f>
        <v>0</v>
      </c>
      <c r="Q162" s="201"/>
      <c r="R162" s="202">
        <f>R163</f>
        <v>0</v>
      </c>
      <c r="S162" s="201"/>
      <c r="T162" s="203">
        <f>T163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4" t="s">
        <v>78</v>
      </c>
      <c r="AT162" s="205" t="s">
        <v>72</v>
      </c>
      <c r="AU162" s="205" t="s">
        <v>78</v>
      </c>
      <c r="AY162" s="204" t="s">
        <v>113</v>
      </c>
      <c r="BK162" s="206">
        <f>BK163</f>
        <v>0</v>
      </c>
    </row>
    <row r="163" s="2" customFormat="1" ht="24.15" customHeight="1">
      <c r="A163" s="35"/>
      <c r="B163" s="36"/>
      <c r="C163" s="209" t="s">
        <v>237</v>
      </c>
      <c r="D163" s="209" t="s">
        <v>115</v>
      </c>
      <c r="E163" s="210" t="s">
        <v>238</v>
      </c>
      <c r="F163" s="211" t="s">
        <v>239</v>
      </c>
      <c r="G163" s="212" t="s">
        <v>142</v>
      </c>
      <c r="H163" s="213">
        <v>3139.1439999999998</v>
      </c>
      <c r="I163" s="214"/>
      <c r="J163" s="215">
        <f>ROUND(I163*H163,2)</f>
        <v>0</v>
      </c>
      <c r="K163" s="216"/>
      <c r="L163" s="41"/>
      <c r="M163" s="217" t="s">
        <v>1</v>
      </c>
      <c r="N163" s="218" t="s">
        <v>38</v>
      </c>
      <c r="O163" s="88"/>
      <c r="P163" s="219">
        <f>O163*H163</f>
        <v>0</v>
      </c>
      <c r="Q163" s="219">
        <v>0</v>
      </c>
      <c r="R163" s="219">
        <f>Q163*H163</f>
        <v>0</v>
      </c>
      <c r="S163" s="219">
        <v>0</v>
      </c>
      <c r="T163" s="220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1" t="s">
        <v>119</v>
      </c>
      <c r="AT163" s="221" t="s">
        <v>115</v>
      </c>
      <c r="AU163" s="221" t="s">
        <v>80</v>
      </c>
      <c r="AY163" s="14" t="s">
        <v>113</v>
      </c>
      <c r="BE163" s="222">
        <f>IF(N163="základní",J163,0)</f>
        <v>0</v>
      </c>
      <c r="BF163" s="222">
        <f>IF(N163="snížená",J163,0)</f>
        <v>0</v>
      </c>
      <c r="BG163" s="222">
        <f>IF(N163="zákl. přenesená",J163,0)</f>
        <v>0</v>
      </c>
      <c r="BH163" s="222">
        <f>IF(N163="sníž. přenesená",J163,0)</f>
        <v>0</v>
      </c>
      <c r="BI163" s="222">
        <f>IF(N163="nulová",J163,0)</f>
        <v>0</v>
      </c>
      <c r="BJ163" s="14" t="s">
        <v>78</v>
      </c>
      <c r="BK163" s="222">
        <f>ROUND(I163*H163,2)</f>
        <v>0</v>
      </c>
      <c r="BL163" s="14" t="s">
        <v>119</v>
      </c>
      <c r="BM163" s="221" t="s">
        <v>240</v>
      </c>
    </row>
    <row r="164" s="12" customFormat="1" ht="25.92" customHeight="1">
      <c r="A164" s="12"/>
      <c r="B164" s="193"/>
      <c r="C164" s="194"/>
      <c r="D164" s="195" t="s">
        <v>72</v>
      </c>
      <c r="E164" s="196" t="s">
        <v>241</v>
      </c>
      <c r="F164" s="196" t="s">
        <v>242</v>
      </c>
      <c r="G164" s="194"/>
      <c r="H164" s="194"/>
      <c r="I164" s="197"/>
      <c r="J164" s="198">
        <f>BK164</f>
        <v>0</v>
      </c>
      <c r="K164" s="194"/>
      <c r="L164" s="199"/>
      <c r="M164" s="200"/>
      <c r="N164" s="201"/>
      <c r="O164" s="201"/>
      <c r="P164" s="202">
        <f>P165+P173+P176</f>
        <v>0</v>
      </c>
      <c r="Q164" s="201"/>
      <c r="R164" s="202">
        <f>R165+R173+R176</f>
        <v>0</v>
      </c>
      <c r="S164" s="201"/>
      <c r="T164" s="203">
        <f>T165+T173+T176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4" t="s">
        <v>133</v>
      </c>
      <c r="AT164" s="205" t="s">
        <v>72</v>
      </c>
      <c r="AU164" s="205" t="s">
        <v>73</v>
      </c>
      <c r="AY164" s="204" t="s">
        <v>113</v>
      </c>
      <c r="BK164" s="206">
        <f>BK165+BK173+BK176</f>
        <v>0</v>
      </c>
    </row>
    <row r="165" s="12" customFormat="1" ht="22.8" customHeight="1">
      <c r="A165" s="12"/>
      <c r="B165" s="193"/>
      <c r="C165" s="194"/>
      <c r="D165" s="195" t="s">
        <v>72</v>
      </c>
      <c r="E165" s="207" t="s">
        <v>243</v>
      </c>
      <c r="F165" s="207" t="s">
        <v>244</v>
      </c>
      <c r="G165" s="194"/>
      <c r="H165" s="194"/>
      <c r="I165" s="197"/>
      <c r="J165" s="208">
        <f>BK165</f>
        <v>0</v>
      </c>
      <c r="K165" s="194"/>
      <c r="L165" s="199"/>
      <c r="M165" s="200"/>
      <c r="N165" s="201"/>
      <c r="O165" s="201"/>
      <c r="P165" s="202">
        <f>SUM(P166:P172)</f>
        <v>0</v>
      </c>
      <c r="Q165" s="201"/>
      <c r="R165" s="202">
        <f>SUM(R166:R172)</f>
        <v>0</v>
      </c>
      <c r="S165" s="201"/>
      <c r="T165" s="203">
        <f>SUM(T166:T172)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4" t="s">
        <v>133</v>
      </c>
      <c r="AT165" s="205" t="s">
        <v>72</v>
      </c>
      <c r="AU165" s="205" t="s">
        <v>78</v>
      </c>
      <c r="AY165" s="204" t="s">
        <v>113</v>
      </c>
      <c r="BK165" s="206">
        <f>SUM(BK166:BK172)</f>
        <v>0</v>
      </c>
    </row>
    <row r="166" s="2" customFormat="1" ht="14.4" customHeight="1">
      <c r="A166" s="35"/>
      <c r="B166" s="36"/>
      <c r="C166" s="209" t="s">
        <v>245</v>
      </c>
      <c r="D166" s="209" t="s">
        <v>115</v>
      </c>
      <c r="E166" s="210" t="s">
        <v>246</v>
      </c>
      <c r="F166" s="211" t="s">
        <v>247</v>
      </c>
      <c r="G166" s="212" t="s">
        <v>248</v>
      </c>
      <c r="H166" s="213">
        <v>1</v>
      </c>
      <c r="I166" s="214"/>
      <c r="J166" s="215">
        <f>ROUND(I166*H166,2)</f>
        <v>0</v>
      </c>
      <c r="K166" s="216"/>
      <c r="L166" s="41"/>
      <c r="M166" s="217" t="s">
        <v>1</v>
      </c>
      <c r="N166" s="218" t="s">
        <v>38</v>
      </c>
      <c r="O166" s="88"/>
      <c r="P166" s="219">
        <f>O166*H166</f>
        <v>0</v>
      </c>
      <c r="Q166" s="219">
        <v>0</v>
      </c>
      <c r="R166" s="219">
        <f>Q166*H166</f>
        <v>0</v>
      </c>
      <c r="S166" s="219">
        <v>0</v>
      </c>
      <c r="T166" s="220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1" t="s">
        <v>249</v>
      </c>
      <c r="AT166" s="221" t="s">
        <v>115</v>
      </c>
      <c r="AU166" s="221" t="s">
        <v>80</v>
      </c>
      <c r="AY166" s="14" t="s">
        <v>113</v>
      </c>
      <c r="BE166" s="222">
        <f>IF(N166="základní",J166,0)</f>
        <v>0</v>
      </c>
      <c r="BF166" s="222">
        <f>IF(N166="snížená",J166,0)</f>
        <v>0</v>
      </c>
      <c r="BG166" s="222">
        <f>IF(N166="zákl. přenesená",J166,0)</f>
        <v>0</v>
      </c>
      <c r="BH166" s="222">
        <f>IF(N166="sníž. přenesená",J166,0)</f>
        <v>0</v>
      </c>
      <c r="BI166" s="222">
        <f>IF(N166="nulová",J166,0)</f>
        <v>0</v>
      </c>
      <c r="BJ166" s="14" t="s">
        <v>78</v>
      </c>
      <c r="BK166" s="222">
        <f>ROUND(I166*H166,2)</f>
        <v>0</v>
      </c>
      <c r="BL166" s="14" t="s">
        <v>249</v>
      </c>
      <c r="BM166" s="221" t="s">
        <v>250</v>
      </c>
    </row>
    <row r="167" s="2" customFormat="1">
      <c r="A167" s="35"/>
      <c r="B167" s="36"/>
      <c r="C167" s="37"/>
      <c r="D167" s="223" t="s">
        <v>124</v>
      </c>
      <c r="E167" s="37"/>
      <c r="F167" s="224" t="s">
        <v>251</v>
      </c>
      <c r="G167" s="37"/>
      <c r="H167" s="37"/>
      <c r="I167" s="225"/>
      <c r="J167" s="37"/>
      <c r="K167" s="37"/>
      <c r="L167" s="41"/>
      <c r="M167" s="226"/>
      <c r="N167" s="227"/>
      <c r="O167" s="88"/>
      <c r="P167" s="88"/>
      <c r="Q167" s="88"/>
      <c r="R167" s="88"/>
      <c r="S167" s="88"/>
      <c r="T167" s="89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4" t="s">
        <v>124</v>
      </c>
      <c r="AU167" s="14" t="s">
        <v>80</v>
      </c>
    </row>
    <row r="168" s="2" customFormat="1" ht="14.4" customHeight="1">
      <c r="A168" s="35"/>
      <c r="B168" s="36"/>
      <c r="C168" s="209" t="s">
        <v>252</v>
      </c>
      <c r="D168" s="209" t="s">
        <v>115</v>
      </c>
      <c r="E168" s="210" t="s">
        <v>253</v>
      </c>
      <c r="F168" s="211" t="s">
        <v>254</v>
      </c>
      <c r="G168" s="212" t="s">
        <v>248</v>
      </c>
      <c r="H168" s="213">
        <v>1</v>
      </c>
      <c r="I168" s="214"/>
      <c r="J168" s="215">
        <f>ROUND(I168*H168,2)</f>
        <v>0</v>
      </c>
      <c r="K168" s="216"/>
      <c r="L168" s="41"/>
      <c r="M168" s="217" t="s">
        <v>1</v>
      </c>
      <c r="N168" s="218" t="s">
        <v>38</v>
      </c>
      <c r="O168" s="88"/>
      <c r="P168" s="219">
        <f>O168*H168</f>
        <v>0</v>
      </c>
      <c r="Q168" s="219">
        <v>0</v>
      </c>
      <c r="R168" s="219">
        <f>Q168*H168</f>
        <v>0</v>
      </c>
      <c r="S168" s="219">
        <v>0</v>
      </c>
      <c r="T168" s="220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21" t="s">
        <v>249</v>
      </c>
      <c r="AT168" s="221" t="s">
        <v>115</v>
      </c>
      <c r="AU168" s="221" t="s">
        <v>80</v>
      </c>
      <c r="AY168" s="14" t="s">
        <v>113</v>
      </c>
      <c r="BE168" s="222">
        <f>IF(N168="základní",J168,0)</f>
        <v>0</v>
      </c>
      <c r="BF168" s="222">
        <f>IF(N168="snížená",J168,0)</f>
        <v>0</v>
      </c>
      <c r="BG168" s="222">
        <f>IF(N168="zákl. přenesená",J168,0)</f>
        <v>0</v>
      </c>
      <c r="BH168" s="222">
        <f>IF(N168="sníž. přenesená",J168,0)</f>
        <v>0</v>
      </c>
      <c r="BI168" s="222">
        <f>IF(N168="nulová",J168,0)</f>
        <v>0</v>
      </c>
      <c r="BJ168" s="14" t="s">
        <v>78</v>
      </c>
      <c r="BK168" s="222">
        <f>ROUND(I168*H168,2)</f>
        <v>0</v>
      </c>
      <c r="BL168" s="14" t="s">
        <v>249</v>
      </c>
      <c r="BM168" s="221" t="s">
        <v>255</v>
      </c>
    </row>
    <row r="169" s="2" customFormat="1">
      <c r="A169" s="35"/>
      <c r="B169" s="36"/>
      <c r="C169" s="37"/>
      <c r="D169" s="223" t="s">
        <v>124</v>
      </c>
      <c r="E169" s="37"/>
      <c r="F169" s="224" t="s">
        <v>256</v>
      </c>
      <c r="G169" s="37"/>
      <c r="H169" s="37"/>
      <c r="I169" s="225"/>
      <c r="J169" s="37"/>
      <c r="K169" s="37"/>
      <c r="L169" s="41"/>
      <c r="M169" s="226"/>
      <c r="N169" s="227"/>
      <c r="O169" s="88"/>
      <c r="P169" s="88"/>
      <c r="Q169" s="88"/>
      <c r="R169" s="88"/>
      <c r="S169" s="88"/>
      <c r="T169" s="89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4" t="s">
        <v>124</v>
      </c>
      <c r="AU169" s="14" t="s">
        <v>80</v>
      </c>
    </row>
    <row r="170" s="2" customFormat="1" ht="14.4" customHeight="1">
      <c r="A170" s="35"/>
      <c r="B170" s="36"/>
      <c r="C170" s="209" t="s">
        <v>257</v>
      </c>
      <c r="D170" s="209" t="s">
        <v>115</v>
      </c>
      <c r="E170" s="210" t="s">
        <v>258</v>
      </c>
      <c r="F170" s="211" t="s">
        <v>259</v>
      </c>
      <c r="G170" s="212" t="s">
        <v>248</v>
      </c>
      <c r="H170" s="213">
        <v>1</v>
      </c>
      <c r="I170" s="214"/>
      <c r="J170" s="215">
        <f>ROUND(I170*H170,2)</f>
        <v>0</v>
      </c>
      <c r="K170" s="216"/>
      <c r="L170" s="41"/>
      <c r="M170" s="217" t="s">
        <v>1</v>
      </c>
      <c r="N170" s="218" t="s">
        <v>38</v>
      </c>
      <c r="O170" s="88"/>
      <c r="P170" s="219">
        <f>O170*H170</f>
        <v>0</v>
      </c>
      <c r="Q170" s="219">
        <v>0</v>
      </c>
      <c r="R170" s="219">
        <f>Q170*H170</f>
        <v>0</v>
      </c>
      <c r="S170" s="219">
        <v>0</v>
      </c>
      <c r="T170" s="220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21" t="s">
        <v>249</v>
      </c>
      <c r="AT170" s="221" t="s">
        <v>115</v>
      </c>
      <c r="AU170" s="221" t="s">
        <v>80</v>
      </c>
      <c r="AY170" s="14" t="s">
        <v>113</v>
      </c>
      <c r="BE170" s="222">
        <f>IF(N170="základní",J170,0)</f>
        <v>0</v>
      </c>
      <c r="BF170" s="222">
        <f>IF(N170="snížená",J170,0)</f>
        <v>0</v>
      </c>
      <c r="BG170" s="222">
        <f>IF(N170="zákl. přenesená",J170,0)</f>
        <v>0</v>
      </c>
      <c r="BH170" s="222">
        <f>IF(N170="sníž. přenesená",J170,0)</f>
        <v>0</v>
      </c>
      <c r="BI170" s="222">
        <f>IF(N170="nulová",J170,0)</f>
        <v>0</v>
      </c>
      <c r="BJ170" s="14" t="s">
        <v>78</v>
      </c>
      <c r="BK170" s="222">
        <f>ROUND(I170*H170,2)</f>
        <v>0</v>
      </c>
      <c r="BL170" s="14" t="s">
        <v>249</v>
      </c>
      <c r="BM170" s="221" t="s">
        <v>260</v>
      </c>
    </row>
    <row r="171" s="2" customFormat="1">
      <c r="A171" s="35"/>
      <c r="B171" s="36"/>
      <c r="C171" s="37"/>
      <c r="D171" s="223" t="s">
        <v>124</v>
      </c>
      <c r="E171" s="37"/>
      <c r="F171" s="224" t="s">
        <v>261</v>
      </c>
      <c r="G171" s="37"/>
      <c r="H171" s="37"/>
      <c r="I171" s="225"/>
      <c r="J171" s="37"/>
      <c r="K171" s="37"/>
      <c r="L171" s="41"/>
      <c r="M171" s="226"/>
      <c r="N171" s="227"/>
      <c r="O171" s="88"/>
      <c r="P171" s="88"/>
      <c r="Q171" s="88"/>
      <c r="R171" s="88"/>
      <c r="S171" s="88"/>
      <c r="T171" s="89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4" t="s">
        <v>124</v>
      </c>
      <c r="AU171" s="14" t="s">
        <v>80</v>
      </c>
    </row>
    <row r="172" s="2" customFormat="1" ht="14.4" customHeight="1">
      <c r="A172" s="35"/>
      <c r="B172" s="36"/>
      <c r="C172" s="209" t="s">
        <v>262</v>
      </c>
      <c r="D172" s="209" t="s">
        <v>115</v>
      </c>
      <c r="E172" s="210" t="s">
        <v>263</v>
      </c>
      <c r="F172" s="211" t="s">
        <v>264</v>
      </c>
      <c r="G172" s="212" t="s">
        <v>248</v>
      </c>
      <c r="H172" s="213">
        <v>1</v>
      </c>
      <c r="I172" s="214"/>
      <c r="J172" s="215">
        <f>ROUND(I172*H172,2)</f>
        <v>0</v>
      </c>
      <c r="K172" s="216"/>
      <c r="L172" s="41"/>
      <c r="M172" s="217" t="s">
        <v>1</v>
      </c>
      <c r="N172" s="218" t="s">
        <v>38</v>
      </c>
      <c r="O172" s="88"/>
      <c r="P172" s="219">
        <f>O172*H172</f>
        <v>0</v>
      </c>
      <c r="Q172" s="219">
        <v>0</v>
      </c>
      <c r="R172" s="219">
        <f>Q172*H172</f>
        <v>0</v>
      </c>
      <c r="S172" s="219">
        <v>0</v>
      </c>
      <c r="T172" s="220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21" t="s">
        <v>249</v>
      </c>
      <c r="AT172" s="221" t="s">
        <v>115</v>
      </c>
      <c r="AU172" s="221" t="s">
        <v>80</v>
      </c>
      <c r="AY172" s="14" t="s">
        <v>113</v>
      </c>
      <c r="BE172" s="222">
        <f>IF(N172="základní",J172,0)</f>
        <v>0</v>
      </c>
      <c r="BF172" s="222">
        <f>IF(N172="snížená",J172,0)</f>
        <v>0</v>
      </c>
      <c r="BG172" s="222">
        <f>IF(N172="zákl. přenesená",J172,0)</f>
        <v>0</v>
      </c>
      <c r="BH172" s="222">
        <f>IF(N172="sníž. přenesená",J172,0)</f>
        <v>0</v>
      </c>
      <c r="BI172" s="222">
        <f>IF(N172="nulová",J172,0)</f>
        <v>0</v>
      </c>
      <c r="BJ172" s="14" t="s">
        <v>78</v>
      </c>
      <c r="BK172" s="222">
        <f>ROUND(I172*H172,2)</f>
        <v>0</v>
      </c>
      <c r="BL172" s="14" t="s">
        <v>249</v>
      </c>
      <c r="BM172" s="221" t="s">
        <v>265</v>
      </c>
    </row>
    <row r="173" s="12" customFormat="1" ht="22.8" customHeight="1">
      <c r="A173" s="12"/>
      <c r="B173" s="193"/>
      <c r="C173" s="194"/>
      <c r="D173" s="195" t="s">
        <v>72</v>
      </c>
      <c r="E173" s="207" t="s">
        <v>266</v>
      </c>
      <c r="F173" s="207" t="s">
        <v>267</v>
      </c>
      <c r="G173" s="194"/>
      <c r="H173" s="194"/>
      <c r="I173" s="197"/>
      <c r="J173" s="208">
        <f>BK173</f>
        <v>0</v>
      </c>
      <c r="K173" s="194"/>
      <c r="L173" s="199"/>
      <c r="M173" s="200"/>
      <c r="N173" s="201"/>
      <c r="O173" s="201"/>
      <c r="P173" s="202">
        <f>SUM(P174:P175)</f>
        <v>0</v>
      </c>
      <c r="Q173" s="201"/>
      <c r="R173" s="202">
        <f>SUM(R174:R175)</f>
        <v>0</v>
      </c>
      <c r="S173" s="201"/>
      <c r="T173" s="203">
        <f>SUM(T174:T175)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04" t="s">
        <v>133</v>
      </c>
      <c r="AT173" s="205" t="s">
        <v>72</v>
      </c>
      <c r="AU173" s="205" t="s">
        <v>78</v>
      </c>
      <c r="AY173" s="204" t="s">
        <v>113</v>
      </c>
      <c r="BK173" s="206">
        <f>SUM(BK174:BK175)</f>
        <v>0</v>
      </c>
    </row>
    <row r="174" s="2" customFormat="1" ht="14.4" customHeight="1">
      <c r="A174" s="35"/>
      <c r="B174" s="36"/>
      <c r="C174" s="209" t="s">
        <v>268</v>
      </c>
      <c r="D174" s="209" t="s">
        <v>115</v>
      </c>
      <c r="E174" s="210" t="s">
        <v>269</v>
      </c>
      <c r="F174" s="211" t="s">
        <v>270</v>
      </c>
      <c r="G174" s="212" t="s">
        <v>248</v>
      </c>
      <c r="H174" s="213">
        <v>1</v>
      </c>
      <c r="I174" s="214"/>
      <c r="J174" s="215">
        <f>ROUND(I174*H174,2)</f>
        <v>0</v>
      </c>
      <c r="K174" s="216"/>
      <c r="L174" s="41"/>
      <c r="M174" s="217" t="s">
        <v>1</v>
      </c>
      <c r="N174" s="218" t="s">
        <v>38</v>
      </c>
      <c r="O174" s="88"/>
      <c r="P174" s="219">
        <f>O174*H174</f>
        <v>0</v>
      </c>
      <c r="Q174" s="219">
        <v>0</v>
      </c>
      <c r="R174" s="219">
        <f>Q174*H174</f>
        <v>0</v>
      </c>
      <c r="S174" s="219">
        <v>0</v>
      </c>
      <c r="T174" s="220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21" t="s">
        <v>249</v>
      </c>
      <c r="AT174" s="221" t="s">
        <v>115</v>
      </c>
      <c r="AU174" s="221" t="s">
        <v>80</v>
      </c>
      <c r="AY174" s="14" t="s">
        <v>113</v>
      </c>
      <c r="BE174" s="222">
        <f>IF(N174="základní",J174,0)</f>
        <v>0</v>
      </c>
      <c r="BF174" s="222">
        <f>IF(N174="snížená",J174,0)</f>
        <v>0</v>
      </c>
      <c r="BG174" s="222">
        <f>IF(N174="zákl. přenesená",J174,0)</f>
        <v>0</v>
      </c>
      <c r="BH174" s="222">
        <f>IF(N174="sníž. přenesená",J174,0)</f>
        <v>0</v>
      </c>
      <c r="BI174" s="222">
        <f>IF(N174="nulová",J174,0)</f>
        <v>0</v>
      </c>
      <c r="BJ174" s="14" t="s">
        <v>78</v>
      </c>
      <c r="BK174" s="222">
        <f>ROUND(I174*H174,2)</f>
        <v>0</v>
      </c>
      <c r="BL174" s="14" t="s">
        <v>249</v>
      </c>
      <c r="BM174" s="221" t="s">
        <v>271</v>
      </c>
    </row>
    <row r="175" s="2" customFormat="1" ht="14.4" customHeight="1">
      <c r="A175" s="35"/>
      <c r="B175" s="36"/>
      <c r="C175" s="209" t="s">
        <v>272</v>
      </c>
      <c r="D175" s="209" t="s">
        <v>115</v>
      </c>
      <c r="E175" s="210" t="s">
        <v>273</v>
      </c>
      <c r="F175" s="211" t="s">
        <v>274</v>
      </c>
      <c r="G175" s="212" t="s">
        <v>191</v>
      </c>
      <c r="H175" s="213">
        <v>1</v>
      </c>
      <c r="I175" s="214"/>
      <c r="J175" s="215">
        <f>ROUND(I175*H175,2)</f>
        <v>0</v>
      </c>
      <c r="K175" s="216"/>
      <c r="L175" s="41"/>
      <c r="M175" s="217" t="s">
        <v>1</v>
      </c>
      <c r="N175" s="218" t="s">
        <v>38</v>
      </c>
      <c r="O175" s="88"/>
      <c r="P175" s="219">
        <f>O175*H175</f>
        <v>0</v>
      </c>
      <c r="Q175" s="219">
        <v>0</v>
      </c>
      <c r="R175" s="219">
        <f>Q175*H175</f>
        <v>0</v>
      </c>
      <c r="S175" s="219">
        <v>0</v>
      </c>
      <c r="T175" s="220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21" t="s">
        <v>249</v>
      </c>
      <c r="AT175" s="221" t="s">
        <v>115</v>
      </c>
      <c r="AU175" s="221" t="s">
        <v>80</v>
      </c>
      <c r="AY175" s="14" t="s">
        <v>113</v>
      </c>
      <c r="BE175" s="222">
        <f>IF(N175="základní",J175,0)</f>
        <v>0</v>
      </c>
      <c r="BF175" s="222">
        <f>IF(N175="snížená",J175,0)</f>
        <v>0</v>
      </c>
      <c r="BG175" s="222">
        <f>IF(N175="zákl. přenesená",J175,0)</f>
        <v>0</v>
      </c>
      <c r="BH175" s="222">
        <f>IF(N175="sníž. přenesená",J175,0)</f>
        <v>0</v>
      </c>
      <c r="BI175" s="222">
        <f>IF(N175="nulová",J175,0)</f>
        <v>0</v>
      </c>
      <c r="BJ175" s="14" t="s">
        <v>78</v>
      </c>
      <c r="BK175" s="222">
        <f>ROUND(I175*H175,2)</f>
        <v>0</v>
      </c>
      <c r="BL175" s="14" t="s">
        <v>249</v>
      </c>
      <c r="BM175" s="221" t="s">
        <v>275</v>
      </c>
    </row>
    <row r="176" s="12" customFormat="1" ht="22.8" customHeight="1">
      <c r="A176" s="12"/>
      <c r="B176" s="193"/>
      <c r="C176" s="194"/>
      <c r="D176" s="195" t="s">
        <v>72</v>
      </c>
      <c r="E176" s="207" t="s">
        <v>276</v>
      </c>
      <c r="F176" s="207" t="s">
        <v>277</v>
      </c>
      <c r="G176" s="194"/>
      <c r="H176" s="194"/>
      <c r="I176" s="197"/>
      <c r="J176" s="208">
        <f>BK176</f>
        <v>0</v>
      </c>
      <c r="K176" s="194"/>
      <c r="L176" s="199"/>
      <c r="M176" s="200"/>
      <c r="N176" s="201"/>
      <c r="O176" s="201"/>
      <c r="P176" s="202">
        <f>P177</f>
        <v>0</v>
      </c>
      <c r="Q176" s="201"/>
      <c r="R176" s="202">
        <f>R177</f>
        <v>0</v>
      </c>
      <c r="S176" s="201"/>
      <c r="T176" s="203">
        <f>T177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4" t="s">
        <v>133</v>
      </c>
      <c r="AT176" s="205" t="s">
        <v>72</v>
      </c>
      <c r="AU176" s="205" t="s">
        <v>78</v>
      </c>
      <c r="AY176" s="204" t="s">
        <v>113</v>
      </c>
      <c r="BK176" s="206">
        <f>BK177</f>
        <v>0</v>
      </c>
    </row>
    <row r="177" s="2" customFormat="1" ht="14.4" customHeight="1">
      <c r="A177" s="35"/>
      <c r="B177" s="36"/>
      <c r="C177" s="209" t="s">
        <v>278</v>
      </c>
      <c r="D177" s="209" t="s">
        <v>115</v>
      </c>
      <c r="E177" s="210" t="s">
        <v>279</v>
      </c>
      <c r="F177" s="211" t="s">
        <v>280</v>
      </c>
      <c r="G177" s="212" t="s">
        <v>248</v>
      </c>
      <c r="H177" s="213">
        <v>4</v>
      </c>
      <c r="I177" s="214"/>
      <c r="J177" s="215">
        <f>ROUND(I177*H177,2)</f>
        <v>0</v>
      </c>
      <c r="K177" s="216"/>
      <c r="L177" s="41"/>
      <c r="M177" s="239" t="s">
        <v>1</v>
      </c>
      <c r="N177" s="240" t="s">
        <v>38</v>
      </c>
      <c r="O177" s="241"/>
      <c r="P177" s="242">
        <f>O177*H177</f>
        <v>0</v>
      </c>
      <c r="Q177" s="242">
        <v>0</v>
      </c>
      <c r="R177" s="242">
        <f>Q177*H177</f>
        <v>0</v>
      </c>
      <c r="S177" s="242">
        <v>0</v>
      </c>
      <c r="T177" s="243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21" t="s">
        <v>249</v>
      </c>
      <c r="AT177" s="221" t="s">
        <v>115</v>
      </c>
      <c r="AU177" s="221" t="s">
        <v>80</v>
      </c>
      <c r="AY177" s="14" t="s">
        <v>113</v>
      </c>
      <c r="BE177" s="222">
        <f>IF(N177="základní",J177,0)</f>
        <v>0</v>
      </c>
      <c r="BF177" s="222">
        <f>IF(N177="snížená",J177,0)</f>
        <v>0</v>
      </c>
      <c r="BG177" s="222">
        <f>IF(N177="zákl. přenesená",J177,0)</f>
        <v>0</v>
      </c>
      <c r="BH177" s="222">
        <f>IF(N177="sníž. přenesená",J177,0)</f>
        <v>0</v>
      </c>
      <c r="BI177" s="222">
        <f>IF(N177="nulová",J177,0)</f>
        <v>0</v>
      </c>
      <c r="BJ177" s="14" t="s">
        <v>78</v>
      </c>
      <c r="BK177" s="222">
        <f>ROUND(I177*H177,2)</f>
        <v>0</v>
      </c>
      <c r="BL177" s="14" t="s">
        <v>249</v>
      </c>
      <c r="BM177" s="221" t="s">
        <v>281</v>
      </c>
    </row>
    <row r="178" s="2" customFormat="1" ht="6.96" customHeight="1">
      <c r="A178" s="35"/>
      <c r="B178" s="63"/>
      <c r="C178" s="64"/>
      <c r="D178" s="64"/>
      <c r="E178" s="64"/>
      <c r="F178" s="64"/>
      <c r="G178" s="64"/>
      <c r="H178" s="64"/>
      <c r="I178" s="64"/>
      <c r="J178" s="64"/>
      <c r="K178" s="64"/>
      <c r="L178" s="41"/>
      <c r="M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</row>
  </sheetData>
  <sheetProtection sheet="1" autoFilter="0" formatColumns="0" formatRows="0" objects="1" scenarios="1" spinCount="100000" saltValue="yiPog/RSGz2GK7XZWeJ/AVFiVZ7QXQ5r9N22GOwS//e8FA48BoOKHCO3pDfGrubTfQ5xafjMhcy2g+IQEO3oOw==" hashValue="alvgkDn+VmK4v6wfvx/TCmynlsexBWxX1N656zQfAC556nomkRYY4jQuOlufhWtgScVrTYEwx40CS/zqHPGYbA==" algorithmName="SHA-512" password="CC35"/>
  <autoFilter ref="C122:K177"/>
  <mergeCells count="6">
    <mergeCell ref="E7:H7"/>
    <mergeCell ref="E16:H16"/>
    <mergeCell ref="E25:H25"/>
    <mergeCell ref="E85:H85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Pavel Matoušek</dc:creator>
  <cp:lastModifiedBy>Pavel Matoušek</cp:lastModifiedBy>
  <dcterms:created xsi:type="dcterms:W3CDTF">2021-09-17T05:40:45Z</dcterms:created>
  <dcterms:modified xsi:type="dcterms:W3CDTF">2021-09-17T05:40:49Z</dcterms:modified>
</cp:coreProperties>
</file>