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211005d1 - Revitalizace 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'211005d1 - Revitalizace š...'!$C$130:$K$740</definedName>
    <definedName name="_xlnm.Print_Area" localSheetId="1">'211005d1 - Revitalizace š...'!$C$120:$J$740</definedName>
    <definedName name="_xlnm.Print_Titles" localSheetId="1">'211005d1 - Revitalizace š...'!$130:$130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1"/>
  <c r="BH711"/>
  <c r="BG711"/>
  <c r="BF711"/>
  <c r="T711"/>
  <c r="R711"/>
  <c r="P711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1"/>
  <c r="BH681"/>
  <c r="BG681"/>
  <c r="BF681"/>
  <c r="T681"/>
  <c r="T680"/>
  <c r="R681"/>
  <c r="R680"/>
  <c r="P681"/>
  <c r="P680"/>
  <c r="BI677"/>
  <c r="BH677"/>
  <c r="BG677"/>
  <c r="BF677"/>
  <c r="T677"/>
  <c r="T676"/>
  <c r="R677"/>
  <c r="R676"/>
  <c r="P677"/>
  <c r="P676"/>
  <c r="BI674"/>
  <c r="BH674"/>
  <c r="BG674"/>
  <c r="BF674"/>
  <c r="T674"/>
  <c r="R674"/>
  <c r="P674"/>
  <c r="BI673"/>
  <c r="BH673"/>
  <c r="BG673"/>
  <c r="BF673"/>
  <c r="T673"/>
  <c r="R673"/>
  <c r="P673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4"/>
  <c r="BH634"/>
  <c r="BG634"/>
  <c r="BF634"/>
  <c r="T634"/>
  <c r="R634"/>
  <c r="P634"/>
  <c r="BI631"/>
  <c r="BH631"/>
  <c r="BG631"/>
  <c r="BF631"/>
  <c r="T631"/>
  <c r="R631"/>
  <c r="P631"/>
  <c r="BI630"/>
  <c r="BH630"/>
  <c r="BG630"/>
  <c r="BF630"/>
  <c r="T630"/>
  <c r="R630"/>
  <c r="P630"/>
  <c r="BI626"/>
  <c r="BH626"/>
  <c r="BG626"/>
  <c r="BF626"/>
  <c r="T626"/>
  <c r="R626"/>
  <c r="P626"/>
  <c r="BI625"/>
  <c r="BH625"/>
  <c r="BG625"/>
  <c r="BF625"/>
  <c r="T625"/>
  <c r="R625"/>
  <c r="P625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1"/>
  <c r="BH611"/>
  <c r="BG611"/>
  <c r="BF611"/>
  <c r="T611"/>
  <c r="R611"/>
  <c r="P611"/>
  <c r="BI610"/>
  <c r="BH610"/>
  <c r="BG610"/>
  <c r="BF610"/>
  <c r="T610"/>
  <c r="R610"/>
  <c r="P610"/>
  <c r="BI607"/>
  <c r="BH607"/>
  <c r="BG607"/>
  <c r="BF607"/>
  <c r="T607"/>
  <c r="R607"/>
  <c r="P607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68"/>
  <c r="BH468"/>
  <c r="BG468"/>
  <c r="BF468"/>
  <c r="T468"/>
  <c r="R468"/>
  <c r="P468"/>
  <c r="BI467"/>
  <c r="BH467"/>
  <c r="BG467"/>
  <c r="BF467"/>
  <c r="T467"/>
  <c r="R467"/>
  <c r="P467"/>
  <c r="BI464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402"/>
  <c r="BH402"/>
  <c r="BG402"/>
  <c r="BF402"/>
  <c r="T402"/>
  <c r="R402"/>
  <c r="P402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31"/>
  <c r="BH331"/>
  <c r="BG331"/>
  <c r="BF331"/>
  <c r="T331"/>
  <c r="R331"/>
  <c r="P331"/>
  <c r="BI327"/>
  <c r="BH327"/>
  <c r="BG327"/>
  <c r="BF327"/>
  <c r="T327"/>
  <c r="R327"/>
  <c r="P327"/>
  <c r="BI317"/>
  <c r="BH317"/>
  <c r="BG317"/>
  <c r="BF317"/>
  <c r="T317"/>
  <c r="R317"/>
  <c r="P317"/>
  <c r="BI314"/>
  <c r="BH314"/>
  <c r="BG314"/>
  <c r="BF314"/>
  <c r="T314"/>
  <c r="R314"/>
  <c r="P314"/>
  <c r="BI302"/>
  <c r="BH302"/>
  <c r="BG302"/>
  <c r="BF302"/>
  <c r="T302"/>
  <c r="R302"/>
  <c r="P302"/>
  <c r="BI290"/>
  <c r="BH290"/>
  <c r="BG290"/>
  <c r="BF290"/>
  <c r="T290"/>
  <c r="R290"/>
  <c r="P290"/>
  <c r="BI278"/>
  <c r="BH278"/>
  <c r="BG278"/>
  <c r="BF278"/>
  <c r="T278"/>
  <c r="R278"/>
  <c r="P278"/>
  <c r="BI274"/>
  <c r="BH274"/>
  <c r="BG274"/>
  <c r="BF274"/>
  <c r="T274"/>
  <c r="R274"/>
  <c r="P274"/>
  <c r="BI261"/>
  <c r="BH261"/>
  <c r="BG261"/>
  <c r="BF261"/>
  <c r="T261"/>
  <c r="R261"/>
  <c r="P26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1"/>
  <c r="BH221"/>
  <c r="BG221"/>
  <c r="BF221"/>
  <c r="T221"/>
  <c r="R221"/>
  <c r="P221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0"/>
  <c r="J89"/>
  <c r="F89"/>
  <c r="F87"/>
  <c r="E85"/>
  <c r="J16"/>
  <c r="E16"/>
  <c r="F128"/>
  <c r="J15"/>
  <c r="J10"/>
  <c r="J87"/>
  <c i="1" r="L90"/>
  <c r="AM90"/>
  <c r="AM89"/>
  <c r="L89"/>
  <c r="AM87"/>
  <c r="L87"/>
  <c r="L85"/>
  <c r="L84"/>
  <c i="2" r="J736"/>
  <c r="BK698"/>
  <c r="J641"/>
  <c r="BK603"/>
  <c r="BK578"/>
  <c r="J521"/>
  <c r="J472"/>
  <c r="BK418"/>
  <c r="J341"/>
  <c r="BK249"/>
  <c r="J244"/>
  <c r="J205"/>
  <c r="J740"/>
  <c r="J724"/>
  <c r="J685"/>
  <c r="BK611"/>
  <c r="J575"/>
  <c r="J527"/>
  <c r="BK448"/>
  <c r="J369"/>
  <c r="BK221"/>
  <c r="BK737"/>
  <c r="BK695"/>
  <c r="J662"/>
  <c r="BK641"/>
  <c r="J606"/>
  <c r="J582"/>
  <c r="J534"/>
  <c r="J491"/>
  <c r="BK451"/>
  <c r="J384"/>
  <c r="BK341"/>
  <c r="BK241"/>
  <c r="BK150"/>
  <c r="J733"/>
  <c r="BK701"/>
  <c r="BK635"/>
  <c r="BK575"/>
  <c r="BK538"/>
  <c r="BK500"/>
  <c r="BK471"/>
  <c r="BK444"/>
  <c r="J349"/>
  <c r="J134"/>
  <c r="BK706"/>
  <c r="BK669"/>
  <c r="BK638"/>
  <c r="BK582"/>
  <c r="BK504"/>
  <c r="BK454"/>
  <c r="J359"/>
  <c r="J249"/>
  <c r="BK200"/>
  <c r="BK140"/>
  <c r="J706"/>
  <c r="J663"/>
  <c r="BK614"/>
  <c r="BK552"/>
  <c r="J505"/>
  <c r="BK460"/>
  <c r="BK384"/>
  <c r="BK290"/>
  <c r="BK248"/>
  <c r="J200"/>
  <c r="BK157"/>
  <c r="J669"/>
  <c r="J625"/>
  <c r="BK565"/>
  <c r="J538"/>
  <c r="BK438"/>
  <c r="BK345"/>
  <c r="BK302"/>
  <c r="J157"/>
  <c r="J630"/>
  <c r="J585"/>
  <c r="BK518"/>
  <c r="J485"/>
  <c r="BK423"/>
  <c r="J378"/>
  <c r="BK247"/>
  <c r="J210"/>
  <c r="BK736"/>
  <c r="BK716"/>
  <c r="BK656"/>
  <c r="J611"/>
  <c r="BK572"/>
  <c r="J537"/>
  <c r="BK488"/>
  <c r="J464"/>
  <c r="BK381"/>
  <c r="BK274"/>
  <c r="J732"/>
  <c r="BK721"/>
  <c r="BK663"/>
  <c r="BK625"/>
  <c r="BK561"/>
  <c r="BK464"/>
  <c r="J408"/>
  <c r="BK369"/>
  <c r="BK344"/>
  <c r="J245"/>
  <c r="J144"/>
  <c r="J708"/>
  <c r="J666"/>
  <c r="BK618"/>
  <c r="BK555"/>
  <c r="BK510"/>
  <c r="BK467"/>
  <c r="J396"/>
  <c r="BK327"/>
  <c r="J274"/>
  <c r="J241"/>
  <c r="J177"/>
  <c r="J673"/>
  <c r="J638"/>
  <c r="BK558"/>
  <c r="BK534"/>
  <c r="J444"/>
  <c r="BK403"/>
  <c r="BK331"/>
  <c r="J221"/>
  <c r="BK144"/>
  <c r="J738"/>
  <c r="BK718"/>
  <c r="J656"/>
  <c r="BK631"/>
  <c r="J596"/>
  <c r="J549"/>
  <c r="BK482"/>
  <c r="J441"/>
  <c r="J402"/>
  <c r="J302"/>
  <c r="J248"/>
  <c r="BK242"/>
  <c r="BK197"/>
  <c r="BK739"/>
  <c r="BK711"/>
  <c r="J618"/>
  <c r="J587"/>
  <c r="J504"/>
  <c r="J418"/>
  <c r="BK349"/>
  <c r="BK163"/>
  <c r="BK732"/>
  <c r="J691"/>
  <c r="BK660"/>
  <c r="J634"/>
  <c r="J572"/>
  <c r="BK494"/>
  <c r="J454"/>
  <c r="J403"/>
  <c r="J246"/>
  <c r="J197"/>
  <c r="J718"/>
  <c r="BK691"/>
  <c r="J653"/>
  <c r="BK595"/>
  <c r="J561"/>
  <c r="J510"/>
  <c r="J482"/>
  <c r="BK468"/>
  <c r="J391"/>
  <c r="BK348"/>
  <c r="BK740"/>
  <c r="J716"/>
  <c r="BK674"/>
  <c r="BK597"/>
  <c r="J518"/>
  <c r="BK463"/>
  <c r="BK402"/>
  <c r="BK354"/>
  <c r="BK278"/>
  <c r="J187"/>
  <c r="J734"/>
  <c r="BK688"/>
  <c r="J631"/>
  <c r="J597"/>
  <c r="J530"/>
  <c r="J500"/>
  <c r="BK433"/>
  <c r="BK359"/>
  <c r="J278"/>
  <c r="J242"/>
  <c r="BK187"/>
  <c r="J660"/>
  <c r="J614"/>
  <c r="J545"/>
  <c r="BK485"/>
  <c r="BK428"/>
  <c r="J387"/>
  <c r="J327"/>
  <c r="BK169"/>
  <c r="J737"/>
  <c r="J711"/>
  <c r="BK661"/>
  <c r="BK607"/>
  <c r="BK593"/>
  <c r="BK542"/>
  <c r="BK505"/>
  <c r="J475"/>
  <c r="BK364"/>
  <c r="J243"/>
  <c r="J137"/>
  <c r="BK650"/>
  <c r="J555"/>
  <c r="BK441"/>
  <c r="J317"/>
  <c r="BK713"/>
  <c r="J661"/>
  <c r="J626"/>
  <c r="J565"/>
  <c r="J488"/>
  <c r="BK365"/>
  <c r="BK245"/>
  <c r="BK194"/>
  <c r="BK134"/>
  <c r="BK673"/>
  <c r="J610"/>
  <c r="BK569"/>
  <c r="BK508"/>
  <c r="BK475"/>
  <c r="J463"/>
  <c r="J365"/>
  <c r="J247"/>
  <c r="J194"/>
  <c r="BK733"/>
  <c r="BK677"/>
  <c r="BK634"/>
  <c r="BK596"/>
  <c r="J476"/>
  <c r="J348"/>
  <c r="BK210"/>
  <c r="BK724"/>
  <c r="J607"/>
  <c r="BK472"/>
  <c r="J344"/>
  <c r="BK261"/>
  <c r="J695"/>
  <c r="J593"/>
  <c r="J451"/>
  <c r="BK378"/>
  <c r="J180"/>
  <c r="BK734"/>
  <c r="J721"/>
  <c r="BK681"/>
  <c r="J635"/>
  <c r="J600"/>
  <c r="BK590"/>
  <c r="BK524"/>
  <c r="J497"/>
  <c r="J423"/>
  <c r="BK368"/>
  <c r="J261"/>
  <c r="BK246"/>
  <c r="BK240"/>
  <c r="BK180"/>
  <c r="BK738"/>
  <c r="J713"/>
  <c r="J603"/>
  <c r="J552"/>
  <c r="J471"/>
  <c r="BK387"/>
  <c r="BK314"/>
  <c i="1" r="AS94"/>
  <c i="2" r="BK703"/>
  <c r="BK666"/>
  <c r="J650"/>
  <c r="BK622"/>
  <c r="J590"/>
  <c r="BK545"/>
  <c r="J508"/>
  <c r="J460"/>
  <c r="J428"/>
  <c r="J364"/>
  <c r="BK243"/>
  <c r="J140"/>
  <c r="BK727"/>
  <c r="J688"/>
  <c r="J644"/>
  <c r="BK585"/>
  <c r="J542"/>
  <c r="J494"/>
  <c r="J467"/>
  <c r="J354"/>
  <c r="J739"/>
  <c r="J698"/>
  <c r="BK662"/>
  <c r="BK600"/>
  <c r="J569"/>
  <c r="BK491"/>
  <c r="J433"/>
  <c r="BK391"/>
  <c r="J331"/>
  <c r="BK236"/>
  <c r="J169"/>
  <c r="J727"/>
  <c r="J677"/>
  <c r="J647"/>
  <c r="J558"/>
  <c r="BK527"/>
  <c r="J468"/>
  <c r="BK408"/>
  <c r="BK317"/>
  <c r="BK244"/>
  <c r="J240"/>
  <c r="J163"/>
  <c r="BK653"/>
  <c r="J622"/>
  <c r="BK549"/>
  <c r="J524"/>
  <c r="BK476"/>
  <c r="J413"/>
  <c r="J368"/>
  <c r="J236"/>
  <c r="BK147"/>
  <c r="J735"/>
  <c r="BK685"/>
  <c r="BK630"/>
  <c r="BK537"/>
  <c r="J457"/>
  <c r="J290"/>
  <c r="J232"/>
  <c r="BK735"/>
  <c r="BK626"/>
  <c r="BK515"/>
  <c r="BK413"/>
  <c r="BK137"/>
  <c r="J674"/>
  <c r="BK647"/>
  <c r="J595"/>
  <c r="BK521"/>
  <c r="J438"/>
  <c r="J314"/>
  <c r="J147"/>
  <c r="BK708"/>
  <c r="BK587"/>
  <c r="BK530"/>
  <c r="BK457"/>
  <c r="BK205"/>
  <c r="J701"/>
  <c r="BK644"/>
  <c r="J578"/>
  <c r="J448"/>
  <c r="J345"/>
  <c r="J150"/>
  <c r="J681"/>
  <c r="BK606"/>
  <c r="BK497"/>
  <c r="J381"/>
  <c r="BK232"/>
  <c r="J703"/>
  <c r="BK610"/>
  <c r="J515"/>
  <c r="BK396"/>
  <c r="BK177"/>
  <c l="1" r="R133"/>
  <c r="R447"/>
  <c r="R390"/>
  <c r="T509"/>
  <c r="P533"/>
  <c r="BK586"/>
  <c r="J586"/>
  <c r="J101"/>
  <c r="T586"/>
  <c r="T659"/>
  <c r="BK694"/>
  <c r="J694"/>
  <c r="J109"/>
  <c r="P702"/>
  <c r="BK133"/>
  <c r="T390"/>
  <c r="R509"/>
  <c r="R533"/>
  <c r="R586"/>
  <c r="BK659"/>
  <c r="J659"/>
  <c r="J103"/>
  <c r="T672"/>
  <c r="P684"/>
  <c r="P675"/>
  <c r="R717"/>
  <c r="P390"/>
  <c r="P509"/>
  <c r="R594"/>
  <c r="P672"/>
  <c r="R684"/>
  <c r="R675"/>
  <c r="T694"/>
  <c r="T717"/>
  <c r="BK390"/>
  <c r="J390"/>
  <c r="J97"/>
  <c r="BK533"/>
  <c r="J533"/>
  <c r="J100"/>
  <c r="T594"/>
  <c r="BK672"/>
  <c r="J672"/>
  <c r="J104"/>
  <c r="BK684"/>
  <c r="J684"/>
  <c r="J108"/>
  <c r="P694"/>
  <c r="R702"/>
  <c r="BK731"/>
  <c r="J731"/>
  <c r="J113"/>
  <c r="P133"/>
  <c r="P132"/>
  <c r="P447"/>
  <c r="T533"/>
  <c r="P586"/>
  <c r="P659"/>
  <c r="R694"/>
  <c r="BK717"/>
  <c r="J717"/>
  <c r="J111"/>
  <c r="R731"/>
  <c r="R730"/>
  <c r="BK447"/>
  <c r="J447"/>
  <c r="J98"/>
  <c r="BK509"/>
  <c r="J509"/>
  <c r="J99"/>
  <c r="BK594"/>
  <c r="J594"/>
  <c r="J102"/>
  <c r="R659"/>
  <c r="T684"/>
  <c r="T675"/>
  <c r="T702"/>
  <c r="P731"/>
  <c r="P730"/>
  <c r="T133"/>
  <c r="T132"/>
  <c r="T447"/>
  <c r="P594"/>
  <c r="R672"/>
  <c r="BK702"/>
  <c r="J702"/>
  <c r="J110"/>
  <c r="P717"/>
  <c r="T731"/>
  <c r="T730"/>
  <c r="BK680"/>
  <c r="J680"/>
  <c r="J107"/>
  <c r="BK676"/>
  <c r="J676"/>
  <c r="J106"/>
  <c r="J125"/>
  <c r="BE187"/>
  <c r="BE274"/>
  <c r="BE278"/>
  <c r="BE290"/>
  <c r="BE314"/>
  <c r="BE317"/>
  <c r="BE365"/>
  <c r="BE433"/>
  <c r="BE460"/>
  <c r="BE468"/>
  <c r="BE494"/>
  <c r="BE497"/>
  <c r="BE587"/>
  <c r="BE600"/>
  <c r="BE674"/>
  <c r="BE681"/>
  <c r="BE698"/>
  <c r="BE711"/>
  <c r="BE137"/>
  <c r="BE140"/>
  <c r="BE221"/>
  <c r="BE243"/>
  <c r="BE378"/>
  <c r="BE413"/>
  <c r="BE418"/>
  <c r="BE423"/>
  <c r="BE428"/>
  <c r="BE471"/>
  <c r="BE518"/>
  <c r="BE521"/>
  <c r="BE524"/>
  <c r="BE542"/>
  <c r="BE582"/>
  <c r="BE603"/>
  <c r="BE610"/>
  <c r="BE644"/>
  <c r="BE656"/>
  <c r="BE660"/>
  <c r="BE685"/>
  <c r="BE695"/>
  <c r="BE701"/>
  <c r="BE703"/>
  <c r="F90"/>
  <c r="BE134"/>
  <c r="BE205"/>
  <c r="BE232"/>
  <c r="BE241"/>
  <c r="BE261"/>
  <c r="BE341"/>
  <c r="BE368"/>
  <c r="BE451"/>
  <c r="BE485"/>
  <c r="BE488"/>
  <c r="BE500"/>
  <c r="BE515"/>
  <c r="BE565"/>
  <c r="BE572"/>
  <c r="BE590"/>
  <c r="BE593"/>
  <c r="BE618"/>
  <c r="BE626"/>
  <c r="BE630"/>
  <c r="BE635"/>
  <c r="BE641"/>
  <c r="BE673"/>
  <c r="BE691"/>
  <c r="BE736"/>
  <c r="BE737"/>
  <c r="BE713"/>
  <c r="BE727"/>
  <c r="BE738"/>
  <c r="BE163"/>
  <c r="BE169"/>
  <c r="BE197"/>
  <c r="BE200"/>
  <c r="BE248"/>
  <c r="BE249"/>
  <c r="BE364"/>
  <c r="BE402"/>
  <c r="BE441"/>
  <c r="BE454"/>
  <c r="BE476"/>
  <c r="BE504"/>
  <c r="BE505"/>
  <c r="BE545"/>
  <c r="BE549"/>
  <c r="BE606"/>
  <c r="BE631"/>
  <c r="BE634"/>
  <c r="BE661"/>
  <c r="BE663"/>
  <c r="BE666"/>
  <c r="BE735"/>
  <c r="BE180"/>
  <c r="BE242"/>
  <c r="BE244"/>
  <c r="BE348"/>
  <c r="BE349"/>
  <c r="BE354"/>
  <c r="BE359"/>
  <c r="BE369"/>
  <c r="BE387"/>
  <c r="BE444"/>
  <c r="BE448"/>
  <c r="BE457"/>
  <c r="BE464"/>
  <c r="BE467"/>
  <c r="BE482"/>
  <c r="BE527"/>
  <c r="BE530"/>
  <c r="BE537"/>
  <c r="BE578"/>
  <c r="BE585"/>
  <c r="BE596"/>
  <c r="BE607"/>
  <c r="BE611"/>
  <c r="BE625"/>
  <c r="BE653"/>
  <c r="BE677"/>
  <c r="BE688"/>
  <c r="BE718"/>
  <c r="BE734"/>
  <c r="BE740"/>
  <c r="BE177"/>
  <c r="BE210"/>
  <c r="BE236"/>
  <c r="BE240"/>
  <c r="BE245"/>
  <c r="BE246"/>
  <c r="BE247"/>
  <c r="BE302"/>
  <c r="BE344"/>
  <c r="BE345"/>
  <c r="BE381"/>
  <c r="BE384"/>
  <c r="BE391"/>
  <c r="BE396"/>
  <c r="BE408"/>
  <c r="BE438"/>
  <c r="BE472"/>
  <c r="BE475"/>
  <c r="BE491"/>
  <c r="BE508"/>
  <c r="BE510"/>
  <c r="BE534"/>
  <c r="BE614"/>
  <c r="BE647"/>
  <c r="BE669"/>
  <c r="BE708"/>
  <c r="BE721"/>
  <c r="BE732"/>
  <c r="BE733"/>
  <c r="BE144"/>
  <c r="BE147"/>
  <c r="BE150"/>
  <c r="BE157"/>
  <c r="BE194"/>
  <c r="BE327"/>
  <c r="BE331"/>
  <c r="BE403"/>
  <c r="BE463"/>
  <c r="BE538"/>
  <c r="BE552"/>
  <c r="BE555"/>
  <c r="BE558"/>
  <c r="BE561"/>
  <c r="BE569"/>
  <c r="BE575"/>
  <c r="BE595"/>
  <c r="BE597"/>
  <c r="BE622"/>
  <c r="BE638"/>
  <c r="BE650"/>
  <c r="BE662"/>
  <c r="BE706"/>
  <c r="BE716"/>
  <c r="BE724"/>
  <c r="BE739"/>
  <c r="J32"/>
  <c i="1" r="AW95"/>
  <c i="2" r="F33"/>
  <c i="1" r="BB95"/>
  <c r="BB94"/>
  <c r="W31"/>
  <c i="2" r="F35"/>
  <c i="1" r="BD95"/>
  <c r="BD94"/>
  <c r="W33"/>
  <c i="2" r="F32"/>
  <c i="1" r="BA95"/>
  <c r="BA94"/>
  <c r="W30"/>
  <c i="2" r="F34"/>
  <c i="1" r="BC95"/>
  <c r="BC94"/>
  <c r="W32"/>
  <c i="2" l="1" r="T131"/>
  <c r="P131"/>
  <c i="1" r="AU95"/>
  <c i="2" r="BK132"/>
  <c r="J132"/>
  <c r="J95"/>
  <c r="R132"/>
  <c r="R131"/>
  <c r="J133"/>
  <c r="J96"/>
  <c r="BK675"/>
  <c r="J675"/>
  <c r="J105"/>
  <c r="BK730"/>
  <c r="J730"/>
  <c r="J112"/>
  <c i="1" r="AU94"/>
  <c r="AX94"/>
  <c i="2" r="J31"/>
  <c i="1" r="AV95"/>
  <c r="AT95"/>
  <c r="AW94"/>
  <c r="AK30"/>
  <c r="AY94"/>
  <c i="2" r="F31"/>
  <c i="1" r="AZ95"/>
  <c r="AZ94"/>
  <c r="AV94"/>
  <c r="AK29"/>
  <c i="2" l="1" r="BK131"/>
  <c r="J131"/>
  <c r="J28"/>
  <c i="1" r="AG95"/>
  <c r="AG94"/>
  <c r="AK26"/>
  <c r="AK35"/>
  <c r="W29"/>
  <c r="AT94"/>
  <c r="AN94"/>
  <c i="2" l="1" r="J37"/>
  <c r="J94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<sst xmlns="http://schemas.openxmlformats.org/spreadsheetml/2006/main">
  <si>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</si>
  <si>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</si>
  <si>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</si>
  <si>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</si>
  <si>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</si>
  <si>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{33d5ea00-cfe4-42dc-8da0-58d93546a5ab}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</si>
  <si>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</si>
  <si>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</si>
  <si>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</si>
  <si>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</si>
  <si>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</si>
  <si>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</si>
  <si>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</si>
  <si>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</si>
  <si>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211005d1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</si>
  <si>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</si>
  <si>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</si>
  <si>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školního areálu ZŠ Blatenská, HD - SO 01 Sportoviště</t>
  </si>
  <si>
    <t>0,1</t>
  </si>
  <si>
    <t>KSO:</t>
  </si>
  <si>
    <t>CC-CZ:</t>
  </si>
  <si>
    <t>1</t>
  </si>
  <si>
    <t>Místo:</t>
  </si>
  <si>
    <t>Horažďovice</t>
  </si>
  <si>
    <t>Datum:</t>
  </si>
  <si>
    <t>5. 10. 2021</t>
  </si>
  <si>
    <t>10</t>
  </si>
  <si>
    <t>100</t>
  </si>
  <si>
    <t>Zadavatel:</t>
  </si>
  <si>
    <t>IČ:</t>
  </si>
  <si>
    <t>002 55 513</t>
  </si>
  <si>
    <t>Město Horažďovice, Mírové nám. 1, Horažďovice</t>
  </si>
  <si>
    <t>DIČ:</t>
  </si>
  <si>
    <t>Uchazeč:</t>
  </si>
  <si>
    <t>Vyplň údaj</t>
  </si>
  <si>
    <t>Projektant:</t>
  </si>
  <si>
    <t>735 52 771</t>
  </si>
  <si>
    <t>Jiří Urbánek, Velké nám. 54, Strakonice</t>
  </si>
  <si>
    <t>True</t>
  </si>
  <si>
    <t>Zpracovatel:</t>
  </si>
  <si>
    <t xml:space="preserve">Pavel Matoušek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</si>
  <si>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</si>
  <si>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</si>
  <si>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</si>
  <si>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</si>
  <si>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</si>
  <si>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</si>
  <si>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</si>
  <si>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</si>
  <si>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</si>
  <si>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</si>
  <si>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</si>
  <si>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</si>
  <si>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</si>
  <si>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</si>
  <si>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</si>
  <si>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</si>
  <si>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</si>
  <si>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</si>
  <si>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</si>
  <si>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</si>
  <si>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</si>
  <si>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</si>
  <si>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</si>
  <si>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</si>
  <si>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</si>
  <si>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</si>
  <si>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</si>
  <si>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</si>
  <si>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</si>
  <si>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</si>
  <si>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</si>
  <si>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</si>
  <si>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</si>
  <si>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</si>
  <si>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</si>
  <si>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</si>
  <si>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</si>
  <si>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</si>
  <si>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</si>
  <si>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</si>
  <si>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</si>
  <si>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</si>
  <si>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</si>
  <si>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</si>
  <si>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</si>
  <si>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</si>
  <si>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</si>
  <si>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</si>
  <si>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</si>
  <si>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</si>
  <si>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</si>
  <si>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</si>
  <si>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</si>
  <si>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</si>
  <si>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</si>
  <si>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</si>
  <si>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</si>
  <si>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</si>
  <si>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4 -  Vodorovné konstrukce</t>
  </si>
  <si>
    <t xml:space="preserve">    5 -  Komunikace pozemní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</si>
  <si>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</si>
  <si>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</si>
  <si>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</si>
  <si>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</si>
  <si>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 xml:space="preserve">PSV -  Práce a dodávky PSV</t>
  </si>
  <si>
    <t xml:space="preserve">    712 -  Povlakové krytiny</t>
  </si>
  <si>
    <t xml:space="preserve">    748 -  Elektromontáže</t>
  </si>
  <si>
    <t xml:space="preserve">    762 -  Konstrukce tesařské</t>
  </si>
  <si>
    <t xml:space="preserve">    766 -  Konstrukce truhlářské</t>
  </si>
  <si>
    <t xml:space="preserve">    767 -  Konstrukce zámečnické</t>
  </si>
  <si>
    <t xml:space="preserve">    783 -  Dokončovací práce - nátěry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</si>
  <si>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</si>
  <si>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</si>
  <si>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</si>
  <si>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</si>
  <si>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</si>
  <si>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</si>
  <si>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</si>
  <si>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</si>
  <si>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</si>
  <si>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</si>
  <si>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</si>
  <si>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</si>
  <si>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</si>
  <si>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</si>
  <si>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</si>
  <si>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</si>
  <si>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</si>
  <si>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</si>
  <si>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</si>
  <si>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</si>
  <si>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111201401</t>
  </si>
  <si>
    <t>Nakládání a převoz křovin průměru kmene do 100 mm na určenou skládku do 1 km</t>
  </si>
  <si>
    <t>m2</t>
  </si>
  <si>
    <t>4</t>
  </si>
  <si>
    <t>1034984945</t>
  </si>
  <si>
    <t>VV</t>
  </si>
  <si>
    <t>(43,5*2,0)</t>
  </si>
  <si>
    <t>Součet</t>
  </si>
  <si>
    <t>7</t>
  </si>
  <si>
    <t>113107120.R</t>
  </si>
  <si>
    <t>Odstranění krytu sportovních povrchů pl do 50 m2 ze škváry tl 100 mm</t>
  </si>
  <si>
    <t>615814098</t>
  </si>
  <si>
    <t xml:space="preserve">"stávající běžecký ovál"  780,0</t>
  </si>
  <si>
    <t>8</t>
  </si>
  <si>
    <t>113107131</t>
  </si>
  <si>
    <t>Odstranění podkladu pl do 50 m2 z betonu prostého tl 150 mm</t>
  </si>
  <si>
    <t>384114319</t>
  </si>
  <si>
    <t xml:space="preserve">"vrvačský kruh (betonový povrch)"  (3,1415*(1,125*1,125))</t>
  </si>
  <si>
    <t xml:space="preserve">"dřevěná pergola"  (4,0*4,0)</t>
  </si>
  <si>
    <t>9</t>
  </si>
  <si>
    <t>113107143</t>
  </si>
  <si>
    <t>Odstranění krytu nebo podkladu pl do 50 m2 živičných tl 150 mm</t>
  </si>
  <si>
    <t>-870735092</t>
  </si>
  <si>
    <t xml:space="preserve">"stávající hřiště (asfaltový povrch)"  120,0</t>
  </si>
  <si>
    <t>113152111.1</t>
  </si>
  <si>
    <t>Odstranění krytů nebo podkladů zpevněných ploch z kameniva těženého - písek kopaný</t>
  </si>
  <si>
    <t>m3</t>
  </si>
  <si>
    <t>1575578925</t>
  </si>
  <si>
    <t xml:space="preserve">"pískoviště - předpoklad"  (3,15*6,0)*0,25</t>
  </si>
  <si>
    <t>11</t>
  </si>
  <si>
    <t>113152112</t>
  </si>
  <si>
    <t>Odstranění podkladů zpevněných ploch z kameniva drceného</t>
  </si>
  <si>
    <t>1872558397</t>
  </si>
  <si>
    <t xml:space="preserve">"stávající běžecký ovál - předpoklad tl. 200mm"  780,0*0,2</t>
  </si>
  <si>
    <t xml:space="preserve">"stávající hřiště (asfaltový povrch) - předpoklad"  120,0*0,2</t>
  </si>
  <si>
    <t xml:space="preserve">"vrvačský kruh (betonový povrch) - předpoklad"  (3,1415*(1,125*1,125))*0,2</t>
  </si>
  <si>
    <t xml:space="preserve">"dřevěná pergola - předpoklad"  (4,0*4,0)*0,2</t>
  </si>
  <si>
    <t xml:space="preserve">"pískoviště - předpoklad"  (3,15*6,0)*0,2</t>
  </si>
  <si>
    <t>12</t>
  </si>
  <si>
    <t>113202111</t>
  </si>
  <si>
    <t>Vytrhání obrub krajníků obrubníků stojatých</t>
  </si>
  <si>
    <t>m</t>
  </si>
  <si>
    <t>1886279169</t>
  </si>
  <si>
    <t xml:space="preserve">"stávající běžecký ovál"  (95+2*3,74+15,0+12,75)+(2*(2*54,04)+(3*49,07))</t>
  </si>
  <si>
    <t xml:space="preserve">"stávající hřiště (asfaltový povrch)"  2*(8,45+13,0)</t>
  </si>
  <si>
    <t xml:space="preserve">"vrvačský kruh (betonový povrch)"  (3,1415*2,25)</t>
  </si>
  <si>
    <t xml:space="preserve">"dřevěná pergola"  (4*4,0)</t>
  </si>
  <si>
    <t>13</t>
  </si>
  <si>
    <t>119001313.1</t>
  </si>
  <si>
    <t>Ruční vrty pro plotové sloupky D přes 200 do 300 mm</t>
  </si>
  <si>
    <t>-799200086</t>
  </si>
  <si>
    <t xml:space="preserve">"fotbalové hřiště"  2*9</t>
  </si>
  <si>
    <t xml:space="preserve">"multifunkční hřiště - sloupky průběžné"  32</t>
  </si>
  <si>
    <t xml:space="preserve">"multifunkční hřiště - sloupky rohové"  4</t>
  </si>
  <si>
    <t xml:space="preserve">"multifunkční hřiště - vzpěry"  20</t>
  </si>
  <si>
    <t>17</t>
  </si>
  <si>
    <t>121101101</t>
  </si>
  <si>
    <t>Sejmutí ornice s přemístěním na vzdálenost do 50 m</t>
  </si>
  <si>
    <t>1478829098</t>
  </si>
  <si>
    <t>(123,0*50,0)*0,15</t>
  </si>
  <si>
    <t xml:space="preserve">"stávající běžecký ovál (škvárový povrch) - odečet"  -780,0*0,15</t>
  </si>
  <si>
    <t xml:space="preserve">"stávající hřiště (asfaltový povrch) - odečet"  -120,0*0,15</t>
  </si>
  <si>
    <t xml:space="preserve">"vrvačský kruh (betonový povrch) - odečet"  -(3,1415*(1,125*1,125))*0,15</t>
  </si>
  <si>
    <t xml:space="preserve">"dřevěná pergola - odečet"  -(4,0*4,0)*0,15</t>
  </si>
  <si>
    <t xml:space="preserve">"pískoviště - odečet"  -(3,15*6,0)*0,15  </t>
  </si>
  <si>
    <t>18</t>
  </si>
  <si>
    <t>122201101</t>
  </si>
  <si>
    <t>Odkopávky a prokopávky nezapažené v hornině tř. 3 objem do 100 m3 - hrubé terénní úpravy</t>
  </si>
  <si>
    <t>-540673081</t>
  </si>
  <si>
    <t>(700,0*1,55)</t>
  </si>
  <si>
    <t>19</t>
  </si>
  <si>
    <t>122201101.1</t>
  </si>
  <si>
    <t>Odkopávky a prokopávky nezapažené v hornině tř. 3 objem do 100 m3 - sportovní povrchy</t>
  </si>
  <si>
    <t>-330460713</t>
  </si>
  <si>
    <t xml:space="preserve">"TR - umělý trávník"  1520,0*0,34</t>
  </si>
  <si>
    <t xml:space="preserve">"BO - běžecká dráha, sportovní povrch"  1490,1*0,343</t>
  </si>
  <si>
    <t xml:space="preserve">"MH - multifunkční hřiště"  720,0*0,343</t>
  </si>
  <si>
    <t xml:space="preserve">"DS - doskočiště"  (10,0*2,9)*0,6</t>
  </si>
  <si>
    <t xml:space="preserve">"chodník"  (((29,85*1,28)+(10,0*1,62)+(15,0*2,38)+(56,715*1,2))+((10,0*0,5)+(5,64*1,0))+(1,15*4,15)+(9,8*1,05)+(3,0*0,92))*0,24</t>
  </si>
  <si>
    <t>20</t>
  </si>
  <si>
    <t>122201109</t>
  </si>
  <si>
    <t>Příplatek za lepivost u odkopávek v hornině tř. 1 až 3</t>
  </si>
  <si>
    <t>333933469</t>
  </si>
  <si>
    <t>131201101</t>
  </si>
  <si>
    <t>Hloubení jam nezapažených v hornině tř. 3 objemu do 100 m3</t>
  </si>
  <si>
    <t>-490111294</t>
  </si>
  <si>
    <t xml:space="preserve">"suchý poldr"  ((9,0*15,25)+(11,0*5,0))/2*1,9</t>
  </si>
  <si>
    <t>22</t>
  </si>
  <si>
    <t>131201109</t>
  </si>
  <si>
    <t>Příplatek za lepivost u hloubení jam nezapažených v hornině tř. 3</t>
  </si>
  <si>
    <t>1159956831</t>
  </si>
  <si>
    <t>23</t>
  </si>
  <si>
    <t>131203102</t>
  </si>
  <si>
    <t>Hloubení jam ručním nebo pneum nářadím v nesoudržných horninách tř. 3</t>
  </si>
  <si>
    <t>2058516796</t>
  </si>
  <si>
    <t xml:space="preserve">"oplocení"  </t>
  </si>
  <si>
    <t xml:space="preserve">"sloupky"  17*(0,3*0,3*0,8)</t>
  </si>
  <si>
    <t xml:space="preserve">"vzpěry"  8*(0,3*0,3*0,8)</t>
  </si>
  <si>
    <t>24</t>
  </si>
  <si>
    <t>131203109</t>
  </si>
  <si>
    <t>Příplatek za lepivost u hloubení jam ručním nebo pneum nářadím v hornině tř. 3</t>
  </si>
  <si>
    <t>-1856410965</t>
  </si>
  <si>
    <t>25</t>
  </si>
  <si>
    <t>132201101</t>
  </si>
  <si>
    <t>Hloubení rýh š do 600 mm v hornině tř. 3 objemu do 100 m3</t>
  </si>
  <si>
    <t>-327086651</t>
  </si>
  <si>
    <t xml:space="preserve">"betonová tribuna"  (2*10,0+3*2,6+2*1,1)*0,45*0,9</t>
  </si>
  <si>
    <t>"DRENÁŽE"</t>
  </si>
  <si>
    <t xml:space="preserve">"drenážní pera-levá část"  </t>
  </si>
  <si>
    <t>((40,75*(0,28+0,6875)/2)+(40,75*(0,28+0,7875)/2)+(40,75*(0,28+0,8875)/2)+(40,75*(0,28+0,7875)/2)+(40,75+(0,28+0,6875)/2))*0,3</t>
  </si>
  <si>
    <t xml:space="preserve">"svod drenážních per-levá část"  ((23,75*(0,6875+0,95)/2)+(15,0*(0,6875+0,95)/2)+(20,0*(0,95+1,125)/2))*0,3</t>
  </si>
  <si>
    <t>"drenážní pera-pravá část"</t>
  </si>
  <si>
    <t>((50,1*(0,28+0,9575)/2)+(43,2*(0,28+0,84)/2)+(37,0*(0,28+0,7225)/2)+(31,0*(0,28+0,67)/2)+(21,1*(0,28+0,605)*2)+(15,0*(0,28+0,4925)/2))*0,3</t>
  </si>
  <si>
    <t>((9,0*(0,28+0,37)/2)+(9,0*(0,28+0,429)/2)+(21,25*(0,28+0,4925)/2)+(15,0*(0,28+0,605)/2)+(9,0*(0,28+0,67)/2)+(9,0*(0,28+0,7225)/2))*0,3</t>
  </si>
  <si>
    <t xml:space="preserve">"svod drenážních per-pravá část"  ((78,66*(0,37+1,046)/2))*0,3</t>
  </si>
  <si>
    <t>26</t>
  </si>
  <si>
    <t>132201109</t>
  </si>
  <si>
    <t>Příplatek za lepivost k hloubení rýh š do 600 mm v hornině tř. 3</t>
  </si>
  <si>
    <t>750535723</t>
  </si>
  <si>
    <t>27</t>
  </si>
  <si>
    <t>132212102</t>
  </si>
  <si>
    <t>Hloubení rýh š do 600 mm ručním nebo pneum nářadím v nesoudržných horninách tř. 3 - sportovní doplňkové konstrukce</t>
  </si>
  <si>
    <t>1938027100</t>
  </si>
  <si>
    <t xml:space="preserve">"BR - skok do dálky (základ pro odrazové břevno)"  (1,5*0,4*0,5)</t>
  </si>
  <si>
    <t xml:space="preserve">"OR - vrhačský kruh (základ pro ocelový rám"  (3,1415*1,25*1,25)*0,5   </t>
  </si>
  <si>
    <t>28</t>
  </si>
  <si>
    <t>132212109</t>
  </si>
  <si>
    <t>Příplatek za lepivost u hloubení rýh š do 600 mm ručním nebo pneum nářadím v hornině tř. 3</t>
  </si>
  <si>
    <t>-1038335481</t>
  </si>
  <si>
    <t>232</t>
  </si>
  <si>
    <t>162201401</t>
  </si>
  <si>
    <t>Vodorovné přemístění větví, kmenů nebo pařezů s naložením, složením a dopravou do 1000 m větví stromů listnatých, průměru kmene přes 100 do 300 mm</t>
  </si>
  <si>
    <t>kus</t>
  </si>
  <si>
    <t>-1072635581</t>
  </si>
  <si>
    <t>227</t>
  </si>
  <si>
    <t>162201402</t>
  </si>
  <si>
    <t>Vodorovné přemístění větví, kmenů nebo pařezů s naložením, složením a dopravou do 1000 m větví stromů listnatých, průměru kmene přes 300 do 500 mm</t>
  </si>
  <si>
    <t>968249666</t>
  </si>
  <si>
    <t>226</t>
  </si>
  <si>
    <t>162201403</t>
  </si>
  <si>
    <t>Vodorovné přemístění větví, kmenů nebo pařezů s naložením, složením a dopravou do 1000 m větví stromů listnatých, průměru kmene přes 500 do 700 mm</t>
  </si>
  <si>
    <t>1922825731</t>
  </si>
  <si>
    <t>229</t>
  </si>
  <si>
    <t>162201411</t>
  </si>
  <si>
    <t>Vodorovné přemístění větví, kmenů nebo pařezů s naložením, složením a dopravou do 1000 m kmenů stromů listnatých, průměru přes 100 do 300 mm</t>
  </si>
  <si>
    <t>-139466463</t>
  </si>
  <si>
    <t>230</t>
  </si>
  <si>
    <t>162201412</t>
  </si>
  <si>
    <t>Vodorovné přemístění větví, kmenů nebo pařezů s naložením, složením a dopravou do 1000 m kmenů stromů listnatých, průměru přes 300 do 500 mm</t>
  </si>
  <si>
    <t>-537414471</t>
  </si>
  <si>
    <t>231</t>
  </si>
  <si>
    <t>162201413</t>
  </si>
  <si>
    <t>Vodorovné přemístění větví, kmenů nebo pařezů s naložením, složením a dopravou do 1000 m kmenů stromů listnatých, průměru přes 500 do 700 mm</t>
  </si>
  <si>
    <t>1268235481</t>
  </si>
  <si>
    <t>233</t>
  </si>
  <si>
    <t>162201421</t>
  </si>
  <si>
    <t>Vodorovné přemístění větví, kmenů nebo pařezů s naložením, složením a dopravou do 1000 m pařezů kmenů, průměru přes 100 do 300 mm</t>
  </si>
  <si>
    <t>-1428786138</t>
  </si>
  <si>
    <t>234</t>
  </si>
  <si>
    <t>162201422</t>
  </si>
  <si>
    <t>Vodorovné přemístění větví, kmenů nebo pařezů s naložením, složením a dopravou do 1000 m pařezů kmenů, průměru přes 300 do 500 mm</t>
  </si>
  <si>
    <t>269311489</t>
  </si>
  <si>
    <t>235</t>
  </si>
  <si>
    <t>162201423</t>
  </si>
  <si>
    <t>Vodorovné přemístění větví, kmenů nebo pařezů s naložením, složením a dopravou do 1000 m pařezů kmenů, průměru přes 500 do 700 mm</t>
  </si>
  <si>
    <t>800245057</t>
  </si>
  <si>
    <t>41</t>
  </si>
  <si>
    <t>162701105</t>
  </si>
  <si>
    <t>Vodorovné přemístění do 10000 m výkopku/sypaniny z horniny tř. 1 až 4</t>
  </si>
  <si>
    <t>-1784088033</t>
  </si>
  <si>
    <t xml:space="preserve">"odkop - hrubé terénní úpravy"  1085,0</t>
  </si>
  <si>
    <t xml:space="preserve">"odkop - pláň sportovních povrchů"  1337,055</t>
  </si>
  <si>
    <t xml:space="preserve">"strojní hloubení rýh - betonová tribuna"  12,15</t>
  </si>
  <si>
    <t xml:space="preserve">"strojní hloubení rýh - drenáže"  119,326</t>
  </si>
  <si>
    <t xml:space="preserve">"ruční hloubení rýh (základy pro sportovní doplňky)"  2,754</t>
  </si>
  <si>
    <t xml:space="preserve">"hloubení jam strojně - suchý poldr"  182,638</t>
  </si>
  <si>
    <t xml:space="preserve">"hloubení jam ručně - plotové sloupky"  1,8</t>
  </si>
  <si>
    <t xml:space="preserve">"zásyp drenážních rýh vhodnou zeminou z výkopů - odečet"  -66,040</t>
  </si>
  <si>
    <t xml:space="preserve">"zásyp jam po pařezech - odečet"  -12,556</t>
  </si>
  <si>
    <t xml:space="preserve">"betonová tribuna-obsyp základového zdiva - odečet"  -2,93</t>
  </si>
  <si>
    <t>42</t>
  </si>
  <si>
    <t>162701109</t>
  </si>
  <si>
    <t>Příplatek k vodorovnému přemístění výkopku/sypaniny z horniny tř. 1 až 4 ZKD 1000 m přes 10000 m</t>
  </si>
  <si>
    <t>915550244</t>
  </si>
  <si>
    <t>2659,197*7 'Přepočtené koeficientem množství</t>
  </si>
  <si>
    <t>43</t>
  </si>
  <si>
    <t>166101101</t>
  </si>
  <si>
    <t>Přehození neulehlého výkopku z horniny tř. 1 až 4</t>
  </si>
  <si>
    <t>1828935807</t>
  </si>
  <si>
    <t xml:space="preserve">"zásyp drenážních rýh vhodnou zeminou z výkopů"  66,040</t>
  </si>
  <si>
    <t xml:space="preserve">"zásyp jam po pařezech"  12,556</t>
  </si>
  <si>
    <t>44</t>
  </si>
  <si>
    <t>167101101</t>
  </si>
  <si>
    <t>Nakládání výkopku z hornin tř. 1 až 4 do 100 m3</t>
  </si>
  <si>
    <t>1664697032</t>
  </si>
  <si>
    <t>45</t>
  </si>
  <si>
    <t>171201201</t>
  </si>
  <si>
    <t>Uložení sypaniny na skládky</t>
  </si>
  <si>
    <t>-949301127</t>
  </si>
  <si>
    <t>46</t>
  </si>
  <si>
    <t>171201211</t>
  </si>
  <si>
    <t>Poplatek za uložení odpadu ze sypaniny na skládce (skládkovné)</t>
  </si>
  <si>
    <t>t</t>
  </si>
  <si>
    <t>-168541611</t>
  </si>
  <si>
    <t>47</t>
  </si>
  <si>
    <t>174101101</t>
  </si>
  <si>
    <t>Zásyp jam, šachet rýh nebo kolem objektů sypaninou se zhutněním</t>
  </si>
  <si>
    <t>1970383423</t>
  </si>
  <si>
    <t xml:space="preserve">"betonová tribuna"  (12,15-9,22)</t>
  </si>
  <si>
    <t>48</t>
  </si>
  <si>
    <t>174101101.1</t>
  </si>
  <si>
    <t>Zásyp rýh pro drény sypaninou se zhutněním</t>
  </si>
  <si>
    <t>1866783070</t>
  </si>
  <si>
    <t>((40,75*(0,4075/2))+(40,75*(0,5075/2))+(40,75*(0,6075/2))+(40,75*(0,5075/2))+(40,75+(0,4075/2)))*0,3</t>
  </si>
  <si>
    <t xml:space="preserve">"svod drenážních per-levá část"  ((23,75*(0,4075+0,67)/2)+(15,0*(0,4075+0,67)/2)+(20,0*(0,67+0,845)/2))*0,3</t>
  </si>
  <si>
    <t>((50,1*(0,6775/2))+(43,2*(0,56/2))+(37,0*(0,4425/2))+(31,0*(0,39/2))+(21,1*(0,325*2))+(15,0*(0,2125/2)))*0,3</t>
  </si>
  <si>
    <t>((9,0*(0,09/2))+(9,0*(0,149/2))+(21,25*(0,2125/2))+(15,0*(0,325/2))+(9,0*(0,39/2))+(9,0*(0,4425/2)))*0,3</t>
  </si>
  <si>
    <t xml:space="preserve">"svod drenážních per-pravá část"  ((78,66*(0,09+0,766)/2))*0,3</t>
  </si>
  <si>
    <t>49</t>
  </si>
  <si>
    <t>174201101.1</t>
  </si>
  <si>
    <t>Zásyp jam, šachet rýh nebo kolem objektů sypaninou bez zhutnění - zásyp jam po pařezech</t>
  </si>
  <si>
    <t>-661212928</t>
  </si>
  <si>
    <t xml:space="preserve">"po odstranění pařezů stromů D do 900mm"  4*(3,1415*0,75*0,75)*0,6</t>
  </si>
  <si>
    <t xml:space="preserve">"po odstranění pařezů stromů D do 300mm"  106*(3,1415*0,25*0,25)*0,4</t>
  </si>
  <si>
    <t>50</t>
  </si>
  <si>
    <t>175101209.1</t>
  </si>
  <si>
    <t>Příplatek k zásypu rýh pro drény za ruční prohození sypaniny, uložené do 3 m</t>
  </si>
  <si>
    <t>-338104083</t>
  </si>
  <si>
    <t>51</t>
  </si>
  <si>
    <t>180404112</t>
  </si>
  <si>
    <t>Založení hřišťového trávníku výsevem na vrstvě substrátu</t>
  </si>
  <si>
    <t>-703713810</t>
  </si>
  <si>
    <t xml:space="preserve">"plocha mezi fotbalovým hřištěm a běžeckou dráhou"  (3,1415*16,17*16,17)</t>
  </si>
  <si>
    <t>52</t>
  </si>
  <si>
    <t>M</t>
  </si>
  <si>
    <t>005724400</t>
  </si>
  <si>
    <t>osivo směs travní hřištní</t>
  </si>
  <si>
    <t>kg</t>
  </si>
  <si>
    <t>-705153122</t>
  </si>
  <si>
    <t>53</t>
  </si>
  <si>
    <t>18040411.2R</t>
  </si>
  <si>
    <t>Založení podkladu hřišťového trávníku rozprostřením vrstvy substrátu</t>
  </si>
  <si>
    <t>-1896346685</t>
  </si>
  <si>
    <t>54</t>
  </si>
  <si>
    <t>103715000.1</t>
  </si>
  <si>
    <t>substrát pro trávníky sportovních povrchů</t>
  </si>
  <si>
    <t>723765847</t>
  </si>
  <si>
    <t>55</t>
  </si>
  <si>
    <t>181301102</t>
  </si>
  <si>
    <t>Rozprostření ornice tl vrstvy do 150 mm pl do 500 m2 v rovině nebo ve svahu do 1:5</t>
  </si>
  <si>
    <t>-1633520883</t>
  </si>
  <si>
    <t xml:space="preserve">"plocha půlkruhu za brankou"  390,0</t>
  </si>
  <si>
    <t xml:space="preserve">"plocha kolem  běžeckého oválu"  1250,0</t>
  </si>
  <si>
    <t xml:space="preserve">"plocha za tribunou"  400,0</t>
  </si>
  <si>
    <t>56</t>
  </si>
  <si>
    <t>RM1-0001</t>
  </si>
  <si>
    <t xml:space="preserve">D - zemina pro terénní úpravy =  ornice ze skladu investora - kalkulovat jen naložení a převoz ze vzdálenosti 1 km</t>
  </si>
  <si>
    <t>1515225398</t>
  </si>
  <si>
    <t xml:space="preserve">"plocha půlkruhu za brankou"  (390,0*0,15)*1,95</t>
  </si>
  <si>
    <t xml:space="preserve">"plocha kolem  běžeckého oválu"  (1250,0*0,15)*1,95</t>
  </si>
  <si>
    <t xml:space="preserve">"plocha za tribunou"  (400,0*0,15)*1,95</t>
  </si>
  <si>
    <t>57</t>
  </si>
  <si>
    <t>181411141</t>
  </si>
  <si>
    <t>Založení parterového trávníku výsevem plochy do 1000 m2 v rovině a ve svahu do 1:5</t>
  </si>
  <si>
    <t>294896885</t>
  </si>
  <si>
    <t>58</t>
  </si>
  <si>
    <t>005724150</t>
  </si>
  <si>
    <t>osivo směs travní parková směs exclusive</t>
  </si>
  <si>
    <t>433881371</t>
  </si>
  <si>
    <t>59</t>
  </si>
  <si>
    <t>181411142</t>
  </si>
  <si>
    <t>Založení parterového trávníku výsevem plochy do 1000 m2 ve svahu do 1:2</t>
  </si>
  <si>
    <t>-1194365958</t>
  </si>
  <si>
    <t>(130,0*(1,24+2,58)/2)+(41,5*(2,58+1,74)/2)+(29,0*(1,74+0,68)/2)+(4,05*(0,68+0,82)/2)+(92,5*(0,82+0,58)/2)+(45,55*(0,58+1,24)/2)</t>
  </si>
  <si>
    <t>60</t>
  </si>
  <si>
    <t>-1185816285</t>
  </si>
  <si>
    <t>61</t>
  </si>
  <si>
    <t>181951102</t>
  </si>
  <si>
    <t>Úprava pláně v hornině tř. 1 až 4 se zhutněním (min. hodnota 25 MPa)</t>
  </si>
  <si>
    <t>-312360203</t>
  </si>
  <si>
    <t xml:space="preserve">"TR umělý trávník fotbalového hřiště"  1520,00</t>
  </si>
  <si>
    <t xml:space="preserve">"BO polyuretanový sportovní povrch běžecké dráhy"  1490,10 </t>
  </si>
  <si>
    <t xml:space="preserve">"MH polyuretanový sportovní povrch multifunkčního hřiště"  720,00</t>
  </si>
  <si>
    <t xml:space="preserve">"BR - skok do dálky (základ pro odrazové břevno)"  0,6</t>
  </si>
  <si>
    <t xml:space="preserve">"OR - vrhačský kruh (základ pro ocelový rám)"  4,909</t>
  </si>
  <si>
    <t xml:space="preserve">"DS - doskočiště"  27,4</t>
  </si>
  <si>
    <t xml:space="preserve">"chodníkový povrch"  186,629</t>
  </si>
  <si>
    <t>62</t>
  </si>
  <si>
    <t>182101101</t>
  </si>
  <si>
    <t>Svahování v zářezech v hornině tř. 1 až 4</t>
  </si>
  <si>
    <t>-621421623</t>
  </si>
  <si>
    <t>63</t>
  </si>
  <si>
    <t>182301122</t>
  </si>
  <si>
    <t>Rozprostření ornice pl do 500 m2 ve svahu přes 1:5 tl vrstvy do 150 mm</t>
  </si>
  <si>
    <t>270845262</t>
  </si>
  <si>
    <t>64</t>
  </si>
  <si>
    <t>1917498959</t>
  </si>
  <si>
    <t>(482,268*0,15)*1,95</t>
  </si>
  <si>
    <t>65</t>
  </si>
  <si>
    <t>R1-0001</t>
  </si>
  <si>
    <t xml:space="preserve">Okrasná vzrostlá zeleň (materiál, práce)  - viz samostatný VV a rozpočet</t>
  </si>
  <si>
    <t>kpl</t>
  </si>
  <si>
    <t>2055499710</t>
  </si>
  <si>
    <t xml:space="preserve"> Zakládání</t>
  </si>
  <si>
    <t>67</t>
  </si>
  <si>
    <t>211561111</t>
  </si>
  <si>
    <t>Výplň odvodňovacích žeber nebo trativodů kamenivem hrubým drceným frakce 4 až 16 mm</t>
  </si>
  <si>
    <t>-170216718</t>
  </si>
  <si>
    <t xml:space="preserve">"drenážní pera"  ((5*40,75)+(50,1+43,2+37,0+31,0+21,1+15,0+9,0)+(9,0+21,25+15,0+2*9,0))*((0,3*0,18)-(3,1415*0,04*0,04))</t>
  </si>
  <si>
    <t xml:space="preserve">"svod drenážních per"  ((23,75+15,0)+(2,0+76,6))*((0,3*0,18)-(3,1415*0,04*0,04))</t>
  </si>
  <si>
    <t>68</t>
  </si>
  <si>
    <t>211971121</t>
  </si>
  <si>
    <t>Zřízení opláštění žeber nebo trativodů geotextilií v rýze nebo zářezu sklonu přes 1:2 š do 2,5 m</t>
  </si>
  <si>
    <t>2140021864</t>
  </si>
  <si>
    <t xml:space="preserve">"drenážní pera"  ((5*40,75)+(50,1+43,2+37,0+31,0+21,1+15,0+9,0)+(9,0+21,25+15,0+2*9,0))*(2*(0,3+0,28))</t>
  </si>
  <si>
    <t xml:space="preserve">"drenážní pera-zakončení"  17*(0,3*0,28)</t>
  </si>
  <si>
    <t xml:space="preserve">"svod drenážních per"  ((23,75+15,0)+(2,0+76,6))*(2*(0,3+0,28))</t>
  </si>
  <si>
    <t>69</t>
  </si>
  <si>
    <t>693111460</t>
  </si>
  <si>
    <t>textilie 300 g/m2 do š 8,8 m</t>
  </si>
  <si>
    <t>169023556</t>
  </si>
  <si>
    <t>70</t>
  </si>
  <si>
    <t>212532111</t>
  </si>
  <si>
    <t>Lože pro trativody z kameniva hrubého drceného frakce 16 až 32 mm</t>
  </si>
  <si>
    <t>1982142888</t>
  </si>
  <si>
    <t xml:space="preserve">"drenážní pera"  ((5*40,75)+(50,1+43,2+37,0+31,0+21,1+15,0+9,0)+(9,0+21,25+15,0+2*9,0))*(0,3*0,1)</t>
  </si>
  <si>
    <t xml:space="preserve">"svod drenážních per"  ((23,75+15,0)+(2,0+76,6))*(0,3*0,1)</t>
  </si>
  <si>
    <t>71</t>
  </si>
  <si>
    <t>212755213</t>
  </si>
  <si>
    <t>Trativody z drenážních trubek plastových flexibilních perforovaných D 80 mm bez lože</t>
  </si>
  <si>
    <t>-1831014973</t>
  </si>
  <si>
    <t xml:space="preserve">"drenážní pera"  ((5*40,75)+(50,1+43,2+37,0+31,0+21,1+15,0+9,0)+(9,0+21,25+15,0+2*9,0))</t>
  </si>
  <si>
    <t xml:space="preserve">"svod drenážních per"  ((23,75+15,0)+(2,0+76,6))</t>
  </si>
  <si>
    <t>72</t>
  </si>
  <si>
    <t>213311113</t>
  </si>
  <si>
    <t>Polštáře zhutněné pod základy z kameniva drceného frakce 16 až 63 mm</t>
  </si>
  <si>
    <t>-7994324</t>
  </si>
  <si>
    <t xml:space="preserve">"betonová tribuna"  (10,0*3,5)*0,1+2*(1,1*0,45*0,1)</t>
  </si>
  <si>
    <t xml:space="preserve">"BR - skok do dálky (základ pro odrazové břevno)"  (1,5*0,4*0,15)</t>
  </si>
  <si>
    <t xml:space="preserve">"OR - vrhačský kruh (základ pro ocelový rám"  (3,1415*1,25*1,25)*0,15</t>
  </si>
  <si>
    <t>73</t>
  </si>
  <si>
    <t>273321411</t>
  </si>
  <si>
    <t>Základové desky ze ŽB bez zvýšených nároků na prostředí tř. C 20/25</t>
  </si>
  <si>
    <t>-85432877</t>
  </si>
  <si>
    <t xml:space="preserve">"BR - skok do dálky (základ pro odrazové břevno)"  (1,5*0,4*0,35)</t>
  </si>
  <si>
    <t xml:space="preserve">"OR - vrhačský kruh (základ pro ocelový rám"  (3,1415*1,25*1,25)*0,35   </t>
  </si>
  <si>
    <t xml:space="preserve">"betonová tribuna"  (9,8*3,1)*0,1</t>
  </si>
  <si>
    <t>74</t>
  </si>
  <si>
    <t>273351215</t>
  </si>
  <si>
    <t>Zřízení bednění stěn základových desek</t>
  </si>
  <si>
    <t>-317347961</t>
  </si>
  <si>
    <t xml:space="preserve">"BR - skok do dálky (základ pro odrazové břevno)"  2*(1,5+0,4)*0,5</t>
  </si>
  <si>
    <t xml:space="preserve">"OR - vrhačský kruh (základ pro ocelový rám"  (3,1415*2,5)*0,5   </t>
  </si>
  <si>
    <t xml:space="preserve">"betonová tribuna"  2*(9,8+3,1)*0,3</t>
  </si>
  <si>
    <t>75</t>
  </si>
  <si>
    <t>273351216</t>
  </si>
  <si>
    <t>Odstranění bednění stěn základových desek</t>
  </si>
  <si>
    <t>536223349</t>
  </si>
  <si>
    <t>76</t>
  </si>
  <si>
    <t>273362021</t>
  </si>
  <si>
    <t>Výztuž základových desek svařovanými sítěmi Kari</t>
  </si>
  <si>
    <t>-433353918</t>
  </si>
  <si>
    <t xml:space="preserve">"BR - skok do dálky (základ pro odrazové břevno)"  (1,5*0,4)*0,00732*1,15</t>
  </si>
  <si>
    <t xml:space="preserve">"OR - vrhačský kruh (základ pro ocelový rám"  (3,1415*1,25*1,25)*0,00732*1,15</t>
  </si>
  <si>
    <t xml:space="preserve">"betonová tribuna"  (9,8*3,1)*0,00732*1,15</t>
  </si>
  <si>
    <t>77</t>
  </si>
  <si>
    <t>274322511</t>
  </si>
  <si>
    <t>Základové pasy ze ŽB se zvýšenými nároky na prostředí tř. C 25/30</t>
  </si>
  <si>
    <t>1088579072</t>
  </si>
  <si>
    <t xml:space="preserve">"betonová tribuna"  (2*10,0+3*2,6+1,1)*0,45*0,4+(1,0*0,45*0,9)</t>
  </si>
  <si>
    <t>78</t>
  </si>
  <si>
    <t>279113133</t>
  </si>
  <si>
    <t>Základová zeď tl do 250 mm z tvárnic ztraceného bednění včetně výplně z betonu tř. C 16/20</t>
  </si>
  <si>
    <t>1409208256</t>
  </si>
  <si>
    <t xml:space="preserve">"betonová tribuna"  (2*10,0+3*2,6+1,1)*0,5</t>
  </si>
  <si>
    <t>79</t>
  </si>
  <si>
    <t>279361821</t>
  </si>
  <si>
    <t>Výztuž základových zdí nosných betonářskou ocelí 10 505</t>
  </si>
  <si>
    <t>-153489182</t>
  </si>
  <si>
    <t xml:space="preserve">"betonová tribuna"  (10*(2*10,0+3*2,6+1,1)*0,5)*0,000986*1,1</t>
  </si>
  <si>
    <t>3</t>
  </si>
  <si>
    <t xml:space="preserve"> Svislé a kompletní konstrukce</t>
  </si>
  <si>
    <t>80</t>
  </si>
  <si>
    <t>311275121</t>
  </si>
  <si>
    <t xml:space="preserve">Zdivo nosné tl do 250 mm z tvárnic </t>
  </si>
  <si>
    <t>965429366</t>
  </si>
  <si>
    <t xml:space="preserve">"betonová tribuna"  (3*((3,1*1,25)+(2,3*0,5)+(1,5*0,25)+(0,75*0,25))+(9,3*1,25)+((9,3*2,3)-2*(1,0*2,1))+(1,1*1,25))*0,25</t>
  </si>
  <si>
    <t>81</t>
  </si>
  <si>
    <t>311321773.1</t>
  </si>
  <si>
    <t>Nosná zeď ze ŽB tř. C 20/25 bez výztuže do ztraceného bednění z tvárnic</t>
  </si>
  <si>
    <t>1360593368</t>
  </si>
  <si>
    <t>82</t>
  </si>
  <si>
    <t>311361821</t>
  </si>
  <si>
    <t>Výztuž nosných zdí betonářskou ocelí 10 505</t>
  </si>
  <si>
    <t>157066771</t>
  </si>
  <si>
    <t xml:space="preserve">"betonová tribuna"  10*(3*((3,1*1,25)+(2,3*0,5)+(1,5*0,25)+(0,75*0,25))+(9,3*1,25)+((9,3*2,3)-2*(1,0*2,1))+(1,1*1,25))*0,000986*1,1</t>
  </si>
  <si>
    <t>83</t>
  </si>
  <si>
    <t>317321411</t>
  </si>
  <si>
    <t>Překlad ze ŽB tř. C 25/30</t>
  </si>
  <si>
    <t>-154045500</t>
  </si>
  <si>
    <t xml:space="preserve">"betonová tribuna"  2*(1,4*0,25*0,25)</t>
  </si>
  <si>
    <t>84</t>
  </si>
  <si>
    <t>33812111.1R</t>
  </si>
  <si>
    <t>Osazování "podhrabových" ŽB plotových desek na ocelové sloupky</t>
  </si>
  <si>
    <t>1038877151</t>
  </si>
  <si>
    <t xml:space="preserve">"3D pletivo"  26,0</t>
  </si>
  <si>
    <t>85</t>
  </si>
  <si>
    <t>592331150</t>
  </si>
  <si>
    <t>deska plotová KZD barevná 250x5x38 cm</t>
  </si>
  <si>
    <t>-111770416</t>
  </si>
  <si>
    <t>86</t>
  </si>
  <si>
    <t>338171113</t>
  </si>
  <si>
    <t>Osazování sloupků a vzpěr plotových ocelových v 2,00 m se zabetonováním pro ploty v provedení tzv. 3D s "podhrabovými" deskami</t>
  </si>
  <si>
    <t>1205605187</t>
  </si>
  <si>
    <t xml:space="preserve">"3D pletivo"  26+1</t>
  </si>
  <si>
    <t>87</t>
  </si>
  <si>
    <t>553422550</t>
  </si>
  <si>
    <t>sloupek plotový průběžný pozinkovaný a komaxitový 3000/38x1,5 mm pro ploty v provedení tzv. 3D - více viz PD</t>
  </si>
  <si>
    <t>-1254842027</t>
  </si>
  <si>
    <t>88</t>
  </si>
  <si>
    <t>33878712.R1</t>
  </si>
  <si>
    <t>Osazování ocelových madel na fošnové mantinely</t>
  </si>
  <si>
    <t>-437803974</t>
  </si>
  <si>
    <t xml:space="preserve">"multufunkční hřiště"  2*(24,0+30,0)*2,0</t>
  </si>
  <si>
    <t>89</t>
  </si>
  <si>
    <t>1301043.1r</t>
  </si>
  <si>
    <t>madlo - ohýbaný plech (oblé hrany) žárově zinkováno+nátěr - více viz PD</t>
  </si>
  <si>
    <t>-984960861</t>
  </si>
  <si>
    <t>90</t>
  </si>
  <si>
    <t>34840113. R</t>
  </si>
  <si>
    <t>Osazení oplocení ze strojového pletiva rámového svařovaného výšky do 2,0 m do 15° sklonu svahu</t>
  </si>
  <si>
    <t>45396973</t>
  </si>
  <si>
    <t xml:space="preserve">"3D pletivo"  65,0</t>
  </si>
  <si>
    <t>91</t>
  </si>
  <si>
    <t>31327503. r</t>
  </si>
  <si>
    <t>pletivo drátěné svařované tzv. 3D v. 1800mm</t>
  </si>
  <si>
    <t>-1176608437</t>
  </si>
  <si>
    <t>92</t>
  </si>
  <si>
    <t>33817112.R1</t>
  </si>
  <si>
    <t>OS Osazování sloupků a vzpěr plotových ocelových v přes 3,00 do 6,00 m se zabetonováním</t>
  </si>
  <si>
    <t>1272255389</t>
  </si>
  <si>
    <t>93</t>
  </si>
  <si>
    <t>553422570.1r</t>
  </si>
  <si>
    <t xml:space="preserve">OS sloupek plotový průběžný pozinkovaný a komaxitový 4800/70x6 mm  - více viz PD</t>
  </si>
  <si>
    <t>1105040040</t>
  </si>
  <si>
    <t xml:space="preserve">"multifunkční hřiště"  32</t>
  </si>
  <si>
    <t>94</t>
  </si>
  <si>
    <t>553422650.2r</t>
  </si>
  <si>
    <t xml:space="preserve">OS sloupek plotový koncový pozinkovaný a komaxitový 4800/70x6 mm  - více viz PD</t>
  </si>
  <si>
    <t>925967710</t>
  </si>
  <si>
    <t xml:space="preserve">"multifunkční hřiště"  4</t>
  </si>
  <si>
    <t>95</t>
  </si>
  <si>
    <t>553422570.3r</t>
  </si>
  <si>
    <t xml:space="preserve">OS sloupek plotový průběžný pozinkovaný a komaxitový 3800/114x5 mm  - více viz PD</t>
  </si>
  <si>
    <t>1120206502</t>
  </si>
  <si>
    <t xml:space="preserve">"fotbalové hřiště"  2*4</t>
  </si>
  <si>
    <t>96</t>
  </si>
  <si>
    <t>553422570.4r</t>
  </si>
  <si>
    <t xml:space="preserve">OS sloupek plotový průběžný pozinkovaný a komaxitový 6000/114x5 mm  - více viz PD</t>
  </si>
  <si>
    <t>-363060930</t>
  </si>
  <si>
    <t xml:space="preserve">"fotbalové hřiště"  2*5</t>
  </si>
  <si>
    <t>97</t>
  </si>
  <si>
    <t>553422750.1r</t>
  </si>
  <si>
    <t xml:space="preserve">OS vzpěra plotová 70x5 mm včetně krytky s uchem, 4000 mm  - více viz PD</t>
  </si>
  <si>
    <t>-1504092747</t>
  </si>
  <si>
    <t xml:space="preserve">"multifunkční hřiště"  2*10</t>
  </si>
  <si>
    <t>98</t>
  </si>
  <si>
    <t>553423210.r</t>
  </si>
  <si>
    <t xml:space="preserve">branka vchodová kovová dvoukřídlová 3000x2500 mm - žárově zinkováno+syntetický nátěr  - více viz PD</t>
  </si>
  <si>
    <t>1247003007</t>
  </si>
  <si>
    <t xml:space="preserve">"multifunkční hřiště"  1</t>
  </si>
  <si>
    <t>99</t>
  </si>
  <si>
    <t>3484011.1r</t>
  </si>
  <si>
    <t>PR Osazení oplocení z polyetylénové sítě s napínacími lany výšky do 2,0 m do 15° sklonu svahu</t>
  </si>
  <si>
    <t>-1573859932</t>
  </si>
  <si>
    <t xml:space="preserve">"fotbalové hřiště"  2*((6,0*3,0*2)+(12,0*5,0))</t>
  </si>
  <si>
    <t xml:space="preserve">"multufunkční hřiště"  2*(24,0+30,0)*3,0</t>
  </si>
  <si>
    <t>709212. 1r</t>
  </si>
  <si>
    <t>PR polyetylénová síť ochranná pro sportovní oplocení oka 45x45mm, tl. pletiva 3mm (požadavek splnění normy zachycení hlavy a krku) - více viz PD</t>
  </si>
  <si>
    <t>-1803983943</t>
  </si>
  <si>
    <t>101</t>
  </si>
  <si>
    <t>3683011.1R</t>
  </si>
  <si>
    <t xml:space="preserve">MA Osazení dřevěných mantinelů na plotové sloupky </t>
  </si>
  <si>
    <t>934176625</t>
  </si>
  <si>
    <t xml:space="preserve">"multifunkční hřiště"  2*(24,0+30,0)</t>
  </si>
  <si>
    <t>102</t>
  </si>
  <si>
    <t>6051113. 1r</t>
  </si>
  <si>
    <t>MA dřevěné mantinely 3000x1000x50mm (fošny středové šířky přes 220 mm délky 2 - 5 m) - tlakově impregnováno - více viz PD</t>
  </si>
  <si>
    <t>672556627</t>
  </si>
  <si>
    <t xml:space="preserve"> Vodorovné konstrukce</t>
  </si>
  <si>
    <t>103</t>
  </si>
  <si>
    <t>4303210.1R</t>
  </si>
  <si>
    <t>Montáž prefabrikovaných dílců, panelů a schodišťových ramen a stupňů hmotnosti do 3 t</t>
  </si>
  <si>
    <t>-2117987587</t>
  </si>
  <si>
    <t xml:space="preserve">"prefabrikovaný žb. tribunový prvek"  (2*3,0)</t>
  </si>
  <si>
    <t xml:space="preserve">"prefabrikovaný žb. vyrovnávací stupeň"  (2*3,0)</t>
  </si>
  <si>
    <t xml:space="preserve">"prefabrikované žb. schodiště"  1</t>
  </si>
  <si>
    <t>104</t>
  </si>
  <si>
    <t>5937219.01r</t>
  </si>
  <si>
    <t>3 železobetonový tribunový prvek ve tvaru L dl. 5000mm, š. 900mm a v. 360mm - vyztužený beton C30/37 - více viz PD</t>
  </si>
  <si>
    <t>1264152496</t>
  </si>
  <si>
    <t>(2*3,0)</t>
  </si>
  <si>
    <t>105</t>
  </si>
  <si>
    <t>5937219.02r</t>
  </si>
  <si>
    <t>5 vyrovnávací schodišťové stupně tribuny 400x600x180mm - více viz PD</t>
  </si>
  <si>
    <t>1733390380</t>
  </si>
  <si>
    <t>106</t>
  </si>
  <si>
    <t>5937219.03R</t>
  </si>
  <si>
    <t>7 rameno schodišťové prefabrikované š. 1050mm, sch. stupně 7x180/270mm se sch. podestou - více viz PD</t>
  </si>
  <si>
    <t>525666708</t>
  </si>
  <si>
    <t>107</t>
  </si>
  <si>
    <t>462512270</t>
  </si>
  <si>
    <t>Zához z lomového kamene s proštěrkováním z terénu hmotnost do 200 kg</t>
  </si>
  <si>
    <t>826659343</t>
  </si>
  <si>
    <t xml:space="preserve">"zpevnění dna suchého poldru"  3,1415*(4,5*4,5)*0,3</t>
  </si>
  <si>
    <t>108</t>
  </si>
  <si>
    <t>463212111</t>
  </si>
  <si>
    <t>Rovnanina z lomového kamene upraveného s vyklínováním spár úlomky kamene</t>
  </si>
  <si>
    <t>-836407418</t>
  </si>
  <si>
    <t xml:space="preserve">"zpevněné stěny suchého poldru"  (27,0+37,0)/2*3,25*0,3</t>
  </si>
  <si>
    <t>109</t>
  </si>
  <si>
    <t>463212191</t>
  </si>
  <si>
    <t>Příplatek za vypracováni líce rovnaniny</t>
  </si>
  <si>
    <t>190308252</t>
  </si>
  <si>
    <t xml:space="preserve">"zpevněné stěny suchého poldru"  (27,0+37,0)/2*3,25</t>
  </si>
  <si>
    <t>5</t>
  </si>
  <si>
    <t xml:space="preserve"> Komunikace pozemní</t>
  </si>
  <si>
    <t>110</t>
  </si>
  <si>
    <t>561081111</t>
  </si>
  <si>
    <t>Zřízení podkladu ze zeminy upravené vápnem, cementem, směsnými pojivy tl 500 mm plochy do 1000 m2</t>
  </si>
  <si>
    <t>1693476055</t>
  </si>
  <si>
    <t>(121,0*46,0)</t>
  </si>
  <si>
    <t>111</t>
  </si>
  <si>
    <t>585301700</t>
  </si>
  <si>
    <t>vápno nehašené standardní</t>
  </si>
  <si>
    <t>1657591254</t>
  </si>
  <si>
    <t>112</t>
  </si>
  <si>
    <t>56472211.1R</t>
  </si>
  <si>
    <t>Podklad nebo kryt z vibrovaného štěrku VŠ tl 40 mm - drcené kamenivo fr. 0/32 - polyuretanový sportovní povrch</t>
  </si>
  <si>
    <t>-1273814460</t>
  </si>
  <si>
    <t>113</t>
  </si>
  <si>
    <t>564751115</t>
  </si>
  <si>
    <t>Podklad z kameniva hrubého drceného vel. 32-63 mm tl 190 mm - umělý trávník</t>
  </si>
  <si>
    <t>-269412899</t>
  </si>
  <si>
    <t>1520,0</t>
  </si>
  <si>
    <t>114</t>
  </si>
  <si>
    <t>564762112-1R</t>
  </si>
  <si>
    <t>Podklad z vibrovaného štěrku VŠ tl 210 mm - drcené kamenivo fr. 16/32 - polyuretanový sportovní povrch</t>
  </si>
  <si>
    <t>-1657662997</t>
  </si>
  <si>
    <t>115</t>
  </si>
  <si>
    <t>564801111</t>
  </si>
  <si>
    <t>Podklad ze štěrkodrtě ŠD tl 30 mm - fr. 4/8 - umělý trávník</t>
  </si>
  <si>
    <t>-1897840890</t>
  </si>
  <si>
    <t>1525</t>
  </si>
  <si>
    <t>116</t>
  </si>
  <si>
    <t>564801111.R</t>
  </si>
  <si>
    <t>Podklad ze štěrkodrtě ŠD tl 30 mm - frakce 0/4, hutněno na hodnotu min. 45 MPa) - umělý trávník</t>
  </si>
  <si>
    <t>429877817</t>
  </si>
  <si>
    <t>1525,0</t>
  </si>
  <si>
    <t>117</t>
  </si>
  <si>
    <t>564811111</t>
  </si>
  <si>
    <t>Podklad ze štěrkodrtě ŠD tl 50 mm - drcené kamenivo fr. 8/16 - umělý trávník</t>
  </si>
  <si>
    <t>-2118707974</t>
  </si>
  <si>
    <t>118</t>
  </si>
  <si>
    <t>564851111</t>
  </si>
  <si>
    <t>Podklad ze štěrkodrtě ŠD fr. 8/16 tl 150 mm - chodníkové povrchy</t>
  </si>
  <si>
    <t>525176913</t>
  </si>
  <si>
    <t xml:space="preserve">"chodník"  (((29,85*1,28)+(10,0*1,62)+(15,0*2,38)+(56,715*1,2))+((10,0*0,5)+(5,64*1,0))+(1,15*4,15)+(9,8*1,05)+(3,0*0,92))</t>
  </si>
  <si>
    <t>119</t>
  </si>
  <si>
    <t>565191111.R</t>
  </si>
  <si>
    <t>Podklad ploch pro tělovýchovu z asfaltového koberce - vodopropustný asfaltový koberec AKDS(J) tl. 30mm - polyuretanový sportovní povrch</t>
  </si>
  <si>
    <t>1986975768</t>
  </si>
  <si>
    <t>120</t>
  </si>
  <si>
    <t>565191112.R</t>
  </si>
  <si>
    <t>Podklad ploch pro tělovýchovu z asfaltového koberce - vodopropustný asfaltový koberec AKDH(S) tl. 50mm - polyuretanový sportovní povrch</t>
  </si>
  <si>
    <t>1669494715</t>
  </si>
  <si>
    <t>121</t>
  </si>
  <si>
    <t>5792111. 1R</t>
  </si>
  <si>
    <t>TR Umělý trávník 3. generace, výška vlákna 40mm s kombinovaným vsypem křemičitým pískem a SBR granulát pro fotbalová hřiště - více viz PD</t>
  </si>
  <si>
    <t>-1140844837</t>
  </si>
  <si>
    <t>1525,00</t>
  </si>
  <si>
    <t>122</t>
  </si>
  <si>
    <t>579221210.1R</t>
  </si>
  <si>
    <t>BO Polyuretanový sportovní povrch 1-vrstvý tl 13 mm z barevného granulátu typ SBR fr. 1-4mm a polyuretanového pojiva s porézní vrstvou a s impregnací na asfalt do 300 m2</t>
  </si>
  <si>
    <t>-524327781</t>
  </si>
  <si>
    <t>123</t>
  </si>
  <si>
    <t>579221210.2R</t>
  </si>
  <si>
    <t>MH Polyuretanový sportovní povrch 1-vrstvý tl 13 mm, povrch z barevného granulátu typ EPDM fr. 1-4mm a polyuretanového pojiva s porézní vrstvou a s impregnací na asfalt do 300 m2</t>
  </si>
  <si>
    <t>-366907856</t>
  </si>
  <si>
    <t>124</t>
  </si>
  <si>
    <t>579291111.R</t>
  </si>
  <si>
    <t>Lajnování venkovních sportovních povrchů z polyuretanu elastickým lakem v různé barevnosti</t>
  </si>
  <si>
    <t>-1855797721</t>
  </si>
  <si>
    <t xml:space="preserve">"běžecká dráha"  2*(2*(3,1415*37,22)/2+(2*50,0))+(50,0+11,25+15,75+22,5+25,5)</t>
  </si>
  <si>
    <t xml:space="preserve">"multifunkční hřiště"  (3*15,0+2*28,5+58,5++11,8)+(2*(3*18,0+2*9,0))</t>
  </si>
  <si>
    <t>125</t>
  </si>
  <si>
    <t>596211110</t>
  </si>
  <si>
    <t>Kladení zámkové dlažby komunikací pro pěší tl 60 mm skupiny A pl do 50 m2</t>
  </si>
  <si>
    <t>1979208940</t>
  </si>
  <si>
    <t>126</t>
  </si>
  <si>
    <t>592451100</t>
  </si>
  <si>
    <t>dlažba skladebná HBB 20x10x6 cm přírodní</t>
  </si>
  <si>
    <t>563084691</t>
  </si>
  <si>
    <t>6</t>
  </si>
  <si>
    <t xml:space="preserve"> Úpravy povrchů, podlahy a osazování výplní</t>
  </si>
  <si>
    <t>127</t>
  </si>
  <si>
    <t>632451446</t>
  </si>
  <si>
    <t>Potěr pískocementový tl do 40 mm tř. C 25 běžný</t>
  </si>
  <si>
    <t>-1662896184</t>
  </si>
  <si>
    <t xml:space="preserve">"betonová tribuna"  2*(4,525*2,6)</t>
  </si>
  <si>
    <t>128</t>
  </si>
  <si>
    <t>644941111</t>
  </si>
  <si>
    <t>Osazování ventilačních mřížek velikosti do 150 x 150 mm</t>
  </si>
  <si>
    <t>1997403532</t>
  </si>
  <si>
    <t xml:space="preserve">"betonová tribuna"  (2*4,0)</t>
  </si>
  <si>
    <t>129</t>
  </si>
  <si>
    <t>553414210</t>
  </si>
  <si>
    <t>průvětrník bez klapek se sítí 15x30 cm</t>
  </si>
  <si>
    <t>903470744</t>
  </si>
  <si>
    <t xml:space="preserve"> Ostatní konstrukce a práce, bourání</t>
  </si>
  <si>
    <t>130</t>
  </si>
  <si>
    <t>9 001 R1</t>
  </si>
  <si>
    <t xml:space="preserve">BR Sportovní vybavení - D+MTŽ rámu pro osazení břevna pro skok do dálky 122x34x10cm (ocelový s žárovým zinkováním) </t>
  </si>
  <si>
    <t>119902102</t>
  </si>
  <si>
    <t>131</t>
  </si>
  <si>
    <t>9 001 R2</t>
  </si>
  <si>
    <t xml:space="preserve">BR Sportovní vybavení - D+MTŽ odrazového břevna pro skok do dálky pro rám122x34x10cm (speciální vodovzdorná lakovaná multuplexová překližka)   </t>
  </si>
  <si>
    <t>-1777078951</t>
  </si>
  <si>
    <t>132</t>
  </si>
  <si>
    <t>9 002 R1</t>
  </si>
  <si>
    <t xml:space="preserve">OR Sportovní vybavení - D+MTŽ ocelový vrhačský kruh D 213,5cm v. 5cm včetně 2 dílného rámu D 213,5cm v. 7cm se ztužením (žárově zinkováno) - více viz PD  </t>
  </si>
  <si>
    <t>994108978</t>
  </si>
  <si>
    <t>133</t>
  </si>
  <si>
    <t>9 002 R2</t>
  </si>
  <si>
    <t xml:space="preserve">OR Sportovní vybavení - D+MTŽ zarážecího břevna pro vrh koulí z vodovzdorné překližky  dl. 114-116cm, š. 30cm, v. 9,8-10,2cm - více viz PD  </t>
  </si>
  <si>
    <t>-120712614</t>
  </si>
  <si>
    <t>134</t>
  </si>
  <si>
    <t>9 003 R1</t>
  </si>
  <si>
    <t>DS Sportovní vybavení - výplň doskočiště skoku do dálky pískem křemičitým</t>
  </si>
  <si>
    <t>964905745</t>
  </si>
  <si>
    <t xml:space="preserve">"DS doskočiště"  (10,0*2,74*0,6)</t>
  </si>
  <si>
    <t>135</t>
  </si>
  <si>
    <t>581544210.r</t>
  </si>
  <si>
    <t>DS křemičitý písek pro sportovní účely s vel. středního zrna (d50) 0,31mm a obsahem SiO2 min. 99% bez organických příměsí - více viz PD</t>
  </si>
  <si>
    <t>-1319991063</t>
  </si>
  <si>
    <t>137</t>
  </si>
  <si>
    <t>9 005 R1</t>
  </si>
  <si>
    <t>GK - Sportovní vybavení - D+MTŽ fotbalové branky pro malá hřiště tzv. "JUNIOR" 350x200cm včetně sítě a kotvení</t>
  </si>
  <si>
    <t>939477168</t>
  </si>
  <si>
    <t>145</t>
  </si>
  <si>
    <t>9 010 R1</t>
  </si>
  <si>
    <t>BA - Sportovní vybavení - D+MTŽ kompletní set pro basketbal - venkovní prostředí (ocelová příhradová nosná kce v. 240cm, otočná basket. odrazová deska, basketbalový koš s rámem) - více viz PD</t>
  </si>
  <si>
    <t>324374116</t>
  </si>
  <si>
    <t>146</t>
  </si>
  <si>
    <t>9 010 R2</t>
  </si>
  <si>
    <t>BA - Sportovní vybavení - D+MTŽ základu a kotvení pro nosnou část ocelové příhradové nosné kce basketbalového koše - více viz PD</t>
  </si>
  <si>
    <t>362966540</t>
  </si>
  <si>
    <t>147</t>
  </si>
  <si>
    <t>9 011 R1</t>
  </si>
  <si>
    <t>PO D+MTŽ pouzdro D 106mm se zátkou pro tenisové, volejbalové a nohejbalové sloupky sítí pro venkovní prostředí - žárově zinkováno - více viz PD</t>
  </si>
  <si>
    <t>855302030</t>
  </si>
  <si>
    <t xml:space="preserve">"tenis"  2</t>
  </si>
  <si>
    <t xml:space="preserve">"volejbal/nohejbal"  2*2</t>
  </si>
  <si>
    <t>148</t>
  </si>
  <si>
    <t>9 012 R</t>
  </si>
  <si>
    <t>PO D+MTŽ základové patky 450x450x950/750mm pro pouzdro D 106mm pro tenisové, volejbalové a nohejbalové sloupky sítí pro venkovní prostředí - více viz PD</t>
  </si>
  <si>
    <t>-1698871927</t>
  </si>
  <si>
    <t>149</t>
  </si>
  <si>
    <t>916232111</t>
  </si>
  <si>
    <t>BO Obruba ploch pro tělovýchovu z obrubníků betonových</t>
  </si>
  <si>
    <t>-1733200031</t>
  </si>
  <si>
    <t xml:space="preserve">"atletické sportovní povrchy, chodníky"  662,5</t>
  </si>
  <si>
    <t>150</t>
  </si>
  <si>
    <t>592174100</t>
  </si>
  <si>
    <t>obrubník betonový chodníkový 100/10/25 II nat 100x10x25 cm</t>
  </si>
  <si>
    <t>-625381035</t>
  </si>
  <si>
    <t>151</t>
  </si>
  <si>
    <t>916232121</t>
  </si>
  <si>
    <t>Obruba ploch pro tělovýchovu z obrubníků s pouzdry pro oplocení</t>
  </si>
  <si>
    <t>-932126316</t>
  </si>
  <si>
    <t xml:space="preserve">"fotbalové hřiště - výsek za brankami"  2*(8*3,0)</t>
  </si>
  <si>
    <t>152</t>
  </si>
  <si>
    <t>-194485338</t>
  </si>
  <si>
    <t>153</t>
  </si>
  <si>
    <t>9163712.1R</t>
  </si>
  <si>
    <t>GK Osazení gumového krytu pro betonový zapuštěný obrubník celoplošným lepením</t>
  </si>
  <si>
    <t>-1751015359</t>
  </si>
  <si>
    <t>26,0</t>
  </si>
  <si>
    <t>154</t>
  </si>
  <si>
    <t>2724517.1r</t>
  </si>
  <si>
    <t xml:space="preserve">GK gumový kryt 100x10x3cm pro betonový zapuštěný obrubník </t>
  </si>
  <si>
    <t>166833993</t>
  </si>
  <si>
    <t>155</t>
  </si>
  <si>
    <t>961044111</t>
  </si>
  <si>
    <t>Bourání základů z betonu prostého</t>
  </si>
  <si>
    <t>-816858993</t>
  </si>
  <si>
    <t xml:space="preserve">"pískoviště - předpoklad"  2*(3,15+6,0-2*0,3)*0,3*0,6</t>
  </si>
  <si>
    <t>156</t>
  </si>
  <si>
    <t>962022390</t>
  </si>
  <si>
    <t>Bourání zdiva nadzákladového kamenného na MV nebo MVC do 1 m3</t>
  </si>
  <si>
    <t>22982711</t>
  </si>
  <si>
    <t xml:space="preserve">"pískoviště"  2*(3,15+6,0-2*0,3)*0,3*0,3</t>
  </si>
  <si>
    <t>157</t>
  </si>
  <si>
    <t>966049831</t>
  </si>
  <si>
    <t>Rozebrání prefabrikovaných plotových desek betonových</t>
  </si>
  <si>
    <t>1510481443</t>
  </si>
  <si>
    <t>(29,5+9,0+20,5+13,1)</t>
  </si>
  <si>
    <t>158</t>
  </si>
  <si>
    <t>9660717. 1R</t>
  </si>
  <si>
    <t>Bourání fotbalových branek kotvených do betonových patek</t>
  </si>
  <si>
    <t>-1280240955</t>
  </si>
  <si>
    <t>159</t>
  </si>
  <si>
    <t>966071711</t>
  </si>
  <si>
    <t>Bourání sloupků a vzpěr plotových ocelových do 2,5 m zabetonovaných</t>
  </si>
  <si>
    <t>1154724921</t>
  </si>
  <si>
    <t>160</t>
  </si>
  <si>
    <t>966071822</t>
  </si>
  <si>
    <t>Rozebrání drátěného pletiva se čtvercovými oky výšky do 2,0 m</t>
  </si>
  <si>
    <t>329982403</t>
  </si>
  <si>
    <t>(9,0+20,5+13,1)</t>
  </si>
  <si>
    <t>161</t>
  </si>
  <si>
    <t>966072811</t>
  </si>
  <si>
    <t>Rozebrání rámového oplocení na ocelové sloupky výšky do 2m</t>
  </si>
  <si>
    <t>-1992699859</t>
  </si>
  <si>
    <t>162</t>
  </si>
  <si>
    <t>966073810</t>
  </si>
  <si>
    <t>Rozebrání vrat a vrátek k oplocení plochy do 2 m2</t>
  </si>
  <si>
    <t>-142764509</t>
  </si>
  <si>
    <t>997</t>
  </si>
  <si>
    <t xml:space="preserve"> Přesun sutě</t>
  </si>
  <si>
    <t>163</t>
  </si>
  <si>
    <t>997002511</t>
  </si>
  <si>
    <t>Vodorovné přemístění suti a vybouraných hmot bez naložení ale se složením a urovnáním do 1 km</t>
  </si>
  <si>
    <t>397537068</t>
  </si>
  <si>
    <t>164</t>
  </si>
  <si>
    <t>997002519</t>
  </si>
  <si>
    <t>Příplatek ZKD 1 km přemístění suti a vybouraných hmot</t>
  </si>
  <si>
    <t>1386134106</t>
  </si>
  <si>
    <t>165</t>
  </si>
  <si>
    <t>997002611</t>
  </si>
  <si>
    <t>Nakládání suti a vybouraných hmot</t>
  </si>
  <si>
    <t>2031573709</t>
  </si>
  <si>
    <t>166</t>
  </si>
  <si>
    <t>997013801</t>
  </si>
  <si>
    <t>Poplatek za uložení stavebního betonového odpadu na skládce (skládkovné)</t>
  </si>
  <si>
    <t>1192060056</t>
  </si>
  <si>
    <t>214,663</t>
  </si>
  <si>
    <t>167</t>
  </si>
  <si>
    <t>997013803</t>
  </si>
  <si>
    <t>Poplatek za uložení stavebního odpadu z keramických materiálů na skládce (skládkovné)</t>
  </si>
  <si>
    <t>-1935096334</t>
  </si>
  <si>
    <t>113,5</t>
  </si>
  <si>
    <t>168</t>
  </si>
  <si>
    <t>99701381.R</t>
  </si>
  <si>
    <t>Poplatek za uložení stavebního odpadu z živice a ze škváry na skládce (skládkovné)</t>
  </si>
  <si>
    <t>-334978228</t>
  </si>
  <si>
    <t>195,0</t>
  </si>
  <si>
    <t>998</t>
  </si>
  <si>
    <t xml:space="preserve"> Přesun hmot</t>
  </si>
  <si>
    <t>169</t>
  </si>
  <si>
    <t>998222012</t>
  </si>
  <si>
    <t>Přesun hmot pro tělovýchovné plochy</t>
  </si>
  <si>
    <t>361152300</t>
  </si>
  <si>
    <t>172</t>
  </si>
  <si>
    <t>998232111</t>
  </si>
  <si>
    <t>Přesun hmot pro oplocení zděné z cihel nebo tvárnic v do 10 m</t>
  </si>
  <si>
    <t>-704267056</t>
  </si>
  <si>
    <t>PSV</t>
  </si>
  <si>
    <t xml:space="preserve"> Práce a dodávky PSV</t>
  </si>
  <si>
    <t>712</t>
  </si>
  <si>
    <t xml:space="preserve"> Povlakové krytiny</t>
  </si>
  <si>
    <t>181</t>
  </si>
  <si>
    <t>712300832</t>
  </si>
  <si>
    <t>Odstranění povlakové krytiny střech do 10° dvouvrstvé</t>
  </si>
  <si>
    <t>16</t>
  </si>
  <si>
    <t>-346403940</t>
  </si>
  <si>
    <t xml:space="preserve">"odstranění dřevěné pergoly"  4*(4,0*1,8)/2</t>
  </si>
  <si>
    <t>748</t>
  </si>
  <si>
    <t xml:space="preserve"> Elektromontáže</t>
  </si>
  <si>
    <t>182</t>
  </si>
  <si>
    <t>748 001</t>
  </si>
  <si>
    <t xml:space="preserve">Elektroinstalace - viz samostatný  a rozpočet</t>
  </si>
  <si>
    <t>276307909</t>
  </si>
  <si>
    <t>762</t>
  </si>
  <si>
    <t xml:space="preserve"> Konstrukce tesařské</t>
  </si>
  <si>
    <t>183</t>
  </si>
  <si>
    <t>762 001 R</t>
  </si>
  <si>
    <t>Přemístění stávající pergoly včetně uskladnění na pozemku školy propozdější znovuosazení na náhradní místo</t>
  </si>
  <si>
    <t>-531860264</t>
  </si>
  <si>
    <t>184</t>
  </si>
  <si>
    <t>762331811</t>
  </si>
  <si>
    <t>Demontáž vázaných kcí krovů z hranolů průřezové plochy do 120 cm2</t>
  </si>
  <si>
    <t>231740955</t>
  </si>
  <si>
    <t xml:space="preserve">"odstranění dřevěné pergoly"  (4*(2*4,0+2*2,0)+(4*2,3)+2*(4*1,2)+(4*4,0)+(4*4,5))</t>
  </si>
  <si>
    <t>185</t>
  </si>
  <si>
    <t>762341811</t>
  </si>
  <si>
    <t>Demontáž bednění střech z prken</t>
  </si>
  <si>
    <t>1016034724</t>
  </si>
  <si>
    <t>766</t>
  </si>
  <si>
    <t xml:space="preserve"> Konstrukce truhlářské</t>
  </si>
  <si>
    <t>186</t>
  </si>
  <si>
    <t>766221811.1R</t>
  </si>
  <si>
    <t>Demontáž celodřevěného sedáku dětských pískovišť</t>
  </si>
  <si>
    <t>1347589077</t>
  </si>
  <si>
    <t xml:space="preserve">"pískoviště"  2*(3,15+6,0-2*0,3)*0,3</t>
  </si>
  <si>
    <t>187</t>
  </si>
  <si>
    <t>7664921.1R</t>
  </si>
  <si>
    <t>Montáž dřevěných sedáků z latí pro sportovní tribuny</t>
  </si>
  <si>
    <t>-767435602</t>
  </si>
  <si>
    <t xml:space="preserve">"betonová tribuna"  (8,8+2*7,8)*0,4</t>
  </si>
  <si>
    <t>188</t>
  </si>
  <si>
    <t>6062701.1r</t>
  </si>
  <si>
    <t>3 dřevěné sedáky z latí z tvrdého dřeva - silnovrstvý lazurový nátěr</t>
  </si>
  <si>
    <t>32</t>
  </si>
  <si>
    <t>1086784993</t>
  </si>
  <si>
    <t>767</t>
  </si>
  <si>
    <t xml:space="preserve"> Konstrukce zámečnické</t>
  </si>
  <si>
    <t>189</t>
  </si>
  <si>
    <t>767161217</t>
  </si>
  <si>
    <t>Montáž zábradlí rovného z profilové oceli do zdi do hmotnosti 45 kg</t>
  </si>
  <si>
    <t>1378708651</t>
  </si>
  <si>
    <t xml:space="preserve">"betonová tribuna"  (10,0+11,05+2*0,95)</t>
  </si>
  <si>
    <t>190</t>
  </si>
  <si>
    <t>1541108.1r</t>
  </si>
  <si>
    <t>zábradlí rovné v. 1100mm - žárově zinkováno - více viz PD</t>
  </si>
  <si>
    <t>1546112634</t>
  </si>
  <si>
    <t>19,937*22,95*1,05/1000</t>
  </si>
  <si>
    <t>191</t>
  </si>
  <si>
    <t>767220430</t>
  </si>
  <si>
    <t>Montáž zábradlí schodišťového z profilové oceli do zdí hmotnosti nad 40 kg</t>
  </si>
  <si>
    <t>-1336448625</t>
  </si>
  <si>
    <t xml:space="preserve">"betonová tribuna"  (2,6+2*2,2)</t>
  </si>
  <si>
    <t>192</t>
  </si>
  <si>
    <t>1541108.2r</t>
  </si>
  <si>
    <t>zábradlí schodišťové v. 1100mm - žárově zinkováno - více viz PD</t>
  </si>
  <si>
    <t>-397713145</t>
  </si>
  <si>
    <t>(19,937+6,808)*7,0*1,05/1000</t>
  </si>
  <si>
    <t>193</t>
  </si>
  <si>
    <t>767640111</t>
  </si>
  <si>
    <t>Montáž dveří ocelových vchodových jednokřídlových bez nadsvětlíku</t>
  </si>
  <si>
    <t>-1362458726</t>
  </si>
  <si>
    <t>194</t>
  </si>
  <si>
    <t>5534090.1r</t>
  </si>
  <si>
    <t>dveře ocelové rámové jednokřídlé 90 x 197 cm P/L výplň tahokov - žárově zinkováno - více viz PD</t>
  </si>
  <si>
    <t>169257070</t>
  </si>
  <si>
    <t>783</t>
  </si>
  <si>
    <t xml:space="preserve"> Dokončovací práce - nátěry</t>
  </si>
  <si>
    <t>195</t>
  </si>
  <si>
    <t>783823145</t>
  </si>
  <si>
    <t>Penetrační silikonový nátěr lícového zdiva</t>
  </si>
  <si>
    <t>315282285</t>
  </si>
  <si>
    <t xml:space="preserve">"betonová tribuna"  (2*((3,1*1,25)+(2,3*0,5)+(1,5*0,25)+(0,75*0,25))+(9,3*1,25)+((9,3*2,3)-2*(1,0*2,1))+2*(1,1*1,25))</t>
  </si>
  <si>
    <t>196</t>
  </si>
  <si>
    <t>783827525</t>
  </si>
  <si>
    <t>Krycí dvojnásobný silikonový nátěr hrubých betonových povrchů nebo hrubých omítek</t>
  </si>
  <si>
    <t>1648437736</t>
  </si>
  <si>
    <t>197</t>
  </si>
  <si>
    <t>783827529</t>
  </si>
  <si>
    <t>Příplatek k cenám dvojnásobného nátěru hrubých betonů, hrubých omítek za biocidní přísadu</t>
  </si>
  <si>
    <t>-1399225947</t>
  </si>
  <si>
    <t>198</t>
  </si>
  <si>
    <t>7839131.1R</t>
  </si>
  <si>
    <t>Penetrační nátěr hrubých betonových podlah na cementové bázi jako spojovací můstek pro cementové potěry</t>
  </si>
  <si>
    <t>-392006447</t>
  </si>
  <si>
    <t>VRN</t>
  </si>
  <si>
    <t>Vedlejší rozpočtové náklady</t>
  </si>
  <si>
    <t>VRN9</t>
  </si>
  <si>
    <t>Ostatní náklady</t>
  </si>
  <si>
    <t>199</t>
  </si>
  <si>
    <t>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</si>
  <si>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</si>
  <si>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1024</t>
  </si>
  <si>
    <t>59723344</t>
  </si>
  <si>
    <t>205</t>
  </si>
  <si>
    <t>094103106</t>
  </si>
  <si>
    <t xml:space="preserve">VN - Požárně bezpečnostní opatření  - dodávka a montáže materiálů a požárně bezpečnostních zařízení dle požárně bezpečnostního řešení stavby, které nejsou součástí výkazu výměr  -  PHP</t>
  </si>
  <si>
    <t>756552983</t>
  </si>
  <si>
    <t>206</t>
  </si>
  <si>
    <t>094103107</t>
  </si>
  <si>
    <t>VN - Provedení zkoušek materiálů, zařízení a hutnění, komplexní vyzkoušení a zaškolení obsluhy v minimálním rozsahu daným ČSN</t>
  </si>
  <si>
    <t>1153206276</t>
  </si>
  <si>
    <t>209</t>
  </si>
  <si>
    <t>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</si>
  <si>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</si>
  <si>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-1241805604</t>
  </si>
  <si>
    <t>214</t>
  </si>
  <si>
    <t>094103155</t>
  </si>
  <si>
    <t>ON - Pořízení kompletní dokladové části stavby dle podmínek smlouvy o dílo (zejména kontroly, zkoušky, revize, atesty, prohlášení atd. )</t>
  </si>
  <si>
    <t>-913491391</t>
  </si>
  <si>
    <t>215</t>
  </si>
  <si>
    <t>094103156</t>
  </si>
  <si>
    <t>ON - Pořízení projektové dokumentace skutečného provedení stavby DSPS v digitální podobě + 3 paré v tištěné podobě</t>
  </si>
  <si>
    <t>-1238562321</t>
  </si>
  <si>
    <t>225</t>
  </si>
  <si>
    <t>094103159</t>
  </si>
  <si>
    <t>ON - Geodetické práce – vytýčení stavby</t>
  </si>
  <si>
    <t>-1273027197</t>
  </si>
  <si>
    <t>219</t>
  </si>
  <si>
    <t>094103160</t>
  </si>
  <si>
    <t>ON - Geodetické práce – skutečné zaměření stavby</t>
  </si>
  <si>
    <t>2032276993</t>
  </si>
  <si>
    <t>221</t>
  </si>
  <si>
    <t>094103162</t>
  </si>
  <si>
    <t>ON - Provozní řád – zpracování návrhu, projednání a úprava k odsouhlasení</t>
  </si>
  <si>
    <t>1783178857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</si>
</sst>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30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32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34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32</v>
      </c>
      <c r="AL14" s="22"/>
      <c r="AM14" s="22"/>
      <c r="AN14" s="34" t="s">
        <v>34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36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32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32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56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57</v>
      </c>
      <c r="AI60" s="42"/>
      <c r="AJ60" s="42"/>
      <c r="AK60" s="42"/>
      <c r="AL60" s="42"/>
      <c r="AM60" s="64" t="s">
        <v>58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60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57</v>
      </c>
      <c r="AI75" s="42"/>
      <c r="AJ75" s="42"/>
      <c r="AK75" s="42"/>
      <c r="AL75" s="42"/>
      <c r="AM75" s="64" t="s">
        <v>58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211005d1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Revitalizace školního areálu ZŠ Blatenská, HD - SO 01 Sportoviště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Horažďovice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5. 10. 2021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Horažďovice, Mírové nám. 1, Horažďovice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35</v>
      </c>
      <c r="AJ89" s="40"/>
      <c r="AK89" s="40"/>
      <c r="AL89" s="40"/>
      <c r="AM89" s="80" t="str">
        <f>IF(E17="","",E17)</f>
        <v>Jiří Urbánek, Velké nám. 54, Strakonice</v>
      </c>
      <c r="AN89" s="71"/>
      <c r="AO89" s="71"/>
      <c r="AP89" s="71"/>
      <c r="AQ89" s="40"/>
      <c r="AR89" s="44"/>
      <c r="AS89" s="81" t="s">
        <v>62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33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39</v>
      </c>
      <c r="AJ90" s="40"/>
      <c r="AK90" s="40"/>
      <c r="AL90" s="40"/>
      <c r="AM90" s="80" t="str">
        <f>IF(E20="","",E20)</f>
        <v xml:space="preserve">Pavel Matoušek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63</v>
      </c>
      <c r="D92" s="94"/>
      <c r="E92" s="94"/>
      <c r="F92" s="94"/>
      <c r="G92" s="94"/>
      <c r="H92" s="95"/>
      <c r="I92" s="96" t="s">
        <v>64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65</v>
      </c>
      <c r="AH92" s="94"/>
      <c r="AI92" s="94"/>
      <c r="AJ92" s="94"/>
      <c r="AK92" s="94"/>
      <c r="AL92" s="94"/>
      <c r="AM92" s="94"/>
      <c r="AN92" s="96" t="s">
        <v>66</v>
      </c>
      <c r="AO92" s="94"/>
      <c r="AP92" s="98"/>
      <c r="AQ92" s="99" t="s">
        <v>67</v>
      </c>
      <c r="AR92" s="44"/>
      <c r="AS92" s="100" t="s">
        <v>68</v>
      </c>
      <c r="AT92" s="101" t="s">
        <v>69</v>
      </c>
      <c r="AU92" s="101" t="s">
        <v>70</v>
      </c>
      <c r="AV92" s="101" t="s">
        <v>71</v>
      </c>
      <c r="AW92" s="101" t="s">
        <v>72</v>
      </c>
      <c r="AX92" s="101" t="s">
        <v>73</v>
      </c>
      <c r="AY92" s="101" t="s">
        <v>74</v>
      </c>
      <c r="AZ92" s="101" t="s">
        <v>75</v>
      </c>
      <c r="BA92" s="101" t="s">
        <v>76</v>
      </c>
      <c r="BB92" s="101" t="s">
        <v>77</v>
      </c>
      <c r="BC92" s="101" t="s">
        <v>78</v>
      </c>
      <c r="BD92" s="102" t="s">
        <v>79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81</v>
      </c>
      <c r="BT94" s="117" t="s">
        <v>82</v>
      </c>
      <c r="BV94" s="117" t="s">
        <v>83</v>
      </c>
      <c r="BW94" s="117" t="s">
        <v>5</v>
      </c>
      <c r="BX94" s="117" t="s">
        <v>84</v>
      </c>
      <c r="CL94" s="117" t="s">
        <v>1</v>
      </c>
    </row>
    <row r="95" s="7" customFormat="1" ht="24.75" customHeight="1">
      <c r="A95" s="118" t="s">
        <v>85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'211005d1 - Revitalizace š...'!J28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'211005d1 - Revitalizace š...'!P131</f>
        <v>0</v>
      </c>
      <c r="AV95" s="127">
        <f>'211005d1 - Revitalizace š...'!J31</f>
        <v>0</v>
      </c>
      <c r="AW95" s="127">
        <f>'211005d1 - Revitalizace š...'!J32</f>
        <v>0</v>
      </c>
      <c r="AX95" s="127">
        <f>'211005d1 - Revitalizace š...'!J33</f>
        <v>0</v>
      </c>
      <c r="AY95" s="127">
        <f>'211005d1 - Revitalizace š...'!J34</f>
        <v>0</v>
      </c>
      <c r="AZ95" s="127">
        <f>'211005d1 - Revitalizace š...'!F31</f>
        <v>0</v>
      </c>
      <c r="BA95" s="127">
        <f>'211005d1 - Revitalizace š...'!F32</f>
        <v>0</v>
      </c>
      <c r="BB95" s="127">
        <f>'211005d1 - Revitalizace š...'!F33</f>
        <v>0</v>
      </c>
      <c r="BC95" s="127">
        <f>'211005d1 - Revitalizace š...'!F34</f>
        <v>0</v>
      </c>
      <c r="BD95" s="129">
        <f>'211005d1 - Revitalizace š...'!F35</f>
        <v>0</v>
      </c>
      <c r="BE95" s="7"/>
      <c r="BT95" s="130" t="s">
        <v>21</v>
      </c>
      <c r="BU95" s="130" t="s">
        <v>87</v>
      </c>
      <c r="BV95" s="130" t="s">
        <v>83</v>
      </c>
      <c r="BW95" s="130" t="s">
        <v>5</v>
      </c>
      <c r="BX95" s="130" t="s">
        <v>84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WcHw78SB5wZWUyB0ZcOhOhsUuHkDETDepYtplp9m/3txOnbar+/C/4Ny5n3XkRiKELxysS/ybr4ooHNGXjmwQ==" hashValue="kZmma1i/CEXko4uvuZY9z/n4gsJaCECZu9mfCHODotfam3DEyveBZDjoX1i4eBCND+Y/a+zxE/p0iHjlEpetg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1005d1 - Revitalizace 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88</v>
      </c>
    </row>
    <row r="4" hidden="1" s="1" customFormat="1" ht="24.96" customHeight="1">
      <c r="B4" s="20"/>
      <c r="D4" s="133" t="s">
        <v>89</v>
      </c>
      <c r="L4" s="20"/>
      <c r="M4" s="134" t="s">
        <v>10</v>
      </c>
      <c r="AT4" s="17" t="s">
        <v>4</v>
      </c>
    </row>
    <row r="5" hidden="1" s="1" customFormat="1" ht="6.96" customHeight="1">
      <c r="B5" s="20"/>
      <c r="L5" s="20"/>
    </row>
    <row r="6" hidden="1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hidden="1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hidden="1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2" customHeight="1">
      <c r="A9" s="38"/>
      <c r="B9" s="44"/>
      <c r="C9" s="38"/>
      <c r="D9" s="135" t="s">
        <v>19</v>
      </c>
      <c r="E9" s="38"/>
      <c r="F9" s="137" t="s">
        <v>1</v>
      </c>
      <c r="G9" s="38"/>
      <c r="H9" s="38"/>
      <c r="I9" s="135" t="s">
        <v>20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35" t="s">
        <v>22</v>
      </c>
      <c r="E10" s="38"/>
      <c r="F10" s="137" t="s">
        <v>23</v>
      </c>
      <c r="G10" s="38"/>
      <c r="H10" s="38"/>
      <c r="I10" s="135" t="s">
        <v>24</v>
      </c>
      <c r="J10" s="138" t="str">
        <f>'Rekapitulace stavby'!AN8</f>
        <v>5. 10. 2021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5" t="s">
        <v>28</v>
      </c>
      <c r="E12" s="38"/>
      <c r="F12" s="38"/>
      <c r="G12" s="38"/>
      <c r="H12" s="38"/>
      <c r="I12" s="135" t="s">
        <v>29</v>
      </c>
      <c r="J12" s="137" t="s">
        <v>30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8" customHeight="1">
      <c r="A13" s="38"/>
      <c r="B13" s="44"/>
      <c r="C13" s="38"/>
      <c r="D13" s="38"/>
      <c r="E13" s="137" t="s">
        <v>31</v>
      </c>
      <c r="F13" s="38"/>
      <c r="G13" s="38"/>
      <c r="H13" s="38"/>
      <c r="I13" s="135" t="s">
        <v>32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2" customHeight="1">
      <c r="A15" s="38"/>
      <c r="B15" s="44"/>
      <c r="C15" s="38"/>
      <c r="D15" s="135" t="s">
        <v>33</v>
      </c>
      <c r="E15" s="38"/>
      <c r="F15" s="38"/>
      <c r="G15" s="38"/>
      <c r="H15" s="38"/>
      <c r="I15" s="135" t="s">
        <v>29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32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2" customHeight="1">
      <c r="A18" s="38"/>
      <c r="B18" s="44"/>
      <c r="C18" s="38"/>
      <c r="D18" s="135" t="s">
        <v>35</v>
      </c>
      <c r="E18" s="38"/>
      <c r="F18" s="38"/>
      <c r="G18" s="38"/>
      <c r="H18" s="38"/>
      <c r="I18" s="135" t="s">
        <v>29</v>
      </c>
      <c r="J18" s="137" t="s">
        <v>36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8" customHeight="1">
      <c r="A19" s="38"/>
      <c r="B19" s="44"/>
      <c r="C19" s="38"/>
      <c r="D19" s="38"/>
      <c r="E19" s="137" t="s">
        <v>37</v>
      </c>
      <c r="F19" s="38"/>
      <c r="G19" s="38"/>
      <c r="H19" s="38"/>
      <c r="I19" s="135" t="s">
        <v>32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2" customHeight="1">
      <c r="A21" s="38"/>
      <c r="B21" s="44"/>
      <c r="C21" s="38"/>
      <c r="D21" s="135" t="s">
        <v>39</v>
      </c>
      <c r="E21" s="38"/>
      <c r="F21" s="38"/>
      <c r="G21" s="38"/>
      <c r="H21" s="38"/>
      <c r="I21" s="135" t="s">
        <v>29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8" customHeight="1">
      <c r="A22" s="38"/>
      <c r="B22" s="44"/>
      <c r="C22" s="38"/>
      <c r="D22" s="38"/>
      <c r="E22" s="137" t="s">
        <v>40</v>
      </c>
      <c r="F22" s="38"/>
      <c r="G22" s="38"/>
      <c r="H22" s="38"/>
      <c r="I22" s="135" t="s">
        <v>32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2" customHeight="1">
      <c r="A24" s="38"/>
      <c r="B24" s="44"/>
      <c r="C24" s="38"/>
      <c r="D24" s="135" t="s">
        <v>41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hidden="1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25.44" customHeight="1">
      <c r="A28" s="38"/>
      <c r="B28" s="44"/>
      <c r="C28" s="38"/>
      <c r="D28" s="144" t="s">
        <v>42</v>
      </c>
      <c r="E28" s="38"/>
      <c r="F28" s="38"/>
      <c r="G28" s="38"/>
      <c r="H28" s="38"/>
      <c r="I28" s="38"/>
      <c r="J28" s="145">
        <f>ROUND(J131,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14.4" customHeight="1">
      <c r="A30" s="38"/>
      <c r="B30" s="44"/>
      <c r="C30" s="38"/>
      <c r="D30" s="38"/>
      <c r="E30" s="38"/>
      <c r="F30" s="146" t="s">
        <v>44</v>
      </c>
      <c r="G30" s="38"/>
      <c r="H30" s="38"/>
      <c r="I30" s="146" t="s">
        <v>43</v>
      </c>
      <c r="J30" s="146" t="s">
        <v>45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14.4" customHeight="1">
      <c r="A31" s="38"/>
      <c r="B31" s="44"/>
      <c r="C31" s="38"/>
      <c r="D31" s="147" t="s">
        <v>46</v>
      </c>
      <c r="E31" s="135" t="s">
        <v>47</v>
      </c>
      <c r="F31" s="148">
        <f>ROUND((SUM(BE131:BE740)),  2)</f>
        <v>0</v>
      </c>
      <c r="G31" s="38"/>
      <c r="H31" s="38"/>
      <c r="I31" s="149">
        <v>0.20999999999999999</v>
      </c>
      <c r="J31" s="148">
        <f>ROUND(((SUM(BE131:BE740))*I31),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135" t="s">
        <v>48</v>
      </c>
      <c r="F32" s="148">
        <f>ROUND((SUM(BF131:BF740)),  2)</f>
        <v>0</v>
      </c>
      <c r="G32" s="38"/>
      <c r="H32" s="38"/>
      <c r="I32" s="149">
        <v>0.14999999999999999</v>
      </c>
      <c r="J32" s="148">
        <f>ROUND(((SUM(BF131:BF740))*I32),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49</v>
      </c>
      <c r="F33" s="148">
        <f>ROUND((SUM(BG131:BG740)),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50</v>
      </c>
      <c r="F34" s="148">
        <f>ROUND((SUM(BH131:BH740)),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51</v>
      </c>
      <c r="F35" s="148">
        <f>ROUND((SUM(BI131:BI740)),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25.44" customHeight="1">
      <c r="A37" s="38"/>
      <c r="B37" s="44"/>
      <c r="C37" s="150"/>
      <c r="D37" s="151" t="s">
        <v>52</v>
      </c>
      <c r="E37" s="152"/>
      <c r="F37" s="152"/>
      <c r="G37" s="153" t="s">
        <v>53</v>
      </c>
      <c r="H37" s="154" t="s">
        <v>54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1" customFormat="1" ht="14.4" customHeight="1">
      <c r="B39" s="20"/>
      <c r="L39" s="20"/>
    </row>
    <row r="40" hidden="1" s="1" customFormat="1" ht="14.4" customHeight="1">
      <c r="B40" s="20"/>
      <c r="L40" s="20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57" t="s">
        <v>55</v>
      </c>
      <c r="E50" s="158"/>
      <c r="F50" s="158"/>
      <c r="G50" s="157" t="s">
        <v>56</v>
      </c>
      <c r="H50" s="158"/>
      <c r="I50" s="158"/>
      <c r="J50" s="158"/>
      <c r="K50" s="158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59" t="s">
        <v>57</v>
      </c>
      <c r="E61" s="160"/>
      <c r="F61" s="161" t="s">
        <v>58</v>
      </c>
      <c r="G61" s="159" t="s">
        <v>57</v>
      </c>
      <c r="H61" s="160"/>
      <c r="I61" s="160"/>
      <c r="J61" s="162" t="s">
        <v>58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57" t="s">
        <v>59</v>
      </c>
      <c r="E65" s="163"/>
      <c r="F65" s="163"/>
      <c r="G65" s="157" t="s">
        <v>60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59" t="s">
        <v>57</v>
      </c>
      <c r="E76" s="160"/>
      <c r="F76" s="161" t="s">
        <v>58</v>
      </c>
      <c r="G76" s="159" t="s">
        <v>57</v>
      </c>
      <c r="H76" s="160"/>
      <c r="I76" s="160"/>
      <c r="J76" s="162" t="s">
        <v>58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30" customHeight="1">
      <c r="A85" s="38"/>
      <c r="B85" s="39"/>
      <c r="C85" s="40"/>
      <c r="D85" s="40"/>
      <c r="E85" s="76" t="str">
        <f>E7</f>
        <v>Revitalizace školního areálu ZŠ Blatenská, HD - SO 01 Sportoviště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22</v>
      </c>
      <c r="D87" s="40"/>
      <c r="E87" s="40"/>
      <c r="F87" s="27" t="str">
        <f>F10</f>
        <v>Horažďovice</v>
      </c>
      <c r="G87" s="40"/>
      <c r="H87" s="40"/>
      <c r="I87" s="32" t="s">
        <v>24</v>
      </c>
      <c r="J87" s="79" t="str">
        <f>IF(J10="","",J10)</f>
        <v>5. 10. 2021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25.65" customHeight="1">
      <c r="A89" s="38"/>
      <c r="B89" s="39"/>
      <c r="C89" s="32" t="s">
        <v>28</v>
      </c>
      <c r="D89" s="40"/>
      <c r="E89" s="40"/>
      <c r="F89" s="27" t="str">
        <f>E13</f>
        <v>Město Horažďovice, Mírové nám. 1, Horažďovice</v>
      </c>
      <c r="G89" s="40"/>
      <c r="H89" s="40"/>
      <c r="I89" s="32" t="s">
        <v>35</v>
      </c>
      <c r="J89" s="36" t="str">
        <f>E19</f>
        <v>Jiří Urbánek, Velké nám. 54, Strakonice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33</v>
      </c>
      <c r="D90" s="40"/>
      <c r="E90" s="40"/>
      <c r="F90" s="27" t="str">
        <f>IF(E16="","",E16)</f>
        <v>Vyplň údaj</v>
      </c>
      <c r="G90" s="40"/>
      <c r="H90" s="40"/>
      <c r="I90" s="32" t="s">
        <v>39</v>
      </c>
      <c r="J90" s="36" t="str">
        <f>E22</f>
        <v xml:space="preserve">Pavel Matoušek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8" t="s">
        <v>91</v>
      </c>
      <c r="D92" s="169"/>
      <c r="E92" s="169"/>
      <c r="F92" s="169"/>
      <c r="G92" s="169"/>
      <c r="H92" s="169"/>
      <c r="I92" s="169"/>
      <c r="J92" s="170" t="s">
        <v>92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1" t="s">
        <v>93</v>
      </c>
      <c r="D94" s="40"/>
      <c r="E94" s="40"/>
      <c r="F94" s="40"/>
      <c r="G94" s="40"/>
      <c r="H94" s="40"/>
      <c r="I94" s="40"/>
      <c r="J94" s="110">
        <f>J131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94</v>
      </c>
    </row>
    <row r="95" hidden="1" s="9" customFormat="1" ht="24.96" customHeight="1">
      <c r="A95" s="9"/>
      <c r="B95" s="172"/>
      <c r="C95" s="173"/>
      <c r="D95" s="174" t="s">
        <v>95</v>
      </c>
      <c r="E95" s="175"/>
      <c r="F95" s="175"/>
      <c r="G95" s="175"/>
      <c r="H95" s="175"/>
      <c r="I95" s="175"/>
      <c r="J95" s="176">
        <f>J132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96</v>
      </c>
      <c r="E96" s="181"/>
      <c r="F96" s="181"/>
      <c r="G96" s="181"/>
      <c r="H96" s="181"/>
      <c r="I96" s="181"/>
      <c r="J96" s="182">
        <f>J133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J390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98</v>
      </c>
      <c r="E98" s="181"/>
      <c r="F98" s="181"/>
      <c r="G98" s="181"/>
      <c r="H98" s="181"/>
      <c r="I98" s="181"/>
      <c r="J98" s="182">
        <f>J447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99</v>
      </c>
      <c r="E99" s="181"/>
      <c r="F99" s="181"/>
      <c r="G99" s="181"/>
      <c r="H99" s="181"/>
      <c r="I99" s="181"/>
      <c r="J99" s="182">
        <f>J509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100</v>
      </c>
      <c r="E100" s="181"/>
      <c r="F100" s="181"/>
      <c r="G100" s="181"/>
      <c r="H100" s="181"/>
      <c r="I100" s="181"/>
      <c r="J100" s="182">
        <f>J533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101</v>
      </c>
      <c r="E101" s="181"/>
      <c r="F101" s="181"/>
      <c r="G101" s="181"/>
      <c r="H101" s="181"/>
      <c r="I101" s="181"/>
      <c r="J101" s="182">
        <f>J586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102</v>
      </c>
      <c r="E102" s="181"/>
      <c r="F102" s="181"/>
      <c r="G102" s="181"/>
      <c r="H102" s="181"/>
      <c r="I102" s="181"/>
      <c r="J102" s="182">
        <f>J594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8"/>
      <c r="C103" s="179"/>
      <c r="D103" s="180" t="s">
        <v>103</v>
      </c>
      <c r="E103" s="181"/>
      <c r="F103" s="181"/>
      <c r="G103" s="181"/>
      <c r="H103" s="181"/>
      <c r="I103" s="181"/>
      <c r="J103" s="182">
        <f>J659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104</v>
      </c>
      <c r="E104" s="181"/>
      <c r="F104" s="181"/>
      <c r="G104" s="181"/>
      <c r="H104" s="181"/>
      <c r="I104" s="181"/>
      <c r="J104" s="182">
        <f>J672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2"/>
      <c r="C105" s="173"/>
      <c r="D105" s="174" t="s">
        <v>105</v>
      </c>
      <c r="E105" s="175"/>
      <c r="F105" s="175"/>
      <c r="G105" s="175"/>
      <c r="H105" s="175"/>
      <c r="I105" s="175"/>
      <c r="J105" s="176">
        <f>J675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78"/>
      <c r="C106" s="179"/>
      <c r="D106" s="180" t="s">
        <v>106</v>
      </c>
      <c r="E106" s="181"/>
      <c r="F106" s="181"/>
      <c r="G106" s="181"/>
      <c r="H106" s="181"/>
      <c r="I106" s="181"/>
      <c r="J106" s="182">
        <f>J676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107</v>
      </c>
      <c r="E107" s="181"/>
      <c r="F107" s="181"/>
      <c r="G107" s="181"/>
      <c r="H107" s="181"/>
      <c r="I107" s="181"/>
      <c r="J107" s="182">
        <f>J680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8"/>
      <c r="C108" s="179"/>
      <c r="D108" s="180" t="s">
        <v>108</v>
      </c>
      <c r="E108" s="181"/>
      <c r="F108" s="181"/>
      <c r="G108" s="181"/>
      <c r="H108" s="181"/>
      <c r="I108" s="181"/>
      <c r="J108" s="182">
        <f>J684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78"/>
      <c r="C109" s="179"/>
      <c r="D109" s="180" t="s">
        <v>109</v>
      </c>
      <c r="E109" s="181"/>
      <c r="F109" s="181"/>
      <c r="G109" s="181"/>
      <c r="H109" s="181"/>
      <c r="I109" s="181"/>
      <c r="J109" s="182">
        <f>J694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78"/>
      <c r="C110" s="179"/>
      <c r="D110" s="180" t="s">
        <v>110</v>
      </c>
      <c r="E110" s="181"/>
      <c r="F110" s="181"/>
      <c r="G110" s="181"/>
      <c r="H110" s="181"/>
      <c r="I110" s="181"/>
      <c r="J110" s="182">
        <f>J702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8"/>
      <c r="C111" s="179"/>
      <c r="D111" s="180" t="s">
        <v>111</v>
      </c>
      <c r="E111" s="181"/>
      <c r="F111" s="181"/>
      <c r="G111" s="181"/>
      <c r="H111" s="181"/>
      <c r="I111" s="181"/>
      <c r="J111" s="182">
        <f>J717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9" customFormat="1" ht="24.96" customHeight="1">
      <c r="A112" s="9"/>
      <c r="B112" s="172"/>
      <c r="C112" s="173"/>
      <c r="D112" s="174" t="s">
        <v>112</v>
      </c>
      <c r="E112" s="175"/>
      <c r="F112" s="175"/>
      <c r="G112" s="175"/>
      <c r="H112" s="175"/>
      <c r="I112" s="175"/>
      <c r="J112" s="176">
        <f>J730</f>
        <v>0</v>
      </c>
      <c r="K112" s="173"/>
      <c r="L112" s="17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10" customFormat="1" ht="19.92" customHeight="1">
      <c r="A113" s="10"/>
      <c r="B113" s="178"/>
      <c r="C113" s="179"/>
      <c r="D113" s="180" t="s">
        <v>113</v>
      </c>
      <c r="E113" s="181"/>
      <c r="F113" s="181"/>
      <c r="G113" s="181"/>
      <c r="H113" s="181"/>
      <c r="I113" s="181"/>
      <c r="J113" s="182">
        <f>J731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hidden="1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hidden="1"/>
    <row r="117" hidden="1"/>
    <row r="118" hidden="1"/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114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30" customHeight="1">
      <c r="A123" s="38"/>
      <c r="B123" s="39"/>
      <c r="C123" s="40"/>
      <c r="D123" s="40"/>
      <c r="E123" s="76" t="str">
        <f>E7</f>
        <v>Revitalizace školního areálu ZŠ Blatenská, HD - SO 01 Sportoviště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40"/>
      <c r="E125" s="40"/>
      <c r="F125" s="27" t="str">
        <f>F10</f>
        <v>Horažďovice</v>
      </c>
      <c r="G125" s="40"/>
      <c r="H125" s="40"/>
      <c r="I125" s="32" t="s">
        <v>24</v>
      </c>
      <c r="J125" s="79" t="str">
        <f>IF(J10="","",J10)</f>
        <v>5. 10. 2021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28</v>
      </c>
      <c r="D127" s="40"/>
      <c r="E127" s="40"/>
      <c r="F127" s="27" t="str">
        <f>E13</f>
        <v>Město Horažďovice, Mírové nám. 1, Horažďovice</v>
      </c>
      <c r="G127" s="40"/>
      <c r="H127" s="40"/>
      <c r="I127" s="32" t="s">
        <v>35</v>
      </c>
      <c r="J127" s="36" t="str">
        <f>E19</f>
        <v>Jiří Urbánek, Velké nám. 54, Strakonice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33</v>
      </c>
      <c r="D128" s="40"/>
      <c r="E128" s="40"/>
      <c r="F128" s="27" t="str">
        <f>IF(E16="","",E16)</f>
        <v>Vyplň údaj</v>
      </c>
      <c r="G128" s="40"/>
      <c r="H128" s="40"/>
      <c r="I128" s="32" t="s">
        <v>39</v>
      </c>
      <c r="J128" s="36" t="str">
        <f>E22</f>
        <v xml:space="preserve">Pavel Matoušek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84"/>
      <c r="B130" s="185"/>
      <c r="C130" s="186" t="s">
        <v>115</v>
      </c>
      <c r="D130" s="187" t="s">
        <v>67</v>
      </c>
      <c r="E130" s="187" t="s">
        <v>63</v>
      </c>
      <c r="F130" s="187" t="s">
        <v>64</v>
      </c>
      <c r="G130" s="187" t="s">
        <v>116</v>
      </c>
      <c r="H130" s="187" t="s">
        <v>117</v>
      </c>
      <c r="I130" s="187" t="s">
        <v>118</v>
      </c>
      <c r="J130" s="188" t="s">
        <v>92</v>
      </c>
      <c r="K130" s="189" t="s">
        <v>119</v>
      </c>
      <c r="L130" s="190"/>
      <c r="M130" s="100" t="s">
        <v>1</v>
      </c>
      <c r="N130" s="101" t="s">
        <v>46</v>
      </c>
      <c r="O130" s="101" t="s">
        <v>120</v>
      </c>
      <c r="P130" s="101" t="s">
        <v>121</v>
      </c>
      <c r="Q130" s="101" t="s">
        <v>122</v>
      </c>
      <c r="R130" s="101" t="s">
        <v>123</v>
      </c>
      <c r="S130" s="101" t="s">
        <v>124</v>
      </c>
      <c r="T130" s="102" t="s">
        <v>125</v>
      </c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</row>
    <row r="131" s="2" customFormat="1" ht="22.8" customHeight="1">
      <c r="A131" s="38"/>
      <c r="B131" s="39"/>
      <c r="C131" s="107" t="s">
        <v>126</v>
      </c>
      <c r="D131" s="40"/>
      <c r="E131" s="40"/>
      <c r="F131" s="40"/>
      <c r="G131" s="40"/>
      <c r="H131" s="40"/>
      <c r="I131" s="40"/>
      <c r="J131" s="191">
        <f>BK131</f>
        <v>0</v>
      </c>
      <c r="K131" s="40"/>
      <c r="L131" s="44"/>
      <c r="M131" s="103"/>
      <c r="N131" s="192"/>
      <c r="O131" s="104"/>
      <c r="P131" s="193">
        <f>P132+P675+P730</f>
        <v>0</v>
      </c>
      <c r="Q131" s="104"/>
      <c r="R131" s="193">
        <f>R132+R675+R730</f>
        <v>3844.33087226</v>
      </c>
      <c r="S131" s="104"/>
      <c r="T131" s="194">
        <f>T132+T675+T730</f>
        <v>524.21393539999997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81</v>
      </c>
      <c r="AU131" s="17" t="s">
        <v>94</v>
      </c>
      <c r="BK131" s="195">
        <f>BK132+BK675+BK730</f>
        <v>0</v>
      </c>
    </row>
    <row r="132" s="12" customFormat="1" ht="25.92" customHeight="1">
      <c r="A132" s="12"/>
      <c r="B132" s="196"/>
      <c r="C132" s="197"/>
      <c r="D132" s="198" t="s">
        <v>81</v>
      </c>
      <c r="E132" s="199" t="s">
        <v>127</v>
      </c>
      <c r="F132" s="199" t="s">
        <v>128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P133+P390+P447+P509+P533+P586+P594+P659+P672</f>
        <v>0</v>
      </c>
      <c r="Q132" s="204"/>
      <c r="R132" s="205">
        <f>R133+R390+R447+R509+R533+R586+R594+R659+R672</f>
        <v>3843.4027985600001</v>
      </c>
      <c r="S132" s="204"/>
      <c r="T132" s="206">
        <f>T133+T390+T447+T509+T533+T586+T594+T659+T672</f>
        <v>522.47051299999998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21</v>
      </c>
      <c r="AT132" s="208" t="s">
        <v>81</v>
      </c>
      <c r="AU132" s="208" t="s">
        <v>82</v>
      </c>
      <c r="AY132" s="207" t="s">
        <v>129</v>
      </c>
      <c r="BK132" s="209">
        <f>BK133+BK390+BK447+BK509+BK533+BK586+BK594+BK659+BK672</f>
        <v>0</v>
      </c>
    </row>
    <row r="133" s="12" customFormat="1" ht="22.8" customHeight="1">
      <c r="A133" s="12"/>
      <c r="B133" s="196"/>
      <c r="C133" s="197"/>
      <c r="D133" s="198" t="s">
        <v>81</v>
      </c>
      <c r="E133" s="210" t="s">
        <v>21</v>
      </c>
      <c r="F133" s="210" t="s">
        <v>130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SUM(P134:P389)</f>
        <v>0</v>
      </c>
      <c r="Q133" s="204"/>
      <c r="R133" s="205">
        <f>SUM(R134:R389)</f>
        <v>763.71544600000004</v>
      </c>
      <c r="S133" s="204"/>
      <c r="T133" s="206">
        <f>SUM(T134:T389)</f>
        <v>510.19354000000004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21</v>
      </c>
      <c r="AT133" s="208" t="s">
        <v>81</v>
      </c>
      <c r="AU133" s="208" t="s">
        <v>21</v>
      </c>
      <c r="AY133" s="207" t="s">
        <v>129</v>
      </c>
      <c r="BK133" s="209">
        <f>SUM(BK134:BK389)</f>
        <v>0</v>
      </c>
    </row>
    <row r="134" s="2" customFormat="1" ht="24.15" customHeight="1">
      <c r="A134" s="38"/>
      <c r="B134" s="39"/>
      <c r="C134" s="212" t="s">
        <v>88</v>
      </c>
      <c r="D134" s="212" t="s">
        <v>131</v>
      </c>
      <c r="E134" s="213" t="s">
        <v>132</v>
      </c>
      <c r="F134" s="214" t="s">
        <v>133</v>
      </c>
      <c r="G134" s="215" t="s">
        <v>134</v>
      </c>
      <c r="H134" s="216">
        <v>87</v>
      </c>
      <c r="I134" s="217"/>
      <c r="J134" s="218">
        <f>ROUND(I134*H134,2)</f>
        <v>0</v>
      </c>
      <c r="K134" s="219"/>
      <c r="L134" s="44"/>
      <c r="M134" s="220" t="s">
        <v>1</v>
      </c>
      <c r="N134" s="221" t="s">
        <v>47</v>
      </c>
      <c r="O134" s="91"/>
      <c r="P134" s="222">
        <f>O134*H134</f>
        <v>0</v>
      </c>
      <c r="Q134" s="222">
        <v>0.00018000000000000001</v>
      </c>
      <c r="R134" s="222">
        <f>Q134*H134</f>
        <v>0.01566</v>
      </c>
      <c r="S134" s="222">
        <v>0</v>
      </c>
      <c r="T134" s="22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4" t="s">
        <v>135</v>
      </c>
      <c r="AT134" s="224" t="s">
        <v>131</v>
      </c>
      <c r="AU134" s="224" t="s">
        <v>88</v>
      </c>
      <c r="AY134" s="17" t="s">
        <v>129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7" t="s">
        <v>21</v>
      </c>
      <c r="BK134" s="225">
        <f>ROUND(I134*H134,2)</f>
        <v>0</v>
      </c>
      <c r="BL134" s="17" t="s">
        <v>135</v>
      </c>
      <c r="BM134" s="224" t="s">
        <v>136</v>
      </c>
    </row>
    <row r="135" s="13" customFormat="1">
      <c r="A135" s="13"/>
      <c r="B135" s="226"/>
      <c r="C135" s="227"/>
      <c r="D135" s="228" t="s">
        <v>137</v>
      </c>
      <c r="E135" s="229" t="s">
        <v>1</v>
      </c>
      <c r="F135" s="230" t="s">
        <v>138</v>
      </c>
      <c r="G135" s="227"/>
      <c r="H135" s="231">
        <v>87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137</v>
      </c>
      <c r="AU135" s="237" t="s">
        <v>88</v>
      </c>
      <c r="AV135" s="13" t="s">
        <v>88</v>
      </c>
      <c r="AW135" s="13" t="s">
        <v>38</v>
      </c>
      <c r="AX135" s="13" t="s">
        <v>82</v>
      </c>
      <c r="AY135" s="237" t="s">
        <v>129</v>
      </c>
    </row>
    <row r="136" s="14" customFormat="1">
      <c r="A136" s="14"/>
      <c r="B136" s="238"/>
      <c r="C136" s="239"/>
      <c r="D136" s="228" t="s">
        <v>137</v>
      </c>
      <c r="E136" s="240" t="s">
        <v>1</v>
      </c>
      <c r="F136" s="241" t="s">
        <v>139</v>
      </c>
      <c r="G136" s="239"/>
      <c r="H136" s="242">
        <v>87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137</v>
      </c>
      <c r="AU136" s="248" t="s">
        <v>88</v>
      </c>
      <c r="AV136" s="14" t="s">
        <v>135</v>
      </c>
      <c r="AW136" s="14" t="s">
        <v>38</v>
      </c>
      <c r="AX136" s="14" t="s">
        <v>21</v>
      </c>
      <c r="AY136" s="248" t="s">
        <v>129</v>
      </c>
    </row>
    <row r="137" s="2" customFormat="1" ht="24.15" customHeight="1">
      <c r="A137" s="38"/>
      <c r="B137" s="39"/>
      <c r="C137" s="212" t="s">
        <v>140</v>
      </c>
      <c r="D137" s="212" t="s">
        <v>131</v>
      </c>
      <c r="E137" s="213" t="s">
        <v>141</v>
      </c>
      <c r="F137" s="214" t="s">
        <v>142</v>
      </c>
      <c r="G137" s="215" t="s">
        <v>134</v>
      </c>
      <c r="H137" s="216">
        <v>780</v>
      </c>
      <c r="I137" s="217"/>
      <c r="J137" s="218">
        <f>ROUND(I137*H137,2)</f>
        <v>0</v>
      </c>
      <c r="K137" s="219"/>
      <c r="L137" s="44"/>
      <c r="M137" s="220" t="s">
        <v>1</v>
      </c>
      <c r="N137" s="221" t="s">
        <v>47</v>
      </c>
      <c r="O137" s="91"/>
      <c r="P137" s="222">
        <f>O137*H137</f>
        <v>0</v>
      </c>
      <c r="Q137" s="222">
        <v>0</v>
      </c>
      <c r="R137" s="222">
        <f>Q137*H137</f>
        <v>0</v>
      </c>
      <c r="S137" s="222">
        <v>0.13</v>
      </c>
      <c r="T137" s="223">
        <f>S137*H137</f>
        <v>101.40000000000001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135</v>
      </c>
      <c r="AT137" s="224" t="s">
        <v>131</v>
      </c>
      <c r="AU137" s="224" t="s">
        <v>88</v>
      </c>
      <c r="AY137" s="17" t="s">
        <v>129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21</v>
      </c>
      <c r="BK137" s="225">
        <f>ROUND(I137*H137,2)</f>
        <v>0</v>
      </c>
      <c r="BL137" s="17" t="s">
        <v>135</v>
      </c>
      <c r="BM137" s="224" t="s">
        <v>143</v>
      </c>
    </row>
    <row r="138" s="13" customFormat="1">
      <c r="A138" s="13"/>
      <c r="B138" s="226"/>
      <c r="C138" s="227"/>
      <c r="D138" s="228" t="s">
        <v>137</v>
      </c>
      <c r="E138" s="229" t="s">
        <v>1</v>
      </c>
      <c r="F138" s="230" t="s">
        <v>144</v>
      </c>
      <c r="G138" s="227"/>
      <c r="H138" s="231">
        <v>780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137</v>
      </c>
      <c r="AU138" s="237" t="s">
        <v>88</v>
      </c>
      <c r="AV138" s="13" t="s">
        <v>88</v>
      </c>
      <c r="AW138" s="13" t="s">
        <v>38</v>
      </c>
      <c r="AX138" s="13" t="s">
        <v>82</v>
      </c>
      <c r="AY138" s="237" t="s">
        <v>129</v>
      </c>
    </row>
    <row r="139" s="14" customFormat="1">
      <c r="A139" s="14"/>
      <c r="B139" s="238"/>
      <c r="C139" s="239"/>
      <c r="D139" s="228" t="s">
        <v>137</v>
      </c>
      <c r="E139" s="240" t="s">
        <v>1</v>
      </c>
      <c r="F139" s="241" t="s">
        <v>139</v>
      </c>
      <c r="G139" s="239"/>
      <c r="H139" s="242">
        <v>780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137</v>
      </c>
      <c r="AU139" s="248" t="s">
        <v>88</v>
      </c>
      <c r="AV139" s="14" t="s">
        <v>135</v>
      </c>
      <c r="AW139" s="14" t="s">
        <v>38</v>
      </c>
      <c r="AX139" s="14" t="s">
        <v>21</v>
      </c>
      <c r="AY139" s="248" t="s">
        <v>129</v>
      </c>
    </row>
    <row r="140" s="2" customFormat="1" ht="24.15" customHeight="1">
      <c r="A140" s="38"/>
      <c r="B140" s="39"/>
      <c r="C140" s="212" t="s">
        <v>145</v>
      </c>
      <c r="D140" s="212" t="s">
        <v>131</v>
      </c>
      <c r="E140" s="213" t="s">
        <v>146</v>
      </c>
      <c r="F140" s="214" t="s">
        <v>147</v>
      </c>
      <c r="G140" s="215" t="s">
        <v>134</v>
      </c>
      <c r="H140" s="216">
        <v>19.975999999999999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47</v>
      </c>
      <c r="O140" s="91"/>
      <c r="P140" s="222">
        <f>O140*H140</f>
        <v>0</v>
      </c>
      <c r="Q140" s="222">
        <v>0</v>
      </c>
      <c r="R140" s="222">
        <f>Q140*H140</f>
        <v>0</v>
      </c>
      <c r="S140" s="222">
        <v>0.22500000000000001</v>
      </c>
      <c r="T140" s="223">
        <f>S140*H140</f>
        <v>4.4946000000000002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88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21</v>
      </c>
      <c r="BK140" s="225">
        <f>ROUND(I140*H140,2)</f>
        <v>0</v>
      </c>
      <c r="BL140" s="17" t="s">
        <v>135</v>
      </c>
      <c r="BM140" s="224" t="s">
        <v>148</v>
      </c>
    </row>
    <row r="141" s="13" customFormat="1">
      <c r="A141" s="13"/>
      <c r="B141" s="226"/>
      <c r="C141" s="227"/>
      <c r="D141" s="228" t="s">
        <v>137</v>
      </c>
      <c r="E141" s="229" t="s">
        <v>1</v>
      </c>
      <c r="F141" s="230" t="s">
        <v>149</v>
      </c>
      <c r="G141" s="227"/>
      <c r="H141" s="231">
        <v>3.976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137</v>
      </c>
      <c r="AU141" s="237" t="s">
        <v>88</v>
      </c>
      <c r="AV141" s="13" t="s">
        <v>88</v>
      </c>
      <c r="AW141" s="13" t="s">
        <v>38</v>
      </c>
      <c r="AX141" s="13" t="s">
        <v>82</v>
      </c>
      <c r="AY141" s="237" t="s">
        <v>129</v>
      </c>
    </row>
    <row r="142" s="13" customFormat="1">
      <c r="A142" s="13"/>
      <c r="B142" s="226"/>
      <c r="C142" s="227"/>
      <c r="D142" s="228" t="s">
        <v>137</v>
      </c>
      <c r="E142" s="229" t="s">
        <v>1</v>
      </c>
      <c r="F142" s="230" t="s">
        <v>150</v>
      </c>
      <c r="G142" s="227"/>
      <c r="H142" s="231">
        <v>16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137</v>
      </c>
      <c r="AU142" s="237" t="s">
        <v>88</v>
      </c>
      <c r="AV142" s="13" t="s">
        <v>88</v>
      </c>
      <c r="AW142" s="13" t="s">
        <v>38</v>
      </c>
      <c r="AX142" s="13" t="s">
        <v>82</v>
      </c>
      <c r="AY142" s="237" t="s">
        <v>129</v>
      </c>
    </row>
    <row r="143" s="14" customFormat="1">
      <c r="A143" s="14"/>
      <c r="B143" s="238"/>
      <c r="C143" s="239"/>
      <c r="D143" s="228" t="s">
        <v>137</v>
      </c>
      <c r="E143" s="240" t="s">
        <v>1</v>
      </c>
      <c r="F143" s="241" t="s">
        <v>139</v>
      </c>
      <c r="G143" s="239"/>
      <c r="H143" s="242">
        <v>19.975999999999999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137</v>
      </c>
      <c r="AU143" s="248" t="s">
        <v>88</v>
      </c>
      <c r="AV143" s="14" t="s">
        <v>135</v>
      </c>
      <c r="AW143" s="14" t="s">
        <v>38</v>
      </c>
      <c r="AX143" s="14" t="s">
        <v>21</v>
      </c>
      <c r="AY143" s="248" t="s">
        <v>129</v>
      </c>
    </row>
    <row r="144" s="2" customFormat="1" ht="24.15" customHeight="1">
      <c r="A144" s="38"/>
      <c r="B144" s="39"/>
      <c r="C144" s="212" t="s">
        <v>151</v>
      </c>
      <c r="D144" s="212" t="s">
        <v>131</v>
      </c>
      <c r="E144" s="213" t="s">
        <v>152</v>
      </c>
      <c r="F144" s="214" t="s">
        <v>153</v>
      </c>
      <c r="G144" s="215" t="s">
        <v>134</v>
      </c>
      <c r="H144" s="216">
        <v>120</v>
      </c>
      <c r="I144" s="217"/>
      <c r="J144" s="218">
        <f>ROUND(I144*H144,2)</f>
        <v>0</v>
      </c>
      <c r="K144" s="219"/>
      <c r="L144" s="44"/>
      <c r="M144" s="220" t="s">
        <v>1</v>
      </c>
      <c r="N144" s="221" t="s">
        <v>47</v>
      </c>
      <c r="O144" s="91"/>
      <c r="P144" s="222">
        <f>O144*H144</f>
        <v>0</v>
      </c>
      <c r="Q144" s="222">
        <v>0</v>
      </c>
      <c r="R144" s="222">
        <f>Q144*H144</f>
        <v>0</v>
      </c>
      <c r="S144" s="222">
        <v>0.316</v>
      </c>
      <c r="T144" s="223">
        <f>S144*H144</f>
        <v>37.920000000000002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135</v>
      </c>
      <c r="AT144" s="224" t="s">
        <v>131</v>
      </c>
      <c r="AU144" s="224" t="s">
        <v>88</v>
      </c>
      <c r="AY144" s="17" t="s">
        <v>129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21</v>
      </c>
      <c r="BK144" s="225">
        <f>ROUND(I144*H144,2)</f>
        <v>0</v>
      </c>
      <c r="BL144" s="17" t="s">
        <v>135</v>
      </c>
      <c r="BM144" s="224" t="s">
        <v>154</v>
      </c>
    </row>
    <row r="145" s="13" customFormat="1">
      <c r="A145" s="13"/>
      <c r="B145" s="226"/>
      <c r="C145" s="227"/>
      <c r="D145" s="228" t="s">
        <v>137</v>
      </c>
      <c r="E145" s="229" t="s">
        <v>1</v>
      </c>
      <c r="F145" s="230" t="s">
        <v>155</v>
      </c>
      <c r="G145" s="227"/>
      <c r="H145" s="231">
        <v>120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137</v>
      </c>
      <c r="AU145" s="237" t="s">
        <v>88</v>
      </c>
      <c r="AV145" s="13" t="s">
        <v>88</v>
      </c>
      <c r="AW145" s="13" t="s">
        <v>38</v>
      </c>
      <c r="AX145" s="13" t="s">
        <v>82</v>
      </c>
      <c r="AY145" s="237" t="s">
        <v>129</v>
      </c>
    </row>
    <row r="146" s="14" customFormat="1">
      <c r="A146" s="14"/>
      <c r="B146" s="238"/>
      <c r="C146" s="239"/>
      <c r="D146" s="228" t="s">
        <v>137</v>
      </c>
      <c r="E146" s="240" t="s">
        <v>1</v>
      </c>
      <c r="F146" s="241" t="s">
        <v>139</v>
      </c>
      <c r="G146" s="239"/>
      <c r="H146" s="242">
        <v>120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137</v>
      </c>
      <c r="AU146" s="248" t="s">
        <v>88</v>
      </c>
      <c r="AV146" s="14" t="s">
        <v>135</v>
      </c>
      <c r="AW146" s="14" t="s">
        <v>38</v>
      </c>
      <c r="AX146" s="14" t="s">
        <v>21</v>
      </c>
      <c r="AY146" s="248" t="s">
        <v>129</v>
      </c>
    </row>
    <row r="147" s="2" customFormat="1" ht="24.15" customHeight="1">
      <c r="A147" s="38"/>
      <c r="B147" s="39"/>
      <c r="C147" s="212" t="s">
        <v>26</v>
      </c>
      <c r="D147" s="212" t="s">
        <v>131</v>
      </c>
      <c r="E147" s="213" t="s">
        <v>156</v>
      </c>
      <c r="F147" s="214" t="s">
        <v>157</v>
      </c>
      <c r="G147" s="215" t="s">
        <v>158</v>
      </c>
      <c r="H147" s="216">
        <v>4.7249999999999996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47</v>
      </c>
      <c r="O147" s="91"/>
      <c r="P147" s="222">
        <f>O147*H147</f>
        <v>0</v>
      </c>
      <c r="Q147" s="222">
        <v>0</v>
      </c>
      <c r="R147" s="222">
        <f>Q147*H147</f>
        <v>0</v>
      </c>
      <c r="S147" s="222">
        <v>1.6000000000000001</v>
      </c>
      <c r="T147" s="223">
        <f>S147*H147</f>
        <v>7.5599999999999996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135</v>
      </c>
      <c r="AT147" s="224" t="s">
        <v>131</v>
      </c>
      <c r="AU147" s="224" t="s">
        <v>88</v>
      </c>
      <c r="AY147" s="17" t="s">
        <v>129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21</v>
      </c>
      <c r="BK147" s="225">
        <f>ROUND(I147*H147,2)</f>
        <v>0</v>
      </c>
      <c r="BL147" s="17" t="s">
        <v>135</v>
      </c>
      <c r="BM147" s="224" t="s">
        <v>159</v>
      </c>
    </row>
    <row r="148" s="13" customFormat="1">
      <c r="A148" s="13"/>
      <c r="B148" s="226"/>
      <c r="C148" s="227"/>
      <c r="D148" s="228" t="s">
        <v>137</v>
      </c>
      <c r="E148" s="229" t="s">
        <v>1</v>
      </c>
      <c r="F148" s="230" t="s">
        <v>160</v>
      </c>
      <c r="G148" s="227"/>
      <c r="H148" s="231">
        <v>4.7249999999999996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137</v>
      </c>
      <c r="AU148" s="237" t="s">
        <v>88</v>
      </c>
      <c r="AV148" s="13" t="s">
        <v>88</v>
      </c>
      <c r="AW148" s="13" t="s">
        <v>38</v>
      </c>
      <c r="AX148" s="13" t="s">
        <v>82</v>
      </c>
      <c r="AY148" s="237" t="s">
        <v>129</v>
      </c>
    </row>
    <row r="149" s="14" customFormat="1">
      <c r="A149" s="14"/>
      <c r="B149" s="238"/>
      <c r="C149" s="239"/>
      <c r="D149" s="228" t="s">
        <v>137</v>
      </c>
      <c r="E149" s="240" t="s">
        <v>1</v>
      </c>
      <c r="F149" s="241" t="s">
        <v>139</v>
      </c>
      <c r="G149" s="239"/>
      <c r="H149" s="242">
        <v>4.7249999999999996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137</v>
      </c>
      <c r="AU149" s="248" t="s">
        <v>88</v>
      </c>
      <c r="AV149" s="14" t="s">
        <v>135</v>
      </c>
      <c r="AW149" s="14" t="s">
        <v>38</v>
      </c>
      <c r="AX149" s="14" t="s">
        <v>21</v>
      </c>
      <c r="AY149" s="248" t="s">
        <v>129</v>
      </c>
    </row>
    <row r="150" s="2" customFormat="1" ht="24.15" customHeight="1">
      <c r="A150" s="38"/>
      <c r="B150" s="39"/>
      <c r="C150" s="212" t="s">
        <v>161</v>
      </c>
      <c r="D150" s="212" t="s">
        <v>131</v>
      </c>
      <c r="E150" s="213" t="s">
        <v>162</v>
      </c>
      <c r="F150" s="214" t="s">
        <v>163</v>
      </c>
      <c r="G150" s="215" t="s">
        <v>158</v>
      </c>
      <c r="H150" s="216">
        <v>187.77500000000001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47</v>
      </c>
      <c r="O150" s="91"/>
      <c r="P150" s="222">
        <f>O150*H150</f>
        <v>0</v>
      </c>
      <c r="Q150" s="222">
        <v>0</v>
      </c>
      <c r="R150" s="222">
        <f>Q150*H150</f>
        <v>0</v>
      </c>
      <c r="S150" s="222">
        <v>1.3</v>
      </c>
      <c r="T150" s="223">
        <f>S150*H150</f>
        <v>244.10750000000002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88</v>
      </c>
      <c r="AY150" s="17" t="s">
        <v>129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21</v>
      </c>
      <c r="BK150" s="225">
        <f>ROUND(I150*H150,2)</f>
        <v>0</v>
      </c>
      <c r="BL150" s="17" t="s">
        <v>135</v>
      </c>
      <c r="BM150" s="224" t="s">
        <v>164</v>
      </c>
    </row>
    <row r="151" s="13" customFormat="1">
      <c r="A151" s="13"/>
      <c r="B151" s="226"/>
      <c r="C151" s="227"/>
      <c r="D151" s="228" t="s">
        <v>137</v>
      </c>
      <c r="E151" s="229" t="s">
        <v>1</v>
      </c>
      <c r="F151" s="230" t="s">
        <v>165</v>
      </c>
      <c r="G151" s="227"/>
      <c r="H151" s="231">
        <v>156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137</v>
      </c>
      <c r="AU151" s="237" t="s">
        <v>88</v>
      </c>
      <c r="AV151" s="13" t="s">
        <v>88</v>
      </c>
      <c r="AW151" s="13" t="s">
        <v>38</v>
      </c>
      <c r="AX151" s="13" t="s">
        <v>82</v>
      </c>
      <c r="AY151" s="237" t="s">
        <v>129</v>
      </c>
    </row>
    <row r="152" s="13" customFormat="1">
      <c r="A152" s="13"/>
      <c r="B152" s="226"/>
      <c r="C152" s="227"/>
      <c r="D152" s="228" t="s">
        <v>137</v>
      </c>
      <c r="E152" s="229" t="s">
        <v>1</v>
      </c>
      <c r="F152" s="230" t="s">
        <v>166</v>
      </c>
      <c r="G152" s="227"/>
      <c r="H152" s="231">
        <v>24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137</v>
      </c>
      <c r="AU152" s="237" t="s">
        <v>88</v>
      </c>
      <c r="AV152" s="13" t="s">
        <v>88</v>
      </c>
      <c r="AW152" s="13" t="s">
        <v>38</v>
      </c>
      <c r="AX152" s="13" t="s">
        <v>82</v>
      </c>
      <c r="AY152" s="237" t="s">
        <v>129</v>
      </c>
    </row>
    <row r="153" s="13" customFormat="1">
      <c r="A153" s="13"/>
      <c r="B153" s="226"/>
      <c r="C153" s="227"/>
      <c r="D153" s="228" t="s">
        <v>137</v>
      </c>
      <c r="E153" s="229" t="s">
        <v>1</v>
      </c>
      <c r="F153" s="230" t="s">
        <v>167</v>
      </c>
      <c r="G153" s="227"/>
      <c r="H153" s="231">
        <v>0.79500000000000004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137</v>
      </c>
      <c r="AU153" s="237" t="s">
        <v>88</v>
      </c>
      <c r="AV153" s="13" t="s">
        <v>88</v>
      </c>
      <c r="AW153" s="13" t="s">
        <v>38</v>
      </c>
      <c r="AX153" s="13" t="s">
        <v>82</v>
      </c>
      <c r="AY153" s="237" t="s">
        <v>129</v>
      </c>
    </row>
    <row r="154" s="13" customFormat="1">
      <c r="A154" s="13"/>
      <c r="B154" s="226"/>
      <c r="C154" s="227"/>
      <c r="D154" s="228" t="s">
        <v>137</v>
      </c>
      <c r="E154" s="229" t="s">
        <v>1</v>
      </c>
      <c r="F154" s="230" t="s">
        <v>168</v>
      </c>
      <c r="G154" s="227"/>
      <c r="H154" s="231">
        <v>3.2000000000000002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137</v>
      </c>
      <c r="AU154" s="237" t="s">
        <v>88</v>
      </c>
      <c r="AV154" s="13" t="s">
        <v>88</v>
      </c>
      <c r="AW154" s="13" t="s">
        <v>38</v>
      </c>
      <c r="AX154" s="13" t="s">
        <v>82</v>
      </c>
      <c r="AY154" s="237" t="s">
        <v>129</v>
      </c>
    </row>
    <row r="155" s="13" customFormat="1">
      <c r="A155" s="13"/>
      <c r="B155" s="226"/>
      <c r="C155" s="227"/>
      <c r="D155" s="228" t="s">
        <v>137</v>
      </c>
      <c r="E155" s="229" t="s">
        <v>1</v>
      </c>
      <c r="F155" s="230" t="s">
        <v>169</v>
      </c>
      <c r="G155" s="227"/>
      <c r="H155" s="231">
        <v>3.7799999999999998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137</v>
      </c>
      <c r="AU155" s="237" t="s">
        <v>88</v>
      </c>
      <c r="AV155" s="13" t="s">
        <v>88</v>
      </c>
      <c r="AW155" s="13" t="s">
        <v>38</v>
      </c>
      <c r="AX155" s="13" t="s">
        <v>82</v>
      </c>
      <c r="AY155" s="237" t="s">
        <v>129</v>
      </c>
    </row>
    <row r="156" s="14" customFormat="1">
      <c r="A156" s="14"/>
      <c r="B156" s="238"/>
      <c r="C156" s="239"/>
      <c r="D156" s="228" t="s">
        <v>137</v>
      </c>
      <c r="E156" s="240" t="s">
        <v>1</v>
      </c>
      <c r="F156" s="241" t="s">
        <v>139</v>
      </c>
      <c r="G156" s="239"/>
      <c r="H156" s="242">
        <v>187.77499999999998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137</v>
      </c>
      <c r="AU156" s="248" t="s">
        <v>88</v>
      </c>
      <c r="AV156" s="14" t="s">
        <v>135</v>
      </c>
      <c r="AW156" s="14" t="s">
        <v>38</v>
      </c>
      <c r="AX156" s="14" t="s">
        <v>21</v>
      </c>
      <c r="AY156" s="248" t="s">
        <v>129</v>
      </c>
    </row>
    <row r="157" s="2" customFormat="1" ht="16.5" customHeight="1">
      <c r="A157" s="38"/>
      <c r="B157" s="39"/>
      <c r="C157" s="212" t="s">
        <v>170</v>
      </c>
      <c r="D157" s="212" t="s">
        <v>131</v>
      </c>
      <c r="E157" s="213" t="s">
        <v>171</v>
      </c>
      <c r="F157" s="214" t="s">
        <v>172</v>
      </c>
      <c r="G157" s="215" t="s">
        <v>173</v>
      </c>
      <c r="H157" s="216">
        <v>559.56799999999998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47</v>
      </c>
      <c r="O157" s="91"/>
      <c r="P157" s="222">
        <f>O157*H157</f>
        <v>0</v>
      </c>
      <c r="Q157" s="222">
        <v>0</v>
      </c>
      <c r="R157" s="222">
        <f>Q157*H157</f>
        <v>0</v>
      </c>
      <c r="S157" s="222">
        <v>0.20499999999999999</v>
      </c>
      <c r="T157" s="223">
        <f>S157*H157</f>
        <v>114.71144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135</v>
      </c>
      <c r="AT157" s="224" t="s">
        <v>131</v>
      </c>
      <c r="AU157" s="224" t="s">
        <v>88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21</v>
      </c>
      <c r="BK157" s="225">
        <f>ROUND(I157*H157,2)</f>
        <v>0</v>
      </c>
      <c r="BL157" s="17" t="s">
        <v>135</v>
      </c>
      <c r="BM157" s="224" t="s">
        <v>174</v>
      </c>
    </row>
    <row r="158" s="13" customFormat="1">
      <c r="A158" s="13"/>
      <c r="B158" s="226"/>
      <c r="C158" s="227"/>
      <c r="D158" s="228" t="s">
        <v>137</v>
      </c>
      <c r="E158" s="229" t="s">
        <v>1</v>
      </c>
      <c r="F158" s="230" t="s">
        <v>175</v>
      </c>
      <c r="G158" s="227"/>
      <c r="H158" s="231">
        <v>493.60000000000002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137</v>
      </c>
      <c r="AU158" s="237" t="s">
        <v>88</v>
      </c>
      <c r="AV158" s="13" t="s">
        <v>88</v>
      </c>
      <c r="AW158" s="13" t="s">
        <v>38</v>
      </c>
      <c r="AX158" s="13" t="s">
        <v>82</v>
      </c>
      <c r="AY158" s="237" t="s">
        <v>129</v>
      </c>
    </row>
    <row r="159" s="13" customFormat="1">
      <c r="A159" s="13"/>
      <c r="B159" s="226"/>
      <c r="C159" s="227"/>
      <c r="D159" s="228" t="s">
        <v>137</v>
      </c>
      <c r="E159" s="229" t="s">
        <v>1</v>
      </c>
      <c r="F159" s="230" t="s">
        <v>176</v>
      </c>
      <c r="G159" s="227"/>
      <c r="H159" s="231">
        <v>42.899999999999999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137</v>
      </c>
      <c r="AU159" s="237" t="s">
        <v>88</v>
      </c>
      <c r="AV159" s="13" t="s">
        <v>88</v>
      </c>
      <c r="AW159" s="13" t="s">
        <v>38</v>
      </c>
      <c r="AX159" s="13" t="s">
        <v>82</v>
      </c>
      <c r="AY159" s="237" t="s">
        <v>129</v>
      </c>
    </row>
    <row r="160" s="13" customFormat="1">
      <c r="A160" s="13"/>
      <c r="B160" s="226"/>
      <c r="C160" s="227"/>
      <c r="D160" s="228" t="s">
        <v>137</v>
      </c>
      <c r="E160" s="229" t="s">
        <v>1</v>
      </c>
      <c r="F160" s="230" t="s">
        <v>177</v>
      </c>
      <c r="G160" s="227"/>
      <c r="H160" s="231">
        <v>7.0679999999999996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137</v>
      </c>
      <c r="AU160" s="237" t="s">
        <v>88</v>
      </c>
      <c r="AV160" s="13" t="s">
        <v>88</v>
      </c>
      <c r="AW160" s="13" t="s">
        <v>38</v>
      </c>
      <c r="AX160" s="13" t="s">
        <v>82</v>
      </c>
      <c r="AY160" s="237" t="s">
        <v>129</v>
      </c>
    </row>
    <row r="161" s="13" customFormat="1">
      <c r="A161" s="13"/>
      <c r="B161" s="226"/>
      <c r="C161" s="227"/>
      <c r="D161" s="228" t="s">
        <v>137</v>
      </c>
      <c r="E161" s="229" t="s">
        <v>1</v>
      </c>
      <c r="F161" s="230" t="s">
        <v>178</v>
      </c>
      <c r="G161" s="227"/>
      <c r="H161" s="231">
        <v>16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137</v>
      </c>
      <c r="AU161" s="237" t="s">
        <v>88</v>
      </c>
      <c r="AV161" s="13" t="s">
        <v>88</v>
      </c>
      <c r="AW161" s="13" t="s">
        <v>38</v>
      </c>
      <c r="AX161" s="13" t="s">
        <v>82</v>
      </c>
      <c r="AY161" s="237" t="s">
        <v>129</v>
      </c>
    </row>
    <row r="162" s="14" customFormat="1">
      <c r="A162" s="14"/>
      <c r="B162" s="238"/>
      <c r="C162" s="239"/>
      <c r="D162" s="228" t="s">
        <v>137</v>
      </c>
      <c r="E162" s="240" t="s">
        <v>1</v>
      </c>
      <c r="F162" s="241" t="s">
        <v>139</v>
      </c>
      <c r="G162" s="239"/>
      <c r="H162" s="242">
        <v>559.56799999999998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137</v>
      </c>
      <c r="AU162" s="248" t="s">
        <v>88</v>
      </c>
      <c r="AV162" s="14" t="s">
        <v>135</v>
      </c>
      <c r="AW162" s="14" t="s">
        <v>38</v>
      </c>
      <c r="AX162" s="14" t="s">
        <v>21</v>
      </c>
      <c r="AY162" s="248" t="s">
        <v>129</v>
      </c>
    </row>
    <row r="163" s="2" customFormat="1" ht="21.75" customHeight="1">
      <c r="A163" s="38"/>
      <c r="B163" s="39"/>
      <c r="C163" s="212" t="s">
        <v>179</v>
      </c>
      <c r="D163" s="212" t="s">
        <v>131</v>
      </c>
      <c r="E163" s="213" t="s">
        <v>180</v>
      </c>
      <c r="F163" s="214" t="s">
        <v>181</v>
      </c>
      <c r="G163" s="215" t="s">
        <v>173</v>
      </c>
      <c r="H163" s="216">
        <v>74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47</v>
      </c>
      <c r="O163" s="91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135</v>
      </c>
      <c r="AT163" s="224" t="s">
        <v>131</v>
      </c>
      <c r="AU163" s="224" t="s">
        <v>88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21</v>
      </c>
      <c r="BK163" s="225">
        <f>ROUND(I163*H163,2)</f>
        <v>0</v>
      </c>
      <c r="BL163" s="17" t="s">
        <v>135</v>
      </c>
      <c r="BM163" s="224" t="s">
        <v>182</v>
      </c>
    </row>
    <row r="164" s="13" customFormat="1">
      <c r="A164" s="13"/>
      <c r="B164" s="226"/>
      <c r="C164" s="227"/>
      <c r="D164" s="228" t="s">
        <v>137</v>
      </c>
      <c r="E164" s="229" t="s">
        <v>1</v>
      </c>
      <c r="F164" s="230" t="s">
        <v>183</v>
      </c>
      <c r="G164" s="227"/>
      <c r="H164" s="231">
        <v>18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137</v>
      </c>
      <c r="AU164" s="237" t="s">
        <v>88</v>
      </c>
      <c r="AV164" s="13" t="s">
        <v>88</v>
      </c>
      <c r="AW164" s="13" t="s">
        <v>38</v>
      </c>
      <c r="AX164" s="13" t="s">
        <v>82</v>
      </c>
      <c r="AY164" s="237" t="s">
        <v>129</v>
      </c>
    </row>
    <row r="165" s="13" customFormat="1">
      <c r="A165" s="13"/>
      <c r="B165" s="226"/>
      <c r="C165" s="227"/>
      <c r="D165" s="228" t="s">
        <v>137</v>
      </c>
      <c r="E165" s="229" t="s">
        <v>1</v>
      </c>
      <c r="F165" s="230" t="s">
        <v>184</v>
      </c>
      <c r="G165" s="227"/>
      <c r="H165" s="231">
        <v>32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137</v>
      </c>
      <c r="AU165" s="237" t="s">
        <v>88</v>
      </c>
      <c r="AV165" s="13" t="s">
        <v>88</v>
      </c>
      <c r="AW165" s="13" t="s">
        <v>38</v>
      </c>
      <c r="AX165" s="13" t="s">
        <v>82</v>
      </c>
      <c r="AY165" s="237" t="s">
        <v>129</v>
      </c>
    </row>
    <row r="166" s="13" customFormat="1">
      <c r="A166" s="13"/>
      <c r="B166" s="226"/>
      <c r="C166" s="227"/>
      <c r="D166" s="228" t="s">
        <v>137</v>
      </c>
      <c r="E166" s="229" t="s">
        <v>1</v>
      </c>
      <c r="F166" s="230" t="s">
        <v>185</v>
      </c>
      <c r="G166" s="227"/>
      <c r="H166" s="231">
        <v>4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137</v>
      </c>
      <c r="AU166" s="237" t="s">
        <v>88</v>
      </c>
      <c r="AV166" s="13" t="s">
        <v>88</v>
      </c>
      <c r="AW166" s="13" t="s">
        <v>38</v>
      </c>
      <c r="AX166" s="13" t="s">
        <v>82</v>
      </c>
      <c r="AY166" s="237" t="s">
        <v>129</v>
      </c>
    </row>
    <row r="167" s="13" customFormat="1">
      <c r="A167" s="13"/>
      <c r="B167" s="226"/>
      <c r="C167" s="227"/>
      <c r="D167" s="228" t="s">
        <v>137</v>
      </c>
      <c r="E167" s="229" t="s">
        <v>1</v>
      </c>
      <c r="F167" s="230" t="s">
        <v>186</v>
      </c>
      <c r="G167" s="227"/>
      <c r="H167" s="231">
        <v>20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137</v>
      </c>
      <c r="AU167" s="237" t="s">
        <v>88</v>
      </c>
      <c r="AV167" s="13" t="s">
        <v>88</v>
      </c>
      <c r="AW167" s="13" t="s">
        <v>38</v>
      </c>
      <c r="AX167" s="13" t="s">
        <v>82</v>
      </c>
      <c r="AY167" s="237" t="s">
        <v>129</v>
      </c>
    </row>
    <row r="168" s="14" customFormat="1">
      <c r="A168" s="14"/>
      <c r="B168" s="238"/>
      <c r="C168" s="239"/>
      <c r="D168" s="228" t="s">
        <v>137</v>
      </c>
      <c r="E168" s="240" t="s">
        <v>1</v>
      </c>
      <c r="F168" s="241" t="s">
        <v>139</v>
      </c>
      <c r="G168" s="239"/>
      <c r="H168" s="242">
        <v>74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137</v>
      </c>
      <c r="AU168" s="248" t="s">
        <v>88</v>
      </c>
      <c r="AV168" s="14" t="s">
        <v>135</v>
      </c>
      <c r="AW168" s="14" t="s">
        <v>38</v>
      </c>
      <c r="AX168" s="14" t="s">
        <v>21</v>
      </c>
      <c r="AY168" s="248" t="s">
        <v>129</v>
      </c>
    </row>
    <row r="169" s="2" customFormat="1" ht="21.75" customHeight="1">
      <c r="A169" s="38"/>
      <c r="B169" s="39"/>
      <c r="C169" s="212" t="s">
        <v>187</v>
      </c>
      <c r="D169" s="212" t="s">
        <v>131</v>
      </c>
      <c r="E169" s="213" t="s">
        <v>188</v>
      </c>
      <c r="F169" s="214" t="s">
        <v>189</v>
      </c>
      <c r="G169" s="215" t="s">
        <v>158</v>
      </c>
      <c r="H169" s="216">
        <v>781.66899999999998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47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88</v>
      </c>
      <c r="AY169" s="17" t="s">
        <v>129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21</v>
      </c>
      <c r="BK169" s="225">
        <f>ROUND(I169*H169,2)</f>
        <v>0</v>
      </c>
      <c r="BL169" s="17" t="s">
        <v>135</v>
      </c>
      <c r="BM169" s="224" t="s">
        <v>190</v>
      </c>
    </row>
    <row r="170" s="13" customFormat="1">
      <c r="A170" s="13"/>
      <c r="B170" s="226"/>
      <c r="C170" s="227"/>
      <c r="D170" s="228" t="s">
        <v>137</v>
      </c>
      <c r="E170" s="229" t="s">
        <v>1</v>
      </c>
      <c r="F170" s="230" t="s">
        <v>191</v>
      </c>
      <c r="G170" s="227"/>
      <c r="H170" s="231">
        <v>922.5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137</v>
      </c>
      <c r="AU170" s="237" t="s">
        <v>88</v>
      </c>
      <c r="AV170" s="13" t="s">
        <v>88</v>
      </c>
      <c r="AW170" s="13" t="s">
        <v>38</v>
      </c>
      <c r="AX170" s="13" t="s">
        <v>82</v>
      </c>
      <c r="AY170" s="237" t="s">
        <v>129</v>
      </c>
    </row>
    <row r="171" s="13" customFormat="1">
      <c r="A171" s="13"/>
      <c r="B171" s="226"/>
      <c r="C171" s="227"/>
      <c r="D171" s="228" t="s">
        <v>137</v>
      </c>
      <c r="E171" s="229" t="s">
        <v>1</v>
      </c>
      <c r="F171" s="230" t="s">
        <v>192</v>
      </c>
      <c r="G171" s="227"/>
      <c r="H171" s="231">
        <v>-117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137</v>
      </c>
      <c r="AU171" s="237" t="s">
        <v>88</v>
      </c>
      <c r="AV171" s="13" t="s">
        <v>88</v>
      </c>
      <c r="AW171" s="13" t="s">
        <v>38</v>
      </c>
      <c r="AX171" s="13" t="s">
        <v>82</v>
      </c>
      <c r="AY171" s="237" t="s">
        <v>129</v>
      </c>
    </row>
    <row r="172" s="13" customFormat="1">
      <c r="A172" s="13"/>
      <c r="B172" s="226"/>
      <c r="C172" s="227"/>
      <c r="D172" s="228" t="s">
        <v>137</v>
      </c>
      <c r="E172" s="229" t="s">
        <v>1</v>
      </c>
      <c r="F172" s="230" t="s">
        <v>193</v>
      </c>
      <c r="G172" s="227"/>
      <c r="H172" s="231">
        <v>-18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137</v>
      </c>
      <c r="AU172" s="237" t="s">
        <v>88</v>
      </c>
      <c r="AV172" s="13" t="s">
        <v>88</v>
      </c>
      <c r="AW172" s="13" t="s">
        <v>38</v>
      </c>
      <c r="AX172" s="13" t="s">
        <v>82</v>
      </c>
      <c r="AY172" s="237" t="s">
        <v>129</v>
      </c>
    </row>
    <row r="173" s="13" customFormat="1">
      <c r="A173" s="13"/>
      <c r="B173" s="226"/>
      <c r="C173" s="227"/>
      <c r="D173" s="228" t="s">
        <v>137</v>
      </c>
      <c r="E173" s="229" t="s">
        <v>1</v>
      </c>
      <c r="F173" s="230" t="s">
        <v>194</v>
      </c>
      <c r="G173" s="227"/>
      <c r="H173" s="231">
        <v>-0.59599999999999997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137</v>
      </c>
      <c r="AU173" s="237" t="s">
        <v>88</v>
      </c>
      <c r="AV173" s="13" t="s">
        <v>88</v>
      </c>
      <c r="AW173" s="13" t="s">
        <v>38</v>
      </c>
      <c r="AX173" s="13" t="s">
        <v>82</v>
      </c>
      <c r="AY173" s="237" t="s">
        <v>129</v>
      </c>
    </row>
    <row r="174" s="13" customFormat="1">
      <c r="A174" s="13"/>
      <c r="B174" s="226"/>
      <c r="C174" s="227"/>
      <c r="D174" s="228" t="s">
        <v>137</v>
      </c>
      <c r="E174" s="229" t="s">
        <v>1</v>
      </c>
      <c r="F174" s="230" t="s">
        <v>195</v>
      </c>
      <c r="G174" s="227"/>
      <c r="H174" s="231">
        <v>-2.3999999999999999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137</v>
      </c>
      <c r="AU174" s="237" t="s">
        <v>88</v>
      </c>
      <c r="AV174" s="13" t="s">
        <v>88</v>
      </c>
      <c r="AW174" s="13" t="s">
        <v>38</v>
      </c>
      <c r="AX174" s="13" t="s">
        <v>82</v>
      </c>
      <c r="AY174" s="237" t="s">
        <v>129</v>
      </c>
    </row>
    <row r="175" s="13" customFormat="1">
      <c r="A175" s="13"/>
      <c r="B175" s="226"/>
      <c r="C175" s="227"/>
      <c r="D175" s="228" t="s">
        <v>137</v>
      </c>
      <c r="E175" s="229" t="s">
        <v>1</v>
      </c>
      <c r="F175" s="230" t="s">
        <v>196</v>
      </c>
      <c r="G175" s="227"/>
      <c r="H175" s="231">
        <v>-2.835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137</v>
      </c>
      <c r="AU175" s="237" t="s">
        <v>88</v>
      </c>
      <c r="AV175" s="13" t="s">
        <v>88</v>
      </c>
      <c r="AW175" s="13" t="s">
        <v>38</v>
      </c>
      <c r="AX175" s="13" t="s">
        <v>82</v>
      </c>
      <c r="AY175" s="237" t="s">
        <v>129</v>
      </c>
    </row>
    <row r="176" s="14" customFormat="1">
      <c r="A176" s="14"/>
      <c r="B176" s="238"/>
      <c r="C176" s="239"/>
      <c r="D176" s="228" t="s">
        <v>137</v>
      </c>
      <c r="E176" s="240" t="s">
        <v>1</v>
      </c>
      <c r="F176" s="241" t="s">
        <v>139</v>
      </c>
      <c r="G176" s="239"/>
      <c r="H176" s="242">
        <v>781.66899999999998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137</v>
      </c>
      <c r="AU176" s="248" t="s">
        <v>88</v>
      </c>
      <c r="AV176" s="14" t="s">
        <v>135</v>
      </c>
      <c r="AW176" s="14" t="s">
        <v>38</v>
      </c>
      <c r="AX176" s="14" t="s">
        <v>21</v>
      </c>
      <c r="AY176" s="248" t="s">
        <v>129</v>
      </c>
    </row>
    <row r="177" s="2" customFormat="1" ht="24.15" customHeight="1">
      <c r="A177" s="38"/>
      <c r="B177" s="39"/>
      <c r="C177" s="212" t="s">
        <v>197</v>
      </c>
      <c r="D177" s="212" t="s">
        <v>131</v>
      </c>
      <c r="E177" s="213" t="s">
        <v>198</v>
      </c>
      <c r="F177" s="214" t="s">
        <v>199</v>
      </c>
      <c r="G177" s="215" t="s">
        <v>158</v>
      </c>
      <c r="H177" s="216">
        <v>1085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47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135</v>
      </c>
      <c r="AT177" s="224" t="s">
        <v>131</v>
      </c>
      <c r="AU177" s="224" t="s">
        <v>88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21</v>
      </c>
      <c r="BK177" s="225">
        <f>ROUND(I177*H177,2)</f>
        <v>0</v>
      </c>
      <c r="BL177" s="17" t="s">
        <v>135</v>
      </c>
      <c r="BM177" s="224" t="s">
        <v>200</v>
      </c>
    </row>
    <row r="178" s="13" customFormat="1">
      <c r="A178" s="13"/>
      <c r="B178" s="226"/>
      <c r="C178" s="227"/>
      <c r="D178" s="228" t="s">
        <v>137</v>
      </c>
      <c r="E178" s="229" t="s">
        <v>1</v>
      </c>
      <c r="F178" s="230" t="s">
        <v>201</v>
      </c>
      <c r="G178" s="227"/>
      <c r="H178" s="231">
        <v>1085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137</v>
      </c>
      <c r="AU178" s="237" t="s">
        <v>88</v>
      </c>
      <c r="AV178" s="13" t="s">
        <v>88</v>
      </c>
      <c r="AW178" s="13" t="s">
        <v>38</v>
      </c>
      <c r="AX178" s="13" t="s">
        <v>82</v>
      </c>
      <c r="AY178" s="237" t="s">
        <v>129</v>
      </c>
    </row>
    <row r="179" s="14" customFormat="1">
      <c r="A179" s="14"/>
      <c r="B179" s="238"/>
      <c r="C179" s="239"/>
      <c r="D179" s="228" t="s">
        <v>137</v>
      </c>
      <c r="E179" s="240" t="s">
        <v>1</v>
      </c>
      <c r="F179" s="241" t="s">
        <v>139</v>
      </c>
      <c r="G179" s="239"/>
      <c r="H179" s="242">
        <v>1085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137</v>
      </c>
      <c r="AU179" s="248" t="s">
        <v>88</v>
      </c>
      <c r="AV179" s="14" t="s">
        <v>135</v>
      </c>
      <c r="AW179" s="14" t="s">
        <v>38</v>
      </c>
      <c r="AX179" s="14" t="s">
        <v>21</v>
      </c>
      <c r="AY179" s="248" t="s">
        <v>129</v>
      </c>
    </row>
    <row r="180" s="2" customFormat="1" ht="24.15" customHeight="1">
      <c r="A180" s="38"/>
      <c r="B180" s="39"/>
      <c r="C180" s="212" t="s">
        <v>202</v>
      </c>
      <c r="D180" s="212" t="s">
        <v>131</v>
      </c>
      <c r="E180" s="213" t="s">
        <v>203</v>
      </c>
      <c r="F180" s="214" t="s">
        <v>204</v>
      </c>
      <c r="G180" s="215" t="s">
        <v>158</v>
      </c>
      <c r="H180" s="216">
        <v>1337.0550000000001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47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135</v>
      </c>
      <c r="AT180" s="224" t="s">
        <v>131</v>
      </c>
      <c r="AU180" s="224" t="s">
        <v>88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21</v>
      </c>
      <c r="BK180" s="225">
        <f>ROUND(I180*H180,2)</f>
        <v>0</v>
      </c>
      <c r="BL180" s="17" t="s">
        <v>135</v>
      </c>
      <c r="BM180" s="224" t="s">
        <v>205</v>
      </c>
    </row>
    <row r="181" s="13" customFormat="1">
      <c r="A181" s="13"/>
      <c r="B181" s="226"/>
      <c r="C181" s="227"/>
      <c r="D181" s="228" t="s">
        <v>137</v>
      </c>
      <c r="E181" s="229" t="s">
        <v>1</v>
      </c>
      <c r="F181" s="230" t="s">
        <v>206</v>
      </c>
      <c r="G181" s="227"/>
      <c r="H181" s="231">
        <v>516.79999999999995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137</v>
      </c>
      <c r="AU181" s="237" t="s">
        <v>88</v>
      </c>
      <c r="AV181" s="13" t="s">
        <v>88</v>
      </c>
      <c r="AW181" s="13" t="s">
        <v>38</v>
      </c>
      <c r="AX181" s="13" t="s">
        <v>82</v>
      </c>
      <c r="AY181" s="237" t="s">
        <v>129</v>
      </c>
    </row>
    <row r="182" s="13" customFormat="1">
      <c r="A182" s="13"/>
      <c r="B182" s="226"/>
      <c r="C182" s="227"/>
      <c r="D182" s="228" t="s">
        <v>137</v>
      </c>
      <c r="E182" s="229" t="s">
        <v>1</v>
      </c>
      <c r="F182" s="230" t="s">
        <v>207</v>
      </c>
      <c r="G182" s="227"/>
      <c r="H182" s="231">
        <v>511.10399999999998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137</v>
      </c>
      <c r="AU182" s="237" t="s">
        <v>88</v>
      </c>
      <c r="AV182" s="13" t="s">
        <v>88</v>
      </c>
      <c r="AW182" s="13" t="s">
        <v>38</v>
      </c>
      <c r="AX182" s="13" t="s">
        <v>82</v>
      </c>
      <c r="AY182" s="237" t="s">
        <v>129</v>
      </c>
    </row>
    <row r="183" s="13" customFormat="1">
      <c r="A183" s="13"/>
      <c r="B183" s="226"/>
      <c r="C183" s="227"/>
      <c r="D183" s="228" t="s">
        <v>137</v>
      </c>
      <c r="E183" s="229" t="s">
        <v>1</v>
      </c>
      <c r="F183" s="230" t="s">
        <v>208</v>
      </c>
      <c r="G183" s="227"/>
      <c r="H183" s="231">
        <v>246.96000000000001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137</v>
      </c>
      <c r="AU183" s="237" t="s">
        <v>88</v>
      </c>
      <c r="AV183" s="13" t="s">
        <v>88</v>
      </c>
      <c r="AW183" s="13" t="s">
        <v>38</v>
      </c>
      <c r="AX183" s="13" t="s">
        <v>82</v>
      </c>
      <c r="AY183" s="237" t="s">
        <v>129</v>
      </c>
    </row>
    <row r="184" s="13" customFormat="1">
      <c r="A184" s="13"/>
      <c r="B184" s="226"/>
      <c r="C184" s="227"/>
      <c r="D184" s="228" t="s">
        <v>137</v>
      </c>
      <c r="E184" s="229" t="s">
        <v>1</v>
      </c>
      <c r="F184" s="230" t="s">
        <v>209</v>
      </c>
      <c r="G184" s="227"/>
      <c r="H184" s="231">
        <v>17.399999999999999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137</v>
      </c>
      <c r="AU184" s="237" t="s">
        <v>88</v>
      </c>
      <c r="AV184" s="13" t="s">
        <v>88</v>
      </c>
      <c r="AW184" s="13" t="s">
        <v>38</v>
      </c>
      <c r="AX184" s="13" t="s">
        <v>82</v>
      </c>
      <c r="AY184" s="237" t="s">
        <v>129</v>
      </c>
    </row>
    <row r="185" s="13" customFormat="1">
      <c r="A185" s="13"/>
      <c r="B185" s="226"/>
      <c r="C185" s="227"/>
      <c r="D185" s="228" t="s">
        <v>137</v>
      </c>
      <c r="E185" s="229" t="s">
        <v>1</v>
      </c>
      <c r="F185" s="230" t="s">
        <v>210</v>
      </c>
      <c r="G185" s="227"/>
      <c r="H185" s="231">
        <v>44.790999999999997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137</v>
      </c>
      <c r="AU185" s="237" t="s">
        <v>88</v>
      </c>
      <c r="AV185" s="13" t="s">
        <v>88</v>
      </c>
      <c r="AW185" s="13" t="s">
        <v>38</v>
      </c>
      <c r="AX185" s="13" t="s">
        <v>82</v>
      </c>
      <c r="AY185" s="237" t="s">
        <v>129</v>
      </c>
    </row>
    <row r="186" s="14" customFormat="1">
      <c r="A186" s="14"/>
      <c r="B186" s="238"/>
      <c r="C186" s="239"/>
      <c r="D186" s="228" t="s">
        <v>137</v>
      </c>
      <c r="E186" s="240" t="s">
        <v>1</v>
      </c>
      <c r="F186" s="241" t="s">
        <v>139</v>
      </c>
      <c r="G186" s="239"/>
      <c r="H186" s="242">
        <v>1337.0550000000001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137</v>
      </c>
      <c r="AU186" s="248" t="s">
        <v>88</v>
      </c>
      <c r="AV186" s="14" t="s">
        <v>135</v>
      </c>
      <c r="AW186" s="14" t="s">
        <v>38</v>
      </c>
      <c r="AX186" s="14" t="s">
        <v>21</v>
      </c>
      <c r="AY186" s="248" t="s">
        <v>129</v>
      </c>
    </row>
    <row r="187" s="2" customFormat="1" ht="21.75" customHeight="1">
      <c r="A187" s="38"/>
      <c r="B187" s="39"/>
      <c r="C187" s="212" t="s">
        <v>211</v>
      </c>
      <c r="D187" s="212" t="s">
        <v>131</v>
      </c>
      <c r="E187" s="213" t="s">
        <v>212</v>
      </c>
      <c r="F187" s="214" t="s">
        <v>213</v>
      </c>
      <c r="G187" s="215" t="s">
        <v>158</v>
      </c>
      <c r="H187" s="216">
        <v>1337.0550000000001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47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135</v>
      </c>
      <c r="AT187" s="224" t="s">
        <v>131</v>
      </c>
      <c r="AU187" s="224" t="s">
        <v>88</v>
      </c>
      <c r="AY187" s="17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21</v>
      </c>
      <c r="BK187" s="225">
        <f>ROUND(I187*H187,2)</f>
        <v>0</v>
      </c>
      <c r="BL187" s="17" t="s">
        <v>135</v>
      </c>
      <c r="BM187" s="224" t="s">
        <v>214</v>
      </c>
    </row>
    <row r="188" s="13" customFormat="1">
      <c r="A188" s="13"/>
      <c r="B188" s="226"/>
      <c r="C188" s="227"/>
      <c r="D188" s="228" t="s">
        <v>137</v>
      </c>
      <c r="E188" s="229" t="s">
        <v>1</v>
      </c>
      <c r="F188" s="230" t="s">
        <v>206</v>
      </c>
      <c r="G188" s="227"/>
      <c r="H188" s="231">
        <v>516.79999999999995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137</v>
      </c>
      <c r="AU188" s="237" t="s">
        <v>88</v>
      </c>
      <c r="AV188" s="13" t="s">
        <v>88</v>
      </c>
      <c r="AW188" s="13" t="s">
        <v>38</v>
      </c>
      <c r="AX188" s="13" t="s">
        <v>82</v>
      </c>
      <c r="AY188" s="237" t="s">
        <v>129</v>
      </c>
    </row>
    <row r="189" s="13" customFormat="1">
      <c r="A189" s="13"/>
      <c r="B189" s="226"/>
      <c r="C189" s="227"/>
      <c r="D189" s="228" t="s">
        <v>137</v>
      </c>
      <c r="E189" s="229" t="s">
        <v>1</v>
      </c>
      <c r="F189" s="230" t="s">
        <v>207</v>
      </c>
      <c r="G189" s="227"/>
      <c r="H189" s="231">
        <v>511.10399999999998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137</v>
      </c>
      <c r="AU189" s="237" t="s">
        <v>88</v>
      </c>
      <c r="AV189" s="13" t="s">
        <v>88</v>
      </c>
      <c r="AW189" s="13" t="s">
        <v>38</v>
      </c>
      <c r="AX189" s="13" t="s">
        <v>82</v>
      </c>
      <c r="AY189" s="237" t="s">
        <v>129</v>
      </c>
    </row>
    <row r="190" s="13" customFormat="1">
      <c r="A190" s="13"/>
      <c r="B190" s="226"/>
      <c r="C190" s="227"/>
      <c r="D190" s="228" t="s">
        <v>137</v>
      </c>
      <c r="E190" s="229" t="s">
        <v>1</v>
      </c>
      <c r="F190" s="230" t="s">
        <v>208</v>
      </c>
      <c r="G190" s="227"/>
      <c r="H190" s="231">
        <v>246.96000000000001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137</v>
      </c>
      <c r="AU190" s="237" t="s">
        <v>88</v>
      </c>
      <c r="AV190" s="13" t="s">
        <v>88</v>
      </c>
      <c r="AW190" s="13" t="s">
        <v>38</v>
      </c>
      <c r="AX190" s="13" t="s">
        <v>82</v>
      </c>
      <c r="AY190" s="237" t="s">
        <v>129</v>
      </c>
    </row>
    <row r="191" s="13" customFormat="1">
      <c r="A191" s="13"/>
      <c r="B191" s="226"/>
      <c r="C191" s="227"/>
      <c r="D191" s="228" t="s">
        <v>137</v>
      </c>
      <c r="E191" s="229" t="s">
        <v>1</v>
      </c>
      <c r="F191" s="230" t="s">
        <v>209</v>
      </c>
      <c r="G191" s="227"/>
      <c r="H191" s="231">
        <v>17.399999999999999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137</v>
      </c>
      <c r="AU191" s="237" t="s">
        <v>88</v>
      </c>
      <c r="AV191" s="13" t="s">
        <v>88</v>
      </c>
      <c r="AW191" s="13" t="s">
        <v>38</v>
      </c>
      <c r="AX191" s="13" t="s">
        <v>82</v>
      </c>
      <c r="AY191" s="237" t="s">
        <v>129</v>
      </c>
    </row>
    <row r="192" s="13" customFormat="1">
      <c r="A192" s="13"/>
      <c r="B192" s="226"/>
      <c r="C192" s="227"/>
      <c r="D192" s="228" t="s">
        <v>137</v>
      </c>
      <c r="E192" s="229" t="s">
        <v>1</v>
      </c>
      <c r="F192" s="230" t="s">
        <v>210</v>
      </c>
      <c r="G192" s="227"/>
      <c r="H192" s="231">
        <v>44.790999999999997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137</v>
      </c>
      <c r="AU192" s="237" t="s">
        <v>88</v>
      </c>
      <c r="AV192" s="13" t="s">
        <v>88</v>
      </c>
      <c r="AW192" s="13" t="s">
        <v>38</v>
      </c>
      <c r="AX192" s="13" t="s">
        <v>82</v>
      </c>
      <c r="AY192" s="237" t="s">
        <v>129</v>
      </c>
    </row>
    <row r="193" s="14" customFormat="1">
      <c r="A193" s="14"/>
      <c r="B193" s="238"/>
      <c r="C193" s="239"/>
      <c r="D193" s="228" t="s">
        <v>137</v>
      </c>
      <c r="E193" s="240" t="s">
        <v>1</v>
      </c>
      <c r="F193" s="241" t="s">
        <v>139</v>
      </c>
      <c r="G193" s="239"/>
      <c r="H193" s="242">
        <v>1337.0550000000001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137</v>
      </c>
      <c r="AU193" s="248" t="s">
        <v>88</v>
      </c>
      <c r="AV193" s="14" t="s">
        <v>135</v>
      </c>
      <c r="AW193" s="14" t="s">
        <v>38</v>
      </c>
      <c r="AX193" s="14" t="s">
        <v>21</v>
      </c>
      <c r="AY193" s="248" t="s">
        <v>129</v>
      </c>
    </row>
    <row r="194" s="2" customFormat="1" ht="24.15" customHeight="1">
      <c r="A194" s="38"/>
      <c r="B194" s="39"/>
      <c r="C194" s="212" t="s">
        <v>7</v>
      </c>
      <c r="D194" s="212" t="s">
        <v>131</v>
      </c>
      <c r="E194" s="213" t="s">
        <v>215</v>
      </c>
      <c r="F194" s="214" t="s">
        <v>216</v>
      </c>
      <c r="G194" s="215" t="s">
        <v>158</v>
      </c>
      <c r="H194" s="216">
        <v>182.63800000000001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47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135</v>
      </c>
      <c r="AT194" s="224" t="s">
        <v>131</v>
      </c>
      <c r="AU194" s="224" t="s">
        <v>88</v>
      </c>
      <c r="AY194" s="17" t="s">
        <v>129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21</v>
      </c>
      <c r="BK194" s="225">
        <f>ROUND(I194*H194,2)</f>
        <v>0</v>
      </c>
      <c r="BL194" s="17" t="s">
        <v>135</v>
      </c>
      <c r="BM194" s="224" t="s">
        <v>217</v>
      </c>
    </row>
    <row r="195" s="13" customFormat="1">
      <c r="A195" s="13"/>
      <c r="B195" s="226"/>
      <c r="C195" s="227"/>
      <c r="D195" s="228" t="s">
        <v>137</v>
      </c>
      <c r="E195" s="229" t="s">
        <v>1</v>
      </c>
      <c r="F195" s="230" t="s">
        <v>218</v>
      </c>
      <c r="G195" s="227"/>
      <c r="H195" s="231">
        <v>182.63800000000001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137</v>
      </c>
      <c r="AU195" s="237" t="s">
        <v>88</v>
      </c>
      <c r="AV195" s="13" t="s">
        <v>88</v>
      </c>
      <c r="AW195" s="13" t="s">
        <v>38</v>
      </c>
      <c r="AX195" s="13" t="s">
        <v>82</v>
      </c>
      <c r="AY195" s="237" t="s">
        <v>129</v>
      </c>
    </row>
    <row r="196" s="14" customFormat="1">
      <c r="A196" s="14"/>
      <c r="B196" s="238"/>
      <c r="C196" s="239"/>
      <c r="D196" s="228" t="s">
        <v>137</v>
      </c>
      <c r="E196" s="240" t="s">
        <v>1</v>
      </c>
      <c r="F196" s="241" t="s">
        <v>139</v>
      </c>
      <c r="G196" s="239"/>
      <c r="H196" s="242">
        <v>182.63800000000001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137</v>
      </c>
      <c r="AU196" s="248" t="s">
        <v>88</v>
      </c>
      <c r="AV196" s="14" t="s">
        <v>135</v>
      </c>
      <c r="AW196" s="14" t="s">
        <v>38</v>
      </c>
      <c r="AX196" s="14" t="s">
        <v>21</v>
      </c>
      <c r="AY196" s="248" t="s">
        <v>129</v>
      </c>
    </row>
    <row r="197" s="2" customFormat="1" ht="24.15" customHeight="1">
      <c r="A197" s="38"/>
      <c r="B197" s="39"/>
      <c r="C197" s="212" t="s">
        <v>219</v>
      </c>
      <c r="D197" s="212" t="s">
        <v>131</v>
      </c>
      <c r="E197" s="213" t="s">
        <v>220</v>
      </c>
      <c r="F197" s="214" t="s">
        <v>221</v>
      </c>
      <c r="G197" s="215" t="s">
        <v>158</v>
      </c>
      <c r="H197" s="216">
        <v>182.63800000000001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47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88</v>
      </c>
      <c r="AY197" s="17" t="s">
        <v>129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21</v>
      </c>
      <c r="BK197" s="225">
        <f>ROUND(I197*H197,2)</f>
        <v>0</v>
      </c>
      <c r="BL197" s="17" t="s">
        <v>135</v>
      </c>
      <c r="BM197" s="224" t="s">
        <v>222</v>
      </c>
    </row>
    <row r="198" s="13" customFormat="1">
      <c r="A198" s="13"/>
      <c r="B198" s="226"/>
      <c r="C198" s="227"/>
      <c r="D198" s="228" t="s">
        <v>137</v>
      </c>
      <c r="E198" s="229" t="s">
        <v>1</v>
      </c>
      <c r="F198" s="230" t="s">
        <v>218</v>
      </c>
      <c r="G198" s="227"/>
      <c r="H198" s="231">
        <v>182.63800000000001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137</v>
      </c>
      <c r="AU198" s="237" t="s">
        <v>88</v>
      </c>
      <c r="AV198" s="13" t="s">
        <v>88</v>
      </c>
      <c r="AW198" s="13" t="s">
        <v>38</v>
      </c>
      <c r="AX198" s="13" t="s">
        <v>82</v>
      </c>
      <c r="AY198" s="237" t="s">
        <v>129</v>
      </c>
    </row>
    <row r="199" s="14" customFormat="1">
      <c r="A199" s="14"/>
      <c r="B199" s="238"/>
      <c r="C199" s="239"/>
      <c r="D199" s="228" t="s">
        <v>137</v>
      </c>
      <c r="E199" s="240" t="s">
        <v>1</v>
      </c>
      <c r="F199" s="241" t="s">
        <v>139</v>
      </c>
      <c r="G199" s="239"/>
      <c r="H199" s="242">
        <v>182.63800000000001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137</v>
      </c>
      <c r="AU199" s="248" t="s">
        <v>88</v>
      </c>
      <c r="AV199" s="14" t="s">
        <v>135</v>
      </c>
      <c r="AW199" s="14" t="s">
        <v>38</v>
      </c>
      <c r="AX199" s="14" t="s">
        <v>21</v>
      </c>
      <c r="AY199" s="248" t="s">
        <v>129</v>
      </c>
    </row>
    <row r="200" s="2" customFormat="1" ht="24.15" customHeight="1">
      <c r="A200" s="38"/>
      <c r="B200" s="39"/>
      <c r="C200" s="212" t="s">
        <v>223</v>
      </c>
      <c r="D200" s="212" t="s">
        <v>131</v>
      </c>
      <c r="E200" s="213" t="s">
        <v>224</v>
      </c>
      <c r="F200" s="214" t="s">
        <v>225</v>
      </c>
      <c r="G200" s="215" t="s">
        <v>158</v>
      </c>
      <c r="H200" s="216">
        <v>1.8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47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88</v>
      </c>
      <c r="AY200" s="17" t="s">
        <v>129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21</v>
      </c>
      <c r="BK200" s="225">
        <f>ROUND(I200*H200,2)</f>
        <v>0</v>
      </c>
      <c r="BL200" s="17" t="s">
        <v>135</v>
      </c>
      <c r="BM200" s="224" t="s">
        <v>226</v>
      </c>
    </row>
    <row r="201" s="15" customFormat="1">
      <c r="A201" s="15"/>
      <c r="B201" s="249"/>
      <c r="C201" s="250"/>
      <c r="D201" s="228" t="s">
        <v>137</v>
      </c>
      <c r="E201" s="251" t="s">
        <v>1</v>
      </c>
      <c r="F201" s="252" t="s">
        <v>227</v>
      </c>
      <c r="G201" s="250"/>
      <c r="H201" s="251" t="s">
        <v>1</v>
      </c>
      <c r="I201" s="253"/>
      <c r="J201" s="250"/>
      <c r="K201" s="250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137</v>
      </c>
      <c r="AU201" s="258" t="s">
        <v>88</v>
      </c>
      <c r="AV201" s="15" t="s">
        <v>21</v>
      </c>
      <c r="AW201" s="15" t="s">
        <v>38</v>
      </c>
      <c r="AX201" s="15" t="s">
        <v>82</v>
      </c>
      <c r="AY201" s="258" t="s">
        <v>129</v>
      </c>
    </row>
    <row r="202" s="13" customFormat="1">
      <c r="A202" s="13"/>
      <c r="B202" s="226"/>
      <c r="C202" s="227"/>
      <c r="D202" s="228" t="s">
        <v>137</v>
      </c>
      <c r="E202" s="229" t="s">
        <v>1</v>
      </c>
      <c r="F202" s="230" t="s">
        <v>228</v>
      </c>
      <c r="G202" s="227"/>
      <c r="H202" s="231">
        <v>1.224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137</v>
      </c>
      <c r="AU202" s="237" t="s">
        <v>88</v>
      </c>
      <c r="AV202" s="13" t="s">
        <v>88</v>
      </c>
      <c r="AW202" s="13" t="s">
        <v>38</v>
      </c>
      <c r="AX202" s="13" t="s">
        <v>82</v>
      </c>
      <c r="AY202" s="237" t="s">
        <v>129</v>
      </c>
    </row>
    <row r="203" s="13" customFormat="1">
      <c r="A203" s="13"/>
      <c r="B203" s="226"/>
      <c r="C203" s="227"/>
      <c r="D203" s="228" t="s">
        <v>137</v>
      </c>
      <c r="E203" s="229" t="s">
        <v>1</v>
      </c>
      <c r="F203" s="230" t="s">
        <v>229</v>
      </c>
      <c r="G203" s="227"/>
      <c r="H203" s="231">
        <v>0.57599999999999996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137</v>
      </c>
      <c r="AU203" s="237" t="s">
        <v>88</v>
      </c>
      <c r="AV203" s="13" t="s">
        <v>88</v>
      </c>
      <c r="AW203" s="13" t="s">
        <v>38</v>
      </c>
      <c r="AX203" s="13" t="s">
        <v>82</v>
      </c>
      <c r="AY203" s="237" t="s">
        <v>129</v>
      </c>
    </row>
    <row r="204" s="14" customFormat="1">
      <c r="A204" s="14"/>
      <c r="B204" s="238"/>
      <c r="C204" s="239"/>
      <c r="D204" s="228" t="s">
        <v>137</v>
      </c>
      <c r="E204" s="240" t="s">
        <v>1</v>
      </c>
      <c r="F204" s="241" t="s">
        <v>139</v>
      </c>
      <c r="G204" s="239"/>
      <c r="H204" s="242">
        <v>1.7999999999999998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137</v>
      </c>
      <c r="AU204" s="248" t="s">
        <v>88</v>
      </c>
      <c r="AV204" s="14" t="s">
        <v>135</v>
      </c>
      <c r="AW204" s="14" t="s">
        <v>38</v>
      </c>
      <c r="AX204" s="14" t="s">
        <v>21</v>
      </c>
      <c r="AY204" s="248" t="s">
        <v>129</v>
      </c>
    </row>
    <row r="205" s="2" customFormat="1" ht="24.15" customHeight="1">
      <c r="A205" s="38"/>
      <c r="B205" s="39"/>
      <c r="C205" s="212" t="s">
        <v>230</v>
      </c>
      <c r="D205" s="212" t="s">
        <v>131</v>
      </c>
      <c r="E205" s="213" t="s">
        <v>231</v>
      </c>
      <c r="F205" s="214" t="s">
        <v>232</v>
      </c>
      <c r="G205" s="215" t="s">
        <v>158</v>
      </c>
      <c r="H205" s="216">
        <v>1.8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47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88</v>
      </c>
      <c r="AY205" s="17" t="s">
        <v>129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21</v>
      </c>
      <c r="BK205" s="225">
        <f>ROUND(I205*H205,2)</f>
        <v>0</v>
      </c>
      <c r="BL205" s="17" t="s">
        <v>135</v>
      </c>
      <c r="BM205" s="224" t="s">
        <v>233</v>
      </c>
    </row>
    <row r="206" s="15" customFormat="1">
      <c r="A206" s="15"/>
      <c r="B206" s="249"/>
      <c r="C206" s="250"/>
      <c r="D206" s="228" t="s">
        <v>137</v>
      </c>
      <c r="E206" s="251" t="s">
        <v>1</v>
      </c>
      <c r="F206" s="252" t="s">
        <v>227</v>
      </c>
      <c r="G206" s="250"/>
      <c r="H206" s="251" t="s">
        <v>1</v>
      </c>
      <c r="I206" s="253"/>
      <c r="J206" s="250"/>
      <c r="K206" s="250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137</v>
      </c>
      <c r="AU206" s="258" t="s">
        <v>88</v>
      </c>
      <c r="AV206" s="15" t="s">
        <v>21</v>
      </c>
      <c r="AW206" s="15" t="s">
        <v>38</v>
      </c>
      <c r="AX206" s="15" t="s">
        <v>82</v>
      </c>
      <c r="AY206" s="258" t="s">
        <v>129</v>
      </c>
    </row>
    <row r="207" s="13" customFormat="1">
      <c r="A207" s="13"/>
      <c r="B207" s="226"/>
      <c r="C207" s="227"/>
      <c r="D207" s="228" t="s">
        <v>137</v>
      </c>
      <c r="E207" s="229" t="s">
        <v>1</v>
      </c>
      <c r="F207" s="230" t="s">
        <v>228</v>
      </c>
      <c r="G207" s="227"/>
      <c r="H207" s="231">
        <v>1.224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137</v>
      </c>
      <c r="AU207" s="237" t="s">
        <v>88</v>
      </c>
      <c r="AV207" s="13" t="s">
        <v>88</v>
      </c>
      <c r="AW207" s="13" t="s">
        <v>38</v>
      </c>
      <c r="AX207" s="13" t="s">
        <v>82</v>
      </c>
      <c r="AY207" s="237" t="s">
        <v>129</v>
      </c>
    </row>
    <row r="208" s="13" customFormat="1">
      <c r="A208" s="13"/>
      <c r="B208" s="226"/>
      <c r="C208" s="227"/>
      <c r="D208" s="228" t="s">
        <v>137</v>
      </c>
      <c r="E208" s="229" t="s">
        <v>1</v>
      </c>
      <c r="F208" s="230" t="s">
        <v>229</v>
      </c>
      <c r="G208" s="227"/>
      <c r="H208" s="231">
        <v>0.57599999999999996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137</v>
      </c>
      <c r="AU208" s="237" t="s">
        <v>88</v>
      </c>
      <c r="AV208" s="13" t="s">
        <v>88</v>
      </c>
      <c r="AW208" s="13" t="s">
        <v>38</v>
      </c>
      <c r="AX208" s="13" t="s">
        <v>82</v>
      </c>
      <c r="AY208" s="237" t="s">
        <v>129</v>
      </c>
    </row>
    <row r="209" s="14" customFormat="1">
      <c r="A209" s="14"/>
      <c r="B209" s="238"/>
      <c r="C209" s="239"/>
      <c r="D209" s="228" t="s">
        <v>137</v>
      </c>
      <c r="E209" s="240" t="s">
        <v>1</v>
      </c>
      <c r="F209" s="241" t="s">
        <v>139</v>
      </c>
      <c r="G209" s="239"/>
      <c r="H209" s="242">
        <v>1.7999999999999998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137</v>
      </c>
      <c r="AU209" s="248" t="s">
        <v>88</v>
      </c>
      <c r="AV209" s="14" t="s">
        <v>135</v>
      </c>
      <c r="AW209" s="14" t="s">
        <v>38</v>
      </c>
      <c r="AX209" s="14" t="s">
        <v>21</v>
      </c>
      <c r="AY209" s="248" t="s">
        <v>129</v>
      </c>
    </row>
    <row r="210" s="2" customFormat="1" ht="24.15" customHeight="1">
      <c r="A210" s="38"/>
      <c r="B210" s="39"/>
      <c r="C210" s="212" t="s">
        <v>234</v>
      </c>
      <c r="D210" s="212" t="s">
        <v>131</v>
      </c>
      <c r="E210" s="213" t="s">
        <v>235</v>
      </c>
      <c r="F210" s="214" t="s">
        <v>236</v>
      </c>
      <c r="G210" s="215" t="s">
        <v>158</v>
      </c>
      <c r="H210" s="216">
        <v>131.476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47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88</v>
      </c>
      <c r="AY210" s="17" t="s">
        <v>129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21</v>
      </c>
      <c r="BK210" s="225">
        <f>ROUND(I210*H210,2)</f>
        <v>0</v>
      </c>
      <c r="BL210" s="17" t="s">
        <v>135</v>
      </c>
      <c r="BM210" s="224" t="s">
        <v>237</v>
      </c>
    </row>
    <row r="211" s="13" customFormat="1">
      <c r="A211" s="13"/>
      <c r="B211" s="226"/>
      <c r="C211" s="227"/>
      <c r="D211" s="228" t="s">
        <v>137</v>
      </c>
      <c r="E211" s="229" t="s">
        <v>1</v>
      </c>
      <c r="F211" s="230" t="s">
        <v>238</v>
      </c>
      <c r="G211" s="227"/>
      <c r="H211" s="231">
        <v>12.15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137</v>
      </c>
      <c r="AU211" s="237" t="s">
        <v>88</v>
      </c>
      <c r="AV211" s="13" t="s">
        <v>88</v>
      </c>
      <c r="AW211" s="13" t="s">
        <v>38</v>
      </c>
      <c r="AX211" s="13" t="s">
        <v>82</v>
      </c>
      <c r="AY211" s="237" t="s">
        <v>129</v>
      </c>
    </row>
    <row r="212" s="15" customFormat="1">
      <c r="A212" s="15"/>
      <c r="B212" s="249"/>
      <c r="C212" s="250"/>
      <c r="D212" s="228" t="s">
        <v>137</v>
      </c>
      <c r="E212" s="251" t="s">
        <v>1</v>
      </c>
      <c r="F212" s="252" t="s">
        <v>239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137</v>
      </c>
      <c r="AU212" s="258" t="s">
        <v>88</v>
      </c>
      <c r="AV212" s="15" t="s">
        <v>21</v>
      </c>
      <c r="AW212" s="15" t="s">
        <v>38</v>
      </c>
      <c r="AX212" s="15" t="s">
        <v>82</v>
      </c>
      <c r="AY212" s="258" t="s">
        <v>129</v>
      </c>
    </row>
    <row r="213" s="15" customFormat="1">
      <c r="A213" s="15"/>
      <c r="B213" s="249"/>
      <c r="C213" s="250"/>
      <c r="D213" s="228" t="s">
        <v>137</v>
      </c>
      <c r="E213" s="251" t="s">
        <v>1</v>
      </c>
      <c r="F213" s="252" t="s">
        <v>240</v>
      </c>
      <c r="G213" s="250"/>
      <c r="H213" s="251" t="s">
        <v>1</v>
      </c>
      <c r="I213" s="253"/>
      <c r="J213" s="250"/>
      <c r="K213" s="250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137</v>
      </c>
      <c r="AU213" s="258" t="s">
        <v>88</v>
      </c>
      <c r="AV213" s="15" t="s">
        <v>21</v>
      </c>
      <c r="AW213" s="15" t="s">
        <v>38</v>
      </c>
      <c r="AX213" s="15" t="s">
        <v>82</v>
      </c>
      <c r="AY213" s="258" t="s">
        <v>129</v>
      </c>
    </row>
    <row r="214" s="13" customFormat="1">
      <c r="A214" s="13"/>
      <c r="B214" s="226"/>
      <c r="C214" s="227"/>
      <c r="D214" s="228" t="s">
        <v>137</v>
      </c>
      <c r="E214" s="229" t="s">
        <v>1</v>
      </c>
      <c r="F214" s="230" t="s">
        <v>241</v>
      </c>
      <c r="G214" s="227"/>
      <c r="H214" s="231">
        <v>38.470999999999997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137</v>
      </c>
      <c r="AU214" s="237" t="s">
        <v>88</v>
      </c>
      <c r="AV214" s="13" t="s">
        <v>88</v>
      </c>
      <c r="AW214" s="13" t="s">
        <v>38</v>
      </c>
      <c r="AX214" s="13" t="s">
        <v>82</v>
      </c>
      <c r="AY214" s="237" t="s">
        <v>129</v>
      </c>
    </row>
    <row r="215" s="13" customFormat="1">
      <c r="A215" s="13"/>
      <c r="B215" s="226"/>
      <c r="C215" s="227"/>
      <c r="D215" s="228" t="s">
        <v>137</v>
      </c>
      <c r="E215" s="229" t="s">
        <v>1</v>
      </c>
      <c r="F215" s="230" t="s">
        <v>242</v>
      </c>
      <c r="G215" s="227"/>
      <c r="H215" s="231">
        <v>15.743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137</v>
      </c>
      <c r="AU215" s="237" t="s">
        <v>88</v>
      </c>
      <c r="AV215" s="13" t="s">
        <v>88</v>
      </c>
      <c r="AW215" s="13" t="s">
        <v>38</v>
      </c>
      <c r="AX215" s="13" t="s">
        <v>82</v>
      </c>
      <c r="AY215" s="237" t="s">
        <v>129</v>
      </c>
    </row>
    <row r="216" s="15" customFormat="1">
      <c r="A216" s="15"/>
      <c r="B216" s="249"/>
      <c r="C216" s="250"/>
      <c r="D216" s="228" t="s">
        <v>137</v>
      </c>
      <c r="E216" s="251" t="s">
        <v>1</v>
      </c>
      <c r="F216" s="252" t="s">
        <v>243</v>
      </c>
      <c r="G216" s="250"/>
      <c r="H216" s="251" t="s">
        <v>1</v>
      </c>
      <c r="I216" s="253"/>
      <c r="J216" s="250"/>
      <c r="K216" s="250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137</v>
      </c>
      <c r="AU216" s="258" t="s">
        <v>88</v>
      </c>
      <c r="AV216" s="15" t="s">
        <v>21</v>
      </c>
      <c r="AW216" s="15" t="s">
        <v>38</v>
      </c>
      <c r="AX216" s="15" t="s">
        <v>82</v>
      </c>
      <c r="AY216" s="258" t="s">
        <v>129</v>
      </c>
    </row>
    <row r="217" s="13" customFormat="1">
      <c r="A217" s="13"/>
      <c r="B217" s="226"/>
      <c r="C217" s="227"/>
      <c r="D217" s="228" t="s">
        <v>137</v>
      </c>
      <c r="E217" s="229" t="s">
        <v>1</v>
      </c>
      <c r="F217" s="230" t="s">
        <v>244</v>
      </c>
      <c r="G217" s="227"/>
      <c r="H217" s="231">
        <v>39.481000000000002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137</v>
      </c>
      <c r="AU217" s="237" t="s">
        <v>88</v>
      </c>
      <c r="AV217" s="13" t="s">
        <v>88</v>
      </c>
      <c r="AW217" s="13" t="s">
        <v>38</v>
      </c>
      <c r="AX217" s="13" t="s">
        <v>82</v>
      </c>
      <c r="AY217" s="237" t="s">
        <v>129</v>
      </c>
    </row>
    <row r="218" s="13" customFormat="1">
      <c r="A218" s="13"/>
      <c r="B218" s="226"/>
      <c r="C218" s="227"/>
      <c r="D218" s="228" t="s">
        <v>137</v>
      </c>
      <c r="E218" s="229" t="s">
        <v>1</v>
      </c>
      <c r="F218" s="230" t="s">
        <v>245</v>
      </c>
      <c r="G218" s="227"/>
      <c r="H218" s="231">
        <v>8.9239999999999995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137</v>
      </c>
      <c r="AU218" s="237" t="s">
        <v>88</v>
      </c>
      <c r="AV218" s="13" t="s">
        <v>88</v>
      </c>
      <c r="AW218" s="13" t="s">
        <v>38</v>
      </c>
      <c r="AX218" s="13" t="s">
        <v>82</v>
      </c>
      <c r="AY218" s="237" t="s">
        <v>129</v>
      </c>
    </row>
    <row r="219" s="13" customFormat="1">
      <c r="A219" s="13"/>
      <c r="B219" s="226"/>
      <c r="C219" s="227"/>
      <c r="D219" s="228" t="s">
        <v>137</v>
      </c>
      <c r="E219" s="229" t="s">
        <v>1</v>
      </c>
      <c r="F219" s="230" t="s">
        <v>246</v>
      </c>
      <c r="G219" s="227"/>
      <c r="H219" s="231">
        <v>16.707000000000001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137</v>
      </c>
      <c r="AU219" s="237" t="s">
        <v>88</v>
      </c>
      <c r="AV219" s="13" t="s">
        <v>88</v>
      </c>
      <c r="AW219" s="13" t="s">
        <v>38</v>
      </c>
      <c r="AX219" s="13" t="s">
        <v>82</v>
      </c>
      <c r="AY219" s="237" t="s">
        <v>129</v>
      </c>
    </row>
    <row r="220" s="14" customFormat="1">
      <c r="A220" s="14"/>
      <c r="B220" s="238"/>
      <c r="C220" s="239"/>
      <c r="D220" s="228" t="s">
        <v>137</v>
      </c>
      <c r="E220" s="240" t="s">
        <v>1</v>
      </c>
      <c r="F220" s="241" t="s">
        <v>139</v>
      </c>
      <c r="G220" s="239"/>
      <c r="H220" s="242">
        <v>131.476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137</v>
      </c>
      <c r="AU220" s="248" t="s">
        <v>88</v>
      </c>
      <c r="AV220" s="14" t="s">
        <v>135</v>
      </c>
      <c r="AW220" s="14" t="s">
        <v>38</v>
      </c>
      <c r="AX220" s="14" t="s">
        <v>21</v>
      </c>
      <c r="AY220" s="248" t="s">
        <v>129</v>
      </c>
    </row>
    <row r="221" s="2" customFormat="1" ht="24.15" customHeight="1">
      <c r="A221" s="38"/>
      <c r="B221" s="39"/>
      <c r="C221" s="212" t="s">
        <v>247</v>
      </c>
      <c r="D221" s="212" t="s">
        <v>131</v>
      </c>
      <c r="E221" s="213" t="s">
        <v>248</v>
      </c>
      <c r="F221" s="214" t="s">
        <v>249</v>
      </c>
      <c r="G221" s="215" t="s">
        <v>158</v>
      </c>
      <c r="H221" s="216">
        <v>131.476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47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88</v>
      </c>
      <c r="AY221" s="17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21</v>
      </c>
      <c r="BK221" s="225">
        <f>ROUND(I221*H221,2)</f>
        <v>0</v>
      </c>
      <c r="BL221" s="17" t="s">
        <v>135</v>
      </c>
      <c r="BM221" s="224" t="s">
        <v>250</v>
      </c>
    </row>
    <row r="222" s="13" customFormat="1">
      <c r="A222" s="13"/>
      <c r="B222" s="226"/>
      <c r="C222" s="227"/>
      <c r="D222" s="228" t="s">
        <v>137</v>
      </c>
      <c r="E222" s="229" t="s">
        <v>1</v>
      </c>
      <c r="F222" s="230" t="s">
        <v>238</v>
      </c>
      <c r="G222" s="227"/>
      <c r="H222" s="231">
        <v>12.15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137</v>
      </c>
      <c r="AU222" s="237" t="s">
        <v>88</v>
      </c>
      <c r="AV222" s="13" t="s">
        <v>88</v>
      </c>
      <c r="AW222" s="13" t="s">
        <v>38</v>
      </c>
      <c r="AX222" s="13" t="s">
        <v>82</v>
      </c>
      <c r="AY222" s="237" t="s">
        <v>129</v>
      </c>
    </row>
    <row r="223" s="15" customFormat="1">
      <c r="A223" s="15"/>
      <c r="B223" s="249"/>
      <c r="C223" s="250"/>
      <c r="D223" s="228" t="s">
        <v>137</v>
      </c>
      <c r="E223" s="251" t="s">
        <v>1</v>
      </c>
      <c r="F223" s="252" t="s">
        <v>239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137</v>
      </c>
      <c r="AU223" s="258" t="s">
        <v>88</v>
      </c>
      <c r="AV223" s="15" t="s">
        <v>21</v>
      </c>
      <c r="AW223" s="15" t="s">
        <v>38</v>
      </c>
      <c r="AX223" s="15" t="s">
        <v>82</v>
      </c>
      <c r="AY223" s="258" t="s">
        <v>129</v>
      </c>
    </row>
    <row r="224" s="15" customFormat="1">
      <c r="A224" s="15"/>
      <c r="B224" s="249"/>
      <c r="C224" s="250"/>
      <c r="D224" s="228" t="s">
        <v>137</v>
      </c>
      <c r="E224" s="251" t="s">
        <v>1</v>
      </c>
      <c r="F224" s="252" t="s">
        <v>240</v>
      </c>
      <c r="G224" s="250"/>
      <c r="H224" s="251" t="s">
        <v>1</v>
      </c>
      <c r="I224" s="253"/>
      <c r="J224" s="250"/>
      <c r="K224" s="250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137</v>
      </c>
      <c r="AU224" s="258" t="s">
        <v>88</v>
      </c>
      <c r="AV224" s="15" t="s">
        <v>21</v>
      </c>
      <c r="AW224" s="15" t="s">
        <v>38</v>
      </c>
      <c r="AX224" s="15" t="s">
        <v>82</v>
      </c>
      <c r="AY224" s="258" t="s">
        <v>129</v>
      </c>
    </row>
    <row r="225" s="13" customFormat="1">
      <c r="A225" s="13"/>
      <c r="B225" s="226"/>
      <c r="C225" s="227"/>
      <c r="D225" s="228" t="s">
        <v>137</v>
      </c>
      <c r="E225" s="229" t="s">
        <v>1</v>
      </c>
      <c r="F225" s="230" t="s">
        <v>241</v>
      </c>
      <c r="G225" s="227"/>
      <c r="H225" s="231">
        <v>38.470999999999997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137</v>
      </c>
      <c r="AU225" s="237" t="s">
        <v>88</v>
      </c>
      <c r="AV225" s="13" t="s">
        <v>88</v>
      </c>
      <c r="AW225" s="13" t="s">
        <v>38</v>
      </c>
      <c r="AX225" s="13" t="s">
        <v>82</v>
      </c>
      <c r="AY225" s="237" t="s">
        <v>129</v>
      </c>
    </row>
    <row r="226" s="13" customFormat="1">
      <c r="A226" s="13"/>
      <c r="B226" s="226"/>
      <c r="C226" s="227"/>
      <c r="D226" s="228" t="s">
        <v>137</v>
      </c>
      <c r="E226" s="229" t="s">
        <v>1</v>
      </c>
      <c r="F226" s="230" t="s">
        <v>242</v>
      </c>
      <c r="G226" s="227"/>
      <c r="H226" s="231">
        <v>15.743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137</v>
      </c>
      <c r="AU226" s="237" t="s">
        <v>88</v>
      </c>
      <c r="AV226" s="13" t="s">
        <v>88</v>
      </c>
      <c r="AW226" s="13" t="s">
        <v>38</v>
      </c>
      <c r="AX226" s="13" t="s">
        <v>82</v>
      </c>
      <c r="AY226" s="237" t="s">
        <v>129</v>
      </c>
    </row>
    <row r="227" s="15" customFormat="1">
      <c r="A227" s="15"/>
      <c r="B227" s="249"/>
      <c r="C227" s="250"/>
      <c r="D227" s="228" t="s">
        <v>137</v>
      </c>
      <c r="E227" s="251" t="s">
        <v>1</v>
      </c>
      <c r="F227" s="252" t="s">
        <v>243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137</v>
      </c>
      <c r="AU227" s="258" t="s">
        <v>88</v>
      </c>
      <c r="AV227" s="15" t="s">
        <v>21</v>
      </c>
      <c r="AW227" s="15" t="s">
        <v>38</v>
      </c>
      <c r="AX227" s="15" t="s">
        <v>82</v>
      </c>
      <c r="AY227" s="258" t="s">
        <v>129</v>
      </c>
    </row>
    <row r="228" s="13" customFormat="1">
      <c r="A228" s="13"/>
      <c r="B228" s="226"/>
      <c r="C228" s="227"/>
      <c r="D228" s="228" t="s">
        <v>137</v>
      </c>
      <c r="E228" s="229" t="s">
        <v>1</v>
      </c>
      <c r="F228" s="230" t="s">
        <v>244</v>
      </c>
      <c r="G228" s="227"/>
      <c r="H228" s="231">
        <v>39.481000000000002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137</v>
      </c>
      <c r="AU228" s="237" t="s">
        <v>88</v>
      </c>
      <c r="AV228" s="13" t="s">
        <v>88</v>
      </c>
      <c r="AW228" s="13" t="s">
        <v>38</v>
      </c>
      <c r="AX228" s="13" t="s">
        <v>82</v>
      </c>
      <c r="AY228" s="237" t="s">
        <v>129</v>
      </c>
    </row>
    <row r="229" s="13" customFormat="1">
      <c r="A229" s="13"/>
      <c r="B229" s="226"/>
      <c r="C229" s="227"/>
      <c r="D229" s="228" t="s">
        <v>137</v>
      </c>
      <c r="E229" s="229" t="s">
        <v>1</v>
      </c>
      <c r="F229" s="230" t="s">
        <v>245</v>
      </c>
      <c r="G229" s="227"/>
      <c r="H229" s="231">
        <v>8.9239999999999995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137</v>
      </c>
      <c r="AU229" s="237" t="s">
        <v>88</v>
      </c>
      <c r="AV229" s="13" t="s">
        <v>88</v>
      </c>
      <c r="AW229" s="13" t="s">
        <v>38</v>
      </c>
      <c r="AX229" s="13" t="s">
        <v>82</v>
      </c>
      <c r="AY229" s="237" t="s">
        <v>129</v>
      </c>
    </row>
    <row r="230" s="13" customFormat="1">
      <c r="A230" s="13"/>
      <c r="B230" s="226"/>
      <c r="C230" s="227"/>
      <c r="D230" s="228" t="s">
        <v>137</v>
      </c>
      <c r="E230" s="229" t="s">
        <v>1</v>
      </c>
      <c r="F230" s="230" t="s">
        <v>246</v>
      </c>
      <c r="G230" s="227"/>
      <c r="H230" s="231">
        <v>16.707000000000001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137</v>
      </c>
      <c r="AU230" s="237" t="s">
        <v>88</v>
      </c>
      <c r="AV230" s="13" t="s">
        <v>88</v>
      </c>
      <c r="AW230" s="13" t="s">
        <v>38</v>
      </c>
      <c r="AX230" s="13" t="s">
        <v>82</v>
      </c>
      <c r="AY230" s="237" t="s">
        <v>129</v>
      </c>
    </row>
    <row r="231" s="14" customFormat="1">
      <c r="A231" s="14"/>
      <c r="B231" s="238"/>
      <c r="C231" s="239"/>
      <c r="D231" s="228" t="s">
        <v>137</v>
      </c>
      <c r="E231" s="240" t="s">
        <v>1</v>
      </c>
      <c r="F231" s="241" t="s">
        <v>139</v>
      </c>
      <c r="G231" s="239"/>
      <c r="H231" s="242">
        <v>131.476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137</v>
      </c>
      <c r="AU231" s="248" t="s">
        <v>88</v>
      </c>
      <c r="AV231" s="14" t="s">
        <v>135</v>
      </c>
      <c r="AW231" s="14" t="s">
        <v>38</v>
      </c>
      <c r="AX231" s="14" t="s">
        <v>21</v>
      </c>
      <c r="AY231" s="248" t="s">
        <v>129</v>
      </c>
    </row>
    <row r="232" s="2" customFormat="1" ht="37.8" customHeight="1">
      <c r="A232" s="38"/>
      <c r="B232" s="39"/>
      <c r="C232" s="212" t="s">
        <v>251</v>
      </c>
      <c r="D232" s="212" t="s">
        <v>131</v>
      </c>
      <c r="E232" s="213" t="s">
        <v>252</v>
      </c>
      <c r="F232" s="214" t="s">
        <v>253</v>
      </c>
      <c r="G232" s="215" t="s">
        <v>158</v>
      </c>
      <c r="H232" s="216">
        <v>2.754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47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135</v>
      </c>
      <c r="AT232" s="224" t="s">
        <v>131</v>
      </c>
      <c r="AU232" s="224" t="s">
        <v>88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21</v>
      </c>
      <c r="BK232" s="225">
        <f>ROUND(I232*H232,2)</f>
        <v>0</v>
      </c>
      <c r="BL232" s="17" t="s">
        <v>135</v>
      </c>
      <c r="BM232" s="224" t="s">
        <v>254</v>
      </c>
    </row>
    <row r="233" s="13" customFormat="1">
      <c r="A233" s="13"/>
      <c r="B233" s="226"/>
      <c r="C233" s="227"/>
      <c r="D233" s="228" t="s">
        <v>137</v>
      </c>
      <c r="E233" s="229" t="s">
        <v>1</v>
      </c>
      <c r="F233" s="230" t="s">
        <v>255</v>
      </c>
      <c r="G233" s="227"/>
      <c r="H233" s="231">
        <v>0.29999999999999999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137</v>
      </c>
      <c r="AU233" s="237" t="s">
        <v>88</v>
      </c>
      <c r="AV233" s="13" t="s">
        <v>88</v>
      </c>
      <c r="AW233" s="13" t="s">
        <v>38</v>
      </c>
      <c r="AX233" s="13" t="s">
        <v>82</v>
      </c>
      <c r="AY233" s="237" t="s">
        <v>129</v>
      </c>
    </row>
    <row r="234" s="13" customFormat="1">
      <c r="A234" s="13"/>
      <c r="B234" s="226"/>
      <c r="C234" s="227"/>
      <c r="D234" s="228" t="s">
        <v>137</v>
      </c>
      <c r="E234" s="229" t="s">
        <v>1</v>
      </c>
      <c r="F234" s="230" t="s">
        <v>256</v>
      </c>
      <c r="G234" s="227"/>
      <c r="H234" s="231">
        <v>2.4540000000000002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137</v>
      </c>
      <c r="AU234" s="237" t="s">
        <v>88</v>
      </c>
      <c r="AV234" s="13" t="s">
        <v>88</v>
      </c>
      <c r="AW234" s="13" t="s">
        <v>38</v>
      </c>
      <c r="AX234" s="13" t="s">
        <v>82</v>
      </c>
      <c r="AY234" s="237" t="s">
        <v>129</v>
      </c>
    </row>
    <row r="235" s="14" customFormat="1">
      <c r="A235" s="14"/>
      <c r="B235" s="238"/>
      <c r="C235" s="239"/>
      <c r="D235" s="228" t="s">
        <v>137</v>
      </c>
      <c r="E235" s="240" t="s">
        <v>1</v>
      </c>
      <c r="F235" s="241" t="s">
        <v>139</v>
      </c>
      <c r="G235" s="239"/>
      <c r="H235" s="242">
        <v>2.754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137</v>
      </c>
      <c r="AU235" s="248" t="s">
        <v>88</v>
      </c>
      <c r="AV235" s="14" t="s">
        <v>135</v>
      </c>
      <c r="AW235" s="14" t="s">
        <v>38</v>
      </c>
      <c r="AX235" s="14" t="s">
        <v>21</v>
      </c>
      <c r="AY235" s="248" t="s">
        <v>129</v>
      </c>
    </row>
    <row r="236" s="2" customFormat="1" ht="33" customHeight="1">
      <c r="A236" s="38"/>
      <c r="B236" s="39"/>
      <c r="C236" s="212" t="s">
        <v>257</v>
      </c>
      <c r="D236" s="212" t="s">
        <v>131</v>
      </c>
      <c r="E236" s="213" t="s">
        <v>258</v>
      </c>
      <c r="F236" s="214" t="s">
        <v>259</v>
      </c>
      <c r="G236" s="215" t="s">
        <v>158</v>
      </c>
      <c r="H236" s="216">
        <v>2.754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47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135</v>
      </c>
      <c r="AT236" s="224" t="s">
        <v>131</v>
      </c>
      <c r="AU236" s="224" t="s">
        <v>88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21</v>
      </c>
      <c r="BK236" s="225">
        <f>ROUND(I236*H236,2)</f>
        <v>0</v>
      </c>
      <c r="BL236" s="17" t="s">
        <v>135</v>
      </c>
      <c r="BM236" s="224" t="s">
        <v>260</v>
      </c>
    </row>
    <row r="237" s="13" customFormat="1">
      <c r="A237" s="13"/>
      <c r="B237" s="226"/>
      <c r="C237" s="227"/>
      <c r="D237" s="228" t="s">
        <v>137</v>
      </c>
      <c r="E237" s="229" t="s">
        <v>1</v>
      </c>
      <c r="F237" s="230" t="s">
        <v>255</v>
      </c>
      <c r="G237" s="227"/>
      <c r="H237" s="231">
        <v>0.29999999999999999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137</v>
      </c>
      <c r="AU237" s="237" t="s">
        <v>88</v>
      </c>
      <c r="AV237" s="13" t="s">
        <v>88</v>
      </c>
      <c r="AW237" s="13" t="s">
        <v>38</v>
      </c>
      <c r="AX237" s="13" t="s">
        <v>82</v>
      </c>
      <c r="AY237" s="237" t="s">
        <v>129</v>
      </c>
    </row>
    <row r="238" s="13" customFormat="1">
      <c r="A238" s="13"/>
      <c r="B238" s="226"/>
      <c r="C238" s="227"/>
      <c r="D238" s="228" t="s">
        <v>137</v>
      </c>
      <c r="E238" s="229" t="s">
        <v>1</v>
      </c>
      <c r="F238" s="230" t="s">
        <v>256</v>
      </c>
      <c r="G238" s="227"/>
      <c r="H238" s="231">
        <v>2.4540000000000002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137</v>
      </c>
      <c r="AU238" s="237" t="s">
        <v>88</v>
      </c>
      <c r="AV238" s="13" t="s">
        <v>88</v>
      </c>
      <c r="AW238" s="13" t="s">
        <v>38</v>
      </c>
      <c r="AX238" s="13" t="s">
        <v>82</v>
      </c>
      <c r="AY238" s="237" t="s">
        <v>129</v>
      </c>
    </row>
    <row r="239" s="14" customFormat="1">
      <c r="A239" s="14"/>
      <c r="B239" s="238"/>
      <c r="C239" s="239"/>
      <c r="D239" s="228" t="s">
        <v>137</v>
      </c>
      <c r="E239" s="240" t="s">
        <v>1</v>
      </c>
      <c r="F239" s="241" t="s">
        <v>139</v>
      </c>
      <c r="G239" s="239"/>
      <c r="H239" s="242">
        <v>2.754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137</v>
      </c>
      <c r="AU239" s="248" t="s">
        <v>88</v>
      </c>
      <c r="AV239" s="14" t="s">
        <v>135</v>
      </c>
      <c r="AW239" s="14" t="s">
        <v>38</v>
      </c>
      <c r="AX239" s="14" t="s">
        <v>21</v>
      </c>
      <c r="AY239" s="248" t="s">
        <v>129</v>
      </c>
    </row>
    <row r="240" s="2" customFormat="1" ht="49.05" customHeight="1">
      <c r="A240" s="38"/>
      <c r="B240" s="39"/>
      <c r="C240" s="212" t="s">
        <v>261</v>
      </c>
      <c r="D240" s="212" t="s">
        <v>131</v>
      </c>
      <c r="E240" s="213" t="s">
        <v>262</v>
      </c>
      <c r="F240" s="214" t="s">
        <v>263</v>
      </c>
      <c r="G240" s="215" t="s">
        <v>264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47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135</v>
      </c>
      <c r="AT240" s="224" t="s">
        <v>131</v>
      </c>
      <c r="AU240" s="224" t="s">
        <v>88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21</v>
      </c>
      <c r="BK240" s="225">
        <f>ROUND(I240*H240,2)</f>
        <v>0</v>
      </c>
      <c r="BL240" s="17" t="s">
        <v>135</v>
      </c>
      <c r="BM240" s="224" t="s">
        <v>265</v>
      </c>
    </row>
    <row r="241" s="2" customFormat="1" ht="49.05" customHeight="1">
      <c r="A241" s="38"/>
      <c r="B241" s="39"/>
      <c r="C241" s="212" t="s">
        <v>266</v>
      </c>
      <c r="D241" s="212" t="s">
        <v>131</v>
      </c>
      <c r="E241" s="213" t="s">
        <v>267</v>
      </c>
      <c r="F241" s="214" t="s">
        <v>268</v>
      </c>
      <c r="G241" s="215" t="s">
        <v>264</v>
      </c>
      <c r="H241" s="216">
        <v>2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47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135</v>
      </c>
      <c r="AT241" s="224" t="s">
        <v>131</v>
      </c>
      <c r="AU241" s="224" t="s">
        <v>88</v>
      </c>
      <c r="AY241" s="17" t="s">
        <v>129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21</v>
      </c>
      <c r="BK241" s="225">
        <f>ROUND(I241*H241,2)</f>
        <v>0</v>
      </c>
      <c r="BL241" s="17" t="s">
        <v>135</v>
      </c>
      <c r="BM241" s="224" t="s">
        <v>269</v>
      </c>
    </row>
    <row r="242" s="2" customFormat="1" ht="49.05" customHeight="1">
      <c r="A242" s="38"/>
      <c r="B242" s="39"/>
      <c r="C242" s="212" t="s">
        <v>270</v>
      </c>
      <c r="D242" s="212" t="s">
        <v>131</v>
      </c>
      <c r="E242" s="213" t="s">
        <v>271</v>
      </c>
      <c r="F242" s="214" t="s">
        <v>272</v>
      </c>
      <c r="G242" s="215" t="s">
        <v>264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47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135</v>
      </c>
      <c r="AT242" s="224" t="s">
        <v>131</v>
      </c>
      <c r="AU242" s="224" t="s">
        <v>88</v>
      </c>
      <c r="AY242" s="17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21</v>
      </c>
      <c r="BK242" s="225">
        <f>ROUND(I242*H242,2)</f>
        <v>0</v>
      </c>
      <c r="BL242" s="17" t="s">
        <v>135</v>
      </c>
      <c r="BM242" s="224" t="s">
        <v>273</v>
      </c>
    </row>
    <row r="243" s="2" customFormat="1" ht="44.25" customHeight="1">
      <c r="A243" s="38"/>
      <c r="B243" s="39"/>
      <c r="C243" s="212" t="s">
        <v>274</v>
      </c>
      <c r="D243" s="212" t="s">
        <v>131</v>
      </c>
      <c r="E243" s="213" t="s">
        <v>275</v>
      </c>
      <c r="F243" s="214" t="s">
        <v>276</v>
      </c>
      <c r="G243" s="215" t="s">
        <v>264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47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135</v>
      </c>
      <c r="AT243" s="224" t="s">
        <v>131</v>
      </c>
      <c r="AU243" s="224" t="s">
        <v>88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21</v>
      </c>
      <c r="BK243" s="225">
        <f>ROUND(I243*H243,2)</f>
        <v>0</v>
      </c>
      <c r="BL243" s="17" t="s">
        <v>135</v>
      </c>
      <c r="BM243" s="224" t="s">
        <v>277</v>
      </c>
    </row>
    <row r="244" s="2" customFormat="1" ht="44.25" customHeight="1">
      <c r="A244" s="38"/>
      <c r="B244" s="39"/>
      <c r="C244" s="212" t="s">
        <v>278</v>
      </c>
      <c r="D244" s="212" t="s">
        <v>131</v>
      </c>
      <c r="E244" s="213" t="s">
        <v>279</v>
      </c>
      <c r="F244" s="214" t="s">
        <v>280</v>
      </c>
      <c r="G244" s="215" t="s">
        <v>264</v>
      </c>
      <c r="H244" s="216">
        <v>2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47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135</v>
      </c>
      <c r="AT244" s="224" t="s">
        <v>131</v>
      </c>
      <c r="AU244" s="224" t="s">
        <v>88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21</v>
      </c>
      <c r="BK244" s="225">
        <f>ROUND(I244*H244,2)</f>
        <v>0</v>
      </c>
      <c r="BL244" s="17" t="s">
        <v>135</v>
      </c>
      <c r="BM244" s="224" t="s">
        <v>281</v>
      </c>
    </row>
    <row r="245" s="2" customFormat="1" ht="44.25" customHeight="1">
      <c r="A245" s="38"/>
      <c r="B245" s="39"/>
      <c r="C245" s="212" t="s">
        <v>282</v>
      </c>
      <c r="D245" s="212" t="s">
        <v>131</v>
      </c>
      <c r="E245" s="213" t="s">
        <v>283</v>
      </c>
      <c r="F245" s="214" t="s">
        <v>284</v>
      </c>
      <c r="G245" s="215" t="s">
        <v>264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47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135</v>
      </c>
      <c r="AT245" s="224" t="s">
        <v>131</v>
      </c>
      <c r="AU245" s="224" t="s">
        <v>88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21</v>
      </c>
      <c r="BK245" s="225">
        <f>ROUND(I245*H245,2)</f>
        <v>0</v>
      </c>
      <c r="BL245" s="17" t="s">
        <v>135</v>
      </c>
      <c r="BM245" s="224" t="s">
        <v>285</v>
      </c>
    </row>
    <row r="246" s="2" customFormat="1" ht="37.8" customHeight="1">
      <c r="A246" s="38"/>
      <c r="B246" s="39"/>
      <c r="C246" s="212" t="s">
        <v>286</v>
      </c>
      <c r="D246" s="212" t="s">
        <v>131</v>
      </c>
      <c r="E246" s="213" t="s">
        <v>287</v>
      </c>
      <c r="F246" s="214" t="s">
        <v>288</v>
      </c>
      <c r="G246" s="215" t="s">
        <v>264</v>
      </c>
      <c r="H246" s="216">
        <v>66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47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135</v>
      </c>
      <c r="AT246" s="224" t="s">
        <v>131</v>
      </c>
      <c r="AU246" s="224" t="s">
        <v>88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21</v>
      </c>
      <c r="BK246" s="225">
        <f>ROUND(I246*H246,2)</f>
        <v>0</v>
      </c>
      <c r="BL246" s="17" t="s">
        <v>135</v>
      </c>
      <c r="BM246" s="224" t="s">
        <v>289</v>
      </c>
    </row>
    <row r="247" s="2" customFormat="1" ht="37.8" customHeight="1">
      <c r="A247" s="38"/>
      <c r="B247" s="39"/>
      <c r="C247" s="212" t="s">
        <v>290</v>
      </c>
      <c r="D247" s="212" t="s">
        <v>131</v>
      </c>
      <c r="E247" s="213" t="s">
        <v>291</v>
      </c>
      <c r="F247" s="214" t="s">
        <v>292</v>
      </c>
      <c r="G247" s="215" t="s">
        <v>264</v>
      </c>
      <c r="H247" s="216">
        <v>2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47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135</v>
      </c>
      <c r="AT247" s="224" t="s">
        <v>131</v>
      </c>
      <c r="AU247" s="224" t="s">
        <v>88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21</v>
      </c>
      <c r="BK247" s="225">
        <f>ROUND(I247*H247,2)</f>
        <v>0</v>
      </c>
      <c r="BL247" s="17" t="s">
        <v>135</v>
      </c>
      <c r="BM247" s="224" t="s">
        <v>293</v>
      </c>
    </row>
    <row r="248" s="2" customFormat="1" ht="37.8" customHeight="1">
      <c r="A248" s="38"/>
      <c r="B248" s="39"/>
      <c r="C248" s="212" t="s">
        <v>294</v>
      </c>
      <c r="D248" s="212" t="s">
        <v>131</v>
      </c>
      <c r="E248" s="213" t="s">
        <v>295</v>
      </c>
      <c r="F248" s="214" t="s">
        <v>296</v>
      </c>
      <c r="G248" s="215" t="s">
        <v>264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47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135</v>
      </c>
      <c r="AT248" s="224" t="s">
        <v>131</v>
      </c>
      <c r="AU248" s="224" t="s">
        <v>88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21</v>
      </c>
      <c r="BK248" s="225">
        <f>ROUND(I248*H248,2)</f>
        <v>0</v>
      </c>
      <c r="BL248" s="17" t="s">
        <v>135</v>
      </c>
      <c r="BM248" s="224" t="s">
        <v>297</v>
      </c>
    </row>
    <row r="249" s="2" customFormat="1" ht="24.15" customHeight="1">
      <c r="A249" s="38"/>
      <c r="B249" s="39"/>
      <c r="C249" s="212" t="s">
        <v>298</v>
      </c>
      <c r="D249" s="212" t="s">
        <v>131</v>
      </c>
      <c r="E249" s="213" t="s">
        <v>299</v>
      </c>
      <c r="F249" s="214" t="s">
        <v>300</v>
      </c>
      <c r="G249" s="215" t="s">
        <v>158</v>
      </c>
      <c r="H249" s="216">
        <v>2659.1970000000001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47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135</v>
      </c>
      <c r="AT249" s="224" t="s">
        <v>131</v>
      </c>
      <c r="AU249" s="224" t="s">
        <v>88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21</v>
      </c>
      <c r="BK249" s="225">
        <f>ROUND(I249*H249,2)</f>
        <v>0</v>
      </c>
      <c r="BL249" s="17" t="s">
        <v>135</v>
      </c>
      <c r="BM249" s="224" t="s">
        <v>301</v>
      </c>
    </row>
    <row r="250" s="13" customFormat="1">
      <c r="A250" s="13"/>
      <c r="B250" s="226"/>
      <c r="C250" s="227"/>
      <c r="D250" s="228" t="s">
        <v>137</v>
      </c>
      <c r="E250" s="229" t="s">
        <v>1</v>
      </c>
      <c r="F250" s="230" t="s">
        <v>302</v>
      </c>
      <c r="G250" s="227"/>
      <c r="H250" s="231">
        <v>1085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137</v>
      </c>
      <c r="AU250" s="237" t="s">
        <v>88</v>
      </c>
      <c r="AV250" s="13" t="s">
        <v>88</v>
      </c>
      <c r="AW250" s="13" t="s">
        <v>38</v>
      </c>
      <c r="AX250" s="13" t="s">
        <v>82</v>
      </c>
      <c r="AY250" s="237" t="s">
        <v>129</v>
      </c>
    </row>
    <row r="251" s="13" customFormat="1">
      <c r="A251" s="13"/>
      <c r="B251" s="226"/>
      <c r="C251" s="227"/>
      <c r="D251" s="228" t="s">
        <v>137</v>
      </c>
      <c r="E251" s="229" t="s">
        <v>1</v>
      </c>
      <c r="F251" s="230" t="s">
        <v>303</v>
      </c>
      <c r="G251" s="227"/>
      <c r="H251" s="231">
        <v>1337.0550000000001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137</v>
      </c>
      <c r="AU251" s="237" t="s">
        <v>88</v>
      </c>
      <c r="AV251" s="13" t="s">
        <v>88</v>
      </c>
      <c r="AW251" s="13" t="s">
        <v>38</v>
      </c>
      <c r="AX251" s="13" t="s">
        <v>82</v>
      </c>
      <c r="AY251" s="237" t="s">
        <v>129</v>
      </c>
    </row>
    <row r="252" s="13" customFormat="1">
      <c r="A252" s="13"/>
      <c r="B252" s="226"/>
      <c r="C252" s="227"/>
      <c r="D252" s="228" t="s">
        <v>137</v>
      </c>
      <c r="E252" s="229" t="s">
        <v>1</v>
      </c>
      <c r="F252" s="230" t="s">
        <v>304</v>
      </c>
      <c r="G252" s="227"/>
      <c r="H252" s="231">
        <v>12.15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137</v>
      </c>
      <c r="AU252" s="237" t="s">
        <v>88</v>
      </c>
      <c r="AV252" s="13" t="s">
        <v>88</v>
      </c>
      <c r="AW252" s="13" t="s">
        <v>38</v>
      </c>
      <c r="AX252" s="13" t="s">
        <v>82</v>
      </c>
      <c r="AY252" s="237" t="s">
        <v>129</v>
      </c>
    </row>
    <row r="253" s="13" customFormat="1">
      <c r="A253" s="13"/>
      <c r="B253" s="226"/>
      <c r="C253" s="227"/>
      <c r="D253" s="228" t="s">
        <v>137</v>
      </c>
      <c r="E253" s="229" t="s">
        <v>1</v>
      </c>
      <c r="F253" s="230" t="s">
        <v>305</v>
      </c>
      <c r="G253" s="227"/>
      <c r="H253" s="231">
        <v>119.32599999999999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137</v>
      </c>
      <c r="AU253" s="237" t="s">
        <v>88</v>
      </c>
      <c r="AV253" s="13" t="s">
        <v>88</v>
      </c>
      <c r="AW253" s="13" t="s">
        <v>38</v>
      </c>
      <c r="AX253" s="13" t="s">
        <v>82</v>
      </c>
      <c r="AY253" s="237" t="s">
        <v>129</v>
      </c>
    </row>
    <row r="254" s="13" customFormat="1">
      <c r="A254" s="13"/>
      <c r="B254" s="226"/>
      <c r="C254" s="227"/>
      <c r="D254" s="228" t="s">
        <v>137</v>
      </c>
      <c r="E254" s="229" t="s">
        <v>1</v>
      </c>
      <c r="F254" s="230" t="s">
        <v>306</v>
      </c>
      <c r="G254" s="227"/>
      <c r="H254" s="231">
        <v>2.754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137</v>
      </c>
      <c r="AU254" s="237" t="s">
        <v>88</v>
      </c>
      <c r="AV254" s="13" t="s">
        <v>88</v>
      </c>
      <c r="AW254" s="13" t="s">
        <v>38</v>
      </c>
      <c r="AX254" s="13" t="s">
        <v>82</v>
      </c>
      <c r="AY254" s="237" t="s">
        <v>129</v>
      </c>
    </row>
    <row r="255" s="13" customFormat="1">
      <c r="A255" s="13"/>
      <c r="B255" s="226"/>
      <c r="C255" s="227"/>
      <c r="D255" s="228" t="s">
        <v>137</v>
      </c>
      <c r="E255" s="229" t="s">
        <v>1</v>
      </c>
      <c r="F255" s="230" t="s">
        <v>307</v>
      </c>
      <c r="G255" s="227"/>
      <c r="H255" s="231">
        <v>182.63800000000001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137</v>
      </c>
      <c r="AU255" s="237" t="s">
        <v>88</v>
      </c>
      <c r="AV255" s="13" t="s">
        <v>88</v>
      </c>
      <c r="AW255" s="13" t="s">
        <v>38</v>
      </c>
      <c r="AX255" s="13" t="s">
        <v>82</v>
      </c>
      <c r="AY255" s="237" t="s">
        <v>129</v>
      </c>
    </row>
    <row r="256" s="13" customFormat="1">
      <c r="A256" s="13"/>
      <c r="B256" s="226"/>
      <c r="C256" s="227"/>
      <c r="D256" s="228" t="s">
        <v>137</v>
      </c>
      <c r="E256" s="229" t="s">
        <v>1</v>
      </c>
      <c r="F256" s="230" t="s">
        <v>308</v>
      </c>
      <c r="G256" s="227"/>
      <c r="H256" s="231">
        <v>1.8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137</v>
      </c>
      <c r="AU256" s="237" t="s">
        <v>88</v>
      </c>
      <c r="AV256" s="13" t="s">
        <v>88</v>
      </c>
      <c r="AW256" s="13" t="s">
        <v>38</v>
      </c>
      <c r="AX256" s="13" t="s">
        <v>82</v>
      </c>
      <c r="AY256" s="237" t="s">
        <v>129</v>
      </c>
    </row>
    <row r="257" s="13" customFormat="1">
      <c r="A257" s="13"/>
      <c r="B257" s="226"/>
      <c r="C257" s="227"/>
      <c r="D257" s="228" t="s">
        <v>137</v>
      </c>
      <c r="E257" s="229" t="s">
        <v>1</v>
      </c>
      <c r="F257" s="230" t="s">
        <v>309</v>
      </c>
      <c r="G257" s="227"/>
      <c r="H257" s="231">
        <v>-66.040000000000006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137</v>
      </c>
      <c r="AU257" s="237" t="s">
        <v>88</v>
      </c>
      <c r="AV257" s="13" t="s">
        <v>88</v>
      </c>
      <c r="AW257" s="13" t="s">
        <v>38</v>
      </c>
      <c r="AX257" s="13" t="s">
        <v>82</v>
      </c>
      <c r="AY257" s="237" t="s">
        <v>129</v>
      </c>
    </row>
    <row r="258" s="13" customFormat="1">
      <c r="A258" s="13"/>
      <c r="B258" s="226"/>
      <c r="C258" s="227"/>
      <c r="D258" s="228" t="s">
        <v>137</v>
      </c>
      <c r="E258" s="229" t="s">
        <v>1</v>
      </c>
      <c r="F258" s="230" t="s">
        <v>310</v>
      </c>
      <c r="G258" s="227"/>
      <c r="H258" s="231">
        <v>-12.555999999999999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137</v>
      </c>
      <c r="AU258" s="237" t="s">
        <v>88</v>
      </c>
      <c r="AV258" s="13" t="s">
        <v>88</v>
      </c>
      <c r="AW258" s="13" t="s">
        <v>38</v>
      </c>
      <c r="AX258" s="13" t="s">
        <v>82</v>
      </c>
      <c r="AY258" s="237" t="s">
        <v>129</v>
      </c>
    </row>
    <row r="259" s="13" customFormat="1">
      <c r="A259" s="13"/>
      <c r="B259" s="226"/>
      <c r="C259" s="227"/>
      <c r="D259" s="228" t="s">
        <v>137</v>
      </c>
      <c r="E259" s="229" t="s">
        <v>1</v>
      </c>
      <c r="F259" s="230" t="s">
        <v>311</v>
      </c>
      <c r="G259" s="227"/>
      <c r="H259" s="231">
        <v>-2.9300000000000002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137</v>
      </c>
      <c r="AU259" s="237" t="s">
        <v>88</v>
      </c>
      <c r="AV259" s="13" t="s">
        <v>88</v>
      </c>
      <c r="AW259" s="13" t="s">
        <v>38</v>
      </c>
      <c r="AX259" s="13" t="s">
        <v>82</v>
      </c>
      <c r="AY259" s="237" t="s">
        <v>129</v>
      </c>
    </row>
    <row r="260" s="14" customFormat="1">
      <c r="A260" s="14"/>
      <c r="B260" s="238"/>
      <c r="C260" s="239"/>
      <c r="D260" s="228" t="s">
        <v>137</v>
      </c>
      <c r="E260" s="240" t="s">
        <v>1</v>
      </c>
      <c r="F260" s="241" t="s">
        <v>139</v>
      </c>
      <c r="G260" s="239"/>
      <c r="H260" s="242">
        <v>2659.1970000000006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8" t="s">
        <v>137</v>
      </c>
      <c r="AU260" s="248" t="s">
        <v>88</v>
      </c>
      <c r="AV260" s="14" t="s">
        <v>135</v>
      </c>
      <c r="AW260" s="14" t="s">
        <v>38</v>
      </c>
      <c r="AX260" s="14" t="s">
        <v>21</v>
      </c>
      <c r="AY260" s="248" t="s">
        <v>129</v>
      </c>
    </row>
    <row r="261" s="2" customFormat="1" ht="33" customHeight="1">
      <c r="A261" s="38"/>
      <c r="B261" s="39"/>
      <c r="C261" s="212" t="s">
        <v>312</v>
      </c>
      <c r="D261" s="212" t="s">
        <v>131</v>
      </c>
      <c r="E261" s="213" t="s">
        <v>313</v>
      </c>
      <c r="F261" s="214" t="s">
        <v>314</v>
      </c>
      <c r="G261" s="215" t="s">
        <v>158</v>
      </c>
      <c r="H261" s="216">
        <v>18614.379000000001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47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135</v>
      </c>
      <c r="AT261" s="224" t="s">
        <v>131</v>
      </c>
      <c r="AU261" s="224" t="s">
        <v>88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21</v>
      </c>
      <c r="BK261" s="225">
        <f>ROUND(I261*H261,2)</f>
        <v>0</v>
      </c>
      <c r="BL261" s="17" t="s">
        <v>135</v>
      </c>
      <c r="BM261" s="224" t="s">
        <v>315</v>
      </c>
    </row>
    <row r="262" s="13" customFormat="1">
      <c r="A262" s="13"/>
      <c r="B262" s="226"/>
      <c r="C262" s="227"/>
      <c r="D262" s="228" t="s">
        <v>137</v>
      </c>
      <c r="E262" s="229" t="s">
        <v>1</v>
      </c>
      <c r="F262" s="230" t="s">
        <v>302</v>
      </c>
      <c r="G262" s="227"/>
      <c r="H262" s="231">
        <v>1085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137</v>
      </c>
      <c r="AU262" s="237" t="s">
        <v>88</v>
      </c>
      <c r="AV262" s="13" t="s">
        <v>88</v>
      </c>
      <c r="AW262" s="13" t="s">
        <v>38</v>
      </c>
      <c r="AX262" s="13" t="s">
        <v>82</v>
      </c>
      <c r="AY262" s="237" t="s">
        <v>129</v>
      </c>
    </row>
    <row r="263" s="13" customFormat="1">
      <c r="A263" s="13"/>
      <c r="B263" s="226"/>
      <c r="C263" s="227"/>
      <c r="D263" s="228" t="s">
        <v>137</v>
      </c>
      <c r="E263" s="229" t="s">
        <v>1</v>
      </c>
      <c r="F263" s="230" t="s">
        <v>303</v>
      </c>
      <c r="G263" s="227"/>
      <c r="H263" s="231">
        <v>1337.0550000000001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137</v>
      </c>
      <c r="AU263" s="237" t="s">
        <v>88</v>
      </c>
      <c r="AV263" s="13" t="s">
        <v>88</v>
      </c>
      <c r="AW263" s="13" t="s">
        <v>38</v>
      </c>
      <c r="AX263" s="13" t="s">
        <v>82</v>
      </c>
      <c r="AY263" s="237" t="s">
        <v>129</v>
      </c>
    </row>
    <row r="264" s="13" customFormat="1">
      <c r="A264" s="13"/>
      <c r="B264" s="226"/>
      <c r="C264" s="227"/>
      <c r="D264" s="228" t="s">
        <v>137</v>
      </c>
      <c r="E264" s="229" t="s">
        <v>1</v>
      </c>
      <c r="F264" s="230" t="s">
        <v>304</v>
      </c>
      <c r="G264" s="227"/>
      <c r="H264" s="231">
        <v>12.15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137</v>
      </c>
      <c r="AU264" s="237" t="s">
        <v>88</v>
      </c>
      <c r="AV264" s="13" t="s">
        <v>88</v>
      </c>
      <c r="AW264" s="13" t="s">
        <v>38</v>
      </c>
      <c r="AX264" s="13" t="s">
        <v>82</v>
      </c>
      <c r="AY264" s="237" t="s">
        <v>129</v>
      </c>
    </row>
    <row r="265" s="13" customFormat="1">
      <c r="A265" s="13"/>
      <c r="B265" s="226"/>
      <c r="C265" s="227"/>
      <c r="D265" s="228" t="s">
        <v>137</v>
      </c>
      <c r="E265" s="229" t="s">
        <v>1</v>
      </c>
      <c r="F265" s="230" t="s">
        <v>305</v>
      </c>
      <c r="G265" s="227"/>
      <c r="H265" s="231">
        <v>119.32599999999999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137</v>
      </c>
      <c r="AU265" s="237" t="s">
        <v>88</v>
      </c>
      <c r="AV265" s="13" t="s">
        <v>88</v>
      </c>
      <c r="AW265" s="13" t="s">
        <v>38</v>
      </c>
      <c r="AX265" s="13" t="s">
        <v>82</v>
      </c>
      <c r="AY265" s="237" t="s">
        <v>129</v>
      </c>
    </row>
    <row r="266" s="13" customFormat="1">
      <c r="A266" s="13"/>
      <c r="B266" s="226"/>
      <c r="C266" s="227"/>
      <c r="D266" s="228" t="s">
        <v>137</v>
      </c>
      <c r="E266" s="229" t="s">
        <v>1</v>
      </c>
      <c r="F266" s="230" t="s">
        <v>306</v>
      </c>
      <c r="G266" s="227"/>
      <c r="H266" s="231">
        <v>2.754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137</v>
      </c>
      <c r="AU266" s="237" t="s">
        <v>88</v>
      </c>
      <c r="AV266" s="13" t="s">
        <v>88</v>
      </c>
      <c r="AW266" s="13" t="s">
        <v>38</v>
      </c>
      <c r="AX266" s="13" t="s">
        <v>82</v>
      </c>
      <c r="AY266" s="237" t="s">
        <v>129</v>
      </c>
    </row>
    <row r="267" s="13" customFormat="1">
      <c r="A267" s="13"/>
      <c r="B267" s="226"/>
      <c r="C267" s="227"/>
      <c r="D267" s="228" t="s">
        <v>137</v>
      </c>
      <c r="E267" s="229" t="s">
        <v>1</v>
      </c>
      <c r="F267" s="230" t="s">
        <v>307</v>
      </c>
      <c r="G267" s="227"/>
      <c r="H267" s="231">
        <v>182.63800000000001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137</v>
      </c>
      <c r="AU267" s="237" t="s">
        <v>88</v>
      </c>
      <c r="AV267" s="13" t="s">
        <v>88</v>
      </c>
      <c r="AW267" s="13" t="s">
        <v>38</v>
      </c>
      <c r="AX267" s="13" t="s">
        <v>82</v>
      </c>
      <c r="AY267" s="237" t="s">
        <v>129</v>
      </c>
    </row>
    <row r="268" s="13" customFormat="1">
      <c r="A268" s="13"/>
      <c r="B268" s="226"/>
      <c r="C268" s="227"/>
      <c r="D268" s="228" t="s">
        <v>137</v>
      </c>
      <c r="E268" s="229" t="s">
        <v>1</v>
      </c>
      <c r="F268" s="230" t="s">
        <v>308</v>
      </c>
      <c r="G268" s="227"/>
      <c r="H268" s="231">
        <v>1.8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137</v>
      </c>
      <c r="AU268" s="237" t="s">
        <v>88</v>
      </c>
      <c r="AV268" s="13" t="s">
        <v>88</v>
      </c>
      <c r="AW268" s="13" t="s">
        <v>38</v>
      </c>
      <c r="AX268" s="13" t="s">
        <v>82</v>
      </c>
      <c r="AY268" s="237" t="s">
        <v>129</v>
      </c>
    </row>
    <row r="269" s="13" customFormat="1">
      <c r="A269" s="13"/>
      <c r="B269" s="226"/>
      <c r="C269" s="227"/>
      <c r="D269" s="228" t="s">
        <v>137</v>
      </c>
      <c r="E269" s="229" t="s">
        <v>1</v>
      </c>
      <c r="F269" s="230" t="s">
        <v>309</v>
      </c>
      <c r="G269" s="227"/>
      <c r="H269" s="231">
        <v>-66.040000000000006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137</v>
      </c>
      <c r="AU269" s="237" t="s">
        <v>88</v>
      </c>
      <c r="AV269" s="13" t="s">
        <v>88</v>
      </c>
      <c r="AW269" s="13" t="s">
        <v>38</v>
      </c>
      <c r="AX269" s="13" t="s">
        <v>82</v>
      </c>
      <c r="AY269" s="237" t="s">
        <v>129</v>
      </c>
    </row>
    <row r="270" s="13" customFormat="1">
      <c r="A270" s="13"/>
      <c r="B270" s="226"/>
      <c r="C270" s="227"/>
      <c r="D270" s="228" t="s">
        <v>137</v>
      </c>
      <c r="E270" s="229" t="s">
        <v>1</v>
      </c>
      <c r="F270" s="230" t="s">
        <v>310</v>
      </c>
      <c r="G270" s="227"/>
      <c r="H270" s="231">
        <v>-12.555999999999999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137</v>
      </c>
      <c r="AU270" s="237" t="s">
        <v>88</v>
      </c>
      <c r="AV270" s="13" t="s">
        <v>88</v>
      </c>
      <c r="AW270" s="13" t="s">
        <v>38</v>
      </c>
      <c r="AX270" s="13" t="s">
        <v>82</v>
      </c>
      <c r="AY270" s="237" t="s">
        <v>129</v>
      </c>
    </row>
    <row r="271" s="13" customFormat="1">
      <c r="A271" s="13"/>
      <c r="B271" s="226"/>
      <c r="C271" s="227"/>
      <c r="D271" s="228" t="s">
        <v>137</v>
      </c>
      <c r="E271" s="229" t="s">
        <v>1</v>
      </c>
      <c r="F271" s="230" t="s">
        <v>311</v>
      </c>
      <c r="G271" s="227"/>
      <c r="H271" s="231">
        <v>-2.9300000000000002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137</v>
      </c>
      <c r="AU271" s="237" t="s">
        <v>88</v>
      </c>
      <c r="AV271" s="13" t="s">
        <v>88</v>
      </c>
      <c r="AW271" s="13" t="s">
        <v>38</v>
      </c>
      <c r="AX271" s="13" t="s">
        <v>82</v>
      </c>
      <c r="AY271" s="237" t="s">
        <v>129</v>
      </c>
    </row>
    <row r="272" s="14" customFormat="1">
      <c r="A272" s="14"/>
      <c r="B272" s="238"/>
      <c r="C272" s="239"/>
      <c r="D272" s="228" t="s">
        <v>137</v>
      </c>
      <c r="E272" s="240" t="s">
        <v>1</v>
      </c>
      <c r="F272" s="241" t="s">
        <v>139</v>
      </c>
      <c r="G272" s="239"/>
      <c r="H272" s="242">
        <v>2659.1970000000006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137</v>
      </c>
      <c r="AU272" s="248" t="s">
        <v>88</v>
      </c>
      <c r="AV272" s="14" t="s">
        <v>135</v>
      </c>
      <c r="AW272" s="14" t="s">
        <v>38</v>
      </c>
      <c r="AX272" s="14" t="s">
        <v>21</v>
      </c>
      <c r="AY272" s="248" t="s">
        <v>129</v>
      </c>
    </row>
    <row r="273" s="13" customFormat="1">
      <c r="A273" s="13"/>
      <c r="B273" s="226"/>
      <c r="C273" s="227"/>
      <c r="D273" s="228" t="s">
        <v>137</v>
      </c>
      <c r="E273" s="227"/>
      <c r="F273" s="230" t="s">
        <v>316</v>
      </c>
      <c r="G273" s="227"/>
      <c r="H273" s="231">
        <v>18614.379000000001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137</v>
      </c>
      <c r="AU273" s="237" t="s">
        <v>88</v>
      </c>
      <c r="AV273" s="13" t="s">
        <v>88</v>
      </c>
      <c r="AW273" s="13" t="s">
        <v>4</v>
      </c>
      <c r="AX273" s="13" t="s">
        <v>21</v>
      </c>
      <c r="AY273" s="237" t="s">
        <v>129</v>
      </c>
    </row>
    <row r="274" s="2" customFormat="1" ht="21.75" customHeight="1">
      <c r="A274" s="38"/>
      <c r="B274" s="39"/>
      <c r="C274" s="212" t="s">
        <v>317</v>
      </c>
      <c r="D274" s="212" t="s">
        <v>131</v>
      </c>
      <c r="E274" s="213" t="s">
        <v>318</v>
      </c>
      <c r="F274" s="214" t="s">
        <v>319</v>
      </c>
      <c r="G274" s="215" t="s">
        <v>158</v>
      </c>
      <c r="H274" s="216">
        <v>78.596000000000004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47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135</v>
      </c>
      <c r="AT274" s="224" t="s">
        <v>131</v>
      </c>
      <c r="AU274" s="224" t="s">
        <v>88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21</v>
      </c>
      <c r="BK274" s="225">
        <f>ROUND(I274*H274,2)</f>
        <v>0</v>
      </c>
      <c r="BL274" s="17" t="s">
        <v>135</v>
      </c>
      <c r="BM274" s="224" t="s">
        <v>320</v>
      </c>
    </row>
    <row r="275" s="13" customFormat="1">
      <c r="A275" s="13"/>
      <c r="B275" s="226"/>
      <c r="C275" s="227"/>
      <c r="D275" s="228" t="s">
        <v>137</v>
      </c>
      <c r="E275" s="229" t="s">
        <v>1</v>
      </c>
      <c r="F275" s="230" t="s">
        <v>321</v>
      </c>
      <c r="G275" s="227"/>
      <c r="H275" s="231">
        <v>66.040000000000006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137</v>
      </c>
      <c r="AU275" s="237" t="s">
        <v>88</v>
      </c>
      <c r="AV275" s="13" t="s">
        <v>88</v>
      </c>
      <c r="AW275" s="13" t="s">
        <v>38</v>
      </c>
      <c r="AX275" s="13" t="s">
        <v>82</v>
      </c>
      <c r="AY275" s="237" t="s">
        <v>129</v>
      </c>
    </row>
    <row r="276" s="13" customFormat="1">
      <c r="A276" s="13"/>
      <c r="B276" s="226"/>
      <c r="C276" s="227"/>
      <c r="D276" s="228" t="s">
        <v>137</v>
      </c>
      <c r="E276" s="229" t="s">
        <v>1</v>
      </c>
      <c r="F276" s="230" t="s">
        <v>322</v>
      </c>
      <c r="G276" s="227"/>
      <c r="H276" s="231">
        <v>12.555999999999999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137</v>
      </c>
      <c r="AU276" s="237" t="s">
        <v>88</v>
      </c>
      <c r="AV276" s="13" t="s">
        <v>88</v>
      </c>
      <c r="AW276" s="13" t="s">
        <v>38</v>
      </c>
      <c r="AX276" s="13" t="s">
        <v>82</v>
      </c>
      <c r="AY276" s="237" t="s">
        <v>129</v>
      </c>
    </row>
    <row r="277" s="14" customFormat="1">
      <c r="A277" s="14"/>
      <c r="B277" s="238"/>
      <c r="C277" s="239"/>
      <c r="D277" s="228" t="s">
        <v>137</v>
      </c>
      <c r="E277" s="240" t="s">
        <v>1</v>
      </c>
      <c r="F277" s="241" t="s">
        <v>139</v>
      </c>
      <c r="G277" s="239"/>
      <c r="H277" s="242">
        <v>78.596000000000004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137</v>
      </c>
      <c r="AU277" s="248" t="s">
        <v>88</v>
      </c>
      <c r="AV277" s="14" t="s">
        <v>135</v>
      </c>
      <c r="AW277" s="14" t="s">
        <v>38</v>
      </c>
      <c r="AX277" s="14" t="s">
        <v>21</v>
      </c>
      <c r="AY277" s="248" t="s">
        <v>129</v>
      </c>
    </row>
    <row r="278" s="2" customFormat="1" ht="21.75" customHeight="1">
      <c r="A278" s="38"/>
      <c r="B278" s="39"/>
      <c r="C278" s="212" t="s">
        <v>323</v>
      </c>
      <c r="D278" s="212" t="s">
        <v>131</v>
      </c>
      <c r="E278" s="213" t="s">
        <v>324</v>
      </c>
      <c r="F278" s="214" t="s">
        <v>325</v>
      </c>
      <c r="G278" s="215" t="s">
        <v>158</v>
      </c>
      <c r="H278" s="216">
        <v>2659.1970000000001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47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135</v>
      </c>
      <c r="AT278" s="224" t="s">
        <v>131</v>
      </c>
      <c r="AU278" s="224" t="s">
        <v>88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21</v>
      </c>
      <c r="BK278" s="225">
        <f>ROUND(I278*H278,2)</f>
        <v>0</v>
      </c>
      <c r="BL278" s="17" t="s">
        <v>135</v>
      </c>
      <c r="BM278" s="224" t="s">
        <v>326</v>
      </c>
    </row>
    <row r="279" s="13" customFormat="1">
      <c r="A279" s="13"/>
      <c r="B279" s="226"/>
      <c r="C279" s="227"/>
      <c r="D279" s="228" t="s">
        <v>137</v>
      </c>
      <c r="E279" s="229" t="s">
        <v>1</v>
      </c>
      <c r="F279" s="230" t="s">
        <v>302</v>
      </c>
      <c r="G279" s="227"/>
      <c r="H279" s="231">
        <v>1085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137</v>
      </c>
      <c r="AU279" s="237" t="s">
        <v>88</v>
      </c>
      <c r="AV279" s="13" t="s">
        <v>88</v>
      </c>
      <c r="AW279" s="13" t="s">
        <v>38</v>
      </c>
      <c r="AX279" s="13" t="s">
        <v>82</v>
      </c>
      <c r="AY279" s="237" t="s">
        <v>129</v>
      </c>
    </row>
    <row r="280" s="13" customFormat="1">
      <c r="A280" s="13"/>
      <c r="B280" s="226"/>
      <c r="C280" s="227"/>
      <c r="D280" s="228" t="s">
        <v>137</v>
      </c>
      <c r="E280" s="229" t="s">
        <v>1</v>
      </c>
      <c r="F280" s="230" t="s">
        <v>303</v>
      </c>
      <c r="G280" s="227"/>
      <c r="H280" s="231">
        <v>1337.0550000000001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137</v>
      </c>
      <c r="AU280" s="237" t="s">
        <v>88</v>
      </c>
      <c r="AV280" s="13" t="s">
        <v>88</v>
      </c>
      <c r="AW280" s="13" t="s">
        <v>38</v>
      </c>
      <c r="AX280" s="13" t="s">
        <v>82</v>
      </c>
      <c r="AY280" s="237" t="s">
        <v>129</v>
      </c>
    </row>
    <row r="281" s="13" customFormat="1">
      <c r="A281" s="13"/>
      <c r="B281" s="226"/>
      <c r="C281" s="227"/>
      <c r="D281" s="228" t="s">
        <v>137</v>
      </c>
      <c r="E281" s="229" t="s">
        <v>1</v>
      </c>
      <c r="F281" s="230" t="s">
        <v>304</v>
      </c>
      <c r="G281" s="227"/>
      <c r="H281" s="231">
        <v>12.15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137</v>
      </c>
      <c r="AU281" s="237" t="s">
        <v>88</v>
      </c>
      <c r="AV281" s="13" t="s">
        <v>88</v>
      </c>
      <c r="AW281" s="13" t="s">
        <v>38</v>
      </c>
      <c r="AX281" s="13" t="s">
        <v>82</v>
      </c>
      <c r="AY281" s="237" t="s">
        <v>129</v>
      </c>
    </row>
    <row r="282" s="13" customFormat="1">
      <c r="A282" s="13"/>
      <c r="B282" s="226"/>
      <c r="C282" s="227"/>
      <c r="D282" s="228" t="s">
        <v>137</v>
      </c>
      <c r="E282" s="229" t="s">
        <v>1</v>
      </c>
      <c r="F282" s="230" t="s">
        <v>305</v>
      </c>
      <c r="G282" s="227"/>
      <c r="H282" s="231">
        <v>119.32599999999999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137</v>
      </c>
      <c r="AU282" s="237" t="s">
        <v>88</v>
      </c>
      <c r="AV282" s="13" t="s">
        <v>88</v>
      </c>
      <c r="AW282" s="13" t="s">
        <v>38</v>
      </c>
      <c r="AX282" s="13" t="s">
        <v>82</v>
      </c>
      <c r="AY282" s="237" t="s">
        <v>129</v>
      </c>
    </row>
    <row r="283" s="13" customFormat="1">
      <c r="A283" s="13"/>
      <c r="B283" s="226"/>
      <c r="C283" s="227"/>
      <c r="D283" s="228" t="s">
        <v>137</v>
      </c>
      <c r="E283" s="229" t="s">
        <v>1</v>
      </c>
      <c r="F283" s="230" t="s">
        <v>306</v>
      </c>
      <c r="G283" s="227"/>
      <c r="H283" s="231">
        <v>2.754</v>
      </c>
      <c r="I283" s="232"/>
      <c r="J283" s="227"/>
      <c r="K283" s="227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137</v>
      </c>
      <c r="AU283" s="237" t="s">
        <v>88</v>
      </c>
      <c r="AV283" s="13" t="s">
        <v>88</v>
      </c>
      <c r="AW283" s="13" t="s">
        <v>38</v>
      </c>
      <c r="AX283" s="13" t="s">
        <v>82</v>
      </c>
      <c r="AY283" s="237" t="s">
        <v>129</v>
      </c>
    </row>
    <row r="284" s="13" customFormat="1">
      <c r="A284" s="13"/>
      <c r="B284" s="226"/>
      <c r="C284" s="227"/>
      <c r="D284" s="228" t="s">
        <v>137</v>
      </c>
      <c r="E284" s="229" t="s">
        <v>1</v>
      </c>
      <c r="F284" s="230" t="s">
        <v>307</v>
      </c>
      <c r="G284" s="227"/>
      <c r="H284" s="231">
        <v>182.63800000000001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137</v>
      </c>
      <c r="AU284" s="237" t="s">
        <v>88</v>
      </c>
      <c r="AV284" s="13" t="s">
        <v>88</v>
      </c>
      <c r="AW284" s="13" t="s">
        <v>38</v>
      </c>
      <c r="AX284" s="13" t="s">
        <v>82</v>
      </c>
      <c r="AY284" s="237" t="s">
        <v>129</v>
      </c>
    </row>
    <row r="285" s="13" customFormat="1">
      <c r="A285" s="13"/>
      <c r="B285" s="226"/>
      <c r="C285" s="227"/>
      <c r="D285" s="228" t="s">
        <v>137</v>
      </c>
      <c r="E285" s="229" t="s">
        <v>1</v>
      </c>
      <c r="F285" s="230" t="s">
        <v>308</v>
      </c>
      <c r="G285" s="227"/>
      <c r="H285" s="231">
        <v>1.8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137</v>
      </c>
      <c r="AU285" s="237" t="s">
        <v>88</v>
      </c>
      <c r="AV285" s="13" t="s">
        <v>88</v>
      </c>
      <c r="AW285" s="13" t="s">
        <v>38</v>
      </c>
      <c r="AX285" s="13" t="s">
        <v>82</v>
      </c>
      <c r="AY285" s="237" t="s">
        <v>129</v>
      </c>
    </row>
    <row r="286" s="13" customFormat="1">
      <c r="A286" s="13"/>
      <c r="B286" s="226"/>
      <c r="C286" s="227"/>
      <c r="D286" s="228" t="s">
        <v>137</v>
      </c>
      <c r="E286" s="229" t="s">
        <v>1</v>
      </c>
      <c r="F286" s="230" t="s">
        <v>309</v>
      </c>
      <c r="G286" s="227"/>
      <c r="H286" s="231">
        <v>-66.040000000000006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137</v>
      </c>
      <c r="AU286" s="237" t="s">
        <v>88</v>
      </c>
      <c r="AV286" s="13" t="s">
        <v>88</v>
      </c>
      <c r="AW286" s="13" t="s">
        <v>38</v>
      </c>
      <c r="AX286" s="13" t="s">
        <v>82</v>
      </c>
      <c r="AY286" s="237" t="s">
        <v>129</v>
      </c>
    </row>
    <row r="287" s="13" customFormat="1">
      <c r="A287" s="13"/>
      <c r="B287" s="226"/>
      <c r="C287" s="227"/>
      <c r="D287" s="228" t="s">
        <v>137</v>
      </c>
      <c r="E287" s="229" t="s">
        <v>1</v>
      </c>
      <c r="F287" s="230" t="s">
        <v>310</v>
      </c>
      <c r="G287" s="227"/>
      <c r="H287" s="231">
        <v>-12.555999999999999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137</v>
      </c>
      <c r="AU287" s="237" t="s">
        <v>88</v>
      </c>
      <c r="AV287" s="13" t="s">
        <v>88</v>
      </c>
      <c r="AW287" s="13" t="s">
        <v>38</v>
      </c>
      <c r="AX287" s="13" t="s">
        <v>82</v>
      </c>
      <c r="AY287" s="237" t="s">
        <v>129</v>
      </c>
    </row>
    <row r="288" s="13" customFormat="1">
      <c r="A288" s="13"/>
      <c r="B288" s="226"/>
      <c r="C288" s="227"/>
      <c r="D288" s="228" t="s">
        <v>137</v>
      </c>
      <c r="E288" s="229" t="s">
        <v>1</v>
      </c>
      <c r="F288" s="230" t="s">
        <v>311</v>
      </c>
      <c r="G288" s="227"/>
      <c r="H288" s="231">
        <v>-2.9300000000000002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137</v>
      </c>
      <c r="AU288" s="237" t="s">
        <v>88</v>
      </c>
      <c r="AV288" s="13" t="s">
        <v>88</v>
      </c>
      <c r="AW288" s="13" t="s">
        <v>38</v>
      </c>
      <c r="AX288" s="13" t="s">
        <v>82</v>
      </c>
      <c r="AY288" s="237" t="s">
        <v>129</v>
      </c>
    </row>
    <row r="289" s="14" customFormat="1">
      <c r="A289" s="14"/>
      <c r="B289" s="238"/>
      <c r="C289" s="239"/>
      <c r="D289" s="228" t="s">
        <v>137</v>
      </c>
      <c r="E289" s="240" t="s">
        <v>1</v>
      </c>
      <c r="F289" s="241" t="s">
        <v>139</v>
      </c>
      <c r="G289" s="239"/>
      <c r="H289" s="242">
        <v>2659.1970000000006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137</v>
      </c>
      <c r="AU289" s="248" t="s">
        <v>88</v>
      </c>
      <c r="AV289" s="14" t="s">
        <v>135</v>
      </c>
      <c r="AW289" s="14" t="s">
        <v>38</v>
      </c>
      <c r="AX289" s="14" t="s">
        <v>21</v>
      </c>
      <c r="AY289" s="248" t="s">
        <v>129</v>
      </c>
    </row>
    <row r="290" s="2" customFormat="1" ht="16.5" customHeight="1">
      <c r="A290" s="38"/>
      <c r="B290" s="39"/>
      <c r="C290" s="212" t="s">
        <v>327</v>
      </c>
      <c r="D290" s="212" t="s">
        <v>131</v>
      </c>
      <c r="E290" s="213" t="s">
        <v>328</v>
      </c>
      <c r="F290" s="214" t="s">
        <v>329</v>
      </c>
      <c r="G290" s="215" t="s">
        <v>158</v>
      </c>
      <c r="H290" s="216">
        <v>2659.1970000000001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47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135</v>
      </c>
      <c r="AT290" s="224" t="s">
        <v>131</v>
      </c>
      <c r="AU290" s="224" t="s">
        <v>88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21</v>
      </c>
      <c r="BK290" s="225">
        <f>ROUND(I290*H290,2)</f>
        <v>0</v>
      </c>
      <c r="BL290" s="17" t="s">
        <v>135</v>
      </c>
      <c r="BM290" s="224" t="s">
        <v>330</v>
      </c>
    </row>
    <row r="291" s="13" customFormat="1">
      <c r="A291" s="13"/>
      <c r="B291" s="226"/>
      <c r="C291" s="227"/>
      <c r="D291" s="228" t="s">
        <v>137</v>
      </c>
      <c r="E291" s="229" t="s">
        <v>1</v>
      </c>
      <c r="F291" s="230" t="s">
        <v>302</v>
      </c>
      <c r="G291" s="227"/>
      <c r="H291" s="231">
        <v>1085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137</v>
      </c>
      <c r="AU291" s="237" t="s">
        <v>88</v>
      </c>
      <c r="AV291" s="13" t="s">
        <v>88</v>
      </c>
      <c r="AW291" s="13" t="s">
        <v>38</v>
      </c>
      <c r="AX291" s="13" t="s">
        <v>82</v>
      </c>
      <c r="AY291" s="237" t="s">
        <v>129</v>
      </c>
    </row>
    <row r="292" s="13" customFormat="1">
      <c r="A292" s="13"/>
      <c r="B292" s="226"/>
      <c r="C292" s="227"/>
      <c r="D292" s="228" t="s">
        <v>137</v>
      </c>
      <c r="E292" s="229" t="s">
        <v>1</v>
      </c>
      <c r="F292" s="230" t="s">
        <v>303</v>
      </c>
      <c r="G292" s="227"/>
      <c r="H292" s="231">
        <v>1337.0550000000001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137</v>
      </c>
      <c r="AU292" s="237" t="s">
        <v>88</v>
      </c>
      <c r="AV292" s="13" t="s">
        <v>88</v>
      </c>
      <c r="AW292" s="13" t="s">
        <v>38</v>
      </c>
      <c r="AX292" s="13" t="s">
        <v>82</v>
      </c>
      <c r="AY292" s="237" t="s">
        <v>129</v>
      </c>
    </row>
    <row r="293" s="13" customFormat="1">
      <c r="A293" s="13"/>
      <c r="B293" s="226"/>
      <c r="C293" s="227"/>
      <c r="D293" s="228" t="s">
        <v>137</v>
      </c>
      <c r="E293" s="229" t="s">
        <v>1</v>
      </c>
      <c r="F293" s="230" t="s">
        <v>304</v>
      </c>
      <c r="G293" s="227"/>
      <c r="H293" s="231">
        <v>12.15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137</v>
      </c>
      <c r="AU293" s="237" t="s">
        <v>88</v>
      </c>
      <c r="AV293" s="13" t="s">
        <v>88</v>
      </c>
      <c r="AW293" s="13" t="s">
        <v>38</v>
      </c>
      <c r="AX293" s="13" t="s">
        <v>82</v>
      </c>
      <c r="AY293" s="237" t="s">
        <v>129</v>
      </c>
    </row>
    <row r="294" s="13" customFormat="1">
      <c r="A294" s="13"/>
      <c r="B294" s="226"/>
      <c r="C294" s="227"/>
      <c r="D294" s="228" t="s">
        <v>137</v>
      </c>
      <c r="E294" s="229" t="s">
        <v>1</v>
      </c>
      <c r="F294" s="230" t="s">
        <v>305</v>
      </c>
      <c r="G294" s="227"/>
      <c r="H294" s="231">
        <v>119.32599999999999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137</v>
      </c>
      <c r="AU294" s="237" t="s">
        <v>88</v>
      </c>
      <c r="AV294" s="13" t="s">
        <v>88</v>
      </c>
      <c r="AW294" s="13" t="s">
        <v>38</v>
      </c>
      <c r="AX294" s="13" t="s">
        <v>82</v>
      </c>
      <c r="AY294" s="237" t="s">
        <v>129</v>
      </c>
    </row>
    <row r="295" s="13" customFormat="1">
      <c r="A295" s="13"/>
      <c r="B295" s="226"/>
      <c r="C295" s="227"/>
      <c r="D295" s="228" t="s">
        <v>137</v>
      </c>
      <c r="E295" s="229" t="s">
        <v>1</v>
      </c>
      <c r="F295" s="230" t="s">
        <v>306</v>
      </c>
      <c r="G295" s="227"/>
      <c r="H295" s="231">
        <v>2.754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137</v>
      </c>
      <c r="AU295" s="237" t="s">
        <v>88</v>
      </c>
      <c r="AV295" s="13" t="s">
        <v>88</v>
      </c>
      <c r="AW295" s="13" t="s">
        <v>38</v>
      </c>
      <c r="AX295" s="13" t="s">
        <v>82</v>
      </c>
      <c r="AY295" s="237" t="s">
        <v>129</v>
      </c>
    </row>
    <row r="296" s="13" customFormat="1">
      <c r="A296" s="13"/>
      <c r="B296" s="226"/>
      <c r="C296" s="227"/>
      <c r="D296" s="228" t="s">
        <v>137</v>
      </c>
      <c r="E296" s="229" t="s">
        <v>1</v>
      </c>
      <c r="F296" s="230" t="s">
        <v>307</v>
      </c>
      <c r="G296" s="227"/>
      <c r="H296" s="231">
        <v>182.63800000000001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137</v>
      </c>
      <c r="AU296" s="237" t="s">
        <v>88</v>
      </c>
      <c r="AV296" s="13" t="s">
        <v>88</v>
      </c>
      <c r="AW296" s="13" t="s">
        <v>38</v>
      </c>
      <c r="AX296" s="13" t="s">
        <v>82</v>
      </c>
      <c r="AY296" s="237" t="s">
        <v>129</v>
      </c>
    </row>
    <row r="297" s="13" customFormat="1">
      <c r="A297" s="13"/>
      <c r="B297" s="226"/>
      <c r="C297" s="227"/>
      <c r="D297" s="228" t="s">
        <v>137</v>
      </c>
      <c r="E297" s="229" t="s">
        <v>1</v>
      </c>
      <c r="F297" s="230" t="s">
        <v>308</v>
      </c>
      <c r="G297" s="227"/>
      <c r="H297" s="231">
        <v>1.8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137</v>
      </c>
      <c r="AU297" s="237" t="s">
        <v>88</v>
      </c>
      <c r="AV297" s="13" t="s">
        <v>88</v>
      </c>
      <c r="AW297" s="13" t="s">
        <v>38</v>
      </c>
      <c r="AX297" s="13" t="s">
        <v>82</v>
      </c>
      <c r="AY297" s="237" t="s">
        <v>129</v>
      </c>
    </row>
    <row r="298" s="13" customFormat="1">
      <c r="A298" s="13"/>
      <c r="B298" s="226"/>
      <c r="C298" s="227"/>
      <c r="D298" s="228" t="s">
        <v>137</v>
      </c>
      <c r="E298" s="229" t="s">
        <v>1</v>
      </c>
      <c r="F298" s="230" t="s">
        <v>309</v>
      </c>
      <c r="G298" s="227"/>
      <c r="H298" s="231">
        <v>-66.040000000000006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137</v>
      </c>
      <c r="AU298" s="237" t="s">
        <v>88</v>
      </c>
      <c r="AV298" s="13" t="s">
        <v>88</v>
      </c>
      <c r="AW298" s="13" t="s">
        <v>38</v>
      </c>
      <c r="AX298" s="13" t="s">
        <v>82</v>
      </c>
      <c r="AY298" s="237" t="s">
        <v>129</v>
      </c>
    </row>
    <row r="299" s="13" customFormat="1">
      <c r="A299" s="13"/>
      <c r="B299" s="226"/>
      <c r="C299" s="227"/>
      <c r="D299" s="228" t="s">
        <v>137</v>
      </c>
      <c r="E299" s="229" t="s">
        <v>1</v>
      </c>
      <c r="F299" s="230" t="s">
        <v>310</v>
      </c>
      <c r="G299" s="227"/>
      <c r="H299" s="231">
        <v>-12.555999999999999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137</v>
      </c>
      <c r="AU299" s="237" t="s">
        <v>88</v>
      </c>
      <c r="AV299" s="13" t="s">
        <v>88</v>
      </c>
      <c r="AW299" s="13" t="s">
        <v>38</v>
      </c>
      <c r="AX299" s="13" t="s">
        <v>82</v>
      </c>
      <c r="AY299" s="237" t="s">
        <v>129</v>
      </c>
    </row>
    <row r="300" s="13" customFormat="1">
      <c r="A300" s="13"/>
      <c r="B300" s="226"/>
      <c r="C300" s="227"/>
      <c r="D300" s="228" t="s">
        <v>137</v>
      </c>
      <c r="E300" s="229" t="s">
        <v>1</v>
      </c>
      <c r="F300" s="230" t="s">
        <v>311</v>
      </c>
      <c r="G300" s="227"/>
      <c r="H300" s="231">
        <v>-2.9300000000000002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137</v>
      </c>
      <c r="AU300" s="237" t="s">
        <v>88</v>
      </c>
      <c r="AV300" s="13" t="s">
        <v>88</v>
      </c>
      <c r="AW300" s="13" t="s">
        <v>38</v>
      </c>
      <c r="AX300" s="13" t="s">
        <v>82</v>
      </c>
      <c r="AY300" s="237" t="s">
        <v>129</v>
      </c>
    </row>
    <row r="301" s="14" customFormat="1">
      <c r="A301" s="14"/>
      <c r="B301" s="238"/>
      <c r="C301" s="239"/>
      <c r="D301" s="228" t="s">
        <v>137</v>
      </c>
      <c r="E301" s="240" t="s">
        <v>1</v>
      </c>
      <c r="F301" s="241" t="s">
        <v>139</v>
      </c>
      <c r="G301" s="239"/>
      <c r="H301" s="242">
        <v>2659.1970000000006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137</v>
      </c>
      <c r="AU301" s="248" t="s">
        <v>88</v>
      </c>
      <c r="AV301" s="14" t="s">
        <v>135</v>
      </c>
      <c r="AW301" s="14" t="s">
        <v>38</v>
      </c>
      <c r="AX301" s="14" t="s">
        <v>21</v>
      </c>
      <c r="AY301" s="248" t="s">
        <v>129</v>
      </c>
    </row>
    <row r="302" s="2" customFormat="1" ht="24.15" customHeight="1">
      <c r="A302" s="38"/>
      <c r="B302" s="39"/>
      <c r="C302" s="212" t="s">
        <v>331</v>
      </c>
      <c r="D302" s="212" t="s">
        <v>131</v>
      </c>
      <c r="E302" s="213" t="s">
        <v>332</v>
      </c>
      <c r="F302" s="214" t="s">
        <v>333</v>
      </c>
      <c r="G302" s="215" t="s">
        <v>334</v>
      </c>
      <c r="H302" s="216">
        <v>2659.1970000000001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47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135</v>
      </c>
      <c r="AT302" s="224" t="s">
        <v>131</v>
      </c>
      <c r="AU302" s="224" t="s">
        <v>88</v>
      </c>
      <c r="AY302" s="17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21</v>
      </c>
      <c r="BK302" s="225">
        <f>ROUND(I302*H302,2)</f>
        <v>0</v>
      </c>
      <c r="BL302" s="17" t="s">
        <v>135</v>
      </c>
      <c r="BM302" s="224" t="s">
        <v>335</v>
      </c>
    </row>
    <row r="303" s="13" customFormat="1">
      <c r="A303" s="13"/>
      <c r="B303" s="226"/>
      <c r="C303" s="227"/>
      <c r="D303" s="228" t="s">
        <v>137</v>
      </c>
      <c r="E303" s="229" t="s">
        <v>1</v>
      </c>
      <c r="F303" s="230" t="s">
        <v>302</v>
      </c>
      <c r="G303" s="227"/>
      <c r="H303" s="231">
        <v>1085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137</v>
      </c>
      <c r="AU303" s="237" t="s">
        <v>88</v>
      </c>
      <c r="AV303" s="13" t="s">
        <v>88</v>
      </c>
      <c r="AW303" s="13" t="s">
        <v>38</v>
      </c>
      <c r="AX303" s="13" t="s">
        <v>82</v>
      </c>
      <c r="AY303" s="237" t="s">
        <v>129</v>
      </c>
    </row>
    <row r="304" s="13" customFormat="1">
      <c r="A304" s="13"/>
      <c r="B304" s="226"/>
      <c r="C304" s="227"/>
      <c r="D304" s="228" t="s">
        <v>137</v>
      </c>
      <c r="E304" s="229" t="s">
        <v>1</v>
      </c>
      <c r="F304" s="230" t="s">
        <v>303</v>
      </c>
      <c r="G304" s="227"/>
      <c r="H304" s="231">
        <v>1337.0550000000001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137</v>
      </c>
      <c r="AU304" s="237" t="s">
        <v>88</v>
      </c>
      <c r="AV304" s="13" t="s">
        <v>88</v>
      </c>
      <c r="AW304" s="13" t="s">
        <v>38</v>
      </c>
      <c r="AX304" s="13" t="s">
        <v>82</v>
      </c>
      <c r="AY304" s="237" t="s">
        <v>129</v>
      </c>
    </row>
    <row r="305" s="13" customFormat="1">
      <c r="A305" s="13"/>
      <c r="B305" s="226"/>
      <c r="C305" s="227"/>
      <c r="D305" s="228" t="s">
        <v>137</v>
      </c>
      <c r="E305" s="229" t="s">
        <v>1</v>
      </c>
      <c r="F305" s="230" t="s">
        <v>304</v>
      </c>
      <c r="G305" s="227"/>
      <c r="H305" s="231">
        <v>12.15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137</v>
      </c>
      <c r="AU305" s="237" t="s">
        <v>88</v>
      </c>
      <c r="AV305" s="13" t="s">
        <v>88</v>
      </c>
      <c r="AW305" s="13" t="s">
        <v>38</v>
      </c>
      <c r="AX305" s="13" t="s">
        <v>82</v>
      </c>
      <c r="AY305" s="237" t="s">
        <v>129</v>
      </c>
    </row>
    <row r="306" s="13" customFormat="1">
      <c r="A306" s="13"/>
      <c r="B306" s="226"/>
      <c r="C306" s="227"/>
      <c r="D306" s="228" t="s">
        <v>137</v>
      </c>
      <c r="E306" s="229" t="s">
        <v>1</v>
      </c>
      <c r="F306" s="230" t="s">
        <v>305</v>
      </c>
      <c r="G306" s="227"/>
      <c r="H306" s="231">
        <v>119.32599999999999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137</v>
      </c>
      <c r="AU306" s="237" t="s">
        <v>88</v>
      </c>
      <c r="AV306" s="13" t="s">
        <v>88</v>
      </c>
      <c r="AW306" s="13" t="s">
        <v>38</v>
      </c>
      <c r="AX306" s="13" t="s">
        <v>82</v>
      </c>
      <c r="AY306" s="237" t="s">
        <v>129</v>
      </c>
    </row>
    <row r="307" s="13" customFormat="1">
      <c r="A307" s="13"/>
      <c r="B307" s="226"/>
      <c r="C307" s="227"/>
      <c r="D307" s="228" t="s">
        <v>137</v>
      </c>
      <c r="E307" s="229" t="s">
        <v>1</v>
      </c>
      <c r="F307" s="230" t="s">
        <v>306</v>
      </c>
      <c r="G307" s="227"/>
      <c r="H307" s="231">
        <v>2.754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137</v>
      </c>
      <c r="AU307" s="237" t="s">
        <v>88</v>
      </c>
      <c r="AV307" s="13" t="s">
        <v>88</v>
      </c>
      <c r="AW307" s="13" t="s">
        <v>38</v>
      </c>
      <c r="AX307" s="13" t="s">
        <v>82</v>
      </c>
      <c r="AY307" s="237" t="s">
        <v>129</v>
      </c>
    </row>
    <row r="308" s="13" customFormat="1">
      <c r="A308" s="13"/>
      <c r="B308" s="226"/>
      <c r="C308" s="227"/>
      <c r="D308" s="228" t="s">
        <v>137</v>
      </c>
      <c r="E308" s="229" t="s">
        <v>1</v>
      </c>
      <c r="F308" s="230" t="s">
        <v>307</v>
      </c>
      <c r="G308" s="227"/>
      <c r="H308" s="231">
        <v>182.63800000000001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137</v>
      </c>
      <c r="AU308" s="237" t="s">
        <v>88</v>
      </c>
      <c r="AV308" s="13" t="s">
        <v>88</v>
      </c>
      <c r="AW308" s="13" t="s">
        <v>38</v>
      </c>
      <c r="AX308" s="13" t="s">
        <v>82</v>
      </c>
      <c r="AY308" s="237" t="s">
        <v>129</v>
      </c>
    </row>
    <row r="309" s="13" customFormat="1">
      <c r="A309" s="13"/>
      <c r="B309" s="226"/>
      <c r="C309" s="227"/>
      <c r="D309" s="228" t="s">
        <v>137</v>
      </c>
      <c r="E309" s="229" t="s">
        <v>1</v>
      </c>
      <c r="F309" s="230" t="s">
        <v>308</v>
      </c>
      <c r="G309" s="227"/>
      <c r="H309" s="231">
        <v>1.8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137</v>
      </c>
      <c r="AU309" s="237" t="s">
        <v>88</v>
      </c>
      <c r="AV309" s="13" t="s">
        <v>88</v>
      </c>
      <c r="AW309" s="13" t="s">
        <v>38</v>
      </c>
      <c r="AX309" s="13" t="s">
        <v>82</v>
      </c>
      <c r="AY309" s="237" t="s">
        <v>129</v>
      </c>
    </row>
    <row r="310" s="13" customFormat="1">
      <c r="A310" s="13"/>
      <c r="B310" s="226"/>
      <c r="C310" s="227"/>
      <c r="D310" s="228" t="s">
        <v>137</v>
      </c>
      <c r="E310" s="229" t="s">
        <v>1</v>
      </c>
      <c r="F310" s="230" t="s">
        <v>309</v>
      </c>
      <c r="G310" s="227"/>
      <c r="H310" s="231">
        <v>-66.040000000000006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137</v>
      </c>
      <c r="AU310" s="237" t="s">
        <v>88</v>
      </c>
      <c r="AV310" s="13" t="s">
        <v>88</v>
      </c>
      <c r="AW310" s="13" t="s">
        <v>38</v>
      </c>
      <c r="AX310" s="13" t="s">
        <v>82</v>
      </c>
      <c r="AY310" s="237" t="s">
        <v>129</v>
      </c>
    </row>
    <row r="311" s="13" customFormat="1">
      <c r="A311" s="13"/>
      <c r="B311" s="226"/>
      <c r="C311" s="227"/>
      <c r="D311" s="228" t="s">
        <v>137</v>
      </c>
      <c r="E311" s="229" t="s">
        <v>1</v>
      </c>
      <c r="F311" s="230" t="s">
        <v>310</v>
      </c>
      <c r="G311" s="227"/>
      <c r="H311" s="231">
        <v>-12.555999999999999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137</v>
      </c>
      <c r="AU311" s="237" t="s">
        <v>88</v>
      </c>
      <c r="AV311" s="13" t="s">
        <v>88</v>
      </c>
      <c r="AW311" s="13" t="s">
        <v>38</v>
      </c>
      <c r="AX311" s="13" t="s">
        <v>82</v>
      </c>
      <c r="AY311" s="237" t="s">
        <v>129</v>
      </c>
    </row>
    <row r="312" s="13" customFormat="1">
      <c r="A312" s="13"/>
      <c r="B312" s="226"/>
      <c r="C312" s="227"/>
      <c r="D312" s="228" t="s">
        <v>137</v>
      </c>
      <c r="E312" s="229" t="s">
        <v>1</v>
      </c>
      <c r="F312" s="230" t="s">
        <v>311</v>
      </c>
      <c r="G312" s="227"/>
      <c r="H312" s="231">
        <v>-2.9300000000000002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137</v>
      </c>
      <c r="AU312" s="237" t="s">
        <v>88</v>
      </c>
      <c r="AV312" s="13" t="s">
        <v>88</v>
      </c>
      <c r="AW312" s="13" t="s">
        <v>38</v>
      </c>
      <c r="AX312" s="13" t="s">
        <v>82</v>
      </c>
      <c r="AY312" s="237" t="s">
        <v>129</v>
      </c>
    </row>
    <row r="313" s="14" customFormat="1">
      <c r="A313" s="14"/>
      <c r="B313" s="238"/>
      <c r="C313" s="239"/>
      <c r="D313" s="228" t="s">
        <v>137</v>
      </c>
      <c r="E313" s="240" t="s">
        <v>1</v>
      </c>
      <c r="F313" s="241" t="s">
        <v>139</v>
      </c>
      <c r="G313" s="239"/>
      <c r="H313" s="242">
        <v>2659.1970000000006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137</v>
      </c>
      <c r="AU313" s="248" t="s">
        <v>88</v>
      </c>
      <c r="AV313" s="14" t="s">
        <v>135</v>
      </c>
      <c r="AW313" s="14" t="s">
        <v>38</v>
      </c>
      <c r="AX313" s="14" t="s">
        <v>21</v>
      </c>
      <c r="AY313" s="248" t="s">
        <v>129</v>
      </c>
    </row>
    <row r="314" s="2" customFormat="1" ht="24.15" customHeight="1">
      <c r="A314" s="38"/>
      <c r="B314" s="39"/>
      <c r="C314" s="212" t="s">
        <v>336</v>
      </c>
      <c r="D314" s="212" t="s">
        <v>131</v>
      </c>
      <c r="E314" s="213" t="s">
        <v>337</v>
      </c>
      <c r="F314" s="214" t="s">
        <v>338</v>
      </c>
      <c r="G314" s="215" t="s">
        <v>158</v>
      </c>
      <c r="H314" s="216">
        <v>2.9300000000000002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47</v>
      </c>
      <c r="O314" s="91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135</v>
      </c>
      <c r="AT314" s="224" t="s">
        <v>131</v>
      </c>
      <c r="AU314" s="224" t="s">
        <v>88</v>
      </c>
      <c r="AY314" s="17" t="s">
        <v>129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21</v>
      </c>
      <c r="BK314" s="225">
        <f>ROUND(I314*H314,2)</f>
        <v>0</v>
      </c>
      <c r="BL314" s="17" t="s">
        <v>135</v>
      </c>
      <c r="BM314" s="224" t="s">
        <v>339</v>
      </c>
    </row>
    <row r="315" s="13" customFormat="1">
      <c r="A315" s="13"/>
      <c r="B315" s="226"/>
      <c r="C315" s="227"/>
      <c r="D315" s="228" t="s">
        <v>137</v>
      </c>
      <c r="E315" s="229" t="s">
        <v>1</v>
      </c>
      <c r="F315" s="230" t="s">
        <v>340</v>
      </c>
      <c r="G315" s="227"/>
      <c r="H315" s="231">
        <v>2.9300000000000002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137</v>
      </c>
      <c r="AU315" s="237" t="s">
        <v>88</v>
      </c>
      <c r="AV315" s="13" t="s">
        <v>88</v>
      </c>
      <c r="AW315" s="13" t="s">
        <v>38</v>
      </c>
      <c r="AX315" s="13" t="s">
        <v>82</v>
      </c>
      <c r="AY315" s="237" t="s">
        <v>129</v>
      </c>
    </row>
    <row r="316" s="14" customFormat="1">
      <c r="A316" s="14"/>
      <c r="B316" s="238"/>
      <c r="C316" s="239"/>
      <c r="D316" s="228" t="s">
        <v>137</v>
      </c>
      <c r="E316" s="240" t="s">
        <v>1</v>
      </c>
      <c r="F316" s="241" t="s">
        <v>139</v>
      </c>
      <c r="G316" s="239"/>
      <c r="H316" s="242">
        <v>2.9300000000000002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137</v>
      </c>
      <c r="AU316" s="248" t="s">
        <v>88</v>
      </c>
      <c r="AV316" s="14" t="s">
        <v>135</v>
      </c>
      <c r="AW316" s="14" t="s">
        <v>38</v>
      </c>
      <c r="AX316" s="14" t="s">
        <v>21</v>
      </c>
      <c r="AY316" s="248" t="s">
        <v>129</v>
      </c>
    </row>
    <row r="317" s="2" customFormat="1" ht="16.5" customHeight="1">
      <c r="A317" s="38"/>
      <c r="B317" s="39"/>
      <c r="C317" s="212" t="s">
        <v>341</v>
      </c>
      <c r="D317" s="212" t="s">
        <v>131</v>
      </c>
      <c r="E317" s="213" t="s">
        <v>342</v>
      </c>
      <c r="F317" s="214" t="s">
        <v>343</v>
      </c>
      <c r="G317" s="215" t="s">
        <v>158</v>
      </c>
      <c r="H317" s="216">
        <v>66.040000000000006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47</v>
      </c>
      <c r="O317" s="91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135</v>
      </c>
      <c r="AT317" s="224" t="s">
        <v>131</v>
      </c>
      <c r="AU317" s="224" t="s">
        <v>88</v>
      </c>
      <c r="AY317" s="17" t="s">
        <v>129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21</v>
      </c>
      <c r="BK317" s="225">
        <f>ROUND(I317*H317,2)</f>
        <v>0</v>
      </c>
      <c r="BL317" s="17" t="s">
        <v>135</v>
      </c>
      <c r="BM317" s="224" t="s">
        <v>344</v>
      </c>
    </row>
    <row r="318" s="15" customFormat="1">
      <c r="A318" s="15"/>
      <c r="B318" s="249"/>
      <c r="C318" s="250"/>
      <c r="D318" s="228" t="s">
        <v>137</v>
      </c>
      <c r="E318" s="251" t="s">
        <v>1</v>
      </c>
      <c r="F318" s="252" t="s">
        <v>239</v>
      </c>
      <c r="G318" s="250"/>
      <c r="H318" s="251" t="s">
        <v>1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137</v>
      </c>
      <c r="AU318" s="258" t="s">
        <v>88</v>
      </c>
      <c r="AV318" s="15" t="s">
        <v>21</v>
      </c>
      <c r="AW318" s="15" t="s">
        <v>38</v>
      </c>
      <c r="AX318" s="15" t="s">
        <v>82</v>
      </c>
      <c r="AY318" s="258" t="s">
        <v>129</v>
      </c>
    </row>
    <row r="319" s="15" customFormat="1">
      <c r="A319" s="15"/>
      <c r="B319" s="249"/>
      <c r="C319" s="250"/>
      <c r="D319" s="228" t="s">
        <v>137</v>
      </c>
      <c r="E319" s="251" t="s">
        <v>1</v>
      </c>
      <c r="F319" s="252" t="s">
        <v>240</v>
      </c>
      <c r="G319" s="250"/>
      <c r="H319" s="251" t="s">
        <v>1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137</v>
      </c>
      <c r="AU319" s="258" t="s">
        <v>88</v>
      </c>
      <c r="AV319" s="15" t="s">
        <v>21</v>
      </c>
      <c r="AW319" s="15" t="s">
        <v>38</v>
      </c>
      <c r="AX319" s="15" t="s">
        <v>82</v>
      </c>
      <c r="AY319" s="258" t="s">
        <v>129</v>
      </c>
    </row>
    <row r="320" s="13" customFormat="1">
      <c r="A320" s="13"/>
      <c r="B320" s="226"/>
      <c r="C320" s="227"/>
      <c r="D320" s="228" t="s">
        <v>137</v>
      </c>
      <c r="E320" s="229" t="s">
        <v>1</v>
      </c>
      <c r="F320" s="230" t="s">
        <v>345</v>
      </c>
      <c r="G320" s="227"/>
      <c r="H320" s="231">
        <v>24.695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137</v>
      </c>
      <c r="AU320" s="237" t="s">
        <v>88</v>
      </c>
      <c r="AV320" s="13" t="s">
        <v>88</v>
      </c>
      <c r="AW320" s="13" t="s">
        <v>38</v>
      </c>
      <c r="AX320" s="13" t="s">
        <v>82</v>
      </c>
      <c r="AY320" s="237" t="s">
        <v>129</v>
      </c>
    </row>
    <row r="321" s="13" customFormat="1">
      <c r="A321" s="13"/>
      <c r="B321" s="226"/>
      <c r="C321" s="227"/>
      <c r="D321" s="228" t="s">
        <v>137</v>
      </c>
      <c r="E321" s="229" t="s">
        <v>1</v>
      </c>
      <c r="F321" s="230" t="s">
        <v>346</v>
      </c>
      <c r="G321" s="227"/>
      <c r="H321" s="231">
        <v>10.808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137</v>
      </c>
      <c r="AU321" s="237" t="s">
        <v>88</v>
      </c>
      <c r="AV321" s="13" t="s">
        <v>88</v>
      </c>
      <c r="AW321" s="13" t="s">
        <v>38</v>
      </c>
      <c r="AX321" s="13" t="s">
        <v>82</v>
      </c>
      <c r="AY321" s="237" t="s">
        <v>129</v>
      </c>
    </row>
    <row r="322" s="15" customFormat="1">
      <c r="A322" s="15"/>
      <c r="B322" s="249"/>
      <c r="C322" s="250"/>
      <c r="D322" s="228" t="s">
        <v>137</v>
      </c>
      <c r="E322" s="251" t="s">
        <v>1</v>
      </c>
      <c r="F322" s="252" t="s">
        <v>243</v>
      </c>
      <c r="G322" s="250"/>
      <c r="H322" s="251" t="s">
        <v>1</v>
      </c>
      <c r="I322" s="253"/>
      <c r="J322" s="250"/>
      <c r="K322" s="250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137</v>
      </c>
      <c r="AU322" s="258" t="s">
        <v>88</v>
      </c>
      <c r="AV322" s="15" t="s">
        <v>21</v>
      </c>
      <c r="AW322" s="15" t="s">
        <v>38</v>
      </c>
      <c r="AX322" s="15" t="s">
        <v>82</v>
      </c>
      <c r="AY322" s="258" t="s">
        <v>129</v>
      </c>
    </row>
    <row r="323" s="13" customFormat="1">
      <c r="A323" s="13"/>
      <c r="B323" s="226"/>
      <c r="C323" s="227"/>
      <c r="D323" s="228" t="s">
        <v>137</v>
      </c>
      <c r="E323" s="229" t="s">
        <v>1</v>
      </c>
      <c r="F323" s="230" t="s">
        <v>347</v>
      </c>
      <c r="G323" s="227"/>
      <c r="H323" s="231">
        <v>17.582000000000001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137</v>
      </c>
      <c r="AU323" s="237" t="s">
        <v>88</v>
      </c>
      <c r="AV323" s="13" t="s">
        <v>88</v>
      </c>
      <c r="AW323" s="13" t="s">
        <v>38</v>
      </c>
      <c r="AX323" s="13" t="s">
        <v>82</v>
      </c>
      <c r="AY323" s="237" t="s">
        <v>129</v>
      </c>
    </row>
    <row r="324" s="13" customFormat="1">
      <c r="A324" s="13"/>
      <c r="B324" s="226"/>
      <c r="C324" s="227"/>
      <c r="D324" s="228" t="s">
        <v>137</v>
      </c>
      <c r="E324" s="229" t="s">
        <v>1</v>
      </c>
      <c r="F324" s="230" t="s">
        <v>348</v>
      </c>
      <c r="G324" s="227"/>
      <c r="H324" s="231">
        <v>2.855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137</v>
      </c>
      <c r="AU324" s="237" t="s">
        <v>88</v>
      </c>
      <c r="AV324" s="13" t="s">
        <v>88</v>
      </c>
      <c r="AW324" s="13" t="s">
        <v>38</v>
      </c>
      <c r="AX324" s="13" t="s">
        <v>82</v>
      </c>
      <c r="AY324" s="237" t="s">
        <v>129</v>
      </c>
    </row>
    <row r="325" s="13" customFormat="1">
      <c r="A325" s="13"/>
      <c r="B325" s="226"/>
      <c r="C325" s="227"/>
      <c r="D325" s="228" t="s">
        <v>137</v>
      </c>
      <c r="E325" s="229" t="s">
        <v>1</v>
      </c>
      <c r="F325" s="230" t="s">
        <v>349</v>
      </c>
      <c r="G325" s="227"/>
      <c r="H325" s="231">
        <v>10.1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137</v>
      </c>
      <c r="AU325" s="237" t="s">
        <v>88</v>
      </c>
      <c r="AV325" s="13" t="s">
        <v>88</v>
      </c>
      <c r="AW325" s="13" t="s">
        <v>38</v>
      </c>
      <c r="AX325" s="13" t="s">
        <v>82</v>
      </c>
      <c r="AY325" s="237" t="s">
        <v>129</v>
      </c>
    </row>
    <row r="326" s="14" customFormat="1">
      <c r="A326" s="14"/>
      <c r="B326" s="238"/>
      <c r="C326" s="239"/>
      <c r="D326" s="228" t="s">
        <v>137</v>
      </c>
      <c r="E326" s="240" t="s">
        <v>1</v>
      </c>
      <c r="F326" s="241" t="s">
        <v>139</v>
      </c>
      <c r="G326" s="239"/>
      <c r="H326" s="242">
        <v>66.039999999999992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137</v>
      </c>
      <c r="AU326" s="248" t="s">
        <v>88</v>
      </c>
      <c r="AV326" s="14" t="s">
        <v>135</v>
      </c>
      <c r="AW326" s="14" t="s">
        <v>38</v>
      </c>
      <c r="AX326" s="14" t="s">
        <v>21</v>
      </c>
      <c r="AY326" s="248" t="s">
        <v>129</v>
      </c>
    </row>
    <row r="327" s="2" customFormat="1" ht="33" customHeight="1">
      <c r="A327" s="38"/>
      <c r="B327" s="39"/>
      <c r="C327" s="212" t="s">
        <v>350</v>
      </c>
      <c r="D327" s="212" t="s">
        <v>131</v>
      </c>
      <c r="E327" s="213" t="s">
        <v>351</v>
      </c>
      <c r="F327" s="214" t="s">
        <v>352</v>
      </c>
      <c r="G327" s="215" t="s">
        <v>158</v>
      </c>
      <c r="H327" s="216">
        <v>12.566000000000001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47</v>
      </c>
      <c r="O327" s="91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135</v>
      </c>
      <c r="AT327" s="224" t="s">
        <v>131</v>
      </c>
      <c r="AU327" s="224" t="s">
        <v>88</v>
      </c>
      <c r="AY327" s="17" t="s">
        <v>129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21</v>
      </c>
      <c r="BK327" s="225">
        <f>ROUND(I327*H327,2)</f>
        <v>0</v>
      </c>
      <c r="BL327" s="17" t="s">
        <v>135</v>
      </c>
      <c r="BM327" s="224" t="s">
        <v>353</v>
      </c>
    </row>
    <row r="328" s="13" customFormat="1">
      <c r="A328" s="13"/>
      <c r="B328" s="226"/>
      <c r="C328" s="227"/>
      <c r="D328" s="228" t="s">
        <v>137</v>
      </c>
      <c r="E328" s="229" t="s">
        <v>1</v>
      </c>
      <c r="F328" s="230" t="s">
        <v>354</v>
      </c>
      <c r="G328" s="227"/>
      <c r="H328" s="231">
        <v>4.2409999999999997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137</v>
      </c>
      <c r="AU328" s="237" t="s">
        <v>88</v>
      </c>
      <c r="AV328" s="13" t="s">
        <v>88</v>
      </c>
      <c r="AW328" s="13" t="s">
        <v>38</v>
      </c>
      <c r="AX328" s="13" t="s">
        <v>82</v>
      </c>
      <c r="AY328" s="237" t="s">
        <v>129</v>
      </c>
    </row>
    <row r="329" s="13" customFormat="1">
      <c r="A329" s="13"/>
      <c r="B329" s="226"/>
      <c r="C329" s="227"/>
      <c r="D329" s="228" t="s">
        <v>137</v>
      </c>
      <c r="E329" s="229" t="s">
        <v>1</v>
      </c>
      <c r="F329" s="230" t="s">
        <v>355</v>
      </c>
      <c r="G329" s="227"/>
      <c r="H329" s="231">
        <v>8.3249999999999993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137</v>
      </c>
      <c r="AU329" s="237" t="s">
        <v>88</v>
      </c>
      <c r="AV329" s="13" t="s">
        <v>88</v>
      </c>
      <c r="AW329" s="13" t="s">
        <v>38</v>
      </c>
      <c r="AX329" s="13" t="s">
        <v>82</v>
      </c>
      <c r="AY329" s="237" t="s">
        <v>129</v>
      </c>
    </row>
    <row r="330" s="14" customFormat="1">
      <c r="A330" s="14"/>
      <c r="B330" s="238"/>
      <c r="C330" s="239"/>
      <c r="D330" s="228" t="s">
        <v>137</v>
      </c>
      <c r="E330" s="240" t="s">
        <v>1</v>
      </c>
      <c r="F330" s="241" t="s">
        <v>139</v>
      </c>
      <c r="G330" s="239"/>
      <c r="H330" s="242">
        <v>12.565999999999999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8" t="s">
        <v>137</v>
      </c>
      <c r="AU330" s="248" t="s">
        <v>88</v>
      </c>
      <c r="AV330" s="14" t="s">
        <v>135</v>
      </c>
      <c r="AW330" s="14" t="s">
        <v>38</v>
      </c>
      <c r="AX330" s="14" t="s">
        <v>21</v>
      </c>
      <c r="AY330" s="248" t="s">
        <v>129</v>
      </c>
    </row>
    <row r="331" s="2" customFormat="1" ht="24.15" customHeight="1">
      <c r="A331" s="38"/>
      <c r="B331" s="39"/>
      <c r="C331" s="212" t="s">
        <v>356</v>
      </c>
      <c r="D331" s="212" t="s">
        <v>131</v>
      </c>
      <c r="E331" s="213" t="s">
        <v>357</v>
      </c>
      <c r="F331" s="214" t="s">
        <v>358</v>
      </c>
      <c r="G331" s="215" t="s">
        <v>158</v>
      </c>
      <c r="H331" s="216">
        <v>66.040000000000006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47</v>
      </c>
      <c r="O331" s="91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135</v>
      </c>
      <c r="AT331" s="224" t="s">
        <v>131</v>
      </c>
      <c r="AU331" s="224" t="s">
        <v>88</v>
      </c>
      <c r="AY331" s="17" t="s">
        <v>129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21</v>
      </c>
      <c r="BK331" s="225">
        <f>ROUND(I331*H331,2)</f>
        <v>0</v>
      </c>
      <c r="BL331" s="17" t="s">
        <v>135</v>
      </c>
      <c r="BM331" s="224" t="s">
        <v>359</v>
      </c>
    </row>
    <row r="332" s="15" customFormat="1">
      <c r="A332" s="15"/>
      <c r="B332" s="249"/>
      <c r="C332" s="250"/>
      <c r="D332" s="228" t="s">
        <v>137</v>
      </c>
      <c r="E332" s="251" t="s">
        <v>1</v>
      </c>
      <c r="F332" s="252" t="s">
        <v>239</v>
      </c>
      <c r="G332" s="250"/>
      <c r="H332" s="251" t="s">
        <v>1</v>
      </c>
      <c r="I332" s="253"/>
      <c r="J332" s="250"/>
      <c r="K332" s="250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137</v>
      </c>
      <c r="AU332" s="258" t="s">
        <v>88</v>
      </c>
      <c r="AV332" s="15" t="s">
        <v>21</v>
      </c>
      <c r="AW332" s="15" t="s">
        <v>38</v>
      </c>
      <c r="AX332" s="15" t="s">
        <v>82</v>
      </c>
      <c r="AY332" s="258" t="s">
        <v>129</v>
      </c>
    </row>
    <row r="333" s="15" customFormat="1">
      <c r="A333" s="15"/>
      <c r="B333" s="249"/>
      <c r="C333" s="250"/>
      <c r="D333" s="228" t="s">
        <v>137</v>
      </c>
      <c r="E333" s="251" t="s">
        <v>1</v>
      </c>
      <c r="F333" s="252" t="s">
        <v>240</v>
      </c>
      <c r="G333" s="250"/>
      <c r="H333" s="251" t="s">
        <v>1</v>
      </c>
      <c r="I333" s="253"/>
      <c r="J333" s="250"/>
      <c r="K333" s="250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137</v>
      </c>
      <c r="AU333" s="258" t="s">
        <v>88</v>
      </c>
      <c r="AV333" s="15" t="s">
        <v>21</v>
      </c>
      <c r="AW333" s="15" t="s">
        <v>38</v>
      </c>
      <c r="AX333" s="15" t="s">
        <v>82</v>
      </c>
      <c r="AY333" s="258" t="s">
        <v>129</v>
      </c>
    </row>
    <row r="334" s="13" customFormat="1">
      <c r="A334" s="13"/>
      <c r="B334" s="226"/>
      <c r="C334" s="227"/>
      <c r="D334" s="228" t="s">
        <v>137</v>
      </c>
      <c r="E334" s="229" t="s">
        <v>1</v>
      </c>
      <c r="F334" s="230" t="s">
        <v>345</v>
      </c>
      <c r="G334" s="227"/>
      <c r="H334" s="231">
        <v>24.695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137</v>
      </c>
      <c r="AU334" s="237" t="s">
        <v>88</v>
      </c>
      <c r="AV334" s="13" t="s">
        <v>88</v>
      </c>
      <c r="AW334" s="13" t="s">
        <v>38</v>
      </c>
      <c r="AX334" s="13" t="s">
        <v>82</v>
      </c>
      <c r="AY334" s="237" t="s">
        <v>129</v>
      </c>
    </row>
    <row r="335" s="13" customFormat="1">
      <c r="A335" s="13"/>
      <c r="B335" s="226"/>
      <c r="C335" s="227"/>
      <c r="D335" s="228" t="s">
        <v>137</v>
      </c>
      <c r="E335" s="229" t="s">
        <v>1</v>
      </c>
      <c r="F335" s="230" t="s">
        <v>346</v>
      </c>
      <c r="G335" s="227"/>
      <c r="H335" s="231">
        <v>10.808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137</v>
      </c>
      <c r="AU335" s="237" t="s">
        <v>88</v>
      </c>
      <c r="AV335" s="13" t="s">
        <v>88</v>
      </c>
      <c r="AW335" s="13" t="s">
        <v>38</v>
      </c>
      <c r="AX335" s="13" t="s">
        <v>82</v>
      </c>
      <c r="AY335" s="237" t="s">
        <v>129</v>
      </c>
    </row>
    <row r="336" s="15" customFormat="1">
      <c r="A336" s="15"/>
      <c r="B336" s="249"/>
      <c r="C336" s="250"/>
      <c r="D336" s="228" t="s">
        <v>137</v>
      </c>
      <c r="E336" s="251" t="s">
        <v>1</v>
      </c>
      <c r="F336" s="252" t="s">
        <v>243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137</v>
      </c>
      <c r="AU336" s="258" t="s">
        <v>88</v>
      </c>
      <c r="AV336" s="15" t="s">
        <v>21</v>
      </c>
      <c r="AW336" s="15" t="s">
        <v>38</v>
      </c>
      <c r="AX336" s="15" t="s">
        <v>82</v>
      </c>
      <c r="AY336" s="258" t="s">
        <v>129</v>
      </c>
    </row>
    <row r="337" s="13" customFormat="1">
      <c r="A337" s="13"/>
      <c r="B337" s="226"/>
      <c r="C337" s="227"/>
      <c r="D337" s="228" t="s">
        <v>137</v>
      </c>
      <c r="E337" s="229" t="s">
        <v>1</v>
      </c>
      <c r="F337" s="230" t="s">
        <v>347</v>
      </c>
      <c r="G337" s="227"/>
      <c r="H337" s="231">
        <v>17.582000000000001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137</v>
      </c>
      <c r="AU337" s="237" t="s">
        <v>88</v>
      </c>
      <c r="AV337" s="13" t="s">
        <v>88</v>
      </c>
      <c r="AW337" s="13" t="s">
        <v>38</v>
      </c>
      <c r="AX337" s="13" t="s">
        <v>82</v>
      </c>
      <c r="AY337" s="237" t="s">
        <v>129</v>
      </c>
    </row>
    <row r="338" s="13" customFormat="1">
      <c r="A338" s="13"/>
      <c r="B338" s="226"/>
      <c r="C338" s="227"/>
      <c r="D338" s="228" t="s">
        <v>137</v>
      </c>
      <c r="E338" s="229" t="s">
        <v>1</v>
      </c>
      <c r="F338" s="230" t="s">
        <v>348</v>
      </c>
      <c r="G338" s="227"/>
      <c r="H338" s="231">
        <v>2.855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137</v>
      </c>
      <c r="AU338" s="237" t="s">
        <v>88</v>
      </c>
      <c r="AV338" s="13" t="s">
        <v>88</v>
      </c>
      <c r="AW338" s="13" t="s">
        <v>38</v>
      </c>
      <c r="AX338" s="13" t="s">
        <v>82</v>
      </c>
      <c r="AY338" s="237" t="s">
        <v>129</v>
      </c>
    </row>
    <row r="339" s="13" customFormat="1">
      <c r="A339" s="13"/>
      <c r="B339" s="226"/>
      <c r="C339" s="227"/>
      <c r="D339" s="228" t="s">
        <v>137</v>
      </c>
      <c r="E339" s="229" t="s">
        <v>1</v>
      </c>
      <c r="F339" s="230" t="s">
        <v>349</v>
      </c>
      <c r="G339" s="227"/>
      <c r="H339" s="231">
        <v>10.1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137</v>
      </c>
      <c r="AU339" s="237" t="s">
        <v>88</v>
      </c>
      <c r="AV339" s="13" t="s">
        <v>88</v>
      </c>
      <c r="AW339" s="13" t="s">
        <v>38</v>
      </c>
      <c r="AX339" s="13" t="s">
        <v>82</v>
      </c>
      <c r="AY339" s="237" t="s">
        <v>129</v>
      </c>
    </row>
    <row r="340" s="14" customFormat="1">
      <c r="A340" s="14"/>
      <c r="B340" s="238"/>
      <c r="C340" s="239"/>
      <c r="D340" s="228" t="s">
        <v>137</v>
      </c>
      <c r="E340" s="240" t="s">
        <v>1</v>
      </c>
      <c r="F340" s="241" t="s">
        <v>139</v>
      </c>
      <c r="G340" s="239"/>
      <c r="H340" s="242">
        <v>66.039999999999992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8" t="s">
        <v>137</v>
      </c>
      <c r="AU340" s="248" t="s">
        <v>88</v>
      </c>
      <c r="AV340" s="14" t="s">
        <v>135</v>
      </c>
      <c r="AW340" s="14" t="s">
        <v>38</v>
      </c>
      <c r="AX340" s="14" t="s">
        <v>21</v>
      </c>
      <c r="AY340" s="248" t="s">
        <v>129</v>
      </c>
    </row>
    <row r="341" s="2" customFormat="1" ht="24.15" customHeight="1">
      <c r="A341" s="38"/>
      <c r="B341" s="39"/>
      <c r="C341" s="212" t="s">
        <v>360</v>
      </c>
      <c r="D341" s="212" t="s">
        <v>131</v>
      </c>
      <c r="E341" s="213" t="s">
        <v>361</v>
      </c>
      <c r="F341" s="214" t="s">
        <v>362</v>
      </c>
      <c r="G341" s="215" t="s">
        <v>134</v>
      </c>
      <c r="H341" s="216">
        <v>821.40499999999997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47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135</v>
      </c>
      <c r="AT341" s="224" t="s">
        <v>131</v>
      </c>
      <c r="AU341" s="224" t="s">
        <v>88</v>
      </c>
      <c r="AY341" s="17" t="s">
        <v>129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21</v>
      </c>
      <c r="BK341" s="225">
        <f>ROUND(I341*H341,2)</f>
        <v>0</v>
      </c>
      <c r="BL341" s="17" t="s">
        <v>135</v>
      </c>
      <c r="BM341" s="224" t="s">
        <v>363</v>
      </c>
    </row>
    <row r="342" s="13" customFormat="1">
      <c r="A342" s="13"/>
      <c r="B342" s="226"/>
      <c r="C342" s="227"/>
      <c r="D342" s="228" t="s">
        <v>137</v>
      </c>
      <c r="E342" s="229" t="s">
        <v>1</v>
      </c>
      <c r="F342" s="230" t="s">
        <v>364</v>
      </c>
      <c r="G342" s="227"/>
      <c r="H342" s="231">
        <v>821.40499999999997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137</v>
      </c>
      <c r="AU342" s="237" t="s">
        <v>88</v>
      </c>
      <c r="AV342" s="13" t="s">
        <v>88</v>
      </c>
      <c r="AW342" s="13" t="s">
        <v>38</v>
      </c>
      <c r="AX342" s="13" t="s">
        <v>82</v>
      </c>
      <c r="AY342" s="237" t="s">
        <v>129</v>
      </c>
    </row>
    <row r="343" s="14" customFormat="1">
      <c r="A343" s="14"/>
      <c r="B343" s="238"/>
      <c r="C343" s="239"/>
      <c r="D343" s="228" t="s">
        <v>137</v>
      </c>
      <c r="E343" s="240" t="s">
        <v>1</v>
      </c>
      <c r="F343" s="241" t="s">
        <v>139</v>
      </c>
      <c r="G343" s="239"/>
      <c r="H343" s="242">
        <v>821.40499999999997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137</v>
      </c>
      <c r="AU343" s="248" t="s">
        <v>88</v>
      </c>
      <c r="AV343" s="14" t="s">
        <v>135</v>
      </c>
      <c r="AW343" s="14" t="s">
        <v>38</v>
      </c>
      <c r="AX343" s="14" t="s">
        <v>21</v>
      </c>
      <c r="AY343" s="248" t="s">
        <v>129</v>
      </c>
    </row>
    <row r="344" s="2" customFormat="1" ht="16.5" customHeight="1">
      <c r="A344" s="38"/>
      <c r="B344" s="39"/>
      <c r="C344" s="259" t="s">
        <v>365</v>
      </c>
      <c r="D344" s="259" t="s">
        <v>366</v>
      </c>
      <c r="E344" s="260" t="s">
        <v>367</v>
      </c>
      <c r="F344" s="261" t="s">
        <v>368</v>
      </c>
      <c r="G344" s="262" t="s">
        <v>369</v>
      </c>
      <c r="H344" s="263">
        <v>24.641999999999999</v>
      </c>
      <c r="I344" s="264"/>
      <c r="J344" s="265">
        <f>ROUND(I344*H344,2)</f>
        <v>0</v>
      </c>
      <c r="K344" s="266"/>
      <c r="L344" s="267"/>
      <c r="M344" s="268" t="s">
        <v>1</v>
      </c>
      <c r="N344" s="269" t="s">
        <v>47</v>
      </c>
      <c r="O344" s="91"/>
      <c r="P344" s="222">
        <f>O344*H344</f>
        <v>0</v>
      </c>
      <c r="Q344" s="222">
        <v>0.001</v>
      </c>
      <c r="R344" s="222">
        <f>Q344*H344</f>
        <v>0.024642000000000001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145</v>
      </c>
      <c r="AT344" s="224" t="s">
        <v>366</v>
      </c>
      <c r="AU344" s="224" t="s">
        <v>88</v>
      </c>
      <c r="AY344" s="17" t="s">
        <v>129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21</v>
      </c>
      <c r="BK344" s="225">
        <f>ROUND(I344*H344,2)</f>
        <v>0</v>
      </c>
      <c r="BL344" s="17" t="s">
        <v>135</v>
      </c>
      <c r="BM344" s="224" t="s">
        <v>370</v>
      </c>
    </row>
    <row r="345" s="2" customFormat="1" ht="24.15" customHeight="1">
      <c r="A345" s="38"/>
      <c r="B345" s="39"/>
      <c r="C345" s="212" t="s">
        <v>371</v>
      </c>
      <c r="D345" s="212" t="s">
        <v>131</v>
      </c>
      <c r="E345" s="213" t="s">
        <v>372</v>
      </c>
      <c r="F345" s="214" t="s">
        <v>373</v>
      </c>
      <c r="G345" s="215" t="s">
        <v>134</v>
      </c>
      <c r="H345" s="216">
        <v>821.40499999999997</v>
      </c>
      <c r="I345" s="217"/>
      <c r="J345" s="218">
        <f>ROUND(I345*H345,2)</f>
        <v>0</v>
      </c>
      <c r="K345" s="219"/>
      <c r="L345" s="44"/>
      <c r="M345" s="220" t="s">
        <v>1</v>
      </c>
      <c r="N345" s="221" t="s">
        <v>47</v>
      </c>
      <c r="O345" s="91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135</v>
      </c>
      <c r="AT345" s="224" t="s">
        <v>131</v>
      </c>
      <c r="AU345" s="224" t="s">
        <v>88</v>
      </c>
      <c r="AY345" s="17" t="s">
        <v>129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21</v>
      </c>
      <c r="BK345" s="225">
        <f>ROUND(I345*H345,2)</f>
        <v>0</v>
      </c>
      <c r="BL345" s="17" t="s">
        <v>135</v>
      </c>
      <c r="BM345" s="224" t="s">
        <v>374</v>
      </c>
    </row>
    <row r="346" s="13" customFormat="1">
      <c r="A346" s="13"/>
      <c r="B346" s="226"/>
      <c r="C346" s="227"/>
      <c r="D346" s="228" t="s">
        <v>137</v>
      </c>
      <c r="E346" s="229" t="s">
        <v>1</v>
      </c>
      <c r="F346" s="230" t="s">
        <v>364</v>
      </c>
      <c r="G346" s="227"/>
      <c r="H346" s="231">
        <v>821.40499999999997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137</v>
      </c>
      <c r="AU346" s="237" t="s">
        <v>88</v>
      </c>
      <c r="AV346" s="13" t="s">
        <v>88</v>
      </c>
      <c r="AW346" s="13" t="s">
        <v>38</v>
      </c>
      <c r="AX346" s="13" t="s">
        <v>82</v>
      </c>
      <c r="AY346" s="237" t="s">
        <v>129</v>
      </c>
    </row>
    <row r="347" s="14" customFormat="1">
      <c r="A347" s="14"/>
      <c r="B347" s="238"/>
      <c r="C347" s="239"/>
      <c r="D347" s="228" t="s">
        <v>137</v>
      </c>
      <c r="E347" s="240" t="s">
        <v>1</v>
      </c>
      <c r="F347" s="241" t="s">
        <v>139</v>
      </c>
      <c r="G347" s="239"/>
      <c r="H347" s="242">
        <v>821.40499999999997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8" t="s">
        <v>137</v>
      </c>
      <c r="AU347" s="248" t="s">
        <v>88</v>
      </c>
      <c r="AV347" s="14" t="s">
        <v>135</v>
      </c>
      <c r="AW347" s="14" t="s">
        <v>38</v>
      </c>
      <c r="AX347" s="14" t="s">
        <v>21</v>
      </c>
      <c r="AY347" s="248" t="s">
        <v>129</v>
      </c>
    </row>
    <row r="348" s="2" customFormat="1" ht="16.5" customHeight="1">
      <c r="A348" s="38"/>
      <c r="B348" s="39"/>
      <c r="C348" s="259" t="s">
        <v>375</v>
      </c>
      <c r="D348" s="259" t="s">
        <v>366</v>
      </c>
      <c r="E348" s="260" t="s">
        <v>376</v>
      </c>
      <c r="F348" s="261" t="s">
        <v>377</v>
      </c>
      <c r="G348" s="262" t="s">
        <v>158</v>
      </c>
      <c r="H348" s="263">
        <v>123.211</v>
      </c>
      <c r="I348" s="264"/>
      <c r="J348" s="265">
        <f>ROUND(I348*H348,2)</f>
        <v>0</v>
      </c>
      <c r="K348" s="266"/>
      <c r="L348" s="267"/>
      <c r="M348" s="268" t="s">
        <v>1</v>
      </c>
      <c r="N348" s="269" t="s">
        <v>47</v>
      </c>
      <c r="O348" s="91"/>
      <c r="P348" s="222">
        <f>O348*H348</f>
        <v>0</v>
      </c>
      <c r="Q348" s="222">
        <v>0.20999999999999999</v>
      </c>
      <c r="R348" s="222">
        <f>Q348*H348</f>
        <v>25.874309999999998</v>
      </c>
      <c r="S348" s="222">
        <v>0</v>
      </c>
      <c r="T348" s="22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145</v>
      </c>
      <c r="AT348" s="224" t="s">
        <v>366</v>
      </c>
      <c r="AU348" s="224" t="s">
        <v>88</v>
      </c>
      <c r="AY348" s="17" t="s">
        <v>129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21</v>
      </c>
      <c r="BK348" s="225">
        <f>ROUND(I348*H348,2)</f>
        <v>0</v>
      </c>
      <c r="BL348" s="17" t="s">
        <v>135</v>
      </c>
      <c r="BM348" s="224" t="s">
        <v>378</v>
      </c>
    </row>
    <row r="349" s="2" customFormat="1" ht="24.15" customHeight="1">
      <c r="A349" s="38"/>
      <c r="B349" s="39"/>
      <c r="C349" s="212" t="s">
        <v>379</v>
      </c>
      <c r="D349" s="212" t="s">
        <v>131</v>
      </c>
      <c r="E349" s="213" t="s">
        <v>380</v>
      </c>
      <c r="F349" s="214" t="s">
        <v>381</v>
      </c>
      <c r="G349" s="215" t="s">
        <v>134</v>
      </c>
      <c r="H349" s="216">
        <v>2040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47</v>
      </c>
      <c r="O349" s="91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135</v>
      </c>
      <c r="AT349" s="224" t="s">
        <v>131</v>
      </c>
      <c r="AU349" s="224" t="s">
        <v>88</v>
      </c>
      <c r="AY349" s="17" t="s">
        <v>129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21</v>
      </c>
      <c r="BK349" s="225">
        <f>ROUND(I349*H349,2)</f>
        <v>0</v>
      </c>
      <c r="BL349" s="17" t="s">
        <v>135</v>
      </c>
      <c r="BM349" s="224" t="s">
        <v>382</v>
      </c>
    </row>
    <row r="350" s="13" customFormat="1">
      <c r="A350" s="13"/>
      <c r="B350" s="226"/>
      <c r="C350" s="227"/>
      <c r="D350" s="228" t="s">
        <v>137</v>
      </c>
      <c r="E350" s="229" t="s">
        <v>1</v>
      </c>
      <c r="F350" s="230" t="s">
        <v>383</v>
      </c>
      <c r="G350" s="227"/>
      <c r="H350" s="231">
        <v>390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137</v>
      </c>
      <c r="AU350" s="237" t="s">
        <v>88</v>
      </c>
      <c r="AV350" s="13" t="s">
        <v>88</v>
      </c>
      <c r="AW350" s="13" t="s">
        <v>38</v>
      </c>
      <c r="AX350" s="13" t="s">
        <v>82</v>
      </c>
      <c r="AY350" s="237" t="s">
        <v>129</v>
      </c>
    </row>
    <row r="351" s="13" customFormat="1">
      <c r="A351" s="13"/>
      <c r="B351" s="226"/>
      <c r="C351" s="227"/>
      <c r="D351" s="228" t="s">
        <v>137</v>
      </c>
      <c r="E351" s="229" t="s">
        <v>1</v>
      </c>
      <c r="F351" s="230" t="s">
        <v>384</v>
      </c>
      <c r="G351" s="227"/>
      <c r="H351" s="231">
        <v>1250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137</v>
      </c>
      <c r="AU351" s="237" t="s">
        <v>88</v>
      </c>
      <c r="AV351" s="13" t="s">
        <v>88</v>
      </c>
      <c r="AW351" s="13" t="s">
        <v>38</v>
      </c>
      <c r="AX351" s="13" t="s">
        <v>82</v>
      </c>
      <c r="AY351" s="237" t="s">
        <v>129</v>
      </c>
    </row>
    <row r="352" s="13" customFormat="1">
      <c r="A352" s="13"/>
      <c r="B352" s="226"/>
      <c r="C352" s="227"/>
      <c r="D352" s="228" t="s">
        <v>137</v>
      </c>
      <c r="E352" s="229" t="s">
        <v>1</v>
      </c>
      <c r="F352" s="230" t="s">
        <v>385</v>
      </c>
      <c r="G352" s="227"/>
      <c r="H352" s="231">
        <v>400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137</v>
      </c>
      <c r="AU352" s="237" t="s">
        <v>88</v>
      </c>
      <c r="AV352" s="13" t="s">
        <v>88</v>
      </c>
      <c r="AW352" s="13" t="s">
        <v>38</v>
      </c>
      <c r="AX352" s="13" t="s">
        <v>82</v>
      </c>
      <c r="AY352" s="237" t="s">
        <v>129</v>
      </c>
    </row>
    <row r="353" s="14" customFormat="1">
      <c r="A353" s="14"/>
      <c r="B353" s="238"/>
      <c r="C353" s="239"/>
      <c r="D353" s="228" t="s">
        <v>137</v>
      </c>
      <c r="E353" s="240" t="s">
        <v>1</v>
      </c>
      <c r="F353" s="241" t="s">
        <v>139</v>
      </c>
      <c r="G353" s="239"/>
      <c r="H353" s="242">
        <v>2040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137</v>
      </c>
      <c r="AU353" s="248" t="s">
        <v>88</v>
      </c>
      <c r="AV353" s="14" t="s">
        <v>135</v>
      </c>
      <c r="AW353" s="14" t="s">
        <v>38</v>
      </c>
      <c r="AX353" s="14" t="s">
        <v>21</v>
      </c>
      <c r="AY353" s="248" t="s">
        <v>129</v>
      </c>
    </row>
    <row r="354" s="2" customFormat="1" ht="37.8" customHeight="1">
      <c r="A354" s="38"/>
      <c r="B354" s="39"/>
      <c r="C354" s="259" t="s">
        <v>386</v>
      </c>
      <c r="D354" s="259" t="s">
        <v>366</v>
      </c>
      <c r="E354" s="260" t="s">
        <v>387</v>
      </c>
      <c r="F354" s="261" t="s">
        <v>388</v>
      </c>
      <c r="G354" s="262" t="s">
        <v>334</v>
      </c>
      <c r="H354" s="263">
        <v>596.70000000000005</v>
      </c>
      <c r="I354" s="264"/>
      <c r="J354" s="265">
        <f>ROUND(I354*H354,2)</f>
        <v>0</v>
      </c>
      <c r="K354" s="266"/>
      <c r="L354" s="267"/>
      <c r="M354" s="268" t="s">
        <v>1</v>
      </c>
      <c r="N354" s="269" t="s">
        <v>47</v>
      </c>
      <c r="O354" s="91"/>
      <c r="P354" s="222">
        <f>O354*H354</f>
        <v>0</v>
      </c>
      <c r="Q354" s="222">
        <v>1</v>
      </c>
      <c r="R354" s="222">
        <f>Q354*H354</f>
        <v>596.70000000000005</v>
      </c>
      <c r="S354" s="222">
        <v>0</v>
      </c>
      <c r="T354" s="223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145</v>
      </c>
      <c r="AT354" s="224" t="s">
        <v>366</v>
      </c>
      <c r="AU354" s="224" t="s">
        <v>88</v>
      </c>
      <c r="AY354" s="17" t="s">
        <v>129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21</v>
      </c>
      <c r="BK354" s="225">
        <f>ROUND(I354*H354,2)</f>
        <v>0</v>
      </c>
      <c r="BL354" s="17" t="s">
        <v>135</v>
      </c>
      <c r="BM354" s="224" t="s">
        <v>389</v>
      </c>
    </row>
    <row r="355" s="13" customFormat="1">
      <c r="A355" s="13"/>
      <c r="B355" s="226"/>
      <c r="C355" s="227"/>
      <c r="D355" s="228" t="s">
        <v>137</v>
      </c>
      <c r="E355" s="229" t="s">
        <v>1</v>
      </c>
      <c r="F355" s="230" t="s">
        <v>390</v>
      </c>
      <c r="G355" s="227"/>
      <c r="H355" s="231">
        <v>114.075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137</v>
      </c>
      <c r="AU355" s="237" t="s">
        <v>88</v>
      </c>
      <c r="AV355" s="13" t="s">
        <v>88</v>
      </c>
      <c r="AW355" s="13" t="s">
        <v>38</v>
      </c>
      <c r="AX355" s="13" t="s">
        <v>82</v>
      </c>
      <c r="AY355" s="237" t="s">
        <v>129</v>
      </c>
    </row>
    <row r="356" s="13" customFormat="1">
      <c r="A356" s="13"/>
      <c r="B356" s="226"/>
      <c r="C356" s="227"/>
      <c r="D356" s="228" t="s">
        <v>137</v>
      </c>
      <c r="E356" s="229" t="s">
        <v>1</v>
      </c>
      <c r="F356" s="230" t="s">
        <v>391</v>
      </c>
      <c r="G356" s="227"/>
      <c r="H356" s="231">
        <v>365.625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137</v>
      </c>
      <c r="AU356" s="237" t="s">
        <v>88</v>
      </c>
      <c r="AV356" s="13" t="s">
        <v>88</v>
      </c>
      <c r="AW356" s="13" t="s">
        <v>38</v>
      </c>
      <c r="AX356" s="13" t="s">
        <v>82</v>
      </c>
      <c r="AY356" s="237" t="s">
        <v>129</v>
      </c>
    </row>
    <row r="357" s="13" customFormat="1">
      <c r="A357" s="13"/>
      <c r="B357" s="226"/>
      <c r="C357" s="227"/>
      <c r="D357" s="228" t="s">
        <v>137</v>
      </c>
      <c r="E357" s="229" t="s">
        <v>1</v>
      </c>
      <c r="F357" s="230" t="s">
        <v>392</v>
      </c>
      <c r="G357" s="227"/>
      <c r="H357" s="231">
        <v>117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137</v>
      </c>
      <c r="AU357" s="237" t="s">
        <v>88</v>
      </c>
      <c r="AV357" s="13" t="s">
        <v>88</v>
      </c>
      <c r="AW357" s="13" t="s">
        <v>38</v>
      </c>
      <c r="AX357" s="13" t="s">
        <v>82</v>
      </c>
      <c r="AY357" s="237" t="s">
        <v>129</v>
      </c>
    </row>
    <row r="358" s="14" customFormat="1">
      <c r="A358" s="14"/>
      <c r="B358" s="238"/>
      <c r="C358" s="239"/>
      <c r="D358" s="228" t="s">
        <v>137</v>
      </c>
      <c r="E358" s="240" t="s">
        <v>1</v>
      </c>
      <c r="F358" s="241" t="s">
        <v>139</v>
      </c>
      <c r="G358" s="239"/>
      <c r="H358" s="242">
        <v>596.70000000000005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8" t="s">
        <v>137</v>
      </c>
      <c r="AU358" s="248" t="s">
        <v>88</v>
      </c>
      <c r="AV358" s="14" t="s">
        <v>135</v>
      </c>
      <c r="AW358" s="14" t="s">
        <v>38</v>
      </c>
      <c r="AX358" s="14" t="s">
        <v>21</v>
      </c>
      <c r="AY358" s="248" t="s">
        <v>129</v>
      </c>
    </row>
    <row r="359" s="2" customFormat="1" ht="24.15" customHeight="1">
      <c r="A359" s="38"/>
      <c r="B359" s="39"/>
      <c r="C359" s="212" t="s">
        <v>393</v>
      </c>
      <c r="D359" s="212" t="s">
        <v>131</v>
      </c>
      <c r="E359" s="213" t="s">
        <v>394</v>
      </c>
      <c r="F359" s="214" t="s">
        <v>395</v>
      </c>
      <c r="G359" s="215" t="s">
        <v>134</v>
      </c>
      <c r="H359" s="216">
        <v>2040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47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135</v>
      </c>
      <c r="AT359" s="224" t="s">
        <v>131</v>
      </c>
      <c r="AU359" s="224" t="s">
        <v>88</v>
      </c>
      <c r="AY359" s="17" t="s">
        <v>129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21</v>
      </c>
      <c r="BK359" s="225">
        <f>ROUND(I359*H359,2)</f>
        <v>0</v>
      </c>
      <c r="BL359" s="17" t="s">
        <v>135</v>
      </c>
      <c r="BM359" s="224" t="s">
        <v>396</v>
      </c>
    </row>
    <row r="360" s="13" customFormat="1">
      <c r="A360" s="13"/>
      <c r="B360" s="226"/>
      <c r="C360" s="227"/>
      <c r="D360" s="228" t="s">
        <v>137</v>
      </c>
      <c r="E360" s="229" t="s">
        <v>1</v>
      </c>
      <c r="F360" s="230" t="s">
        <v>383</v>
      </c>
      <c r="G360" s="227"/>
      <c r="H360" s="231">
        <v>390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137</v>
      </c>
      <c r="AU360" s="237" t="s">
        <v>88</v>
      </c>
      <c r="AV360" s="13" t="s">
        <v>88</v>
      </c>
      <c r="AW360" s="13" t="s">
        <v>38</v>
      </c>
      <c r="AX360" s="13" t="s">
        <v>82</v>
      </c>
      <c r="AY360" s="237" t="s">
        <v>129</v>
      </c>
    </row>
    <row r="361" s="13" customFormat="1">
      <c r="A361" s="13"/>
      <c r="B361" s="226"/>
      <c r="C361" s="227"/>
      <c r="D361" s="228" t="s">
        <v>137</v>
      </c>
      <c r="E361" s="229" t="s">
        <v>1</v>
      </c>
      <c r="F361" s="230" t="s">
        <v>384</v>
      </c>
      <c r="G361" s="227"/>
      <c r="H361" s="231">
        <v>1250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137</v>
      </c>
      <c r="AU361" s="237" t="s">
        <v>88</v>
      </c>
      <c r="AV361" s="13" t="s">
        <v>88</v>
      </c>
      <c r="AW361" s="13" t="s">
        <v>38</v>
      </c>
      <c r="AX361" s="13" t="s">
        <v>82</v>
      </c>
      <c r="AY361" s="237" t="s">
        <v>129</v>
      </c>
    </row>
    <row r="362" s="13" customFormat="1">
      <c r="A362" s="13"/>
      <c r="B362" s="226"/>
      <c r="C362" s="227"/>
      <c r="D362" s="228" t="s">
        <v>137</v>
      </c>
      <c r="E362" s="229" t="s">
        <v>1</v>
      </c>
      <c r="F362" s="230" t="s">
        <v>385</v>
      </c>
      <c r="G362" s="227"/>
      <c r="H362" s="231">
        <v>400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137</v>
      </c>
      <c r="AU362" s="237" t="s">
        <v>88</v>
      </c>
      <c r="AV362" s="13" t="s">
        <v>88</v>
      </c>
      <c r="AW362" s="13" t="s">
        <v>38</v>
      </c>
      <c r="AX362" s="13" t="s">
        <v>82</v>
      </c>
      <c r="AY362" s="237" t="s">
        <v>129</v>
      </c>
    </row>
    <row r="363" s="14" customFormat="1">
      <c r="A363" s="14"/>
      <c r="B363" s="238"/>
      <c r="C363" s="239"/>
      <c r="D363" s="228" t="s">
        <v>137</v>
      </c>
      <c r="E363" s="240" t="s">
        <v>1</v>
      </c>
      <c r="F363" s="241" t="s">
        <v>139</v>
      </c>
      <c r="G363" s="239"/>
      <c r="H363" s="242">
        <v>2040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8" t="s">
        <v>137</v>
      </c>
      <c r="AU363" s="248" t="s">
        <v>88</v>
      </c>
      <c r="AV363" s="14" t="s">
        <v>135</v>
      </c>
      <c r="AW363" s="14" t="s">
        <v>38</v>
      </c>
      <c r="AX363" s="14" t="s">
        <v>21</v>
      </c>
      <c r="AY363" s="248" t="s">
        <v>129</v>
      </c>
    </row>
    <row r="364" s="2" customFormat="1" ht="16.5" customHeight="1">
      <c r="A364" s="38"/>
      <c r="B364" s="39"/>
      <c r="C364" s="259" t="s">
        <v>397</v>
      </c>
      <c r="D364" s="259" t="s">
        <v>366</v>
      </c>
      <c r="E364" s="260" t="s">
        <v>398</v>
      </c>
      <c r="F364" s="261" t="s">
        <v>399</v>
      </c>
      <c r="G364" s="262" t="s">
        <v>369</v>
      </c>
      <c r="H364" s="263">
        <v>30.600000000000001</v>
      </c>
      <c r="I364" s="264"/>
      <c r="J364" s="265">
        <f>ROUND(I364*H364,2)</f>
        <v>0</v>
      </c>
      <c r="K364" s="266"/>
      <c r="L364" s="267"/>
      <c r="M364" s="268" t="s">
        <v>1</v>
      </c>
      <c r="N364" s="269" t="s">
        <v>47</v>
      </c>
      <c r="O364" s="91"/>
      <c r="P364" s="222">
        <f>O364*H364</f>
        <v>0</v>
      </c>
      <c r="Q364" s="222">
        <v>0.001</v>
      </c>
      <c r="R364" s="222">
        <f>Q364*H364</f>
        <v>0.030600000000000002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145</v>
      </c>
      <c r="AT364" s="224" t="s">
        <v>366</v>
      </c>
      <c r="AU364" s="224" t="s">
        <v>88</v>
      </c>
      <c r="AY364" s="17" t="s">
        <v>129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21</v>
      </c>
      <c r="BK364" s="225">
        <f>ROUND(I364*H364,2)</f>
        <v>0</v>
      </c>
      <c r="BL364" s="17" t="s">
        <v>135</v>
      </c>
      <c r="BM364" s="224" t="s">
        <v>400</v>
      </c>
    </row>
    <row r="365" s="2" customFormat="1" ht="24.15" customHeight="1">
      <c r="A365" s="38"/>
      <c r="B365" s="39"/>
      <c r="C365" s="212" t="s">
        <v>401</v>
      </c>
      <c r="D365" s="212" t="s">
        <v>131</v>
      </c>
      <c r="E365" s="213" t="s">
        <v>402</v>
      </c>
      <c r="F365" s="214" t="s">
        <v>403</v>
      </c>
      <c r="G365" s="215" t="s">
        <v>134</v>
      </c>
      <c r="H365" s="216">
        <v>482.26799999999997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47</v>
      </c>
      <c r="O365" s="91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135</v>
      </c>
      <c r="AT365" s="224" t="s">
        <v>131</v>
      </c>
      <c r="AU365" s="224" t="s">
        <v>88</v>
      </c>
      <c r="AY365" s="17" t="s">
        <v>129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21</v>
      </c>
      <c r="BK365" s="225">
        <f>ROUND(I365*H365,2)</f>
        <v>0</v>
      </c>
      <c r="BL365" s="17" t="s">
        <v>135</v>
      </c>
      <c r="BM365" s="224" t="s">
        <v>404</v>
      </c>
    </row>
    <row r="366" s="13" customFormat="1">
      <c r="A366" s="13"/>
      <c r="B366" s="226"/>
      <c r="C366" s="227"/>
      <c r="D366" s="228" t="s">
        <v>137</v>
      </c>
      <c r="E366" s="229" t="s">
        <v>1</v>
      </c>
      <c r="F366" s="230" t="s">
        <v>405</v>
      </c>
      <c r="G366" s="227"/>
      <c r="H366" s="231">
        <v>482.26799999999997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137</v>
      </c>
      <c r="AU366" s="237" t="s">
        <v>88</v>
      </c>
      <c r="AV366" s="13" t="s">
        <v>88</v>
      </c>
      <c r="AW366" s="13" t="s">
        <v>38</v>
      </c>
      <c r="AX366" s="13" t="s">
        <v>82</v>
      </c>
      <c r="AY366" s="237" t="s">
        <v>129</v>
      </c>
    </row>
    <row r="367" s="14" customFormat="1">
      <c r="A367" s="14"/>
      <c r="B367" s="238"/>
      <c r="C367" s="239"/>
      <c r="D367" s="228" t="s">
        <v>137</v>
      </c>
      <c r="E367" s="240" t="s">
        <v>1</v>
      </c>
      <c r="F367" s="241" t="s">
        <v>139</v>
      </c>
      <c r="G367" s="239"/>
      <c r="H367" s="242">
        <v>482.26799999999997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137</v>
      </c>
      <c r="AU367" s="248" t="s">
        <v>88</v>
      </c>
      <c r="AV367" s="14" t="s">
        <v>135</v>
      </c>
      <c r="AW367" s="14" t="s">
        <v>38</v>
      </c>
      <c r="AX367" s="14" t="s">
        <v>21</v>
      </c>
      <c r="AY367" s="248" t="s">
        <v>129</v>
      </c>
    </row>
    <row r="368" s="2" customFormat="1" ht="16.5" customHeight="1">
      <c r="A368" s="38"/>
      <c r="B368" s="39"/>
      <c r="C368" s="259" t="s">
        <v>406</v>
      </c>
      <c r="D368" s="259" t="s">
        <v>366</v>
      </c>
      <c r="E368" s="260" t="s">
        <v>398</v>
      </c>
      <c r="F368" s="261" t="s">
        <v>399</v>
      </c>
      <c r="G368" s="262" t="s">
        <v>369</v>
      </c>
      <c r="H368" s="263">
        <v>7.234</v>
      </c>
      <c r="I368" s="264"/>
      <c r="J368" s="265">
        <f>ROUND(I368*H368,2)</f>
        <v>0</v>
      </c>
      <c r="K368" s="266"/>
      <c r="L368" s="267"/>
      <c r="M368" s="268" t="s">
        <v>1</v>
      </c>
      <c r="N368" s="269" t="s">
        <v>47</v>
      </c>
      <c r="O368" s="91"/>
      <c r="P368" s="222">
        <f>O368*H368</f>
        <v>0</v>
      </c>
      <c r="Q368" s="222">
        <v>0.001</v>
      </c>
      <c r="R368" s="222">
        <f>Q368*H368</f>
        <v>0.007234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145</v>
      </c>
      <c r="AT368" s="224" t="s">
        <v>366</v>
      </c>
      <c r="AU368" s="224" t="s">
        <v>88</v>
      </c>
      <c r="AY368" s="17" t="s">
        <v>129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21</v>
      </c>
      <c r="BK368" s="225">
        <f>ROUND(I368*H368,2)</f>
        <v>0</v>
      </c>
      <c r="BL368" s="17" t="s">
        <v>135</v>
      </c>
      <c r="BM368" s="224" t="s">
        <v>407</v>
      </c>
    </row>
    <row r="369" s="2" customFormat="1" ht="24.15" customHeight="1">
      <c r="A369" s="38"/>
      <c r="B369" s="39"/>
      <c r="C369" s="212" t="s">
        <v>408</v>
      </c>
      <c r="D369" s="212" t="s">
        <v>131</v>
      </c>
      <c r="E369" s="213" t="s">
        <v>409</v>
      </c>
      <c r="F369" s="214" t="s">
        <v>410</v>
      </c>
      <c r="G369" s="215" t="s">
        <v>134</v>
      </c>
      <c r="H369" s="216">
        <v>3949.6379999999999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47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135</v>
      </c>
      <c r="AT369" s="224" t="s">
        <v>131</v>
      </c>
      <c r="AU369" s="224" t="s">
        <v>88</v>
      </c>
      <c r="AY369" s="17" t="s">
        <v>129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21</v>
      </c>
      <c r="BK369" s="225">
        <f>ROUND(I369*H369,2)</f>
        <v>0</v>
      </c>
      <c r="BL369" s="17" t="s">
        <v>135</v>
      </c>
      <c r="BM369" s="224" t="s">
        <v>411</v>
      </c>
    </row>
    <row r="370" s="13" customFormat="1">
      <c r="A370" s="13"/>
      <c r="B370" s="226"/>
      <c r="C370" s="227"/>
      <c r="D370" s="228" t="s">
        <v>137</v>
      </c>
      <c r="E370" s="229" t="s">
        <v>1</v>
      </c>
      <c r="F370" s="230" t="s">
        <v>412</v>
      </c>
      <c r="G370" s="227"/>
      <c r="H370" s="231">
        <v>1520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137</v>
      </c>
      <c r="AU370" s="237" t="s">
        <v>88</v>
      </c>
      <c r="AV370" s="13" t="s">
        <v>88</v>
      </c>
      <c r="AW370" s="13" t="s">
        <v>38</v>
      </c>
      <c r="AX370" s="13" t="s">
        <v>82</v>
      </c>
      <c r="AY370" s="237" t="s">
        <v>129</v>
      </c>
    </row>
    <row r="371" s="13" customFormat="1">
      <c r="A371" s="13"/>
      <c r="B371" s="226"/>
      <c r="C371" s="227"/>
      <c r="D371" s="228" t="s">
        <v>137</v>
      </c>
      <c r="E371" s="229" t="s">
        <v>1</v>
      </c>
      <c r="F371" s="230" t="s">
        <v>413</v>
      </c>
      <c r="G371" s="227"/>
      <c r="H371" s="231">
        <v>1490.0999999999999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137</v>
      </c>
      <c r="AU371" s="237" t="s">
        <v>88</v>
      </c>
      <c r="AV371" s="13" t="s">
        <v>88</v>
      </c>
      <c r="AW371" s="13" t="s">
        <v>38</v>
      </c>
      <c r="AX371" s="13" t="s">
        <v>82</v>
      </c>
      <c r="AY371" s="237" t="s">
        <v>129</v>
      </c>
    </row>
    <row r="372" s="13" customFormat="1">
      <c r="A372" s="13"/>
      <c r="B372" s="226"/>
      <c r="C372" s="227"/>
      <c r="D372" s="228" t="s">
        <v>137</v>
      </c>
      <c r="E372" s="229" t="s">
        <v>1</v>
      </c>
      <c r="F372" s="230" t="s">
        <v>414</v>
      </c>
      <c r="G372" s="227"/>
      <c r="H372" s="231">
        <v>720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137</v>
      </c>
      <c r="AU372" s="237" t="s">
        <v>88</v>
      </c>
      <c r="AV372" s="13" t="s">
        <v>88</v>
      </c>
      <c r="AW372" s="13" t="s">
        <v>38</v>
      </c>
      <c r="AX372" s="13" t="s">
        <v>82</v>
      </c>
      <c r="AY372" s="237" t="s">
        <v>129</v>
      </c>
    </row>
    <row r="373" s="13" customFormat="1">
      <c r="A373" s="13"/>
      <c r="B373" s="226"/>
      <c r="C373" s="227"/>
      <c r="D373" s="228" t="s">
        <v>137</v>
      </c>
      <c r="E373" s="229" t="s">
        <v>1</v>
      </c>
      <c r="F373" s="230" t="s">
        <v>415</v>
      </c>
      <c r="G373" s="227"/>
      <c r="H373" s="231">
        <v>0.59999999999999998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137</v>
      </c>
      <c r="AU373" s="237" t="s">
        <v>88</v>
      </c>
      <c r="AV373" s="13" t="s">
        <v>88</v>
      </c>
      <c r="AW373" s="13" t="s">
        <v>38</v>
      </c>
      <c r="AX373" s="13" t="s">
        <v>82</v>
      </c>
      <c r="AY373" s="237" t="s">
        <v>129</v>
      </c>
    </row>
    <row r="374" s="13" customFormat="1">
      <c r="A374" s="13"/>
      <c r="B374" s="226"/>
      <c r="C374" s="227"/>
      <c r="D374" s="228" t="s">
        <v>137</v>
      </c>
      <c r="E374" s="229" t="s">
        <v>1</v>
      </c>
      <c r="F374" s="230" t="s">
        <v>416</v>
      </c>
      <c r="G374" s="227"/>
      <c r="H374" s="231">
        <v>4.9089999999999998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137</v>
      </c>
      <c r="AU374" s="237" t="s">
        <v>88</v>
      </c>
      <c r="AV374" s="13" t="s">
        <v>88</v>
      </c>
      <c r="AW374" s="13" t="s">
        <v>38</v>
      </c>
      <c r="AX374" s="13" t="s">
        <v>82</v>
      </c>
      <c r="AY374" s="237" t="s">
        <v>129</v>
      </c>
    </row>
    <row r="375" s="13" customFormat="1">
      <c r="A375" s="13"/>
      <c r="B375" s="226"/>
      <c r="C375" s="227"/>
      <c r="D375" s="228" t="s">
        <v>137</v>
      </c>
      <c r="E375" s="229" t="s">
        <v>1</v>
      </c>
      <c r="F375" s="230" t="s">
        <v>417</v>
      </c>
      <c r="G375" s="227"/>
      <c r="H375" s="231">
        <v>27.399999999999999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137</v>
      </c>
      <c r="AU375" s="237" t="s">
        <v>88</v>
      </c>
      <c r="AV375" s="13" t="s">
        <v>88</v>
      </c>
      <c r="AW375" s="13" t="s">
        <v>38</v>
      </c>
      <c r="AX375" s="13" t="s">
        <v>82</v>
      </c>
      <c r="AY375" s="237" t="s">
        <v>129</v>
      </c>
    </row>
    <row r="376" s="13" customFormat="1">
      <c r="A376" s="13"/>
      <c r="B376" s="226"/>
      <c r="C376" s="227"/>
      <c r="D376" s="228" t="s">
        <v>137</v>
      </c>
      <c r="E376" s="229" t="s">
        <v>1</v>
      </c>
      <c r="F376" s="230" t="s">
        <v>418</v>
      </c>
      <c r="G376" s="227"/>
      <c r="H376" s="231">
        <v>186.62899999999999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137</v>
      </c>
      <c r="AU376" s="237" t="s">
        <v>88</v>
      </c>
      <c r="AV376" s="13" t="s">
        <v>88</v>
      </c>
      <c r="AW376" s="13" t="s">
        <v>38</v>
      </c>
      <c r="AX376" s="13" t="s">
        <v>82</v>
      </c>
      <c r="AY376" s="237" t="s">
        <v>129</v>
      </c>
    </row>
    <row r="377" s="14" customFormat="1">
      <c r="A377" s="14"/>
      <c r="B377" s="238"/>
      <c r="C377" s="239"/>
      <c r="D377" s="228" t="s">
        <v>137</v>
      </c>
      <c r="E377" s="240" t="s">
        <v>1</v>
      </c>
      <c r="F377" s="241" t="s">
        <v>139</v>
      </c>
      <c r="G377" s="239"/>
      <c r="H377" s="242">
        <v>3949.6379999999999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8" t="s">
        <v>137</v>
      </c>
      <c r="AU377" s="248" t="s">
        <v>88</v>
      </c>
      <c r="AV377" s="14" t="s">
        <v>135</v>
      </c>
      <c r="AW377" s="14" t="s">
        <v>38</v>
      </c>
      <c r="AX377" s="14" t="s">
        <v>21</v>
      </c>
      <c r="AY377" s="248" t="s">
        <v>129</v>
      </c>
    </row>
    <row r="378" s="2" customFormat="1" ht="16.5" customHeight="1">
      <c r="A378" s="38"/>
      <c r="B378" s="39"/>
      <c r="C378" s="212" t="s">
        <v>419</v>
      </c>
      <c r="D378" s="212" t="s">
        <v>131</v>
      </c>
      <c r="E378" s="213" t="s">
        <v>420</v>
      </c>
      <c r="F378" s="214" t="s">
        <v>421</v>
      </c>
      <c r="G378" s="215" t="s">
        <v>134</v>
      </c>
      <c r="H378" s="216">
        <v>482.26799999999997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47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135</v>
      </c>
      <c r="AT378" s="224" t="s">
        <v>131</v>
      </c>
      <c r="AU378" s="224" t="s">
        <v>88</v>
      </c>
      <c r="AY378" s="17" t="s">
        <v>129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21</v>
      </c>
      <c r="BK378" s="225">
        <f>ROUND(I378*H378,2)</f>
        <v>0</v>
      </c>
      <c r="BL378" s="17" t="s">
        <v>135</v>
      </c>
      <c r="BM378" s="224" t="s">
        <v>422</v>
      </c>
    </row>
    <row r="379" s="13" customFormat="1">
      <c r="A379" s="13"/>
      <c r="B379" s="226"/>
      <c r="C379" s="227"/>
      <c r="D379" s="228" t="s">
        <v>137</v>
      </c>
      <c r="E379" s="229" t="s">
        <v>1</v>
      </c>
      <c r="F379" s="230" t="s">
        <v>405</v>
      </c>
      <c r="G379" s="227"/>
      <c r="H379" s="231">
        <v>482.26799999999997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137</v>
      </c>
      <c r="AU379" s="237" t="s">
        <v>88</v>
      </c>
      <c r="AV379" s="13" t="s">
        <v>88</v>
      </c>
      <c r="AW379" s="13" t="s">
        <v>38</v>
      </c>
      <c r="AX379" s="13" t="s">
        <v>82</v>
      </c>
      <c r="AY379" s="237" t="s">
        <v>129</v>
      </c>
    </row>
    <row r="380" s="14" customFormat="1">
      <c r="A380" s="14"/>
      <c r="B380" s="238"/>
      <c r="C380" s="239"/>
      <c r="D380" s="228" t="s">
        <v>137</v>
      </c>
      <c r="E380" s="240" t="s">
        <v>1</v>
      </c>
      <c r="F380" s="241" t="s">
        <v>139</v>
      </c>
      <c r="G380" s="239"/>
      <c r="H380" s="242">
        <v>482.26799999999997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8" t="s">
        <v>137</v>
      </c>
      <c r="AU380" s="248" t="s">
        <v>88</v>
      </c>
      <c r="AV380" s="14" t="s">
        <v>135</v>
      </c>
      <c r="AW380" s="14" t="s">
        <v>38</v>
      </c>
      <c r="AX380" s="14" t="s">
        <v>21</v>
      </c>
      <c r="AY380" s="248" t="s">
        <v>129</v>
      </c>
    </row>
    <row r="381" s="2" customFormat="1" ht="24.15" customHeight="1">
      <c r="A381" s="38"/>
      <c r="B381" s="39"/>
      <c r="C381" s="212" t="s">
        <v>423</v>
      </c>
      <c r="D381" s="212" t="s">
        <v>131</v>
      </c>
      <c r="E381" s="213" t="s">
        <v>424</v>
      </c>
      <c r="F381" s="214" t="s">
        <v>425</v>
      </c>
      <c r="G381" s="215" t="s">
        <v>134</v>
      </c>
      <c r="H381" s="216">
        <v>482.26799999999997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47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135</v>
      </c>
      <c r="AT381" s="224" t="s">
        <v>131</v>
      </c>
      <c r="AU381" s="224" t="s">
        <v>88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21</v>
      </c>
      <c r="BK381" s="225">
        <f>ROUND(I381*H381,2)</f>
        <v>0</v>
      </c>
      <c r="BL381" s="17" t="s">
        <v>135</v>
      </c>
      <c r="BM381" s="224" t="s">
        <v>426</v>
      </c>
    </row>
    <row r="382" s="13" customFormat="1">
      <c r="A382" s="13"/>
      <c r="B382" s="226"/>
      <c r="C382" s="227"/>
      <c r="D382" s="228" t="s">
        <v>137</v>
      </c>
      <c r="E382" s="229" t="s">
        <v>1</v>
      </c>
      <c r="F382" s="230" t="s">
        <v>405</v>
      </c>
      <c r="G382" s="227"/>
      <c r="H382" s="231">
        <v>482.26799999999997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137</v>
      </c>
      <c r="AU382" s="237" t="s">
        <v>88</v>
      </c>
      <c r="AV382" s="13" t="s">
        <v>88</v>
      </c>
      <c r="AW382" s="13" t="s">
        <v>38</v>
      </c>
      <c r="AX382" s="13" t="s">
        <v>82</v>
      </c>
      <c r="AY382" s="237" t="s">
        <v>129</v>
      </c>
    </row>
    <row r="383" s="14" customFormat="1">
      <c r="A383" s="14"/>
      <c r="B383" s="238"/>
      <c r="C383" s="239"/>
      <c r="D383" s="228" t="s">
        <v>137</v>
      </c>
      <c r="E383" s="240" t="s">
        <v>1</v>
      </c>
      <c r="F383" s="241" t="s">
        <v>139</v>
      </c>
      <c r="G383" s="239"/>
      <c r="H383" s="242">
        <v>482.26799999999997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8" t="s">
        <v>137</v>
      </c>
      <c r="AU383" s="248" t="s">
        <v>88</v>
      </c>
      <c r="AV383" s="14" t="s">
        <v>135</v>
      </c>
      <c r="AW383" s="14" t="s">
        <v>38</v>
      </c>
      <c r="AX383" s="14" t="s">
        <v>21</v>
      </c>
      <c r="AY383" s="248" t="s">
        <v>129</v>
      </c>
    </row>
    <row r="384" s="2" customFormat="1" ht="37.8" customHeight="1">
      <c r="A384" s="38"/>
      <c r="B384" s="39"/>
      <c r="C384" s="259" t="s">
        <v>427</v>
      </c>
      <c r="D384" s="259" t="s">
        <v>366</v>
      </c>
      <c r="E384" s="260" t="s">
        <v>387</v>
      </c>
      <c r="F384" s="261" t="s">
        <v>388</v>
      </c>
      <c r="G384" s="262" t="s">
        <v>334</v>
      </c>
      <c r="H384" s="263">
        <v>141.06299999999999</v>
      </c>
      <c r="I384" s="264"/>
      <c r="J384" s="265">
        <f>ROUND(I384*H384,2)</f>
        <v>0</v>
      </c>
      <c r="K384" s="266"/>
      <c r="L384" s="267"/>
      <c r="M384" s="268" t="s">
        <v>1</v>
      </c>
      <c r="N384" s="269" t="s">
        <v>47</v>
      </c>
      <c r="O384" s="91"/>
      <c r="P384" s="222">
        <f>O384*H384</f>
        <v>0</v>
      </c>
      <c r="Q384" s="222">
        <v>1</v>
      </c>
      <c r="R384" s="222">
        <f>Q384*H384</f>
        <v>141.06299999999999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145</v>
      </c>
      <c r="AT384" s="224" t="s">
        <v>366</v>
      </c>
      <c r="AU384" s="224" t="s">
        <v>88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21</v>
      </c>
      <c r="BK384" s="225">
        <f>ROUND(I384*H384,2)</f>
        <v>0</v>
      </c>
      <c r="BL384" s="17" t="s">
        <v>135</v>
      </c>
      <c r="BM384" s="224" t="s">
        <v>428</v>
      </c>
    </row>
    <row r="385" s="13" customFormat="1">
      <c r="A385" s="13"/>
      <c r="B385" s="226"/>
      <c r="C385" s="227"/>
      <c r="D385" s="228" t="s">
        <v>137</v>
      </c>
      <c r="E385" s="229" t="s">
        <v>1</v>
      </c>
      <c r="F385" s="230" t="s">
        <v>429</v>
      </c>
      <c r="G385" s="227"/>
      <c r="H385" s="231">
        <v>141.06299999999999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137</v>
      </c>
      <c r="AU385" s="237" t="s">
        <v>88</v>
      </c>
      <c r="AV385" s="13" t="s">
        <v>88</v>
      </c>
      <c r="AW385" s="13" t="s">
        <v>38</v>
      </c>
      <c r="AX385" s="13" t="s">
        <v>82</v>
      </c>
      <c r="AY385" s="237" t="s">
        <v>129</v>
      </c>
    </row>
    <row r="386" s="14" customFormat="1">
      <c r="A386" s="14"/>
      <c r="B386" s="238"/>
      <c r="C386" s="239"/>
      <c r="D386" s="228" t="s">
        <v>137</v>
      </c>
      <c r="E386" s="240" t="s">
        <v>1</v>
      </c>
      <c r="F386" s="241" t="s">
        <v>139</v>
      </c>
      <c r="G386" s="239"/>
      <c r="H386" s="242">
        <v>141.06299999999999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8" t="s">
        <v>137</v>
      </c>
      <c r="AU386" s="248" t="s">
        <v>88</v>
      </c>
      <c r="AV386" s="14" t="s">
        <v>135</v>
      </c>
      <c r="AW386" s="14" t="s">
        <v>38</v>
      </c>
      <c r="AX386" s="14" t="s">
        <v>21</v>
      </c>
      <c r="AY386" s="248" t="s">
        <v>129</v>
      </c>
    </row>
    <row r="387" s="2" customFormat="1" ht="24.15" customHeight="1">
      <c r="A387" s="38"/>
      <c r="B387" s="39"/>
      <c r="C387" s="212" t="s">
        <v>430</v>
      </c>
      <c r="D387" s="212" t="s">
        <v>131</v>
      </c>
      <c r="E387" s="213" t="s">
        <v>431</v>
      </c>
      <c r="F387" s="214" t="s">
        <v>432</v>
      </c>
      <c r="G387" s="215" t="s">
        <v>433</v>
      </c>
      <c r="H387" s="216">
        <v>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47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135</v>
      </c>
      <c r="AT387" s="224" t="s">
        <v>131</v>
      </c>
      <c r="AU387" s="224" t="s">
        <v>88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21</v>
      </c>
      <c r="BK387" s="225">
        <f>ROUND(I387*H387,2)</f>
        <v>0</v>
      </c>
      <c r="BL387" s="17" t="s">
        <v>135</v>
      </c>
      <c r="BM387" s="224" t="s">
        <v>434</v>
      </c>
    </row>
    <row r="388" s="13" customFormat="1">
      <c r="A388" s="13"/>
      <c r="B388" s="226"/>
      <c r="C388" s="227"/>
      <c r="D388" s="228" t="s">
        <v>137</v>
      </c>
      <c r="E388" s="229" t="s">
        <v>1</v>
      </c>
      <c r="F388" s="230" t="s">
        <v>21</v>
      </c>
      <c r="G388" s="227"/>
      <c r="H388" s="231">
        <v>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137</v>
      </c>
      <c r="AU388" s="237" t="s">
        <v>88</v>
      </c>
      <c r="AV388" s="13" t="s">
        <v>88</v>
      </c>
      <c r="AW388" s="13" t="s">
        <v>38</v>
      </c>
      <c r="AX388" s="13" t="s">
        <v>82</v>
      </c>
      <c r="AY388" s="237" t="s">
        <v>129</v>
      </c>
    </row>
    <row r="389" s="14" customFormat="1">
      <c r="A389" s="14"/>
      <c r="B389" s="238"/>
      <c r="C389" s="239"/>
      <c r="D389" s="228" t="s">
        <v>137</v>
      </c>
      <c r="E389" s="240" t="s">
        <v>1</v>
      </c>
      <c r="F389" s="241" t="s">
        <v>139</v>
      </c>
      <c r="G389" s="239"/>
      <c r="H389" s="242">
        <v>1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8" t="s">
        <v>137</v>
      </c>
      <c r="AU389" s="248" t="s">
        <v>88</v>
      </c>
      <c r="AV389" s="14" t="s">
        <v>135</v>
      </c>
      <c r="AW389" s="14" t="s">
        <v>38</v>
      </c>
      <c r="AX389" s="14" t="s">
        <v>21</v>
      </c>
      <c r="AY389" s="248" t="s">
        <v>129</v>
      </c>
    </row>
    <row r="390" s="12" customFormat="1" ht="22.8" customHeight="1">
      <c r="A390" s="12"/>
      <c r="B390" s="196"/>
      <c r="C390" s="197"/>
      <c r="D390" s="198" t="s">
        <v>81</v>
      </c>
      <c r="E390" s="210" t="s">
        <v>88</v>
      </c>
      <c r="F390" s="210" t="s">
        <v>435</v>
      </c>
      <c r="G390" s="197"/>
      <c r="H390" s="197"/>
      <c r="I390" s="200"/>
      <c r="J390" s="211">
        <f>BK390</f>
        <v>0</v>
      </c>
      <c r="K390" s="197"/>
      <c r="L390" s="202"/>
      <c r="M390" s="203"/>
      <c r="N390" s="204"/>
      <c r="O390" s="204"/>
      <c r="P390" s="205">
        <f>SUM(P391:P446)</f>
        <v>0</v>
      </c>
      <c r="Q390" s="204"/>
      <c r="R390" s="205">
        <f>SUM(R391:R446)</f>
        <v>44.629135050000002</v>
      </c>
      <c r="S390" s="204"/>
      <c r="T390" s="206">
        <f>SUM(T391:T446)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7" t="s">
        <v>21</v>
      </c>
      <c r="AT390" s="208" t="s">
        <v>81</v>
      </c>
      <c r="AU390" s="208" t="s">
        <v>21</v>
      </c>
      <c r="AY390" s="207" t="s">
        <v>129</v>
      </c>
      <c r="BK390" s="209">
        <f>SUM(BK391:BK446)</f>
        <v>0</v>
      </c>
    </row>
    <row r="391" s="2" customFormat="1" ht="33" customHeight="1">
      <c r="A391" s="38"/>
      <c r="B391" s="39"/>
      <c r="C391" s="212" t="s">
        <v>436</v>
      </c>
      <c r="D391" s="212" t="s">
        <v>131</v>
      </c>
      <c r="E391" s="213" t="s">
        <v>437</v>
      </c>
      <c r="F391" s="214" t="s">
        <v>438</v>
      </c>
      <c r="G391" s="215" t="s">
        <v>158</v>
      </c>
      <c r="H391" s="216">
        <v>28.931000000000001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47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135</v>
      </c>
      <c r="AT391" s="224" t="s">
        <v>131</v>
      </c>
      <c r="AU391" s="224" t="s">
        <v>88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21</v>
      </c>
      <c r="BK391" s="225">
        <f>ROUND(I391*H391,2)</f>
        <v>0</v>
      </c>
      <c r="BL391" s="17" t="s">
        <v>135</v>
      </c>
      <c r="BM391" s="224" t="s">
        <v>439</v>
      </c>
    </row>
    <row r="392" s="15" customFormat="1">
      <c r="A392" s="15"/>
      <c r="B392" s="249"/>
      <c r="C392" s="250"/>
      <c r="D392" s="228" t="s">
        <v>137</v>
      </c>
      <c r="E392" s="251" t="s">
        <v>1</v>
      </c>
      <c r="F392" s="252" t="s">
        <v>239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137</v>
      </c>
      <c r="AU392" s="258" t="s">
        <v>88</v>
      </c>
      <c r="AV392" s="15" t="s">
        <v>21</v>
      </c>
      <c r="AW392" s="15" t="s">
        <v>38</v>
      </c>
      <c r="AX392" s="15" t="s">
        <v>82</v>
      </c>
      <c r="AY392" s="258" t="s">
        <v>129</v>
      </c>
    </row>
    <row r="393" s="13" customFormat="1">
      <c r="A393" s="13"/>
      <c r="B393" s="226"/>
      <c r="C393" s="227"/>
      <c r="D393" s="228" t="s">
        <v>137</v>
      </c>
      <c r="E393" s="229" t="s">
        <v>1</v>
      </c>
      <c r="F393" s="230" t="s">
        <v>440</v>
      </c>
      <c r="G393" s="227"/>
      <c r="H393" s="231">
        <v>23.184000000000001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137</v>
      </c>
      <c r="AU393" s="237" t="s">
        <v>88</v>
      </c>
      <c r="AV393" s="13" t="s">
        <v>88</v>
      </c>
      <c r="AW393" s="13" t="s">
        <v>38</v>
      </c>
      <c r="AX393" s="13" t="s">
        <v>82</v>
      </c>
      <c r="AY393" s="237" t="s">
        <v>129</v>
      </c>
    </row>
    <row r="394" s="13" customFormat="1">
      <c r="A394" s="13"/>
      <c r="B394" s="226"/>
      <c r="C394" s="227"/>
      <c r="D394" s="228" t="s">
        <v>137</v>
      </c>
      <c r="E394" s="229" t="s">
        <v>1</v>
      </c>
      <c r="F394" s="230" t="s">
        <v>441</v>
      </c>
      <c r="G394" s="227"/>
      <c r="H394" s="231">
        <v>5.7469999999999999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137</v>
      </c>
      <c r="AU394" s="237" t="s">
        <v>88</v>
      </c>
      <c r="AV394" s="13" t="s">
        <v>88</v>
      </c>
      <c r="AW394" s="13" t="s">
        <v>38</v>
      </c>
      <c r="AX394" s="13" t="s">
        <v>82</v>
      </c>
      <c r="AY394" s="237" t="s">
        <v>129</v>
      </c>
    </row>
    <row r="395" s="14" customFormat="1">
      <c r="A395" s="14"/>
      <c r="B395" s="238"/>
      <c r="C395" s="239"/>
      <c r="D395" s="228" t="s">
        <v>137</v>
      </c>
      <c r="E395" s="240" t="s">
        <v>1</v>
      </c>
      <c r="F395" s="241" t="s">
        <v>139</v>
      </c>
      <c r="G395" s="239"/>
      <c r="H395" s="242">
        <v>28.931000000000001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8" t="s">
        <v>137</v>
      </c>
      <c r="AU395" s="248" t="s">
        <v>88</v>
      </c>
      <c r="AV395" s="14" t="s">
        <v>135</v>
      </c>
      <c r="AW395" s="14" t="s">
        <v>38</v>
      </c>
      <c r="AX395" s="14" t="s">
        <v>21</v>
      </c>
      <c r="AY395" s="248" t="s">
        <v>129</v>
      </c>
    </row>
    <row r="396" s="2" customFormat="1" ht="33" customHeight="1">
      <c r="A396" s="38"/>
      <c r="B396" s="39"/>
      <c r="C396" s="212" t="s">
        <v>442</v>
      </c>
      <c r="D396" s="212" t="s">
        <v>131</v>
      </c>
      <c r="E396" s="213" t="s">
        <v>443</v>
      </c>
      <c r="F396" s="214" t="s">
        <v>444</v>
      </c>
      <c r="G396" s="215" t="s">
        <v>134</v>
      </c>
      <c r="H396" s="216">
        <v>686.69799999999998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47</v>
      </c>
      <c r="O396" s="91"/>
      <c r="P396" s="222">
        <f>O396*H396</f>
        <v>0</v>
      </c>
      <c r="Q396" s="222">
        <v>0.00031</v>
      </c>
      <c r="R396" s="222">
        <f>Q396*H396</f>
        <v>0.21287638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135</v>
      </c>
      <c r="AT396" s="224" t="s">
        <v>131</v>
      </c>
      <c r="AU396" s="224" t="s">
        <v>88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21</v>
      </c>
      <c r="BK396" s="225">
        <f>ROUND(I396*H396,2)</f>
        <v>0</v>
      </c>
      <c r="BL396" s="17" t="s">
        <v>135</v>
      </c>
      <c r="BM396" s="224" t="s">
        <v>445</v>
      </c>
    </row>
    <row r="397" s="15" customFormat="1">
      <c r="A397" s="15"/>
      <c r="B397" s="249"/>
      <c r="C397" s="250"/>
      <c r="D397" s="228" t="s">
        <v>137</v>
      </c>
      <c r="E397" s="251" t="s">
        <v>1</v>
      </c>
      <c r="F397" s="252" t="s">
        <v>239</v>
      </c>
      <c r="G397" s="250"/>
      <c r="H397" s="251" t="s">
        <v>1</v>
      </c>
      <c r="I397" s="253"/>
      <c r="J397" s="250"/>
      <c r="K397" s="250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137</v>
      </c>
      <c r="AU397" s="258" t="s">
        <v>88</v>
      </c>
      <c r="AV397" s="15" t="s">
        <v>21</v>
      </c>
      <c r="AW397" s="15" t="s">
        <v>38</v>
      </c>
      <c r="AX397" s="15" t="s">
        <v>82</v>
      </c>
      <c r="AY397" s="258" t="s">
        <v>129</v>
      </c>
    </row>
    <row r="398" s="13" customFormat="1">
      <c r="A398" s="13"/>
      <c r="B398" s="226"/>
      <c r="C398" s="227"/>
      <c r="D398" s="228" t="s">
        <v>137</v>
      </c>
      <c r="E398" s="229" t="s">
        <v>1</v>
      </c>
      <c r="F398" s="230" t="s">
        <v>446</v>
      </c>
      <c r="G398" s="227"/>
      <c r="H398" s="231">
        <v>549.14400000000001</v>
      </c>
      <c r="I398" s="232"/>
      <c r="J398" s="227"/>
      <c r="K398" s="227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137</v>
      </c>
      <c r="AU398" s="237" t="s">
        <v>88</v>
      </c>
      <c r="AV398" s="13" t="s">
        <v>88</v>
      </c>
      <c r="AW398" s="13" t="s">
        <v>38</v>
      </c>
      <c r="AX398" s="13" t="s">
        <v>82</v>
      </c>
      <c r="AY398" s="237" t="s">
        <v>129</v>
      </c>
    </row>
    <row r="399" s="13" customFormat="1">
      <c r="A399" s="13"/>
      <c r="B399" s="226"/>
      <c r="C399" s="227"/>
      <c r="D399" s="228" t="s">
        <v>137</v>
      </c>
      <c r="E399" s="229" t="s">
        <v>1</v>
      </c>
      <c r="F399" s="230" t="s">
        <v>447</v>
      </c>
      <c r="G399" s="227"/>
      <c r="H399" s="231">
        <v>1.4279999999999999</v>
      </c>
      <c r="I399" s="232"/>
      <c r="J399" s="227"/>
      <c r="K399" s="227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137</v>
      </c>
      <c r="AU399" s="237" t="s">
        <v>88</v>
      </c>
      <c r="AV399" s="13" t="s">
        <v>88</v>
      </c>
      <c r="AW399" s="13" t="s">
        <v>38</v>
      </c>
      <c r="AX399" s="13" t="s">
        <v>82</v>
      </c>
      <c r="AY399" s="237" t="s">
        <v>129</v>
      </c>
    </row>
    <row r="400" s="13" customFormat="1">
      <c r="A400" s="13"/>
      <c r="B400" s="226"/>
      <c r="C400" s="227"/>
      <c r="D400" s="228" t="s">
        <v>137</v>
      </c>
      <c r="E400" s="229" t="s">
        <v>1</v>
      </c>
      <c r="F400" s="230" t="s">
        <v>448</v>
      </c>
      <c r="G400" s="227"/>
      <c r="H400" s="231">
        <v>136.12600000000001</v>
      </c>
      <c r="I400" s="232"/>
      <c r="J400" s="227"/>
      <c r="K400" s="227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137</v>
      </c>
      <c r="AU400" s="237" t="s">
        <v>88</v>
      </c>
      <c r="AV400" s="13" t="s">
        <v>88</v>
      </c>
      <c r="AW400" s="13" t="s">
        <v>38</v>
      </c>
      <c r="AX400" s="13" t="s">
        <v>82</v>
      </c>
      <c r="AY400" s="237" t="s">
        <v>129</v>
      </c>
    </row>
    <row r="401" s="14" customFormat="1">
      <c r="A401" s="14"/>
      <c r="B401" s="238"/>
      <c r="C401" s="239"/>
      <c r="D401" s="228" t="s">
        <v>137</v>
      </c>
      <c r="E401" s="240" t="s">
        <v>1</v>
      </c>
      <c r="F401" s="241" t="s">
        <v>139</v>
      </c>
      <c r="G401" s="239"/>
      <c r="H401" s="242">
        <v>686.69799999999998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8" t="s">
        <v>137</v>
      </c>
      <c r="AU401" s="248" t="s">
        <v>88</v>
      </c>
      <c r="AV401" s="14" t="s">
        <v>135</v>
      </c>
      <c r="AW401" s="14" t="s">
        <v>38</v>
      </c>
      <c r="AX401" s="14" t="s">
        <v>21</v>
      </c>
      <c r="AY401" s="248" t="s">
        <v>129</v>
      </c>
    </row>
    <row r="402" s="2" customFormat="1" ht="16.5" customHeight="1">
      <c r="A402" s="38"/>
      <c r="B402" s="39"/>
      <c r="C402" s="259" t="s">
        <v>449</v>
      </c>
      <c r="D402" s="259" t="s">
        <v>366</v>
      </c>
      <c r="E402" s="260" t="s">
        <v>450</v>
      </c>
      <c r="F402" s="261" t="s">
        <v>451</v>
      </c>
      <c r="G402" s="262" t="s">
        <v>134</v>
      </c>
      <c r="H402" s="263">
        <v>789.70299999999997</v>
      </c>
      <c r="I402" s="264"/>
      <c r="J402" s="265">
        <f>ROUND(I402*H402,2)</f>
        <v>0</v>
      </c>
      <c r="K402" s="266"/>
      <c r="L402" s="267"/>
      <c r="M402" s="268" t="s">
        <v>1</v>
      </c>
      <c r="N402" s="269" t="s">
        <v>47</v>
      </c>
      <c r="O402" s="91"/>
      <c r="P402" s="222">
        <f>O402*H402</f>
        <v>0</v>
      </c>
      <c r="Q402" s="222">
        <v>0.00029999999999999997</v>
      </c>
      <c r="R402" s="222">
        <f>Q402*H402</f>
        <v>0.23691089999999998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145</v>
      </c>
      <c r="AT402" s="224" t="s">
        <v>366</v>
      </c>
      <c r="AU402" s="224" t="s">
        <v>88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21</v>
      </c>
      <c r="BK402" s="225">
        <f>ROUND(I402*H402,2)</f>
        <v>0</v>
      </c>
      <c r="BL402" s="17" t="s">
        <v>135</v>
      </c>
      <c r="BM402" s="224" t="s">
        <v>452</v>
      </c>
    </row>
    <row r="403" s="2" customFormat="1" ht="24.15" customHeight="1">
      <c r="A403" s="38"/>
      <c r="B403" s="39"/>
      <c r="C403" s="212" t="s">
        <v>453</v>
      </c>
      <c r="D403" s="212" t="s">
        <v>131</v>
      </c>
      <c r="E403" s="213" t="s">
        <v>454</v>
      </c>
      <c r="F403" s="214" t="s">
        <v>455</v>
      </c>
      <c r="G403" s="215" t="s">
        <v>158</v>
      </c>
      <c r="H403" s="216">
        <v>17.722999999999999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47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135</v>
      </c>
      <c r="AT403" s="224" t="s">
        <v>131</v>
      </c>
      <c r="AU403" s="224" t="s">
        <v>88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21</v>
      </c>
      <c r="BK403" s="225">
        <f>ROUND(I403*H403,2)</f>
        <v>0</v>
      </c>
      <c r="BL403" s="17" t="s">
        <v>135</v>
      </c>
      <c r="BM403" s="224" t="s">
        <v>456</v>
      </c>
    </row>
    <row r="404" s="15" customFormat="1">
      <c r="A404" s="15"/>
      <c r="B404" s="249"/>
      <c r="C404" s="250"/>
      <c r="D404" s="228" t="s">
        <v>137</v>
      </c>
      <c r="E404" s="251" t="s">
        <v>1</v>
      </c>
      <c r="F404" s="252" t="s">
        <v>239</v>
      </c>
      <c r="G404" s="250"/>
      <c r="H404" s="251" t="s">
        <v>1</v>
      </c>
      <c r="I404" s="253"/>
      <c r="J404" s="250"/>
      <c r="K404" s="250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137</v>
      </c>
      <c r="AU404" s="258" t="s">
        <v>88</v>
      </c>
      <c r="AV404" s="15" t="s">
        <v>21</v>
      </c>
      <c r="AW404" s="15" t="s">
        <v>38</v>
      </c>
      <c r="AX404" s="15" t="s">
        <v>82</v>
      </c>
      <c r="AY404" s="258" t="s">
        <v>129</v>
      </c>
    </row>
    <row r="405" s="13" customFormat="1">
      <c r="A405" s="13"/>
      <c r="B405" s="226"/>
      <c r="C405" s="227"/>
      <c r="D405" s="228" t="s">
        <v>137</v>
      </c>
      <c r="E405" s="229" t="s">
        <v>1</v>
      </c>
      <c r="F405" s="230" t="s">
        <v>457</v>
      </c>
      <c r="G405" s="227"/>
      <c r="H405" s="231">
        <v>14.202</v>
      </c>
      <c r="I405" s="232"/>
      <c r="J405" s="227"/>
      <c r="K405" s="227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137</v>
      </c>
      <c r="AU405" s="237" t="s">
        <v>88</v>
      </c>
      <c r="AV405" s="13" t="s">
        <v>88</v>
      </c>
      <c r="AW405" s="13" t="s">
        <v>38</v>
      </c>
      <c r="AX405" s="13" t="s">
        <v>82</v>
      </c>
      <c r="AY405" s="237" t="s">
        <v>129</v>
      </c>
    </row>
    <row r="406" s="13" customFormat="1">
      <c r="A406" s="13"/>
      <c r="B406" s="226"/>
      <c r="C406" s="227"/>
      <c r="D406" s="228" t="s">
        <v>137</v>
      </c>
      <c r="E406" s="229" t="s">
        <v>1</v>
      </c>
      <c r="F406" s="230" t="s">
        <v>458</v>
      </c>
      <c r="G406" s="227"/>
      <c r="H406" s="231">
        <v>3.5209999999999999</v>
      </c>
      <c r="I406" s="232"/>
      <c r="J406" s="227"/>
      <c r="K406" s="227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137</v>
      </c>
      <c r="AU406" s="237" t="s">
        <v>88</v>
      </c>
      <c r="AV406" s="13" t="s">
        <v>88</v>
      </c>
      <c r="AW406" s="13" t="s">
        <v>38</v>
      </c>
      <c r="AX406" s="13" t="s">
        <v>82</v>
      </c>
      <c r="AY406" s="237" t="s">
        <v>129</v>
      </c>
    </row>
    <row r="407" s="14" customFormat="1">
      <c r="A407" s="14"/>
      <c r="B407" s="238"/>
      <c r="C407" s="239"/>
      <c r="D407" s="228" t="s">
        <v>137</v>
      </c>
      <c r="E407" s="240" t="s">
        <v>1</v>
      </c>
      <c r="F407" s="241" t="s">
        <v>139</v>
      </c>
      <c r="G407" s="239"/>
      <c r="H407" s="242">
        <v>17.722999999999999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8" t="s">
        <v>137</v>
      </c>
      <c r="AU407" s="248" t="s">
        <v>88</v>
      </c>
      <c r="AV407" s="14" t="s">
        <v>135</v>
      </c>
      <c r="AW407" s="14" t="s">
        <v>38</v>
      </c>
      <c r="AX407" s="14" t="s">
        <v>21</v>
      </c>
      <c r="AY407" s="248" t="s">
        <v>129</v>
      </c>
    </row>
    <row r="408" s="2" customFormat="1" ht="24.15" customHeight="1">
      <c r="A408" s="38"/>
      <c r="B408" s="39"/>
      <c r="C408" s="212" t="s">
        <v>459</v>
      </c>
      <c r="D408" s="212" t="s">
        <v>131</v>
      </c>
      <c r="E408" s="213" t="s">
        <v>460</v>
      </c>
      <c r="F408" s="214" t="s">
        <v>461</v>
      </c>
      <c r="G408" s="215" t="s">
        <v>173</v>
      </c>
      <c r="H408" s="216">
        <v>590.75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47</v>
      </c>
      <c r="O408" s="91"/>
      <c r="P408" s="222">
        <f>O408*H408</f>
        <v>0</v>
      </c>
      <c r="Q408" s="222">
        <v>0.00033</v>
      </c>
      <c r="R408" s="222">
        <f>Q408*H408</f>
        <v>0.1949475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135</v>
      </c>
      <c r="AT408" s="224" t="s">
        <v>131</v>
      </c>
      <c r="AU408" s="224" t="s">
        <v>88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21</v>
      </c>
      <c r="BK408" s="225">
        <f>ROUND(I408*H408,2)</f>
        <v>0</v>
      </c>
      <c r="BL408" s="17" t="s">
        <v>135</v>
      </c>
      <c r="BM408" s="224" t="s">
        <v>462</v>
      </c>
    </row>
    <row r="409" s="15" customFormat="1">
      <c r="A409" s="15"/>
      <c r="B409" s="249"/>
      <c r="C409" s="250"/>
      <c r="D409" s="228" t="s">
        <v>137</v>
      </c>
      <c r="E409" s="251" t="s">
        <v>1</v>
      </c>
      <c r="F409" s="252" t="s">
        <v>239</v>
      </c>
      <c r="G409" s="250"/>
      <c r="H409" s="251" t="s">
        <v>1</v>
      </c>
      <c r="I409" s="253"/>
      <c r="J409" s="250"/>
      <c r="K409" s="250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137</v>
      </c>
      <c r="AU409" s="258" t="s">
        <v>88</v>
      </c>
      <c r="AV409" s="15" t="s">
        <v>21</v>
      </c>
      <c r="AW409" s="15" t="s">
        <v>38</v>
      </c>
      <c r="AX409" s="15" t="s">
        <v>82</v>
      </c>
      <c r="AY409" s="258" t="s">
        <v>129</v>
      </c>
    </row>
    <row r="410" s="13" customFormat="1">
      <c r="A410" s="13"/>
      <c r="B410" s="226"/>
      <c r="C410" s="227"/>
      <c r="D410" s="228" t="s">
        <v>137</v>
      </c>
      <c r="E410" s="229" t="s">
        <v>1</v>
      </c>
      <c r="F410" s="230" t="s">
        <v>463</v>
      </c>
      <c r="G410" s="227"/>
      <c r="H410" s="231">
        <v>473.39999999999998</v>
      </c>
      <c r="I410" s="232"/>
      <c r="J410" s="227"/>
      <c r="K410" s="227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137</v>
      </c>
      <c r="AU410" s="237" t="s">
        <v>88</v>
      </c>
      <c r="AV410" s="13" t="s">
        <v>88</v>
      </c>
      <c r="AW410" s="13" t="s">
        <v>38</v>
      </c>
      <c r="AX410" s="13" t="s">
        <v>82</v>
      </c>
      <c r="AY410" s="237" t="s">
        <v>129</v>
      </c>
    </row>
    <row r="411" s="13" customFormat="1">
      <c r="A411" s="13"/>
      <c r="B411" s="226"/>
      <c r="C411" s="227"/>
      <c r="D411" s="228" t="s">
        <v>137</v>
      </c>
      <c r="E411" s="229" t="s">
        <v>1</v>
      </c>
      <c r="F411" s="230" t="s">
        <v>464</v>
      </c>
      <c r="G411" s="227"/>
      <c r="H411" s="231">
        <v>117.34999999999999</v>
      </c>
      <c r="I411" s="232"/>
      <c r="J411" s="227"/>
      <c r="K411" s="227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137</v>
      </c>
      <c r="AU411" s="237" t="s">
        <v>88</v>
      </c>
      <c r="AV411" s="13" t="s">
        <v>88</v>
      </c>
      <c r="AW411" s="13" t="s">
        <v>38</v>
      </c>
      <c r="AX411" s="13" t="s">
        <v>82</v>
      </c>
      <c r="AY411" s="237" t="s">
        <v>129</v>
      </c>
    </row>
    <row r="412" s="14" customFormat="1">
      <c r="A412" s="14"/>
      <c r="B412" s="238"/>
      <c r="C412" s="239"/>
      <c r="D412" s="228" t="s">
        <v>137</v>
      </c>
      <c r="E412" s="240" t="s">
        <v>1</v>
      </c>
      <c r="F412" s="241" t="s">
        <v>139</v>
      </c>
      <c r="G412" s="239"/>
      <c r="H412" s="242">
        <v>590.75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8" t="s">
        <v>137</v>
      </c>
      <c r="AU412" s="248" t="s">
        <v>88</v>
      </c>
      <c r="AV412" s="14" t="s">
        <v>135</v>
      </c>
      <c r="AW412" s="14" t="s">
        <v>38</v>
      </c>
      <c r="AX412" s="14" t="s">
        <v>21</v>
      </c>
      <c r="AY412" s="248" t="s">
        <v>129</v>
      </c>
    </row>
    <row r="413" s="2" customFormat="1" ht="24.15" customHeight="1">
      <c r="A413" s="38"/>
      <c r="B413" s="39"/>
      <c r="C413" s="212" t="s">
        <v>465</v>
      </c>
      <c r="D413" s="212" t="s">
        <v>131</v>
      </c>
      <c r="E413" s="213" t="s">
        <v>466</v>
      </c>
      <c r="F413" s="214" t="s">
        <v>467</v>
      </c>
      <c r="G413" s="215" t="s">
        <v>158</v>
      </c>
      <c r="H413" s="216">
        <v>4.4249999999999998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47</v>
      </c>
      <c r="O413" s="91"/>
      <c r="P413" s="222">
        <f>O413*H413</f>
        <v>0</v>
      </c>
      <c r="Q413" s="222">
        <v>2.1600000000000001</v>
      </c>
      <c r="R413" s="222">
        <f>Q413*H413</f>
        <v>9.5579999999999998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135</v>
      </c>
      <c r="AT413" s="224" t="s">
        <v>131</v>
      </c>
      <c r="AU413" s="224" t="s">
        <v>88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21</v>
      </c>
      <c r="BK413" s="225">
        <f>ROUND(I413*H413,2)</f>
        <v>0</v>
      </c>
      <c r="BL413" s="17" t="s">
        <v>135</v>
      </c>
      <c r="BM413" s="224" t="s">
        <v>468</v>
      </c>
    </row>
    <row r="414" s="13" customFormat="1">
      <c r="A414" s="13"/>
      <c r="B414" s="226"/>
      <c r="C414" s="227"/>
      <c r="D414" s="228" t="s">
        <v>137</v>
      </c>
      <c r="E414" s="229" t="s">
        <v>1</v>
      </c>
      <c r="F414" s="230" t="s">
        <v>469</v>
      </c>
      <c r="G414" s="227"/>
      <c r="H414" s="231">
        <v>3.5990000000000002</v>
      </c>
      <c r="I414" s="232"/>
      <c r="J414" s="227"/>
      <c r="K414" s="227"/>
      <c r="L414" s="233"/>
      <c r="M414" s="234"/>
      <c r="N414" s="235"/>
      <c r="O414" s="235"/>
      <c r="P414" s="235"/>
      <c r="Q414" s="235"/>
      <c r="R414" s="235"/>
      <c r="S414" s="235"/>
      <c r="T414" s="23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7" t="s">
        <v>137</v>
      </c>
      <c r="AU414" s="237" t="s">
        <v>88</v>
      </c>
      <c r="AV414" s="13" t="s">
        <v>88</v>
      </c>
      <c r="AW414" s="13" t="s">
        <v>38</v>
      </c>
      <c r="AX414" s="13" t="s">
        <v>82</v>
      </c>
      <c r="AY414" s="237" t="s">
        <v>129</v>
      </c>
    </row>
    <row r="415" s="13" customFormat="1">
      <c r="A415" s="13"/>
      <c r="B415" s="226"/>
      <c r="C415" s="227"/>
      <c r="D415" s="228" t="s">
        <v>137</v>
      </c>
      <c r="E415" s="229" t="s">
        <v>1</v>
      </c>
      <c r="F415" s="230" t="s">
        <v>470</v>
      </c>
      <c r="G415" s="227"/>
      <c r="H415" s="231">
        <v>0.089999999999999997</v>
      </c>
      <c r="I415" s="232"/>
      <c r="J415" s="227"/>
      <c r="K415" s="227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137</v>
      </c>
      <c r="AU415" s="237" t="s">
        <v>88</v>
      </c>
      <c r="AV415" s="13" t="s">
        <v>88</v>
      </c>
      <c r="AW415" s="13" t="s">
        <v>38</v>
      </c>
      <c r="AX415" s="13" t="s">
        <v>82</v>
      </c>
      <c r="AY415" s="237" t="s">
        <v>129</v>
      </c>
    </row>
    <row r="416" s="13" customFormat="1">
      <c r="A416" s="13"/>
      <c r="B416" s="226"/>
      <c r="C416" s="227"/>
      <c r="D416" s="228" t="s">
        <v>137</v>
      </c>
      <c r="E416" s="229" t="s">
        <v>1</v>
      </c>
      <c r="F416" s="230" t="s">
        <v>471</v>
      </c>
      <c r="G416" s="227"/>
      <c r="H416" s="231">
        <v>0.73599999999999999</v>
      </c>
      <c r="I416" s="232"/>
      <c r="J416" s="227"/>
      <c r="K416" s="227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137</v>
      </c>
      <c r="AU416" s="237" t="s">
        <v>88</v>
      </c>
      <c r="AV416" s="13" t="s">
        <v>88</v>
      </c>
      <c r="AW416" s="13" t="s">
        <v>38</v>
      </c>
      <c r="AX416" s="13" t="s">
        <v>82</v>
      </c>
      <c r="AY416" s="237" t="s">
        <v>129</v>
      </c>
    </row>
    <row r="417" s="14" customFormat="1">
      <c r="A417" s="14"/>
      <c r="B417" s="238"/>
      <c r="C417" s="239"/>
      <c r="D417" s="228" t="s">
        <v>137</v>
      </c>
      <c r="E417" s="240" t="s">
        <v>1</v>
      </c>
      <c r="F417" s="241" t="s">
        <v>139</v>
      </c>
      <c r="G417" s="239"/>
      <c r="H417" s="242">
        <v>4.4249999999999998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8" t="s">
        <v>137</v>
      </c>
      <c r="AU417" s="248" t="s">
        <v>88</v>
      </c>
      <c r="AV417" s="14" t="s">
        <v>135</v>
      </c>
      <c r="AW417" s="14" t="s">
        <v>38</v>
      </c>
      <c r="AX417" s="14" t="s">
        <v>21</v>
      </c>
      <c r="AY417" s="248" t="s">
        <v>129</v>
      </c>
    </row>
    <row r="418" s="2" customFormat="1" ht="24.15" customHeight="1">
      <c r="A418" s="38"/>
      <c r="B418" s="39"/>
      <c r="C418" s="212" t="s">
        <v>472</v>
      </c>
      <c r="D418" s="212" t="s">
        <v>131</v>
      </c>
      <c r="E418" s="213" t="s">
        <v>473</v>
      </c>
      <c r="F418" s="214" t="s">
        <v>474</v>
      </c>
      <c r="G418" s="215" t="s">
        <v>158</v>
      </c>
      <c r="H418" s="216">
        <v>4.9660000000000002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47</v>
      </c>
      <c r="O418" s="91"/>
      <c r="P418" s="222">
        <f>O418*H418</f>
        <v>0</v>
      </c>
      <c r="Q418" s="222">
        <v>2.45329</v>
      </c>
      <c r="R418" s="222">
        <f>Q418*H418</f>
        <v>12.183038140000001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135</v>
      </c>
      <c r="AT418" s="224" t="s">
        <v>131</v>
      </c>
      <c r="AU418" s="224" t="s">
        <v>88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21</v>
      </c>
      <c r="BK418" s="225">
        <f>ROUND(I418*H418,2)</f>
        <v>0</v>
      </c>
      <c r="BL418" s="17" t="s">
        <v>135</v>
      </c>
      <c r="BM418" s="224" t="s">
        <v>475</v>
      </c>
    </row>
    <row r="419" s="13" customFormat="1">
      <c r="A419" s="13"/>
      <c r="B419" s="226"/>
      <c r="C419" s="227"/>
      <c r="D419" s="228" t="s">
        <v>137</v>
      </c>
      <c r="E419" s="229" t="s">
        <v>1</v>
      </c>
      <c r="F419" s="230" t="s">
        <v>476</v>
      </c>
      <c r="G419" s="227"/>
      <c r="H419" s="231">
        <v>0.20999999999999999</v>
      </c>
      <c r="I419" s="232"/>
      <c r="J419" s="227"/>
      <c r="K419" s="227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137</v>
      </c>
      <c r="AU419" s="237" t="s">
        <v>88</v>
      </c>
      <c r="AV419" s="13" t="s">
        <v>88</v>
      </c>
      <c r="AW419" s="13" t="s">
        <v>38</v>
      </c>
      <c r="AX419" s="13" t="s">
        <v>82</v>
      </c>
      <c r="AY419" s="237" t="s">
        <v>129</v>
      </c>
    </row>
    <row r="420" s="13" customFormat="1">
      <c r="A420" s="13"/>
      <c r="B420" s="226"/>
      <c r="C420" s="227"/>
      <c r="D420" s="228" t="s">
        <v>137</v>
      </c>
      <c r="E420" s="229" t="s">
        <v>1</v>
      </c>
      <c r="F420" s="230" t="s">
        <v>477</v>
      </c>
      <c r="G420" s="227"/>
      <c r="H420" s="231">
        <v>1.718</v>
      </c>
      <c r="I420" s="232"/>
      <c r="J420" s="227"/>
      <c r="K420" s="227"/>
      <c r="L420" s="233"/>
      <c r="M420" s="234"/>
      <c r="N420" s="235"/>
      <c r="O420" s="235"/>
      <c r="P420" s="235"/>
      <c r="Q420" s="235"/>
      <c r="R420" s="235"/>
      <c r="S420" s="235"/>
      <c r="T420" s="23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7" t="s">
        <v>137</v>
      </c>
      <c r="AU420" s="237" t="s">
        <v>88</v>
      </c>
      <c r="AV420" s="13" t="s">
        <v>88</v>
      </c>
      <c r="AW420" s="13" t="s">
        <v>38</v>
      </c>
      <c r="AX420" s="13" t="s">
        <v>82</v>
      </c>
      <c r="AY420" s="237" t="s">
        <v>129</v>
      </c>
    </row>
    <row r="421" s="13" customFormat="1">
      <c r="A421" s="13"/>
      <c r="B421" s="226"/>
      <c r="C421" s="227"/>
      <c r="D421" s="228" t="s">
        <v>137</v>
      </c>
      <c r="E421" s="229" t="s">
        <v>1</v>
      </c>
      <c r="F421" s="230" t="s">
        <v>478</v>
      </c>
      <c r="G421" s="227"/>
      <c r="H421" s="231">
        <v>3.0379999999999998</v>
      </c>
      <c r="I421" s="232"/>
      <c r="J421" s="227"/>
      <c r="K421" s="227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137</v>
      </c>
      <c r="AU421" s="237" t="s">
        <v>88</v>
      </c>
      <c r="AV421" s="13" t="s">
        <v>88</v>
      </c>
      <c r="AW421" s="13" t="s">
        <v>38</v>
      </c>
      <c r="AX421" s="13" t="s">
        <v>82</v>
      </c>
      <c r="AY421" s="237" t="s">
        <v>129</v>
      </c>
    </row>
    <row r="422" s="14" customFormat="1">
      <c r="A422" s="14"/>
      <c r="B422" s="238"/>
      <c r="C422" s="239"/>
      <c r="D422" s="228" t="s">
        <v>137</v>
      </c>
      <c r="E422" s="240" t="s">
        <v>1</v>
      </c>
      <c r="F422" s="241" t="s">
        <v>139</v>
      </c>
      <c r="G422" s="239"/>
      <c r="H422" s="242">
        <v>4.9659999999999993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8" t="s">
        <v>137</v>
      </c>
      <c r="AU422" s="248" t="s">
        <v>88</v>
      </c>
      <c r="AV422" s="14" t="s">
        <v>135</v>
      </c>
      <c r="AW422" s="14" t="s">
        <v>38</v>
      </c>
      <c r="AX422" s="14" t="s">
        <v>21</v>
      </c>
      <c r="AY422" s="248" t="s">
        <v>129</v>
      </c>
    </row>
    <row r="423" s="2" customFormat="1" ht="16.5" customHeight="1">
      <c r="A423" s="38"/>
      <c r="B423" s="39"/>
      <c r="C423" s="212" t="s">
        <v>479</v>
      </c>
      <c r="D423" s="212" t="s">
        <v>131</v>
      </c>
      <c r="E423" s="213" t="s">
        <v>480</v>
      </c>
      <c r="F423" s="214" t="s">
        <v>481</v>
      </c>
      <c r="G423" s="215" t="s">
        <v>134</v>
      </c>
      <c r="H423" s="216">
        <v>13.567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47</v>
      </c>
      <c r="O423" s="91"/>
      <c r="P423" s="222">
        <f>O423*H423</f>
        <v>0</v>
      </c>
      <c r="Q423" s="222">
        <v>0.0010300000000000001</v>
      </c>
      <c r="R423" s="222">
        <f>Q423*H423</f>
        <v>0.013974010000000002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135</v>
      </c>
      <c r="AT423" s="224" t="s">
        <v>131</v>
      </c>
      <c r="AU423" s="224" t="s">
        <v>88</v>
      </c>
      <c r="AY423" s="17" t="s">
        <v>129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21</v>
      </c>
      <c r="BK423" s="225">
        <f>ROUND(I423*H423,2)</f>
        <v>0</v>
      </c>
      <c r="BL423" s="17" t="s">
        <v>135</v>
      </c>
      <c r="BM423" s="224" t="s">
        <v>482</v>
      </c>
    </row>
    <row r="424" s="13" customFormat="1">
      <c r="A424" s="13"/>
      <c r="B424" s="226"/>
      <c r="C424" s="227"/>
      <c r="D424" s="228" t="s">
        <v>137</v>
      </c>
      <c r="E424" s="229" t="s">
        <v>1</v>
      </c>
      <c r="F424" s="230" t="s">
        <v>483</v>
      </c>
      <c r="G424" s="227"/>
      <c r="H424" s="231">
        <v>1.8999999999999999</v>
      </c>
      <c r="I424" s="232"/>
      <c r="J424" s="227"/>
      <c r="K424" s="227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137</v>
      </c>
      <c r="AU424" s="237" t="s">
        <v>88</v>
      </c>
      <c r="AV424" s="13" t="s">
        <v>88</v>
      </c>
      <c r="AW424" s="13" t="s">
        <v>38</v>
      </c>
      <c r="AX424" s="13" t="s">
        <v>82</v>
      </c>
      <c r="AY424" s="237" t="s">
        <v>129</v>
      </c>
    </row>
    <row r="425" s="13" customFormat="1">
      <c r="A425" s="13"/>
      <c r="B425" s="226"/>
      <c r="C425" s="227"/>
      <c r="D425" s="228" t="s">
        <v>137</v>
      </c>
      <c r="E425" s="229" t="s">
        <v>1</v>
      </c>
      <c r="F425" s="230" t="s">
        <v>484</v>
      </c>
      <c r="G425" s="227"/>
      <c r="H425" s="231">
        <v>3.927</v>
      </c>
      <c r="I425" s="232"/>
      <c r="J425" s="227"/>
      <c r="K425" s="227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137</v>
      </c>
      <c r="AU425" s="237" t="s">
        <v>88</v>
      </c>
      <c r="AV425" s="13" t="s">
        <v>88</v>
      </c>
      <c r="AW425" s="13" t="s">
        <v>38</v>
      </c>
      <c r="AX425" s="13" t="s">
        <v>82</v>
      </c>
      <c r="AY425" s="237" t="s">
        <v>129</v>
      </c>
    </row>
    <row r="426" s="13" customFormat="1">
      <c r="A426" s="13"/>
      <c r="B426" s="226"/>
      <c r="C426" s="227"/>
      <c r="D426" s="228" t="s">
        <v>137</v>
      </c>
      <c r="E426" s="229" t="s">
        <v>1</v>
      </c>
      <c r="F426" s="230" t="s">
        <v>485</v>
      </c>
      <c r="G426" s="227"/>
      <c r="H426" s="231">
        <v>7.7400000000000002</v>
      </c>
      <c r="I426" s="232"/>
      <c r="J426" s="227"/>
      <c r="K426" s="227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137</v>
      </c>
      <c r="AU426" s="237" t="s">
        <v>88</v>
      </c>
      <c r="AV426" s="13" t="s">
        <v>88</v>
      </c>
      <c r="AW426" s="13" t="s">
        <v>38</v>
      </c>
      <c r="AX426" s="13" t="s">
        <v>82</v>
      </c>
      <c r="AY426" s="237" t="s">
        <v>129</v>
      </c>
    </row>
    <row r="427" s="14" customFormat="1">
      <c r="A427" s="14"/>
      <c r="B427" s="238"/>
      <c r="C427" s="239"/>
      <c r="D427" s="228" t="s">
        <v>137</v>
      </c>
      <c r="E427" s="240" t="s">
        <v>1</v>
      </c>
      <c r="F427" s="241" t="s">
        <v>139</v>
      </c>
      <c r="G427" s="239"/>
      <c r="H427" s="242">
        <v>13.567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8" t="s">
        <v>137</v>
      </c>
      <c r="AU427" s="248" t="s">
        <v>88</v>
      </c>
      <c r="AV427" s="14" t="s">
        <v>135</v>
      </c>
      <c r="AW427" s="14" t="s">
        <v>38</v>
      </c>
      <c r="AX427" s="14" t="s">
        <v>21</v>
      </c>
      <c r="AY427" s="248" t="s">
        <v>129</v>
      </c>
    </row>
    <row r="428" s="2" customFormat="1" ht="16.5" customHeight="1">
      <c r="A428" s="38"/>
      <c r="B428" s="39"/>
      <c r="C428" s="212" t="s">
        <v>486</v>
      </c>
      <c r="D428" s="212" t="s">
        <v>131</v>
      </c>
      <c r="E428" s="213" t="s">
        <v>487</v>
      </c>
      <c r="F428" s="214" t="s">
        <v>488</v>
      </c>
      <c r="G428" s="215" t="s">
        <v>134</v>
      </c>
      <c r="H428" s="216">
        <v>13.567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47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135</v>
      </c>
      <c r="AT428" s="224" t="s">
        <v>131</v>
      </c>
      <c r="AU428" s="224" t="s">
        <v>88</v>
      </c>
      <c r="AY428" s="17" t="s">
        <v>129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21</v>
      </c>
      <c r="BK428" s="225">
        <f>ROUND(I428*H428,2)</f>
        <v>0</v>
      </c>
      <c r="BL428" s="17" t="s">
        <v>135</v>
      </c>
      <c r="BM428" s="224" t="s">
        <v>489</v>
      </c>
    </row>
    <row r="429" s="13" customFormat="1">
      <c r="A429" s="13"/>
      <c r="B429" s="226"/>
      <c r="C429" s="227"/>
      <c r="D429" s="228" t="s">
        <v>137</v>
      </c>
      <c r="E429" s="229" t="s">
        <v>1</v>
      </c>
      <c r="F429" s="230" t="s">
        <v>483</v>
      </c>
      <c r="G429" s="227"/>
      <c r="H429" s="231">
        <v>1.8999999999999999</v>
      </c>
      <c r="I429" s="232"/>
      <c r="J429" s="227"/>
      <c r="K429" s="227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137</v>
      </c>
      <c r="AU429" s="237" t="s">
        <v>88</v>
      </c>
      <c r="AV429" s="13" t="s">
        <v>88</v>
      </c>
      <c r="AW429" s="13" t="s">
        <v>38</v>
      </c>
      <c r="AX429" s="13" t="s">
        <v>82</v>
      </c>
      <c r="AY429" s="237" t="s">
        <v>129</v>
      </c>
    </row>
    <row r="430" s="13" customFormat="1">
      <c r="A430" s="13"/>
      <c r="B430" s="226"/>
      <c r="C430" s="227"/>
      <c r="D430" s="228" t="s">
        <v>137</v>
      </c>
      <c r="E430" s="229" t="s">
        <v>1</v>
      </c>
      <c r="F430" s="230" t="s">
        <v>484</v>
      </c>
      <c r="G430" s="227"/>
      <c r="H430" s="231">
        <v>3.927</v>
      </c>
      <c r="I430" s="232"/>
      <c r="J430" s="227"/>
      <c r="K430" s="227"/>
      <c r="L430" s="233"/>
      <c r="M430" s="234"/>
      <c r="N430" s="235"/>
      <c r="O430" s="235"/>
      <c r="P430" s="235"/>
      <c r="Q430" s="235"/>
      <c r="R430" s="235"/>
      <c r="S430" s="235"/>
      <c r="T430" s="23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7" t="s">
        <v>137</v>
      </c>
      <c r="AU430" s="237" t="s">
        <v>88</v>
      </c>
      <c r="AV430" s="13" t="s">
        <v>88</v>
      </c>
      <c r="AW430" s="13" t="s">
        <v>38</v>
      </c>
      <c r="AX430" s="13" t="s">
        <v>82</v>
      </c>
      <c r="AY430" s="237" t="s">
        <v>129</v>
      </c>
    </row>
    <row r="431" s="13" customFormat="1">
      <c r="A431" s="13"/>
      <c r="B431" s="226"/>
      <c r="C431" s="227"/>
      <c r="D431" s="228" t="s">
        <v>137</v>
      </c>
      <c r="E431" s="229" t="s">
        <v>1</v>
      </c>
      <c r="F431" s="230" t="s">
        <v>485</v>
      </c>
      <c r="G431" s="227"/>
      <c r="H431" s="231">
        <v>7.7400000000000002</v>
      </c>
      <c r="I431" s="232"/>
      <c r="J431" s="227"/>
      <c r="K431" s="227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137</v>
      </c>
      <c r="AU431" s="237" t="s">
        <v>88</v>
      </c>
      <c r="AV431" s="13" t="s">
        <v>88</v>
      </c>
      <c r="AW431" s="13" t="s">
        <v>38</v>
      </c>
      <c r="AX431" s="13" t="s">
        <v>82</v>
      </c>
      <c r="AY431" s="237" t="s">
        <v>129</v>
      </c>
    </row>
    <row r="432" s="14" customFormat="1">
      <c r="A432" s="14"/>
      <c r="B432" s="238"/>
      <c r="C432" s="239"/>
      <c r="D432" s="228" t="s">
        <v>137</v>
      </c>
      <c r="E432" s="240" t="s">
        <v>1</v>
      </c>
      <c r="F432" s="241" t="s">
        <v>139</v>
      </c>
      <c r="G432" s="239"/>
      <c r="H432" s="242">
        <v>13.567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8" t="s">
        <v>137</v>
      </c>
      <c r="AU432" s="248" t="s">
        <v>88</v>
      </c>
      <c r="AV432" s="14" t="s">
        <v>135</v>
      </c>
      <c r="AW432" s="14" t="s">
        <v>38</v>
      </c>
      <c r="AX432" s="14" t="s">
        <v>21</v>
      </c>
      <c r="AY432" s="248" t="s">
        <v>129</v>
      </c>
    </row>
    <row r="433" s="2" customFormat="1" ht="16.5" customHeight="1">
      <c r="A433" s="38"/>
      <c r="B433" s="39"/>
      <c r="C433" s="212" t="s">
        <v>490</v>
      </c>
      <c r="D433" s="212" t="s">
        <v>131</v>
      </c>
      <c r="E433" s="213" t="s">
        <v>491</v>
      </c>
      <c r="F433" s="214" t="s">
        <v>492</v>
      </c>
      <c r="G433" s="215" t="s">
        <v>334</v>
      </c>
      <c r="H433" s="216">
        <v>0.30199999999999999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47</v>
      </c>
      <c r="O433" s="91"/>
      <c r="P433" s="222">
        <f>O433*H433</f>
        <v>0</v>
      </c>
      <c r="Q433" s="222">
        <v>1.0530600000000001</v>
      </c>
      <c r="R433" s="222">
        <f>Q433*H433</f>
        <v>0.31802412000000002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135</v>
      </c>
      <c r="AT433" s="224" t="s">
        <v>131</v>
      </c>
      <c r="AU433" s="224" t="s">
        <v>88</v>
      </c>
      <c r="AY433" s="17" t="s">
        <v>129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21</v>
      </c>
      <c r="BK433" s="225">
        <f>ROUND(I433*H433,2)</f>
        <v>0</v>
      </c>
      <c r="BL433" s="17" t="s">
        <v>135</v>
      </c>
      <c r="BM433" s="224" t="s">
        <v>493</v>
      </c>
    </row>
    <row r="434" s="13" customFormat="1">
      <c r="A434" s="13"/>
      <c r="B434" s="226"/>
      <c r="C434" s="227"/>
      <c r="D434" s="228" t="s">
        <v>137</v>
      </c>
      <c r="E434" s="229" t="s">
        <v>1</v>
      </c>
      <c r="F434" s="230" t="s">
        <v>494</v>
      </c>
      <c r="G434" s="227"/>
      <c r="H434" s="231">
        <v>0.0050000000000000001</v>
      </c>
      <c r="I434" s="232"/>
      <c r="J434" s="227"/>
      <c r="K434" s="227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137</v>
      </c>
      <c r="AU434" s="237" t="s">
        <v>88</v>
      </c>
      <c r="AV434" s="13" t="s">
        <v>88</v>
      </c>
      <c r="AW434" s="13" t="s">
        <v>38</v>
      </c>
      <c r="AX434" s="13" t="s">
        <v>82</v>
      </c>
      <c r="AY434" s="237" t="s">
        <v>129</v>
      </c>
    </row>
    <row r="435" s="13" customFormat="1">
      <c r="A435" s="13"/>
      <c r="B435" s="226"/>
      <c r="C435" s="227"/>
      <c r="D435" s="228" t="s">
        <v>137</v>
      </c>
      <c r="E435" s="229" t="s">
        <v>1</v>
      </c>
      <c r="F435" s="230" t="s">
        <v>495</v>
      </c>
      <c r="G435" s="227"/>
      <c r="H435" s="231">
        <v>0.041000000000000002</v>
      </c>
      <c r="I435" s="232"/>
      <c r="J435" s="227"/>
      <c r="K435" s="227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137</v>
      </c>
      <c r="AU435" s="237" t="s">
        <v>88</v>
      </c>
      <c r="AV435" s="13" t="s">
        <v>88</v>
      </c>
      <c r="AW435" s="13" t="s">
        <v>38</v>
      </c>
      <c r="AX435" s="13" t="s">
        <v>82</v>
      </c>
      <c r="AY435" s="237" t="s">
        <v>129</v>
      </c>
    </row>
    <row r="436" s="13" customFormat="1">
      <c r="A436" s="13"/>
      <c r="B436" s="226"/>
      <c r="C436" s="227"/>
      <c r="D436" s="228" t="s">
        <v>137</v>
      </c>
      <c r="E436" s="229" t="s">
        <v>1</v>
      </c>
      <c r="F436" s="230" t="s">
        <v>496</v>
      </c>
      <c r="G436" s="227"/>
      <c r="H436" s="231">
        <v>0.25600000000000001</v>
      </c>
      <c r="I436" s="232"/>
      <c r="J436" s="227"/>
      <c r="K436" s="227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137</v>
      </c>
      <c r="AU436" s="237" t="s">
        <v>88</v>
      </c>
      <c r="AV436" s="13" t="s">
        <v>88</v>
      </c>
      <c r="AW436" s="13" t="s">
        <v>38</v>
      </c>
      <c r="AX436" s="13" t="s">
        <v>82</v>
      </c>
      <c r="AY436" s="237" t="s">
        <v>129</v>
      </c>
    </row>
    <row r="437" s="14" customFormat="1">
      <c r="A437" s="14"/>
      <c r="B437" s="238"/>
      <c r="C437" s="239"/>
      <c r="D437" s="228" t="s">
        <v>137</v>
      </c>
      <c r="E437" s="240" t="s">
        <v>1</v>
      </c>
      <c r="F437" s="241" t="s">
        <v>139</v>
      </c>
      <c r="G437" s="239"/>
      <c r="H437" s="242">
        <v>0.30199999999999999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8" t="s">
        <v>137</v>
      </c>
      <c r="AU437" s="248" t="s">
        <v>88</v>
      </c>
      <c r="AV437" s="14" t="s">
        <v>135</v>
      </c>
      <c r="AW437" s="14" t="s">
        <v>38</v>
      </c>
      <c r="AX437" s="14" t="s">
        <v>21</v>
      </c>
      <c r="AY437" s="248" t="s">
        <v>129</v>
      </c>
    </row>
    <row r="438" s="2" customFormat="1" ht="24.15" customHeight="1">
      <c r="A438" s="38"/>
      <c r="B438" s="39"/>
      <c r="C438" s="212" t="s">
        <v>497</v>
      </c>
      <c r="D438" s="212" t="s">
        <v>131</v>
      </c>
      <c r="E438" s="213" t="s">
        <v>498</v>
      </c>
      <c r="F438" s="214" t="s">
        <v>499</v>
      </c>
      <c r="G438" s="215" t="s">
        <v>158</v>
      </c>
      <c r="H438" s="216">
        <v>5.6070000000000002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47</v>
      </c>
      <c r="O438" s="91"/>
      <c r="P438" s="222">
        <f>O438*H438</f>
        <v>0</v>
      </c>
      <c r="Q438" s="222">
        <v>2.45329</v>
      </c>
      <c r="R438" s="222">
        <f>Q438*H438</f>
        <v>13.755597030000001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135</v>
      </c>
      <c r="AT438" s="224" t="s">
        <v>131</v>
      </c>
      <c r="AU438" s="224" t="s">
        <v>88</v>
      </c>
      <c r="AY438" s="17" t="s">
        <v>129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21</v>
      </c>
      <c r="BK438" s="225">
        <f>ROUND(I438*H438,2)</f>
        <v>0</v>
      </c>
      <c r="BL438" s="17" t="s">
        <v>135</v>
      </c>
      <c r="BM438" s="224" t="s">
        <v>500</v>
      </c>
    </row>
    <row r="439" s="13" customFormat="1">
      <c r="A439" s="13"/>
      <c r="B439" s="226"/>
      <c r="C439" s="227"/>
      <c r="D439" s="228" t="s">
        <v>137</v>
      </c>
      <c r="E439" s="229" t="s">
        <v>1</v>
      </c>
      <c r="F439" s="230" t="s">
        <v>501</v>
      </c>
      <c r="G439" s="227"/>
      <c r="H439" s="231">
        <v>5.6070000000000002</v>
      </c>
      <c r="I439" s="232"/>
      <c r="J439" s="227"/>
      <c r="K439" s="227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137</v>
      </c>
      <c r="AU439" s="237" t="s">
        <v>88</v>
      </c>
      <c r="AV439" s="13" t="s">
        <v>88</v>
      </c>
      <c r="AW439" s="13" t="s">
        <v>38</v>
      </c>
      <c r="AX439" s="13" t="s">
        <v>82</v>
      </c>
      <c r="AY439" s="237" t="s">
        <v>129</v>
      </c>
    </row>
    <row r="440" s="14" customFormat="1">
      <c r="A440" s="14"/>
      <c r="B440" s="238"/>
      <c r="C440" s="239"/>
      <c r="D440" s="228" t="s">
        <v>137</v>
      </c>
      <c r="E440" s="240" t="s">
        <v>1</v>
      </c>
      <c r="F440" s="241" t="s">
        <v>139</v>
      </c>
      <c r="G440" s="239"/>
      <c r="H440" s="242">
        <v>5.6070000000000002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137</v>
      </c>
      <c r="AU440" s="248" t="s">
        <v>88</v>
      </c>
      <c r="AV440" s="14" t="s">
        <v>135</v>
      </c>
      <c r="AW440" s="14" t="s">
        <v>38</v>
      </c>
      <c r="AX440" s="14" t="s">
        <v>21</v>
      </c>
      <c r="AY440" s="248" t="s">
        <v>129</v>
      </c>
    </row>
    <row r="441" s="2" customFormat="1" ht="33" customHeight="1">
      <c r="A441" s="38"/>
      <c r="B441" s="39"/>
      <c r="C441" s="212" t="s">
        <v>502</v>
      </c>
      <c r="D441" s="212" t="s">
        <v>131</v>
      </c>
      <c r="E441" s="213" t="s">
        <v>503</v>
      </c>
      <c r="F441" s="214" t="s">
        <v>504</v>
      </c>
      <c r="G441" s="215" t="s">
        <v>134</v>
      </c>
      <c r="H441" s="216">
        <v>14.449999999999999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47</v>
      </c>
      <c r="O441" s="91"/>
      <c r="P441" s="222">
        <f>O441*H441</f>
        <v>0</v>
      </c>
      <c r="Q441" s="222">
        <v>0.55291000000000001</v>
      </c>
      <c r="R441" s="222">
        <f>Q441*H441</f>
        <v>7.9895494999999999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135</v>
      </c>
      <c r="AT441" s="224" t="s">
        <v>131</v>
      </c>
      <c r="AU441" s="224" t="s">
        <v>88</v>
      </c>
      <c r="AY441" s="17" t="s">
        <v>129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21</v>
      </c>
      <c r="BK441" s="225">
        <f>ROUND(I441*H441,2)</f>
        <v>0</v>
      </c>
      <c r="BL441" s="17" t="s">
        <v>135</v>
      </c>
      <c r="BM441" s="224" t="s">
        <v>505</v>
      </c>
    </row>
    <row r="442" s="13" customFormat="1">
      <c r="A442" s="13"/>
      <c r="B442" s="226"/>
      <c r="C442" s="227"/>
      <c r="D442" s="228" t="s">
        <v>137</v>
      </c>
      <c r="E442" s="229" t="s">
        <v>1</v>
      </c>
      <c r="F442" s="230" t="s">
        <v>506</v>
      </c>
      <c r="G442" s="227"/>
      <c r="H442" s="231">
        <v>14.449999999999999</v>
      </c>
      <c r="I442" s="232"/>
      <c r="J442" s="227"/>
      <c r="K442" s="227"/>
      <c r="L442" s="233"/>
      <c r="M442" s="234"/>
      <c r="N442" s="235"/>
      <c r="O442" s="235"/>
      <c r="P442" s="235"/>
      <c r="Q442" s="235"/>
      <c r="R442" s="235"/>
      <c r="S442" s="235"/>
      <c r="T442" s="23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7" t="s">
        <v>137</v>
      </c>
      <c r="AU442" s="237" t="s">
        <v>88</v>
      </c>
      <c r="AV442" s="13" t="s">
        <v>88</v>
      </c>
      <c r="AW442" s="13" t="s">
        <v>38</v>
      </c>
      <c r="AX442" s="13" t="s">
        <v>82</v>
      </c>
      <c r="AY442" s="237" t="s">
        <v>129</v>
      </c>
    </row>
    <row r="443" s="14" customFormat="1">
      <c r="A443" s="14"/>
      <c r="B443" s="238"/>
      <c r="C443" s="239"/>
      <c r="D443" s="228" t="s">
        <v>137</v>
      </c>
      <c r="E443" s="240" t="s">
        <v>1</v>
      </c>
      <c r="F443" s="241" t="s">
        <v>139</v>
      </c>
      <c r="G443" s="239"/>
      <c r="H443" s="242">
        <v>14.449999999999999</v>
      </c>
      <c r="I443" s="243"/>
      <c r="J443" s="239"/>
      <c r="K443" s="239"/>
      <c r="L443" s="244"/>
      <c r="M443" s="245"/>
      <c r="N443" s="246"/>
      <c r="O443" s="246"/>
      <c r="P443" s="246"/>
      <c r="Q443" s="246"/>
      <c r="R443" s="246"/>
      <c r="S443" s="246"/>
      <c r="T443" s="24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8" t="s">
        <v>137</v>
      </c>
      <c r="AU443" s="248" t="s">
        <v>88</v>
      </c>
      <c r="AV443" s="14" t="s">
        <v>135</v>
      </c>
      <c r="AW443" s="14" t="s">
        <v>38</v>
      </c>
      <c r="AX443" s="14" t="s">
        <v>21</v>
      </c>
      <c r="AY443" s="248" t="s">
        <v>129</v>
      </c>
    </row>
    <row r="444" s="2" customFormat="1" ht="24.15" customHeight="1">
      <c r="A444" s="38"/>
      <c r="B444" s="39"/>
      <c r="C444" s="212" t="s">
        <v>507</v>
      </c>
      <c r="D444" s="212" t="s">
        <v>131</v>
      </c>
      <c r="E444" s="213" t="s">
        <v>508</v>
      </c>
      <c r="F444" s="214" t="s">
        <v>509</v>
      </c>
      <c r="G444" s="215" t="s">
        <v>334</v>
      </c>
      <c r="H444" s="216">
        <v>0.157</v>
      </c>
      <c r="I444" s="217"/>
      <c r="J444" s="218">
        <f>ROUND(I444*H444,2)</f>
        <v>0</v>
      </c>
      <c r="K444" s="219"/>
      <c r="L444" s="44"/>
      <c r="M444" s="220" t="s">
        <v>1</v>
      </c>
      <c r="N444" s="221" t="s">
        <v>47</v>
      </c>
      <c r="O444" s="91"/>
      <c r="P444" s="222">
        <f>O444*H444</f>
        <v>0</v>
      </c>
      <c r="Q444" s="222">
        <v>1.05871</v>
      </c>
      <c r="R444" s="222">
        <f>Q444*H444</f>
        <v>0.16621747000000001</v>
      </c>
      <c r="S444" s="222">
        <v>0</v>
      </c>
      <c r="T444" s="223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135</v>
      </c>
      <c r="AT444" s="224" t="s">
        <v>131</v>
      </c>
      <c r="AU444" s="224" t="s">
        <v>88</v>
      </c>
      <c r="AY444" s="17" t="s">
        <v>129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21</v>
      </c>
      <c r="BK444" s="225">
        <f>ROUND(I444*H444,2)</f>
        <v>0</v>
      </c>
      <c r="BL444" s="17" t="s">
        <v>135</v>
      </c>
      <c r="BM444" s="224" t="s">
        <v>510</v>
      </c>
    </row>
    <row r="445" s="13" customFormat="1">
      <c r="A445" s="13"/>
      <c r="B445" s="226"/>
      <c r="C445" s="227"/>
      <c r="D445" s="228" t="s">
        <v>137</v>
      </c>
      <c r="E445" s="229" t="s">
        <v>1</v>
      </c>
      <c r="F445" s="230" t="s">
        <v>511</v>
      </c>
      <c r="G445" s="227"/>
      <c r="H445" s="231">
        <v>0.157</v>
      </c>
      <c r="I445" s="232"/>
      <c r="J445" s="227"/>
      <c r="K445" s="227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137</v>
      </c>
      <c r="AU445" s="237" t="s">
        <v>88</v>
      </c>
      <c r="AV445" s="13" t="s">
        <v>88</v>
      </c>
      <c r="AW445" s="13" t="s">
        <v>38</v>
      </c>
      <c r="AX445" s="13" t="s">
        <v>82</v>
      </c>
      <c r="AY445" s="237" t="s">
        <v>129</v>
      </c>
    </row>
    <row r="446" s="14" customFormat="1">
      <c r="A446" s="14"/>
      <c r="B446" s="238"/>
      <c r="C446" s="239"/>
      <c r="D446" s="228" t="s">
        <v>137</v>
      </c>
      <c r="E446" s="240" t="s">
        <v>1</v>
      </c>
      <c r="F446" s="241" t="s">
        <v>139</v>
      </c>
      <c r="G446" s="239"/>
      <c r="H446" s="242">
        <v>0.157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137</v>
      </c>
      <c r="AU446" s="248" t="s">
        <v>88</v>
      </c>
      <c r="AV446" s="14" t="s">
        <v>135</v>
      </c>
      <c r="AW446" s="14" t="s">
        <v>38</v>
      </c>
      <c r="AX446" s="14" t="s">
        <v>21</v>
      </c>
      <c r="AY446" s="248" t="s">
        <v>129</v>
      </c>
    </row>
    <row r="447" s="12" customFormat="1" ht="22.8" customHeight="1">
      <c r="A447" s="12"/>
      <c r="B447" s="196"/>
      <c r="C447" s="197"/>
      <c r="D447" s="198" t="s">
        <v>81</v>
      </c>
      <c r="E447" s="210" t="s">
        <v>512</v>
      </c>
      <c r="F447" s="210" t="s">
        <v>513</v>
      </c>
      <c r="G447" s="197"/>
      <c r="H447" s="197"/>
      <c r="I447" s="200"/>
      <c r="J447" s="211">
        <f>BK447</f>
        <v>0</v>
      </c>
      <c r="K447" s="197"/>
      <c r="L447" s="202"/>
      <c r="M447" s="203"/>
      <c r="N447" s="204"/>
      <c r="O447" s="204"/>
      <c r="P447" s="205">
        <f>SUM(P448:P508)</f>
        <v>0</v>
      </c>
      <c r="Q447" s="204"/>
      <c r="R447" s="205">
        <f>SUM(R448:R508)</f>
        <v>286.93286013000005</v>
      </c>
      <c r="S447" s="204"/>
      <c r="T447" s="206">
        <f>SUM(T448:T508)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7" t="s">
        <v>21</v>
      </c>
      <c r="AT447" s="208" t="s">
        <v>81</v>
      </c>
      <c r="AU447" s="208" t="s">
        <v>21</v>
      </c>
      <c r="AY447" s="207" t="s">
        <v>129</v>
      </c>
      <c r="BK447" s="209">
        <f>SUM(BK448:BK508)</f>
        <v>0</v>
      </c>
    </row>
    <row r="448" s="2" customFormat="1" ht="16.5" customHeight="1">
      <c r="A448" s="38"/>
      <c r="B448" s="39"/>
      <c r="C448" s="212" t="s">
        <v>514</v>
      </c>
      <c r="D448" s="212" t="s">
        <v>131</v>
      </c>
      <c r="E448" s="213" t="s">
        <v>515</v>
      </c>
      <c r="F448" s="214" t="s">
        <v>516</v>
      </c>
      <c r="G448" s="215" t="s">
        <v>158</v>
      </c>
      <c r="H448" s="216">
        <v>11.738</v>
      </c>
      <c r="I448" s="217"/>
      <c r="J448" s="218">
        <f>ROUND(I448*H448,2)</f>
        <v>0</v>
      </c>
      <c r="K448" s="219"/>
      <c r="L448" s="44"/>
      <c r="M448" s="220" t="s">
        <v>1</v>
      </c>
      <c r="N448" s="221" t="s">
        <v>47</v>
      </c>
      <c r="O448" s="91"/>
      <c r="P448" s="222">
        <f>O448*H448</f>
        <v>0</v>
      </c>
      <c r="Q448" s="222">
        <v>1.1366400000000001</v>
      </c>
      <c r="R448" s="222">
        <f>Q448*H448</f>
        <v>13.341880320000001</v>
      </c>
      <c r="S448" s="222">
        <v>0</v>
      </c>
      <c r="T448" s="223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4" t="s">
        <v>135</v>
      </c>
      <c r="AT448" s="224" t="s">
        <v>131</v>
      </c>
      <c r="AU448" s="224" t="s">
        <v>88</v>
      </c>
      <c r="AY448" s="17" t="s">
        <v>129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7" t="s">
        <v>21</v>
      </c>
      <c r="BK448" s="225">
        <f>ROUND(I448*H448,2)</f>
        <v>0</v>
      </c>
      <c r="BL448" s="17" t="s">
        <v>135</v>
      </c>
      <c r="BM448" s="224" t="s">
        <v>517</v>
      </c>
    </row>
    <row r="449" s="13" customFormat="1">
      <c r="A449" s="13"/>
      <c r="B449" s="226"/>
      <c r="C449" s="227"/>
      <c r="D449" s="228" t="s">
        <v>137</v>
      </c>
      <c r="E449" s="229" t="s">
        <v>1</v>
      </c>
      <c r="F449" s="230" t="s">
        <v>518</v>
      </c>
      <c r="G449" s="227"/>
      <c r="H449" s="231">
        <v>11.738</v>
      </c>
      <c r="I449" s="232"/>
      <c r="J449" s="227"/>
      <c r="K449" s="227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137</v>
      </c>
      <c r="AU449" s="237" t="s">
        <v>88</v>
      </c>
      <c r="AV449" s="13" t="s">
        <v>88</v>
      </c>
      <c r="AW449" s="13" t="s">
        <v>38</v>
      </c>
      <c r="AX449" s="13" t="s">
        <v>82</v>
      </c>
      <c r="AY449" s="237" t="s">
        <v>129</v>
      </c>
    </row>
    <row r="450" s="14" customFormat="1">
      <c r="A450" s="14"/>
      <c r="B450" s="238"/>
      <c r="C450" s="239"/>
      <c r="D450" s="228" t="s">
        <v>137</v>
      </c>
      <c r="E450" s="240" t="s">
        <v>1</v>
      </c>
      <c r="F450" s="241" t="s">
        <v>139</v>
      </c>
      <c r="G450" s="239"/>
      <c r="H450" s="242">
        <v>11.738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8" t="s">
        <v>137</v>
      </c>
      <c r="AU450" s="248" t="s">
        <v>88</v>
      </c>
      <c r="AV450" s="14" t="s">
        <v>135</v>
      </c>
      <c r="AW450" s="14" t="s">
        <v>38</v>
      </c>
      <c r="AX450" s="14" t="s">
        <v>21</v>
      </c>
      <c r="AY450" s="248" t="s">
        <v>129</v>
      </c>
    </row>
    <row r="451" s="2" customFormat="1" ht="24.15" customHeight="1">
      <c r="A451" s="38"/>
      <c r="B451" s="39"/>
      <c r="C451" s="212" t="s">
        <v>519</v>
      </c>
      <c r="D451" s="212" t="s">
        <v>131</v>
      </c>
      <c r="E451" s="213" t="s">
        <v>520</v>
      </c>
      <c r="F451" s="214" t="s">
        <v>521</v>
      </c>
      <c r="G451" s="215" t="s">
        <v>158</v>
      </c>
      <c r="H451" s="216">
        <v>11.738</v>
      </c>
      <c r="I451" s="217"/>
      <c r="J451" s="218">
        <f>ROUND(I451*H451,2)</f>
        <v>0</v>
      </c>
      <c r="K451" s="219"/>
      <c r="L451" s="44"/>
      <c r="M451" s="220" t="s">
        <v>1</v>
      </c>
      <c r="N451" s="221" t="s">
        <v>47</v>
      </c>
      <c r="O451" s="91"/>
      <c r="P451" s="222">
        <f>O451*H451</f>
        <v>0</v>
      </c>
      <c r="Q451" s="222">
        <v>2.45329</v>
      </c>
      <c r="R451" s="222">
        <f>Q451*H451</f>
        <v>28.79671802</v>
      </c>
      <c r="S451" s="222">
        <v>0</v>
      </c>
      <c r="T451" s="223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4" t="s">
        <v>135</v>
      </c>
      <c r="AT451" s="224" t="s">
        <v>131</v>
      </c>
      <c r="AU451" s="224" t="s">
        <v>88</v>
      </c>
      <c r="AY451" s="17" t="s">
        <v>129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7" t="s">
        <v>21</v>
      </c>
      <c r="BK451" s="225">
        <f>ROUND(I451*H451,2)</f>
        <v>0</v>
      </c>
      <c r="BL451" s="17" t="s">
        <v>135</v>
      </c>
      <c r="BM451" s="224" t="s">
        <v>522</v>
      </c>
    </row>
    <row r="452" s="13" customFormat="1">
      <c r="A452" s="13"/>
      <c r="B452" s="226"/>
      <c r="C452" s="227"/>
      <c r="D452" s="228" t="s">
        <v>137</v>
      </c>
      <c r="E452" s="229" t="s">
        <v>1</v>
      </c>
      <c r="F452" s="230" t="s">
        <v>518</v>
      </c>
      <c r="G452" s="227"/>
      <c r="H452" s="231">
        <v>11.738</v>
      </c>
      <c r="I452" s="232"/>
      <c r="J452" s="227"/>
      <c r="K452" s="227"/>
      <c r="L452" s="233"/>
      <c r="M452" s="234"/>
      <c r="N452" s="235"/>
      <c r="O452" s="235"/>
      <c r="P452" s="235"/>
      <c r="Q452" s="235"/>
      <c r="R452" s="235"/>
      <c r="S452" s="235"/>
      <c r="T452" s="23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7" t="s">
        <v>137</v>
      </c>
      <c r="AU452" s="237" t="s">
        <v>88</v>
      </c>
      <c r="AV452" s="13" t="s">
        <v>88</v>
      </c>
      <c r="AW452" s="13" t="s">
        <v>38</v>
      </c>
      <c r="AX452" s="13" t="s">
        <v>82</v>
      </c>
      <c r="AY452" s="237" t="s">
        <v>129</v>
      </c>
    </row>
    <row r="453" s="14" customFormat="1">
      <c r="A453" s="14"/>
      <c r="B453" s="238"/>
      <c r="C453" s="239"/>
      <c r="D453" s="228" t="s">
        <v>137</v>
      </c>
      <c r="E453" s="240" t="s">
        <v>1</v>
      </c>
      <c r="F453" s="241" t="s">
        <v>139</v>
      </c>
      <c r="G453" s="239"/>
      <c r="H453" s="242">
        <v>11.738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8" t="s">
        <v>137</v>
      </c>
      <c r="AU453" s="248" t="s">
        <v>88</v>
      </c>
      <c r="AV453" s="14" t="s">
        <v>135</v>
      </c>
      <c r="AW453" s="14" t="s">
        <v>38</v>
      </c>
      <c r="AX453" s="14" t="s">
        <v>21</v>
      </c>
      <c r="AY453" s="248" t="s">
        <v>129</v>
      </c>
    </row>
    <row r="454" s="2" customFormat="1" ht="16.5" customHeight="1">
      <c r="A454" s="38"/>
      <c r="B454" s="39"/>
      <c r="C454" s="212" t="s">
        <v>523</v>
      </c>
      <c r="D454" s="212" t="s">
        <v>131</v>
      </c>
      <c r="E454" s="213" t="s">
        <v>524</v>
      </c>
      <c r="F454" s="214" t="s">
        <v>525</v>
      </c>
      <c r="G454" s="215" t="s">
        <v>334</v>
      </c>
      <c r="H454" s="216">
        <v>0.50900000000000001</v>
      </c>
      <c r="I454" s="217"/>
      <c r="J454" s="218">
        <f>ROUND(I454*H454,2)</f>
        <v>0</v>
      </c>
      <c r="K454" s="219"/>
      <c r="L454" s="44"/>
      <c r="M454" s="220" t="s">
        <v>1</v>
      </c>
      <c r="N454" s="221" t="s">
        <v>47</v>
      </c>
      <c r="O454" s="91"/>
      <c r="P454" s="222">
        <f>O454*H454</f>
        <v>0</v>
      </c>
      <c r="Q454" s="222">
        <v>1.04881</v>
      </c>
      <c r="R454" s="222">
        <f>Q454*H454</f>
        <v>0.53384429</v>
      </c>
      <c r="S454" s="222">
        <v>0</v>
      </c>
      <c r="T454" s="223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4" t="s">
        <v>135</v>
      </c>
      <c r="AT454" s="224" t="s">
        <v>131</v>
      </c>
      <c r="AU454" s="224" t="s">
        <v>88</v>
      </c>
      <c r="AY454" s="17" t="s">
        <v>129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7" t="s">
        <v>21</v>
      </c>
      <c r="BK454" s="225">
        <f>ROUND(I454*H454,2)</f>
        <v>0</v>
      </c>
      <c r="BL454" s="17" t="s">
        <v>135</v>
      </c>
      <c r="BM454" s="224" t="s">
        <v>526</v>
      </c>
    </row>
    <row r="455" s="13" customFormat="1">
      <c r="A455" s="13"/>
      <c r="B455" s="226"/>
      <c r="C455" s="227"/>
      <c r="D455" s="228" t="s">
        <v>137</v>
      </c>
      <c r="E455" s="229" t="s">
        <v>1</v>
      </c>
      <c r="F455" s="230" t="s">
        <v>527</v>
      </c>
      <c r="G455" s="227"/>
      <c r="H455" s="231">
        <v>0.50900000000000001</v>
      </c>
      <c r="I455" s="232"/>
      <c r="J455" s="227"/>
      <c r="K455" s="227"/>
      <c r="L455" s="233"/>
      <c r="M455" s="234"/>
      <c r="N455" s="235"/>
      <c r="O455" s="235"/>
      <c r="P455" s="235"/>
      <c r="Q455" s="235"/>
      <c r="R455" s="235"/>
      <c r="S455" s="235"/>
      <c r="T455" s="23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7" t="s">
        <v>137</v>
      </c>
      <c r="AU455" s="237" t="s">
        <v>88</v>
      </c>
      <c r="AV455" s="13" t="s">
        <v>88</v>
      </c>
      <c r="AW455" s="13" t="s">
        <v>38</v>
      </c>
      <c r="AX455" s="13" t="s">
        <v>82</v>
      </c>
      <c r="AY455" s="237" t="s">
        <v>129</v>
      </c>
    </row>
    <row r="456" s="14" customFormat="1">
      <c r="A456" s="14"/>
      <c r="B456" s="238"/>
      <c r="C456" s="239"/>
      <c r="D456" s="228" t="s">
        <v>137</v>
      </c>
      <c r="E456" s="240" t="s">
        <v>1</v>
      </c>
      <c r="F456" s="241" t="s">
        <v>139</v>
      </c>
      <c r="G456" s="239"/>
      <c r="H456" s="242">
        <v>0.50900000000000001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137</v>
      </c>
      <c r="AU456" s="248" t="s">
        <v>88</v>
      </c>
      <c r="AV456" s="14" t="s">
        <v>135</v>
      </c>
      <c r="AW456" s="14" t="s">
        <v>38</v>
      </c>
      <c r="AX456" s="14" t="s">
        <v>21</v>
      </c>
      <c r="AY456" s="248" t="s">
        <v>129</v>
      </c>
    </row>
    <row r="457" s="2" customFormat="1" ht="16.5" customHeight="1">
      <c r="A457" s="38"/>
      <c r="B457" s="39"/>
      <c r="C457" s="212" t="s">
        <v>528</v>
      </c>
      <c r="D457" s="212" t="s">
        <v>131</v>
      </c>
      <c r="E457" s="213" t="s">
        <v>529</v>
      </c>
      <c r="F457" s="214" t="s">
        <v>530</v>
      </c>
      <c r="G457" s="215" t="s">
        <v>158</v>
      </c>
      <c r="H457" s="216">
        <v>0.17499999999999999</v>
      </c>
      <c r="I457" s="217"/>
      <c r="J457" s="218">
        <f>ROUND(I457*H457,2)</f>
        <v>0</v>
      </c>
      <c r="K457" s="219"/>
      <c r="L457" s="44"/>
      <c r="M457" s="220" t="s">
        <v>1</v>
      </c>
      <c r="N457" s="221" t="s">
        <v>47</v>
      </c>
      <c r="O457" s="91"/>
      <c r="P457" s="222">
        <f>O457*H457</f>
        <v>0</v>
      </c>
      <c r="Q457" s="222">
        <v>2.4533</v>
      </c>
      <c r="R457" s="222">
        <f>Q457*H457</f>
        <v>0.42932749999999997</v>
      </c>
      <c r="S457" s="222">
        <v>0</v>
      </c>
      <c r="T457" s="223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4" t="s">
        <v>135</v>
      </c>
      <c r="AT457" s="224" t="s">
        <v>131</v>
      </c>
      <c r="AU457" s="224" t="s">
        <v>88</v>
      </c>
      <c r="AY457" s="17" t="s">
        <v>129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7" t="s">
        <v>21</v>
      </c>
      <c r="BK457" s="225">
        <f>ROUND(I457*H457,2)</f>
        <v>0</v>
      </c>
      <c r="BL457" s="17" t="s">
        <v>135</v>
      </c>
      <c r="BM457" s="224" t="s">
        <v>531</v>
      </c>
    </row>
    <row r="458" s="13" customFormat="1">
      <c r="A458" s="13"/>
      <c r="B458" s="226"/>
      <c r="C458" s="227"/>
      <c r="D458" s="228" t="s">
        <v>137</v>
      </c>
      <c r="E458" s="229" t="s">
        <v>1</v>
      </c>
      <c r="F458" s="230" t="s">
        <v>532</v>
      </c>
      <c r="G458" s="227"/>
      <c r="H458" s="231">
        <v>0.17499999999999999</v>
      </c>
      <c r="I458" s="232"/>
      <c r="J458" s="227"/>
      <c r="K458" s="227"/>
      <c r="L458" s="233"/>
      <c r="M458" s="234"/>
      <c r="N458" s="235"/>
      <c r="O458" s="235"/>
      <c r="P458" s="235"/>
      <c r="Q458" s="235"/>
      <c r="R458" s="235"/>
      <c r="S458" s="235"/>
      <c r="T458" s="23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7" t="s">
        <v>137</v>
      </c>
      <c r="AU458" s="237" t="s">
        <v>88</v>
      </c>
      <c r="AV458" s="13" t="s">
        <v>88</v>
      </c>
      <c r="AW458" s="13" t="s">
        <v>38</v>
      </c>
      <c r="AX458" s="13" t="s">
        <v>82</v>
      </c>
      <c r="AY458" s="237" t="s">
        <v>129</v>
      </c>
    </row>
    <row r="459" s="14" customFormat="1">
      <c r="A459" s="14"/>
      <c r="B459" s="238"/>
      <c r="C459" s="239"/>
      <c r="D459" s="228" t="s">
        <v>137</v>
      </c>
      <c r="E459" s="240" t="s">
        <v>1</v>
      </c>
      <c r="F459" s="241" t="s">
        <v>139</v>
      </c>
      <c r="G459" s="239"/>
      <c r="H459" s="242">
        <v>0.17499999999999999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8" t="s">
        <v>137</v>
      </c>
      <c r="AU459" s="248" t="s">
        <v>88</v>
      </c>
      <c r="AV459" s="14" t="s">
        <v>135</v>
      </c>
      <c r="AW459" s="14" t="s">
        <v>38</v>
      </c>
      <c r="AX459" s="14" t="s">
        <v>21</v>
      </c>
      <c r="AY459" s="248" t="s">
        <v>129</v>
      </c>
    </row>
    <row r="460" s="2" customFormat="1" ht="24.15" customHeight="1">
      <c r="A460" s="38"/>
      <c r="B460" s="39"/>
      <c r="C460" s="212" t="s">
        <v>533</v>
      </c>
      <c r="D460" s="212" t="s">
        <v>131</v>
      </c>
      <c r="E460" s="213" t="s">
        <v>534</v>
      </c>
      <c r="F460" s="214" t="s">
        <v>535</v>
      </c>
      <c r="G460" s="215" t="s">
        <v>264</v>
      </c>
      <c r="H460" s="216">
        <v>26</v>
      </c>
      <c r="I460" s="217"/>
      <c r="J460" s="218">
        <f>ROUND(I460*H460,2)</f>
        <v>0</v>
      </c>
      <c r="K460" s="219"/>
      <c r="L460" s="44"/>
      <c r="M460" s="220" t="s">
        <v>1</v>
      </c>
      <c r="N460" s="221" t="s">
        <v>47</v>
      </c>
      <c r="O460" s="91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4" t="s">
        <v>135</v>
      </c>
      <c r="AT460" s="224" t="s">
        <v>131</v>
      </c>
      <c r="AU460" s="224" t="s">
        <v>88</v>
      </c>
      <c r="AY460" s="17" t="s">
        <v>129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7" t="s">
        <v>21</v>
      </c>
      <c r="BK460" s="225">
        <f>ROUND(I460*H460,2)</f>
        <v>0</v>
      </c>
      <c r="BL460" s="17" t="s">
        <v>135</v>
      </c>
      <c r="BM460" s="224" t="s">
        <v>536</v>
      </c>
    </row>
    <row r="461" s="13" customFormat="1">
      <c r="A461" s="13"/>
      <c r="B461" s="226"/>
      <c r="C461" s="227"/>
      <c r="D461" s="228" t="s">
        <v>137</v>
      </c>
      <c r="E461" s="229" t="s">
        <v>1</v>
      </c>
      <c r="F461" s="230" t="s">
        <v>537</v>
      </c>
      <c r="G461" s="227"/>
      <c r="H461" s="231">
        <v>26</v>
      </c>
      <c r="I461" s="232"/>
      <c r="J461" s="227"/>
      <c r="K461" s="227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137</v>
      </c>
      <c r="AU461" s="237" t="s">
        <v>88</v>
      </c>
      <c r="AV461" s="13" t="s">
        <v>88</v>
      </c>
      <c r="AW461" s="13" t="s">
        <v>38</v>
      </c>
      <c r="AX461" s="13" t="s">
        <v>82</v>
      </c>
      <c r="AY461" s="237" t="s">
        <v>129</v>
      </c>
    </row>
    <row r="462" s="14" customFormat="1">
      <c r="A462" s="14"/>
      <c r="B462" s="238"/>
      <c r="C462" s="239"/>
      <c r="D462" s="228" t="s">
        <v>137</v>
      </c>
      <c r="E462" s="240" t="s">
        <v>1</v>
      </c>
      <c r="F462" s="241" t="s">
        <v>139</v>
      </c>
      <c r="G462" s="239"/>
      <c r="H462" s="242">
        <v>26</v>
      </c>
      <c r="I462" s="243"/>
      <c r="J462" s="239"/>
      <c r="K462" s="239"/>
      <c r="L462" s="244"/>
      <c r="M462" s="245"/>
      <c r="N462" s="246"/>
      <c r="O462" s="246"/>
      <c r="P462" s="246"/>
      <c r="Q462" s="246"/>
      <c r="R462" s="246"/>
      <c r="S462" s="246"/>
      <c r="T462" s="24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8" t="s">
        <v>137</v>
      </c>
      <c r="AU462" s="248" t="s">
        <v>88</v>
      </c>
      <c r="AV462" s="14" t="s">
        <v>135</v>
      </c>
      <c r="AW462" s="14" t="s">
        <v>38</v>
      </c>
      <c r="AX462" s="14" t="s">
        <v>21</v>
      </c>
      <c r="AY462" s="248" t="s">
        <v>129</v>
      </c>
    </row>
    <row r="463" s="2" customFormat="1" ht="16.5" customHeight="1">
      <c r="A463" s="38"/>
      <c r="B463" s="39"/>
      <c r="C463" s="259" t="s">
        <v>538</v>
      </c>
      <c r="D463" s="259" t="s">
        <v>366</v>
      </c>
      <c r="E463" s="260" t="s">
        <v>539</v>
      </c>
      <c r="F463" s="261" t="s">
        <v>540</v>
      </c>
      <c r="G463" s="262" t="s">
        <v>264</v>
      </c>
      <c r="H463" s="263">
        <v>26</v>
      </c>
      <c r="I463" s="264"/>
      <c r="J463" s="265">
        <f>ROUND(I463*H463,2)</f>
        <v>0</v>
      </c>
      <c r="K463" s="266"/>
      <c r="L463" s="267"/>
      <c r="M463" s="268" t="s">
        <v>1</v>
      </c>
      <c r="N463" s="269" t="s">
        <v>47</v>
      </c>
      <c r="O463" s="91"/>
      <c r="P463" s="222">
        <f>O463*H463</f>
        <v>0</v>
      </c>
      <c r="Q463" s="222">
        <v>0.109</v>
      </c>
      <c r="R463" s="222">
        <f>Q463*H463</f>
        <v>2.8340000000000001</v>
      </c>
      <c r="S463" s="222">
        <v>0</v>
      </c>
      <c r="T463" s="223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4" t="s">
        <v>145</v>
      </c>
      <c r="AT463" s="224" t="s">
        <v>366</v>
      </c>
      <c r="AU463" s="224" t="s">
        <v>88</v>
      </c>
      <c r="AY463" s="17" t="s">
        <v>129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7" t="s">
        <v>21</v>
      </c>
      <c r="BK463" s="225">
        <f>ROUND(I463*H463,2)</f>
        <v>0</v>
      </c>
      <c r="BL463" s="17" t="s">
        <v>135</v>
      </c>
      <c r="BM463" s="224" t="s">
        <v>541</v>
      </c>
    </row>
    <row r="464" s="2" customFormat="1" ht="37.8" customHeight="1">
      <c r="A464" s="38"/>
      <c r="B464" s="39"/>
      <c r="C464" s="212" t="s">
        <v>542</v>
      </c>
      <c r="D464" s="212" t="s">
        <v>131</v>
      </c>
      <c r="E464" s="213" t="s">
        <v>543</v>
      </c>
      <c r="F464" s="214" t="s">
        <v>544</v>
      </c>
      <c r="G464" s="215" t="s">
        <v>264</v>
      </c>
      <c r="H464" s="216">
        <v>27</v>
      </c>
      <c r="I464" s="217"/>
      <c r="J464" s="218">
        <f>ROUND(I464*H464,2)</f>
        <v>0</v>
      </c>
      <c r="K464" s="219"/>
      <c r="L464" s="44"/>
      <c r="M464" s="220" t="s">
        <v>1</v>
      </c>
      <c r="N464" s="221" t="s">
        <v>47</v>
      </c>
      <c r="O464" s="91"/>
      <c r="P464" s="222">
        <f>O464*H464</f>
        <v>0</v>
      </c>
      <c r="Q464" s="222">
        <v>0.17488999999999999</v>
      </c>
      <c r="R464" s="222">
        <f>Q464*H464</f>
        <v>4.7220300000000002</v>
      </c>
      <c r="S464" s="222">
        <v>0</v>
      </c>
      <c r="T464" s="223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4" t="s">
        <v>135</v>
      </c>
      <c r="AT464" s="224" t="s">
        <v>131</v>
      </c>
      <c r="AU464" s="224" t="s">
        <v>88</v>
      </c>
      <c r="AY464" s="17" t="s">
        <v>129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7" t="s">
        <v>21</v>
      </c>
      <c r="BK464" s="225">
        <f>ROUND(I464*H464,2)</f>
        <v>0</v>
      </c>
      <c r="BL464" s="17" t="s">
        <v>135</v>
      </c>
      <c r="BM464" s="224" t="s">
        <v>545</v>
      </c>
    </row>
    <row r="465" s="13" customFormat="1">
      <c r="A465" s="13"/>
      <c r="B465" s="226"/>
      <c r="C465" s="227"/>
      <c r="D465" s="228" t="s">
        <v>137</v>
      </c>
      <c r="E465" s="229" t="s">
        <v>1</v>
      </c>
      <c r="F465" s="230" t="s">
        <v>546</v>
      </c>
      <c r="G465" s="227"/>
      <c r="H465" s="231">
        <v>27</v>
      </c>
      <c r="I465" s="232"/>
      <c r="J465" s="227"/>
      <c r="K465" s="227"/>
      <c r="L465" s="233"/>
      <c r="M465" s="234"/>
      <c r="N465" s="235"/>
      <c r="O465" s="235"/>
      <c r="P465" s="235"/>
      <c r="Q465" s="235"/>
      <c r="R465" s="235"/>
      <c r="S465" s="235"/>
      <c r="T465" s="23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7" t="s">
        <v>137</v>
      </c>
      <c r="AU465" s="237" t="s">
        <v>88</v>
      </c>
      <c r="AV465" s="13" t="s">
        <v>88</v>
      </c>
      <c r="AW465" s="13" t="s">
        <v>38</v>
      </c>
      <c r="AX465" s="13" t="s">
        <v>82</v>
      </c>
      <c r="AY465" s="237" t="s">
        <v>129</v>
      </c>
    </row>
    <row r="466" s="14" customFormat="1">
      <c r="A466" s="14"/>
      <c r="B466" s="238"/>
      <c r="C466" s="239"/>
      <c r="D466" s="228" t="s">
        <v>137</v>
      </c>
      <c r="E466" s="240" t="s">
        <v>1</v>
      </c>
      <c r="F466" s="241" t="s">
        <v>139</v>
      </c>
      <c r="G466" s="239"/>
      <c r="H466" s="242">
        <v>27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8" t="s">
        <v>137</v>
      </c>
      <c r="AU466" s="248" t="s">
        <v>88</v>
      </c>
      <c r="AV466" s="14" t="s">
        <v>135</v>
      </c>
      <c r="AW466" s="14" t="s">
        <v>38</v>
      </c>
      <c r="AX466" s="14" t="s">
        <v>21</v>
      </c>
      <c r="AY466" s="248" t="s">
        <v>129</v>
      </c>
    </row>
    <row r="467" s="2" customFormat="1" ht="37.8" customHeight="1">
      <c r="A467" s="38"/>
      <c r="B467" s="39"/>
      <c r="C467" s="259" t="s">
        <v>547</v>
      </c>
      <c r="D467" s="259" t="s">
        <v>366</v>
      </c>
      <c r="E467" s="260" t="s">
        <v>548</v>
      </c>
      <c r="F467" s="261" t="s">
        <v>549</v>
      </c>
      <c r="G467" s="262" t="s">
        <v>264</v>
      </c>
      <c r="H467" s="263">
        <v>27</v>
      </c>
      <c r="I467" s="264"/>
      <c r="J467" s="265">
        <f>ROUND(I467*H467,2)</f>
        <v>0</v>
      </c>
      <c r="K467" s="266"/>
      <c r="L467" s="267"/>
      <c r="M467" s="268" t="s">
        <v>1</v>
      </c>
      <c r="N467" s="269" t="s">
        <v>47</v>
      </c>
      <c r="O467" s="91"/>
      <c r="P467" s="222">
        <f>O467*H467</f>
        <v>0</v>
      </c>
      <c r="Q467" s="222">
        <v>0.0035000000000000001</v>
      </c>
      <c r="R467" s="222">
        <f>Q467*H467</f>
        <v>0.094500000000000001</v>
      </c>
      <c r="S467" s="222">
        <v>0</v>
      </c>
      <c r="T467" s="223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4" t="s">
        <v>145</v>
      </c>
      <c r="AT467" s="224" t="s">
        <v>366</v>
      </c>
      <c r="AU467" s="224" t="s">
        <v>88</v>
      </c>
      <c r="AY467" s="17" t="s">
        <v>129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7" t="s">
        <v>21</v>
      </c>
      <c r="BK467" s="225">
        <f>ROUND(I467*H467,2)</f>
        <v>0</v>
      </c>
      <c r="BL467" s="17" t="s">
        <v>135</v>
      </c>
      <c r="BM467" s="224" t="s">
        <v>550</v>
      </c>
    </row>
    <row r="468" s="2" customFormat="1" ht="16.5" customHeight="1">
      <c r="A468" s="38"/>
      <c r="B468" s="39"/>
      <c r="C468" s="212" t="s">
        <v>551</v>
      </c>
      <c r="D468" s="212" t="s">
        <v>131</v>
      </c>
      <c r="E468" s="213" t="s">
        <v>552</v>
      </c>
      <c r="F468" s="214" t="s">
        <v>553</v>
      </c>
      <c r="G468" s="215" t="s">
        <v>173</v>
      </c>
      <c r="H468" s="216">
        <v>216</v>
      </c>
      <c r="I468" s="217"/>
      <c r="J468" s="218">
        <f>ROUND(I468*H468,2)</f>
        <v>0</v>
      </c>
      <c r="K468" s="219"/>
      <c r="L468" s="44"/>
      <c r="M468" s="220" t="s">
        <v>1</v>
      </c>
      <c r="N468" s="221" t="s">
        <v>47</v>
      </c>
      <c r="O468" s="91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4" t="s">
        <v>135</v>
      </c>
      <c r="AT468" s="224" t="s">
        <v>131</v>
      </c>
      <c r="AU468" s="224" t="s">
        <v>88</v>
      </c>
      <c r="AY468" s="17" t="s">
        <v>129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7" t="s">
        <v>21</v>
      </c>
      <c r="BK468" s="225">
        <f>ROUND(I468*H468,2)</f>
        <v>0</v>
      </c>
      <c r="BL468" s="17" t="s">
        <v>135</v>
      </c>
      <c r="BM468" s="224" t="s">
        <v>554</v>
      </c>
    </row>
    <row r="469" s="13" customFormat="1">
      <c r="A469" s="13"/>
      <c r="B469" s="226"/>
      <c r="C469" s="227"/>
      <c r="D469" s="228" t="s">
        <v>137</v>
      </c>
      <c r="E469" s="229" t="s">
        <v>1</v>
      </c>
      <c r="F469" s="230" t="s">
        <v>555</v>
      </c>
      <c r="G469" s="227"/>
      <c r="H469" s="231">
        <v>216</v>
      </c>
      <c r="I469" s="232"/>
      <c r="J469" s="227"/>
      <c r="K469" s="227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137</v>
      </c>
      <c r="AU469" s="237" t="s">
        <v>88</v>
      </c>
      <c r="AV469" s="13" t="s">
        <v>88</v>
      </c>
      <c r="AW469" s="13" t="s">
        <v>38</v>
      </c>
      <c r="AX469" s="13" t="s">
        <v>82</v>
      </c>
      <c r="AY469" s="237" t="s">
        <v>129</v>
      </c>
    </row>
    <row r="470" s="14" customFormat="1">
      <c r="A470" s="14"/>
      <c r="B470" s="238"/>
      <c r="C470" s="239"/>
      <c r="D470" s="228" t="s">
        <v>137</v>
      </c>
      <c r="E470" s="240" t="s">
        <v>1</v>
      </c>
      <c r="F470" s="241" t="s">
        <v>139</v>
      </c>
      <c r="G470" s="239"/>
      <c r="H470" s="242">
        <v>216</v>
      </c>
      <c r="I470" s="243"/>
      <c r="J470" s="239"/>
      <c r="K470" s="239"/>
      <c r="L470" s="244"/>
      <c r="M470" s="245"/>
      <c r="N470" s="246"/>
      <c r="O470" s="246"/>
      <c r="P470" s="246"/>
      <c r="Q470" s="246"/>
      <c r="R470" s="246"/>
      <c r="S470" s="246"/>
      <c r="T470" s="24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8" t="s">
        <v>137</v>
      </c>
      <c r="AU470" s="248" t="s">
        <v>88</v>
      </c>
      <c r="AV470" s="14" t="s">
        <v>135</v>
      </c>
      <c r="AW470" s="14" t="s">
        <v>38</v>
      </c>
      <c r="AX470" s="14" t="s">
        <v>21</v>
      </c>
      <c r="AY470" s="248" t="s">
        <v>129</v>
      </c>
    </row>
    <row r="471" s="2" customFormat="1" ht="24.15" customHeight="1">
      <c r="A471" s="38"/>
      <c r="B471" s="39"/>
      <c r="C471" s="259" t="s">
        <v>556</v>
      </c>
      <c r="D471" s="259" t="s">
        <v>366</v>
      </c>
      <c r="E471" s="260" t="s">
        <v>557</v>
      </c>
      <c r="F471" s="261" t="s">
        <v>558</v>
      </c>
      <c r="G471" s="262" t="s">
        <v>173</v>
      </c>
      <c r="H471" s="263">
        <v>216</v>
      </c>
      <c r="I471" s="264"/>
      <c r="J471" s="265">
        <f>ROUND(I471*H471,2)</f>
        <v>0</v>
      </c>
      <c r="K471" s="266"/>
      <c r="L471" s="267"/>
      <c r="M471" s="268" t="s">
        <v>1</v>
      </c>
      <c r="N471" s="269" t="s">
        <v>47</v>
      </c>
      <c r="O471" s="91"/>
      <c r="P471" s="222">
        <f>O471*H471</f>
        <v>0</v>
      </c>
      <c r="Q471" s="222">
        <v>1</v>
      </c>
      <c r="R471" s="222">
        <f>Q471*H471</f>
        <v>216</v>
      </c>
      <c r="S471" s="222">
        <v>0</v>
      </c>
      <c r="T471" s="223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4" t="s">
        <v>145</v>
      </c>
      <c r="AT471" s="224" t="s">
        <v>366</v>
      </c>
      <c r="AU471" s="224" t="s">
        <v>88</v>
      </c>
      <c r="AY471" s="17" t="s">
        <v>129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7" t="s">
        <v>21</v>
      </c>
      <c r="BK471" s="225">
        <f>ROUND(I471*H471,2)</f>
        <v>0</v>
      </c>
      <c r="BL471" s="17" t="s">
        <v>135</v>
      </c>
      <c r="BM471" s="224" t="s">
        <v>559</v>
      </c>
    </row>
    <row r="472" s="2" customFormat="1" ht="33" customHeight="1">
      <c r="A472" s="38"/>
      <c r="B472" s="39"/>
      <c r="C472" s="212" t="s">
        <v>560</v>
      </c>
      <c r="D472" s="212" t="s">
        <v>131</v>
      </c>
      <c r="E472" s="213" t="s">
        <v>561</v>
      </c>
      <c r="F472" s="214" t="s">
        <v>562</v>
      </c>
      <c r="G472" s="215" t="s">
        <v>173</v>
      </c>
      <c r="H472" s="216">
        <v>65</v>
      </c>
      <c r="I472" s="217"/>
      <c r="J472" s="218">
        <f>ROUND(I472*H472,2)</f>
        <v>0</v>
      </c>
      <c r="K472" s="219"/>
      <c r="L472" s="44"/>
      <c r="M472" s="220" t="s">
        <v>1</v>
      </c>
      <c r="N472" s="221" t="s">
        <v>47</v>
      </c>
      <c r="O472" s="91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4" t="s">
        <v>135</v>
      </c>
      <c r="AT472" s="224" t="s">
        <v>131</v>
      </c>
      <c r="AU472" s="224" t="s">
        <v>88</v>
      </c>
      <c r="AY472" s="17" t="s">
        <v>129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7" t="s">
        <v>21</v>
      </c>
      <c r="BK472" s="225">
        <f>ROUND(I472*H472,2)</f>
        <v>0</v>
      </c>
      <c r="BL472" s="17" t="s">
        <v>135</v>
      </c>
      <c r="BM472" s="224" t="s">
        <v>563</v>
      </c>
    </row>
    <row r="473" s="13" customFormat="1">
      <c r="A473" s="13"/>
      <c r="B473" s="226"/>
      <c r="C473" s="227"/>
      <c r="D473" s="228" t="s">
        <v>137</v>
      </c>
      <c r="E473" s="229" t="s">
        <v>1</v>
      </c>
      <c r="F473" s="230" t="s">
        <v>564</v>
      </c>
      <c r="G473" s="227"/>
      <c r="H473" s="231">
        <v>65</v>
      </c>
      <c r="I473" s="232"/>
      <c r="J473" s="227"/>
      <c r="K473" s="227"/>
      <c r="L473" s="233"/>
      <c r="M473" s="234"/>
      <c r="N473" s="235"/>
      <c r="O473" s="235"/>
      <c r="P473" s="235"/>
      <c r="Q473" s="235"/>
      <c r="R473" s="235"/>
      <c r="S473" s="235"/>
      <c r="T473" s="23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7" t="s">
        <v>137</v>
      </c>
      <c r="AU473" s="237" t="s">
        <v>88</v>
      </c>
      <c r="AV473" s="13" t="s">
        <v>88</v>
      </c>
      <c r="AW473" s="13" t="s">
        <v>38</v>
      </c>
      <c r="AX473" s="13" t="s">
        <v>82</v>
      </c>
      <c r="AY473" s="237" t="s">
        <v>129</v>
      </c>
    </row>
    <row r="474" s="14" customFormat="1">
      <c r="A474" s="14"/>
      <c r="B474" s="238"/>
      <c r="C474" s="239"/>
      <c r="D474" s="228" t="s">
        <v>137</v>
      </c>
      <c r="E474" s="240" t="s">
        <v>1</v>
      </c>
      <c r="F474" s="241" t="s">
        <v>139</v>
      </c>
      <c r="G474" s="239"/>
      <c r="H474" s="242">
        <v>65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8" t="s">
        <v>137</v>
      </c>
      <c r="AU474" s="248" t="s">
        <v>88</v>
      </c>
      <c r="AV474" s="14" t="s">
        <v>135</v>
      </c>
      <c r="AW474" s="14" t="s">
        <v>38</v>
      </c>
      <c r="AX474" s="14" t="s">
        <v>21</v>
      </c>
      <c r="AY474" s="248" t="s">
        <v>129</v>
      </c>
    </row>
    <row r="475" s="2" customFormat="1" ht="16.5" customHeight="1">
      <c r="A475" s="38"/>
      <c r="B475" s="39"/>
      <c r="C475" s="259" t="s">
        <v>565</v>
      </c>
      <c r="D475" s="259" t="s">
        <v>366</v>
      </c>
      <c r="E475" s="260" t="s">
        <v>566</v>
      </c>
      <c r="F475" s="261" t="s">
        <v>567</v>
      </c>
      <c r="G475" s="262" t="s">
        <v>173</v>
      </c>
      <c r="H475" s="263">
        <v>65</v>
      </c>
      <c r="I475" s="264"/>
      <c r="J475" s="265">
        <f>ROUND(I475*H475,2)</f>
        <v>0</v>
      </c>
      <c r="K475" s="266"/>
      <c r="L475" s="267"/>
      <c r="M475" s="268" t="s">
        <v>1</v>
      </c>
      <c r="N475" s="269" t="s">
        <v>47</v>
      </c>
      <c r="O475" s="91"/>
      <c r="P475" s="222">
        <f>O475*H475</f>
        <v>0</v>
      </c>
      <c r="Q475" s="222">
        <v>0.00131</v>
      </c>
      <c r="R475" s="222">
        <f>Q475*H475</f>
        <v>0.085150000000000003</v>
      </c>
      <c r="S475" s="222">
        <v>0</v>
      </c>
      <c r="T475" s="223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4" t="s">
        <v>145</v>
      </c>
      <c r="AT475" s="224" t="s">
        <v>366</v>
      </c>
      <c r="AU475" s="224" t="s">
        <v>88</v>
      </c>
      <c r="AY475" s="17" t="s">
        <v>129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7" t="s">
        <v>21</v>
      </c>
      <c r="BK475" s="225">
        <f>ROUND(I475*H475,2)</f>
        <v>0</v>
      </c>
      <c r="BL475" s="17" t="s">
        <v>135</v>
      </c>
      <c r="BM475" s="224" t="s">
        <v>568</v>
      </c>
    </row>
    <row r="476" s="2" customFormat="1" ht="33" customHeight="1">
      <c r="A476" s="38"/>
      <c r="B476" s="39"/>
      <c r="C476" s="212" t="s">
        <v>569</v>
      </c>
      <c r="D476" s="212" t="s">
        <v>131</v>
      </c>
      <c r="E476" s="213" t="s">
        <v>570</v>
      </c>
      <c r="F476" s="214" t="s">
        <v>571</v>
      </c>
      <c r="G476" s="215" t="s">
        <v>264</v>
      </c>
      <c r="H476" s="216">
        <v>74</v>
      </c>
      <c r="I476" s="217"/>
      <c r="J476" s="218">
        <f>ROUND(I476*H476,2)</f>
        <v>0</v>
      </c>
      <c r="K476" s="219"/>
      <c r="L476" s="44"/>
      <c r="M476" s="220" t="s">
        <v>1</v>
      </c>
      <c r="N476" s="221" t="s">
        <v>47</v>
      </c>
      <c r="O476" s="91"/>
      <c r="P476" s="222">
        <f>O476*H476</f>
        <v>0</v>
      </c>
      <c r="Q476" s="222">
        <v>0.17488999999999999</v>
      </c>
      <c r="R476" s="222">
        <f>Q476*H476</f>
        <v>12.941859999999998</v>
      </c>
      <c r="S476" s="222">
        <v>0</v>
      </c>
      <c r="T476" s="223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4" t="s">
        <v>135</v>
      </c>
      <c r="AT476" s="224" t="s">
        <v>131</v>
      </c>
      <c r="AU476" s="224" t="s">
        <v>88</v>
      </c>
      <c r="AY476" s="17" t="s">
        <v>129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7" t="s">
        <v>21</v>
      </c>
      <c r="BK476" s="225">
        <f>ROUND(I476*H476,2)</f>
        <v>0</v>
      </c>
      <c r="BL476" s="17" t="s">
        <v>135</v>
      </c>
      <c r="BM476" s="224" t="s">
        <v>572</v>
      </c>
    </row>
    <row r="477" s="13" customFormat="1">
      <c r="A477" s="13"/>
      <c r="B477" s="226"/>
      <c r="C477" s="227"/>
      <c r="D477" s="228" t="s">
        <v>137</v>
      </c>
      <c r="E477" s="229" t="s">
        <v>1</v>
      </c>
      <c r="F477" s="230" t="s">
        <v>183</v>
      </c>
      <c r="G477" s="227"/>
      <c r="H477" s="231">
        <v>18</v>
      </c>
      <c r="I477" s="232"/>
      <c r="J477" s="227"/>
      <c r="K477" s="227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137</v>
      </c>
      <c r="AU477" s="237" t="s">
        <v>88</v>
      </c>
      <c r="AV477" s="13" t="s">
        <v>88</v>
      </c>
      <c r="AW477" s="13" t="s">
        <v>38</v>
      </c>
      <c r="AX477" s="13" t="s">
        <v>82</v>
      </c>
      <c r="AY477" s="237" t="s">
        <v>129</v>
      </c>
    </row>
    <row r="478" s="13" customFormat="1">
      <c r="A478" s="13"/>
      <c r="B478" s="226"/>
      <c r="C478" s="227"/>
      <c r="D478" s="228" t="s">
        <v>137</v>
      </c>
      <c r="E478" s="229" t="s">
        <v>1</v>
      </c>
      <c r="F478" s="230" t="s">
        <v>184</v>
      </c>
      <c r="G478" s="227"/>
      <c r="H478" s="231">
        <v>32</v>
      </c>
      <c r="I478" s="232"/>
      <c r="J478" s="227"/>
      <c r="K478" s="227"/>
      <c r="L478" s="233"/>
      <c r="M478" s="234"/>
      <c r="N478" s="235"/>
      <c r="O478" s="235"/>
      <c r="P478" s="235"/>
      <c r="Q478" s="235"/>
      <c r="R478" s="235"/>
      <c r="S478" s="235"/>
      <c r="T478" s="23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7" t="s">
        <v>137</v>
      </c>
      <c r="AU478" s="237" t="s">
        <v>88</v>
      </c>
      <c r="AV478" s="13" t="s">
        <v>88</v>
      </c>
      <c r="AW478" s="13" t="s">
        <v>38</v>
      </c>
      <c r="AX478" s="13" t="s">
        <v>82</v>
      </c>
      <c r="AY478" s="237" t="s">
        <v>129</v>
      </c>
    </row>
    <row r="479" s="13" customFormat="1">
      <c r="A479" s="13"/>
      <c r="B479" s="226"/>
      <c r="C479" s="227"/>
      <c r="D479" s="228" t="s">
        <v>137</v>
      </c>
      <c r="E479" s="229" t="s">
        <v>1</v>
      </c>
      <c r="F479" s="230" t="s">
        <v>185</v>
      </c>
      <c r="G479" s="227"/>
      <c r="H479" s="231">
        <v>4</v>
      </c>
      <c r="I479" s="232"/>
      <c r="J479" s="227"/>
      <c r="K479" s="227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137</v>
      </c>
      <c r="AU479" s="237" t="s">
        <v>88</v>
      </c>
      <c r="AV479" s="13" t="s">
        <v>88</v>
      </c>
      <c r="AW479" s="13" t="s">
        <v>38</v>
      </c>
      <c r="AX479" s="13" t="s">
        <v>82</v>
      </c>
      <c r="AY479" s="237" t="s">
        <v>129</v>
      </c>
    </row>
    <row r="480" s="13" customFormat="1">
      <c r="A480" s="13"/>
      <c r="B480" s="226"/>
      <c r="C480" s="227"/>
      <c r="D480" s="228" t="s">
        <v>137</v>
      </c>
      <c r="E480" s="229" t="s">
        <v>1</v>
      </c>
      <c r="F480" s="230" t="s">
        <v>186</v>
      </c>
      <c r="G480" s="227"/>
      <c r="H480" s="231">
        <v>20</v>
      </c>
      <c r="I480" s="232"/>
      <c r="J480" s="227"/>
      <c r="K480" s="227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137</v>
      </c>
      <c r="AU480" s="237" t="s">
        <v>88</v>
      </c>
      <c r="AV480" s="13" t="s">
        <v>88</v>
      </c>
      <c r="AW480" s="13" t="s">
        <v>38</v>
      </c>
      <c r="AX480" s="13" t="s">
        <v>82</v>
      </c>
      <c r="AY480" s="237" t="s">
        <v>129</v>
      </c>
    </row>
    <row r="481" s="14" customFormat="1">
      <c r="A481" s="14"/>
      <c r="B481" s="238"/>
      <c r="C481" s="239"/>
      <c r="D481" s="228" t="s">
        <v>137</v>
      </c>
      <c r="E481" s="240" t="s">
        <v>1</v>
      </c>
      <c r="F481" s="241" t="s">
        <v>139</v>
      </c>
      <c r="G481" s="239"/>
      <c r="H481" s="242">
        <v>74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8" t="s">
        <v>137</v>
      </c>
      <c r="AU481" s="248" t="s">
        <v>88</v>
      </c>
      <c r="AV481" s="14" t="s">
        <v>135</v>
      </c>
      <c r="AW481" s="14" t="s">
        <v>38</v>
      </c>
      <c r="AX481" s="14" t="s">
        <v>21</v>
      </c>
      <c r="AY481" s="248" t="s">
        <v>129</v>
      </c>
    </row>
    <row r="482" s="2" customFormat="1" ht="24.15" customHeight="1">
      <c r="A482" s="38"/>
      <c r="B482" s="39"/>
      <c r="C482" s="259" t="s">
        <v>573</v>
      </c>
      <c r="D482" s="259" t="s">
        <v>366</v>
      </c>
      <c r="E482" s="260" t="s">
        <v>574</v>
      </c>
      <c r="F482" s="261" t="s">
        <v>575</v>
      </c>
      <c r="G482" s="262" t="s">
        <v>264</v>
      </c>
      <c r="H482" s="263">
        <v>32</v>
      </c>
      <c r="I482" s="264"/>
      <c r="J482" s="265">
        <f>ROUND(I482*H482,2)</f>
        <v>0</v>
      </c>
      <c r="K482" s="266"/>
      <c r="L482" s="267"/>
      <c r="M482" s="268" t="s">
        <v>1</v>
      </c>
      <c r="N482" s="269" t="s">
        <v>47</v>
      </c>
      <c r="O482" s="91"/>
      <c r="P482" s="222">
        <f>O482*H482</f>
        <v>0</v>
      </c>
      <c r="Q482" s="222">
        <v>0.0040000000000000001</v>
      </c>
      <c r="R482" s="222">
        <f>Q482*H482</f>
        <v>0.128</v>
      </c>
      <c r="S482" s="222">
        <v>0</v>
      </c>
      <c r="T482" s="223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4" t="s">
        <v>145</v>
      </c>
      <c r="AT482" s="224" t="s">
        <v>366</v>
      </c>
      <c r="AU482" s="224" t="s">
        <v>88</v>
      </c>
      <c r="AY482" s="17" t="s">
        <v>129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7" t="s">
        <v>21</v>
      </c>
      <c r="BK482" s="225">
        <f>ROUND(I482*H482,2)</f>
        <v>0</v>
      </c>
      <c r="BL482" s="17" t="s">
        <v>135</v>
      </c>
      <c r="BM482" s="224" t="s">
        <v>576</v>
      </c>
    </row>
    <row r="483" s="13" customFormat="1">
      <c r="A483" s="13"/>
      <c r="B483" s="226"/>
      <c r="C483" s="227"/>
      <c r="D483" s="228" t="s">
        <v>137</v>
      </c>
      <c r="E483" s="229" t="s">
        <v>1</v>
      </c>
      <c r="F483" s="230" t="s">
        <v>577</v>
      </c>
      <c r="G483" s="227"/>
      <c r="H483" s="231">
        <v>32</v>
      </c>
      <c r="I483" s="232"/>
      <c r="J483" s="227"/>
      <c r="K483" s="227"/>
      <c r="L483" s="233"/>
      <c r="M483" s="234"/>
      <c r="N483" s="235"/>
      <c r="O483" s="235"/>
      <c r="P483" s="235"/>
      <c r="Q483" s="235"/>
      <c r="R483" s="235"/>
      <c r="S483" s="235"/>
      <c r="T483" s="23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7" t="s">
        <v>137</v>
      </c>
      <c r="AU483" s="237" t="s">
        <v>88</v>
      </c>
      <c r="AV483" s="13" t="s">
        <v>88</v>
      </c>
      <c r="AW483" s="13" t="s">
        <v>38</v>
      </c>
      <c r="AX483" s="13" t="s">
        <v>82</v>
      </c>
      <c r="AY483" s="237" t="s">
        <v>129</v>
      </c>
    </row>
    <row r="484" s="14" customFormat="1">
      <c r="A484" s="14"/>
      <c r="B484" s="238"/>
      <c r="C484" s="239"/>
      <c r="D484" s="228" t="s">
        <v>137</v>
      </c>
      <c r="E484" s="240" t="s">
        <v>1</v>
      </c>
      <c r="F484" s="241" t="s">
        <v>139</v>
      </c>
      <c r="G484" s="239"/>
      <c r="H484" s="242">
        <v>32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8" t="s">
        <v>137</v>
      </c>
      <c r="AU484" s="248" t="s">
        <v>88</v>
      </c>
      <c r="AV484" s="14" t="s">
        <v>135</v>
      </c>
      <c r="AW484" s="14" t="s">
        <v>38</v>
      </c>
      <c r="AX484" s="14" t="s">
        <v>21</v>
      </c>
      <c r="AY484" s="248" t="s">
        <v>129</v>
      </c>
    </row>
    <row r="485" s="2" customFormat="1" ht="24.15" customHeight="1">
      <c r="A485" s="38"/>
      <c r="B485" s="39"/>
      <c r="C485" s="259" t="s">
        <v>578</v>
      </c>
      <c r="D485" s="259" t="s">
        <v>366</v>
      </c>
      <c r="E485" s="260" t="s">
        <v>579</v>
      </c>
      <c r="F485" s="261" t="s">
        <v>580</v>
      </c>
      <c r="G485" s="262" t="s">
        <v>264</v>
      </c>
      <c r="H485" s="263">
        <v>4</v>
      </c>
      <c r="I485" s="264"/>
      <c r="J485" s="265">
        <f>ROUND(I485*H485,2)</f>
        <v>0</v>
      </c>
      <c r="K485" s="266"/>
      <c r="L485" s="267"/>
      <c r="M485" s="268" t="s">
        <v>1</v>
      </c>
      <c r="N485" s="269" t="s">
        <v>47</v>
      </c>
      <c r="O485" s="91"/>
      <c r="P485" s="222">
        <f>O485*H485</f>
        <v>0</v>
      </c>
      <c r="Q485" s="222">
        <v>0.0051999999999999998</v>
      </c>
      <c r="R485" s="222">
        <f>Q485*H485</f>
        <v>0.020799999999999999</v>
      </c>
      <c r="S485" s="222">
        <v>0</v>
      </c>
      <c r="T485" s="223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4" t="s">
        <v>145</v>
      </c>
      <c r="AT485" s="224" t="s">
        <v>366</v>
      </c>
      <c r="AU485" s="224" t="s">
        <v>88</v>
      </c>
      <c r="AY485" s="17" t="s">
        <v>129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7" t="s">
        <v>21</v>
      </c>
      <c r="BK485" s="225">
        <f>ROUND(I485*H485,2)</f>
        <v>0</v>
      </c>
      <c r="BL485" s="17" t="s">
        <v>135</v>
      </c>
      <c r="BM485" s="224" t="s">
        <v>581</v>
      </c>
    </row>
    <row r="486" s="13" customFormat="1">
      <c r="A486" s="13"/>
      <c r="B486" s="226"/>
      <c r="C486" s="227"/>
      <c r="D486" s="228" t="s">
        <v>137</v>
      </c>
      <c r="E486" s="229" t="s">
        <v>1</v>
      </c>
      <c r="F486" s="230" t="s">
        <v>582</v>
      </c>
      <c r="G486" s="227"/>
      <c r="H486" s="231">
        <v>4</v>
      </c>
      <c r="I486" s="232"/>
      <c r="J486" s="227"/>
      <c r="K486" s="227"/>
      <c r="L486" s="233"/>
      <c r="M486" s="234"/>
      <c r="N486" s="235"/>
      <c r="O486" s="235"/>
      <c r="P486" s="235"/>
      <c r="Q486" s="235"/>
      <c r="R486" s="235"/>
      <c r="S486" s="235"/>
      <c r="T486" s="23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7" t="s">
        <v>137</v>
      </c>
      <c r="AU486" s="237" t="s">
        <v>88</v>
      </c>
      <c r="AV486" s="13" t="s">
        <v>88</v>
      </c>
      <c r="AW486" s="13" t="s">
        <v>38</v>
      </c>
      <c r="AX486" s="13" t="s">
        <v>82</v>
      </c>
      <c r="AY486" s="237" t="s">
        <v>129</v>
      </c>
    </row>
    <row r="487" s="14" customFormat="1">
      <c r="A487" s="14"/>
      <c r="B487" s="238"/>
      <c r="C487" s="239"/>
      <c r="D487" s="228" t="s">
        <v>137</v>
      </c>
      <c r="E487" s="240" t="s">
        <v>1</v>
      </c>
      <c r="F487" s="241" t="s">
        <v>139</v>
      </c>
      <c r="G487" s="239"/>
      <c r="H487" s="242">
        <v>4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8" t="s">
        <v>137</v>
      </c>
      <c r="AU487" s="248" t="s">
        <v>88</v>
      </c>
      <c r="AV487" s="14" t="s">
        <v>135</v>
      </c>
      <c r="AW487" s="14" t="s">
        <v>38</v>
      </c>
      <c r="AX487" s="14" t="s">
        <v>21</v>
      </c>
      <c r="AY487" s="248" t="s">
        <v>129</v>
      </c>
    </row>
    <row r="488" s="2" customFormat="1" ht="24.15" customHeight="1">
      <c r="A488" s="38"/>
      <c r="B488" s="39"/>
      <c r="C488" s="259" t="s">
        <v>583</v>
      </c>
      <c r="D488" s="259" t="s">
        <v>366</v>
      </c>
      <c r="E488" s="260" t="s">
        <v>584</v>
      </c>
      <c r="F488" s="261" t="s">
        <v>585</v>
      </c>
      <c r="G488" s="262" t="s">
        <v>264</v>
      </c>
      <c r="H488" s="263">
        <v>8</v>
      </c>
      <c r="I488" s="264"/>
      <c r="J488" s="265">
        <f>ROUND(I488*H488,2)</f>
        <v>0</v>
      </c>
      <c r="K488" s="266"/>
      <c r="L488" s="267"/>
      <c r="M488" s="268" t="s">
        <v>1</v>
      </c>
      <c r="N488" s="269" t="s">
        <v>47</v>
      </c>
      <c r="O488" s="91"/>
      <c r="P488" s="222">
        <f>O488*H488</f>
        <v>0</v>
      </c>
      <c r="Q488" s="222">
        <v>0.0040000000000000001</v>
      </c>
      <c r="R488" s="222">
        <f>Q488*H488</f>
        <v>0.032000000000000001</v>
      </c>
      <c r="S488" s="222">
        <v>0</v>
      </c>
      <c r="T488" s="223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4" t="s">
        <v>145</v>
      </c>
      <c r="AT488" s="224" t="s">
        <v>366</v>
      </c>
      <c r="AU488" s="224" t="s">
        <v>88</v>
      </c>
      <c r="AY488" s="17" t="s">
        <v>129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7" t="s">
        <v>21</v>
      </c>
      <c r="BK488" s="225">
        <f>ROUND(I488*H488,2)</f>
        <v>0</v>
      </c>
      <c r="BL488" s="17" t="s">
        <v>135</v>
      </c>
      <c r="BM488" s="224" t="s">
        <v>586</v>
      </c>
    </row>
    <row r="489" s="13" customFormat="1">
      <c r="A489" s="13"/>
      <c r="B489" s="226"/>
      <c r="C489" s="227"/>
      <c r="D489" s="228" t="s">
        <v>137</v>
      </c>
      <c r="E489" s="229" t="s">
        <v>1</v>
      </c>
      <c r="F489" s="230" t="s">
        <v>587</v>
      </c>
      <c r="G489" s="227"/>
      <c r="H489" s="231">
        <v>8</v>
      </c>
      <c r="I489" s="232"/>
      <c r="J489" s="227"/>
      <c r="K489" s="227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137</v>
      </c>
      <c r="AU489" s="237" t="s">
        <v>88</v>
      </c>
      <c r="AV489" s="13" t="s">
        <v>88</v>
      </c>
      <c r="AW489" s="13" t="s">
        <v>38</v>
      </c>
      <c r="AX489" s="13" t="s">
        <v>82</v>
      </c>
      <c r="AY489" s="237" t="s">
        <v>129</v>
      </c>
    </row>
    <row r="490" s="14" customFormat="1">
      <c r="A490" s="14"/>
      <c r="B490" s="238"/>
      <c r="C490" s="239"/>
      <c r="D490" s="228" t="s">
        <v>137</v>
      </c>
      <c r="E490" s="240" t="s">
        <v>1</v>
      </c>
      <c r="F490" s="241" t="s">
        <v>139</v>
      </c>
      <c r="G490" s="239"/>
      <c r="H490" s="242">
        <v>8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8" t="s">
        <v>137</v>
      </c>
      <c r="AU490" s="248" t="s">
        <v>88</v>
      </c>
      <c r="AV490" s="14" t="s">
        <v>135</v>
      </c>
      <c r="AW490" s="14" t="s">
        <v>38</v>
      </c>
      <c r="AX490" s="14" t="s">
        <v>21</v>
      </c>
      <c r="AY490" s="248" t="s">
        <v>129</v>
      </c>
    </row>
    <row r="491" s="2" customFormat="1" ht="24.15" customHeight="1">
      <c r="A491" s="38"/>
      <c r="B491" s="39"/>
      <c r="C491" s="259" t="s">
        <v>588</v>
      </c>
      <c r="D491" s="259" t="s">
        <v>366</v>
      </c>
      <c r="E491" s="260" t="s">
        <v>589</v>
      </c>
      <c r="F491" s="261" t="s">
        <v>590</v>
      </c>
      <c r="G491" s="262" t="s">
        <v>264</v>
      </c>
      <c r="H491" s="263">
        <v>10</v>
      </c>
      <c r="I491" s="264"/>
      <c r="J491" s="265">
        <f>ROUND(I491*H491,2)</f>
        <v>0</v>
      </c>
      <c r="K491" s="266"/>
      <c r="L491" s="267"/>
      <c r="M491" s="268" t="s">
        <v>1</v>
      </c>
      <c r="N491" s="269" t="s">
        <v>47</v>
      </c>
      <c r="O491" s="91"/>
      <c r="P491" s="222">
        <f>O491*H491</f>
        <v>0</v>
      </c>
      <c r="Q491" s="222">
        <v>0.0040000000000000001</v>
      </c>
      <c r="R491" s="222">
        <f>Q491*H491</f>
        <v>0.040000000000000001</v>
      </c>
      <c r="S491" s="222">
        <v>0</v>
      </c>
      <c r="T491" s="223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4" t="s">
        <v>145</v>
      </c>
      <c r="AT491" s="224" t="s">
        <v>366</v>
      </c>
      <c r="AU491" s="224" t="s">
        <v>88</v>
      </c>
      <c r="AY491" s="17" t="s">
        <v>129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7" t="s">
        <v>21</v>
      </c>
      <c r="BK491" s="225">
        <f>ROUND(I491*H491,2)</f>
        <v>0</v>
      </c>
      <c r="BL491" s="17" t="s">
        <v>135</v>
      </c>
      <c r="BM491" s="224" t="s">
        <v>591</v>
      </c>
    </row>
    <row r="492" s="13" customFormat="1">
      <c r="A492" s="13"/>
      <c r="B492" s="226"/>
      <c r="C492" s="227"/>
      <c r="D492" s="228" t="s">
        <v>137</v>
      </c>
      <c r="E492" s="229" t="s">
        <v>1</v>
      </c>
      <c r="F492" s="230" t="s">
        <v>592</v>
      </c>
      <c r="G492" s="227"/>
      <c r="H492" s="231">
        <v>10</v>
      </c>
      <c r="I492" s="232"/>
      <c r="J492" s="227"/>
      <c r="K492" s="227"/>
      <c r="L492" s="233"/>
      <c r="M492" s="234"/>
      <c r="N492" s="235"/>
      <c r="O492" s="235"/>
      <c r="P492" s="235"/>
      <c r="Q492" s="235"/>
      <c r="R492" s="235"/>
      <c r="S492" s="235"/>
      <c r="T492" s="23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7" t="s">
        <v>137</v>
      </c>
      <c r="AU492" s="237" t="s">
        <v>88</v>
      </c>
      <c r="AV492" s="13" t="s">
        <v>88</v>
      </c>
      <c r="AW492" s="13" t="s">
        <v>38</v>
      </c>
      <c r="AX492" s="13" t="s">
        <v>82</v>
      </c>
      <c r="AY492" s="237" t="s">
        <v>129</v>
      </c>
    </row>
    <row r="493" s="14" customFormat="1">
      <c r="A493" s="14"/>
      <c r="B493" s="238"/>
      <c r="C493" s="239"/>
      <c r="D493" s="228" t="s">
        <v>137</v>
      </c>
      <c r="E493" s="240" t="s">
        <v>1</v>
      </c>
      <c r="F493" s="241" t="s">
        <v>139</v>
      </c>
      <c r="G493" s="239"/>
      <c r="H493" s="242">
        <v>10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8" t="s">
        <v>137</v>
      </c>
      <c r="AU493" s="248" t="s">
        <v>88</v>
      </c>
      <c r="AV493" s="14" t="s">
        <v>135</v>
      </c>
      <c r="AW493" s="14" t="s">
        <v>38</v>
      </c>
      <c r="AX493" s="14" t="s">
        <v>21</v>
      </c>
      <c r="AY493" s="248" t="s">
        <v>129</v>
      </c>
    </row>
    <row r="494" s="2" customFormat="1" ht="24.15" customHeight="1">
      <c r="A494" s="38"/>
      <c r="B494" s="39"/>
      <c r="C494" s="259" t="s">
        <v>593</v>
      </c>
      <c r="D494" s="259" t="s">
        <v>366</v>
      </c>
      <c r="E494" s="260" t="s">
        <v>594</v>
      </c>
      <c r="F494" s="261" t="s">
        <v>595</v>
      </c>
      <c r="G494" s="262" t="s">
        <v>264</v>
      </c>
      <c r="H494" s="263">
        <v>20</v>
      </c>
      <c r="I494" s="264"/>
      <c r="J494" s="265">
        <f>ROUND(I494*H494,2)</f>
        <v>0</v>
      </c>
      <c r="K494" s="266"/>
      <c r="L494" s="267"/>
      <c r="M494" s="268" t="s">
        <v>1</v>
      </c>
      <c r="N494" s="269" t="s">
        <v>47</v>
      </c>
      <c r="O494" s="91"/>
      <c r="P494" s="222">
        <f>O494*H494</f>
        <v>0</v>
      </c>
      <c r="Q494" s="222">
        <v>0.0040000000000000001</v>
      </c>
      <c r="R494" s="222">
        <f>Q494*H494</f>
        <v>0.080000000000000002</v>
      </c>
      <c r="S494" s="222">
        <v>0</v>
      </c>
      <c r="T494" s="223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4" t="s">
        <v>145</v>
      </c>
      <c r="AT494" s="224" t="s">
        <v>366</v>
      </c>
      <c r="AU494" s="224" t="s">
        <v>88</v>
      </c>
      <c r="AY494" s="17" t="s">
        <v>129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7" t="s">
        <v>21</v>
      </c>
      <c r="BK494" s="225">
        <f>ROUND(I494*H494,2)</f>
        <v>0</v>
      </c>
      <c r="BL494" s="17" t="s">
        <v>135</v>
      </c>
      <c r="BM494" s="224" t="s">
        <v>596</v>
      </c>
    </row>
    <row r="495" s="13" customFormat="1">
      <c r="A495" s="13"/>
      <c r="B495" s="226"/>
      <c r="C495" s="227"/>
      <c r="D495" s="228" t="s">
        <v>137</v>
      </c>
      <c r="E495" s="229" t="s">
        <v>1</v>
      </c>
      <c r="F495" s="230" t="s">
        <v>597</v>
      </c>
      <c r="G495" s="227"/>
      <c r="H495" s="231">
        <v>20</v>
      </c>
      <c r="I495" s="232"/>
      <c r="J495" s="227"/>
      <c r="K495" s="227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137</v>
      </c>
      <c r="AU495" s="237" t="s">
        <v>88</v>
      </c>
      <c r="AV495" s="13" t="s">
        <v>88</v>
      </c>
      <c r="AW495" s="13" t="s">
        <v>38</v>
      </c>
      <c r="AX495" s="13" t="s">
        <v>82</v>
      </c>
      <c r="AY495" s="237" t="s">
        <v>129</v>
      </c>
    </row>
    <row r="496" s="14" customFormat="1">
      <c r="A496" s="14"/>
      <c r="B496" s="238"/>
      <c r="C496" s="239"/>
      <c r="D496" s="228" t="s">
        <v>137</v>
      </c>
      <c r="E496" s="240" t="s">
        <v>1</v>
      </c>
      <c r="F496" s="241" t="s">
        <v>139</v>
      </c>
      <c r="G496" s="239"/>
      <c r="H496" s="242">
        <v>20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8" t="s">
        <v>137</v>
      </c>
      <c r="AU496" s="248" t="s">
        <v>88</v>
      </c>
      <c r="AV496" s="14" t="s">
        <v>135</v>
      </c>
      <c r="AW496" s="14" t="s">
        <v>38</v>
      </c>
      <c r="AX496" s="14" t="s">
        <v>21</v>
      </c>
      <c r="AY496" s="248" t="s">
        <v>129</v>
      </c>
    </row>
    <row r="497" s="2" customFormat="1" ht="33" customHeight="1">
      <c r="A497" s="38"/>
      <c r="B497" s="39"/>
      <c r="C497" s="259" t="s">
        <v>598</v>
      </c>
      <c r="D497" s="259" t="s">
        <v>366</v>
      </c>
      <c r="E497" s="260" t="s">
        <v>599</v>
      </c>
      <c r="F497" s="261" t="s">
        <v>600</v>
      </c>
      <c r="G497" s="262" t="s">
        <v>264</v>
      </c>
      <c r="H497" s="263">
        <v>1</v>
      </c>
      <c r="I497" s="264"/>
      <c r="J497" s="265">
        <f>ROUND(I497*H497,2)</f>
        <v>0</v>
      </c>
      <c r="K497" s="266"/>
      <c r="L497" s="267"/>
      <c r="M497" s="268" t="s">
        <v>1</v>
      </c>
      <c r="N497" s="269" t="s">
        <v>47</v>
      </c>
      <c r="O497" s="91"/>
      <c r="P497" s="222">
        <f>O497*H497</f>
        <v>0</v>
      </c>
      <c r="Q497" s="222">
        <v>0.098500000000000004</v>
      </c>
      <c r="R497" s="222">
        <f>Q497*H497</f>
        <v>0.098500000000000004</v>
      </c>
      <c r="S497" s="222">
        <v>0</v>
      </c>
      <c r="T497" s="223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4" t="s">
        <v>145</v>
      </c>
      <c r="AT497" s="224" t="s">
        <v>366</v>
      </c>
      <c r="AU497" s="224" t="s">
        <v>88</v>
      </c>
      <c r="AY497" s="17" t="s">
        <v>129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7" t="s">
        <v>21</v>
      </c>
      <c r="BK497" s="225">
        <f>ROUND(I497*H497,2)</f>
        <v>0</v>
      </c>
      <c r="BL497" s="17" t="s">
        <v>135</v>
      </c>
      <c r="BM497" s="224" t="s">
        <v>601</v>
      </c>
    </row>
    <row r="498" s="13" customFormat="1">
      <c r="A498" s="13"/>
      <c r="B498" s="226"/>
      <c r="C498" s="227"/>
      <c r="D498" s="228" t="s">
        <v>137</v>
      </c>
      <c r="E498" s="229" t="s">
        <v>1</v>
      </c>
      <c r="F498" s="230" t="s">
        <v>602</v>
      </c>
      <c r="G498" s="227"/>
      <c r="H498" s="231">
        <v>1</v>
      </c>
      <c r="I498" s="232"/>
      <c r="J498" s="227"/>
      <c r="K498" s="227"/>
      <c r="L498" s="233"/>
      <c r="M498" s="234"/>
      <c r="N498" s="235"/>
      <c r="O498" s="235"/>
      <c r="P498" s="235"/>
      <c r="Q498" s="235"/>
      <c r="R498" s="235"/>
      <c r="S498" s="235"/>
      <c r="T498" s="23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7" t="s">
        <v>137</v>
      </c>
      <c r="AU498" s="237" t="s">
        <v>88</v>
      </c>
      <c r="AV498" s="13" t="s">
        <v>88</v>
      </c>
      <c r="AW498" s="13" t="s">
        <v>38</v>
      </c>
      <c r="AX498" s="13" t="s">
        <v>82</v>
      </c>
      <c r="AY498" s="237" t="s">
        <v>129</v>
      </c>
    </row>
    <row r="499" s="14" customFormat="1">
      <c r="A499" s="14"/>
      <c r="B499" s="238"/>
      <c r="C499" s="239"/>
      <c r="D499" s="228" t="s">
        <v>137</v>
      </c>
      <c r="E499" s="240" t="s">
        <v>1</v>
      </c>
      <c r="F499" s="241" t="s">
        <v>139</v>
      </c>
      <c r="G499" s="239"/>
      <c r="H499" s="242">
        <v>1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8" t="s">
        <v>137</v>
      </c>
      <c r="AU499" s="248" t="s">
        <v>88</v>
      </c>
      <c r="AV499" s="14" t="s">
        <v>135</v>
      </c>
      <c r="AW499" s="14" t="s">
        <v>38</v>
      </c>
      <c r="AX499" s="14" t="s">
        <v>21</v>
      </c>
      <c r="AY499" s="248" t="s">
        <v>129</v>
      </c>
    </row>
    <row r="500" s="2" customFormat="1" ht="33" customHeight="1">
      <c r="A500" s="38"/>
      <c r="B500" s="39"/>
      <c r="C500" s="212" t="s">
        <v>603</v>
      </c>
      <c r="D500" s="212" t="s">
        <v>131</v>
      </c>
      <c r="E500" s="213" t="s">
        <v>604</v>
      </c>
      <c r="F500" s="214" t="s">
        <v>605</v>
      </c>
      <c r="G500" s="215" t="s">
        <v>173</v>
      </c>
      <c r="H500" s="216">
        <v>516</v>
      </c>
      <c r="I500" s="217"/>
      <c r="J500" s="218">
        <f>ROUND(I500*H500,2)</f>
        <v>0</v>
      </c>
      <c r="K500" s="219"/>
      <c r="L500" s="44"/>
      <c r="M500" s="220" t="s">
        <v>1</v>
      </c>
      <c r="N500" s="221" t="s">
        <v>47</v>
      </c>
      <c r="O500" s="91"/>
      <c r="P500" s="222">
        <f>O500*H500</f>
        <v>0</v>
      </c>
      <c r="Q500" s="222">
        <v>0</v>
      </c>
      <c r="R500" s="222">
        <f>Q500*H500</f>
        <v>0</v>
      </c>
      <c r="S500" s="222">
        <v>0</v>
      </c>
      <c r="T500" s="223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4" t="s">
        <v>135</v>
      </c>
      <c r="AT500" s="224" t="s">
        <v>131</v>
      </c>
      <c r="AU500" s="224" t="s">
        <v>88</v>
      </c>
      <c r="AY500" s="17" t="s">
        <v>129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7" t="s">
        <v>21</v>
      </c>
      <c r="BK500" s="225">
        <f>ROUND(I500*H500,2)</f>
        <v>0</v>
      </c>
      <c r="BL500" s="17" t="s">
        <v>135</v>
      </c>
      <c r="BM500" s="224" t="s">
        <v>606</v>
      </c>
    </row>
    <row r="501" s="13" customFormat="1">
      <c r="A501" s="13"/>
      <c r="B501" s="226"/>
      <c r="C501" s="227"/>
      <c r="D501" s="228" t="s">
        <v>137</v>
      </c>
      <c r="E501" s="229" t="s">
        <v>1</v>
      </c>
      <c r="F501" s="230" t="s">
        <v>607</v>
      </c>
      <c r="G501" s="227"/>
      <c r="H501" s="231">
        <v>192</v>
      </c>
      <c r="I501" s="232"/>
      <c r="J501" s="227"/>
      <c r="K501" s="227"/>
      <c r="L501" s="233"/>
      <c r="M501" s="234"/>
      <c r="N501" s="235"/>
      <c r="O501" s="235"/>
      <c r="P501" s="235"/>
      <c r="Q501" s="235"/>
      <c r="R501" s="235"/>
      <c r="S501" s="235"/>
      <c r="T501" s="23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7" t="s">
        <v>137</v>
      </c>
      <c r="AU501" s="237" t="s">
        <v>88</v>
      </c>
      <c r="AV501" s="13" t="s">
        <v>88</v>
      </c>
      <c r="AW501" s="13" t="s">
        <v>38</v>
      </c>
      <c r="AX501" s="13" t="s">
        <v>82</v>
      </c>
      <c r="AY501" s="237" t="s">
        <v>129</v>
      </c>
    </row>
    <row r="502" s="13" customFormat="1">
      <c r="A502" s="13"/>
      <c r="B502" s="226"/>
      <c r="C502" s="227"/>
      <c r="D502" s="228" t="s">
        <v>137</v>
      </c>
      <c r="E502" s="229" t="s">
        <v>1</v>
      </c>
      <c r="F502" s="230" t="s">
        <v>608</v>
      </c>
      <c r="G502" s="227"/>
      <c r="H502" s="231">
        <v>324</v>
      </c>
      <c r="I502" s="232"/>
      <c r="J502" s="227"/>
      <c r="K502" s="227"/>
      <c r="L502" s="233"/>
      <c r="M502" s="234"/>
      <c r="N502" s="235"/>
      <c r="O502" s="235"/>
      <c r="P502" s="235"/>
      <c r="Q502" s="235"/>
      <c r="R502" s="235"/>
      <c r="S502" s="235"/>
      <c r="T502" s="23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7" t="s">
        <v>137</v>
      </c>
      <c r="AU502" s="237" t="s">
        <v>88</v>
      </c>
      <c r="AV502" s="13" t="s">
        <v>88</v>
      </c>
      <c r="AW502" s="13" t="s">
        <v>38</v>
      </c>
      <c r="AX502" s="13" t="s">
        <v>82</v>
      </c>
      <c r="AY502" s="237" t="s">
        <v>129</v>
      </c>
    </row>
    <row r="503" s="14" customFormat="1">
      <c r="A503" s="14"/>
      <c r="B503" s="238"/>
      <c r="C503" s="239"/>
      <c r="D503" s="228" t="s">
        <v>137</v>
      </c>
      <c r="E503" s="240" t="s">
        <v>1</v>
      </c>
      <c r="F503" s="241" t="s">
        <v>139</v>
      </c>
      <c r="G503" s="239"/>
      <c r="H503" s="242">
        <v>516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8" t="s">
        <v>137</v>
      </c>
      <c r="AU503" s="248" t="s">
        <v>88</v>
      </c>
      <c r="AV503" s="14" t="s">
        <v>135</v>
      </c>
      <c r="AW503" s="14" t="s">
        <v>38</v>
      </c>
      <c r="AX503" s="14" t="s">
        <v>21</v>
      </c>
      <c r="AY503" s="248" t="s">
        <v>129</v>
      </c>
    </row>
    <row r="504" s="2" customFormat="1" ht="44.25" customHeight="1">
      <c r="A504" s="38"/>
      <c r="B504" s="39"/>
      <c r="C504" s="259" t="s">
        <v>27</v>
      </c>
      <c r="D504" s="259" t="s">
        <v>366</v>
      </c>
      <c r="E504" s="260" t="s">
        <v>609</v>
      </c>
      <c r="F504" s="261" t="s">
        <v>610</v>
      </c>
      <c r="G504" s="262" t="s">
        <v>134</v>
      </c>
      <c r="H504" s="263">
        <v>516</v>
      </c>
      <c r="I504" s="264"/>
      <c r="J504" s="265">
        <f>ROUND(I504*H504,2)</f>
        <v>0</v>
      </c>
      <c r="K504" s="266"/>
      <c r="L504" s="267"/>
      <c r="M504" s="268" t="s">
        <v>1</v>
      </c>
      <c r="N504" s="269" t="s">
        <v>47</v>
      </c>
      <c r="O504" s="91"/>
      <c r="P504" s="222">
        <f>O504*H504</f>
        <v>0</v>
      </c>
      <c r="Q504" s="222">
        <v>0.00029999999999999997</v>
      </c>
      <c r="R504" s="222">
        <f>Q504*H504</f>
        <v>0.15479999999999999</v>
      </c>
      <c r="S504" s="222">
        <v>0</v>
      </c>
      <c r="T504" s="223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4" t="s">
        <v>145</v>
      </c>
      <c r="AT504" s="224" t="s">
        <v>366</v>
      </c>
      <c r="AU504" s="224" t="s">
        <v>88</v>
      </c>
      <c r="AY504" s="17" t="s">
        <v>129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7" t="s">
        <v>21</v>
      </c>
      <c r="BK504" s="225">
        <f>ROUND(I504*H504,2)</f>
        <v>0</v>
      </c>
      <c r="BL504" s="17" t="s">
        <v>135</v>
      </c>
      <c r="BM504" s="224" t="s">
        <v>611</v>
      </c>
    </row>
    <row r="505" s="2" customFormat="1" ht="21.75" customHeight="1">
      <c r="A505" s="38"/>
      <c r="B505" s="39"/>
      <c r="C505" s="212" t="s">
        <v>612</v>
      </c>
      <c r="D505" s="212" t="s">
        <v>131</v>
      </c>
      <c r="E505" s="213" t="s">
        <v>613</v>
      </c>
      <c r="F505" s="214" t="s">
        <v>614</v>
      </c>
      <c r="G505" s="215" t="s">
        <v>173</v>
      </c>
      <c r="H505" s="216">
        <v>108</v>
      </c>
      <c r="I505" s="217"/>
      <c r="J505" s="218">
        <f>ROUND(I505*H505,2)</f>
        <v>0</v>
      </c>
      <c r="K505" s="219"/>
      <c r="L505" s="44"/>
      <c r="M505" s="220" t="s">
        <v>1</v>
      </c>
      <c r="N505" s="221" t="s">
        <v>47</v>
      </c>
      <c r="O505" s="91"/>
      <c r="P505" s="222">
        <f>O505*H505</f>
        <v>0</v>
      </c>
      <c r="Q505" s="222">
        <v>0</v>
      </c>
      <c r="R505" s="222">
        <f>Q505*H505</f>
        <v>0</v>
      </c>
      <c r="S505" s="222">
        <v>0</v>
      </c>
      <c r="T505" s="223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4" t="s">
        <v>135</v>
      </c>
      <c r="AT505" s="224" t="s">
        <v>131</v>
      </c>
      <c r="AU505" s="224" t="s">
        <v>88</v>
      </c>
      <c r="AY505" s="17" t="s">
        <v>129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7" t="s">
        <v>21</v>
      </c>
      <c r="BK505" s="225">
        <f>ROUND(I505*H505,2)</f>
        <v>0</v>
      </c>
      <c r="BL505" s="17" t="s">
        <v>135</v>
      </c>
      <c r="BM505" s="224" t="s">
        <v>615</v>
      </c>
    </row>
    <row r="506" s="13" customFormat="1">
      <c r="A506" s="13"/>
      <c r="B506" s="226"/>
      <c r="C506" s="227"/>
      <c r="D506" s="228" t="s">
        <v>137</v>
      </c>
      <c r="E506" s="229" t="s">
        <v>1</v>
      </c>
      <c r="F506" s="230" t="s">
        <v>616</v>
      </c>
      <c r="G506" s="227"/>
      <c r="H506" s="231">
        <v>108</v>
      </c>
      <c r="I506" s="232"/>
      <c r="J506" s="227"/>
      <c r="K506" s="227"/>
      <c r="L506" s="233"/>
      <c r="M506" s="234"/>
      <c r="N506" s="235"/>
      <c r="O506" s="235"/>
      <c r="P506" s="235"/>
      <c r="Q506" s="235"/>
      <c r="R506" s="235"/>
      <c r="S506" s="235"/>
      <c r="T506" s="23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7" t="s">
        <v>137</v>
      </c>
      <c r="AU506" s="237" t="s">
        <v>88</v>
      </c>
      <c r="AV506" s="13" t="s">
        <v>88</v>
      </c>
      <c r="AW506" s="13" t="s">
        <v>38</v>
      </c>
      <c r="AX506" s="13" t="s">
        <v>82</v>
      </c>
      <c r="AY506" s="237" t="s">
        <v>129</v>
      </c>
    </row>
    <row r="507" s="14" customFormat="1">
      <c r="A507" s="14"/>
      <c r="B507" s="238"/>
      <c r="C507" s="239"/>
      <c r="D507" s="228" t="s">
        <v>137</v>
      </c>
      <c r="E507" s="240" t="s">
        <v>1</v>
      </c>
      <c r="F507" s="241" t="s">
        <v>139</v>
      </c>
      <c r="G507" s="239"/>
      <c r="H507" s="242">
        <v>108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8" t="s">
        <v>137</v>
      </c>
      <c r="AU507" s="248" t="s">
        <v>88</v>
      </c>
      <c r="AV507" s="14" t="s">
        <v>135</v>
      </c>
      <c r="AW507" s="14" t="s">
        <v>38</v>
      </c>
      <c r="AX507" s="14" t="s">
        <v>21</v>
      </c>
      <c r="AY507" s="248" t="s">
        <v>129</v>
      </c>
    </row>
    <row r="508" s="2" customFormat="1" ht="37.8" customHeight="1">
      <c r="A508" s="38"/>
      <c r="B508" s="39"/>
      <c r="C508" s="259" t="s">
        <v>617</v>
      </c>
      <c r="D508" s="259" t="s">
        <v>366</v>
      </c>
      <c r="E508" s="260" t="s">
        <v>618</v>
      </c>
      <c r="F508" s="261" t="s">
        <v>619</v>
      </c>
      <c r="G508" s="262" t="s">
        <v>264</v>
      </c>
      <c r="H508" s="263">
        <v>11.999000000000001</v>
      </c>
      <c r="I508" s="264"/>
      <c r="J508" s="265">
        <f>ROUND(I508*H508,2)</f>
        <v>0</v>
      </c>
      <c r="K508" s="266"/>
      <c r="L508" s="267"/>
      <c r="M508" s="268" t="s">
        <v>1</v>
      </c>
      <c r="N508" s="269" t="s">
        <v>47</v>
      </c>
      <c r="O508" s="91"/>
      <c r="P508" s="222">
        <f>O508*H508</f>
        <v>0</v>
      </c>
      <c r="Q508" s="222">
        <v>0.55000000000000004</v>
      </c>
      <c r="R508" s="222">
        <f>Q508*H508</f>
        <v>6.5994500000000009</v>
      </c>
      <c r="S508" s="222">
        <v>0</v>
      </c>
      <c r="T508" s="223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4" t="s">
        <v>145</v>
      </c>
      <c r="AT508" s="224" t="s">
        <v>366</v>
      </c>
      <c r="AU508" s="224" t="s">
        <v>88</v>
      </c>
      <c r="AY508" s="17" t="s">
        <v>129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7" t="s">
        <v>21</v>
      </c>
      <c r="BK508" s="225">
        <f>ROUND(I508*H508,2)</f>
        <v>0</v>
      </c>
      <c r="BL508" s="17" t="s">
        <v>135</v>
      </c>
      <c r="BM508" s="224" t="s">
        <v>620</v>
      </c>
    </row>
    <row r="509" s="12" customFormat="1" ht="22.8" customHeight="1">
      <c r="A509" s="12"/>
      <c r="B509" s="196"/>
      <c r="C509" s="197"/>
      <c r="D509" s="198" t="s">
        <v>81</v>
      </c>
      <c r="E509" s="210" t="s">
        <v>135</v>
      </c>
      <c r="F509" s="210" t="s">
        <v>621</v>
      </c>
      <c r="G509" s="197"/>
      <c r="H509" s="197"/>
      <c r="I509" s="200"/>
      <c r="J509" s="211">
        <f>BK509</f>
        <v>0</v>
      </c>
      <c r="K509" s="197"/>
      <c r="L509" s="202"/>
      <c r="M509" s="203"/>
      <c r="N509" s="204"/>
      <c r="O509" s="204"/>
      <c r="P509" s="205">
        <f>SUM(P510:P532)</f>
        <v>0</v>
      </c>
      <c r="Q509" s="204"/>
      <c r="R509" s="205">
        <f>SUM(R510:R532)</f>
        <v>125.00795679999999</v>
      </c>
      <c r="S509" s="204"/>
      <c r="T509" s="206">
        <f>SUM(T510:T532)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7" t="s">
        <v>21</v>
      </c>
      <c r="AT509" s="208" t="s">
        <v>81</v>
      </c>
      <c r="AU509" s="208" t="s">
        <v>21</v>
      </c>
      <c r="AY509" s="207" t="s">
        <v>129</v>
      </c>
      <c r="BK509" s="209">
        <f>SUM(BK510:BK532)</f>
        <v>0</v>
      </c>
    </row>
    <row r="510" s="2" customFormat="1" ht="24.15" customHeight="1">
      <c r="A510" s="38"/>
      <c r="B510" s="39"/>
      <c r="C510" s="212" t="s">
        <v>622</v>
      </c>
      <c r="D510" s="212" t="s">
        <v>131</v>
      </c>
      <c r="E510" s="213" t="s">
        <v>623</v>
      </c>
      <c r="F510" s="214" t="s">
        <v>624</v>
      </c>
      <c r="G510" s="215" t="s">
        <v>264</v>
      </c>
      <c r="H510" s="216">
        <v>13</v>
      </c>
      <c r="I510" s="217"/>
      <c r="J510" s="218">
        <f>ROUND(I510*H510,2)</f>
        <v>0</v>
      </c>
      <c r="K510" s="219"/>
      <c r="L510" s="44"/>
      <c r="M510" s="220" t="s">
        <v>1</v>
      </c>
      <c r="N510" s="221" t="s">
        <v>47</v>
      </c>
      <c r="O510" s="91"/>
      <c r="P510" s="222">
        <f>O510*H510</f>
        <v>0</v>
      </c>
      <c r="Q510" s="222">
        <v>0.087260000000000004</v>
      </c>
      <c r="R510" s="222">
        <f>Q510*H510</f>
        <v>1.1343800000000002</v>
      </c>
      <c r="S510" s="222">
        <v>0</v>
      </c>
      <c r="T510" s="223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4" t="s">
        <v>135</v>
      </c>
      <c r="AT510" s="224" t="s">
        <v>131</v>
      </c>
      <c r="AU510" s="224" t="s">
        <v>88</v>
      </c>
      <c r="AY510" s="17" t="s">
        <v>129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7" t="s">
        <v>21</v>
      </c>
      <c r="BK510" s="225">
        <f>ROUND(I510*H510,2)</f>
        <v>0</v>
      </c>
      <c r="BL510" s="17" t="s">
        <v>135</v>
      </c>
      <c r="BM510" s="224" t="s">
        <v>625</v>
      </c>
    </row>
    <row r="511" s="13" customFormat="1">
      <c r="A511" s="13"/>
      <c r="B511" s="226"/>
      <c r="C511" s="227"/>
      <c r="D511" s="228" t="s">
        <v>137</v>
      </c>
      <c r="E511" s="229" t="s">
        <v>1</v>
      </c>
      <c r="F511" s="230" t="s">
        <v>626</v>
      </c>
      <c r="G511" s="227"/>
      <c r="H511" s="231">
        <v>6</v>
      </c>
      <c r="I511" s="232"/>
      <c r="J511" s="227"/>
      <c r="K511" s="227"/>
      <c r="L511" s="233"/>
      <c r="M511" s="234"/>
      <c r="N511" s="235"/>
      <c r="O511" s="235"/>
      <c r="P511" s="235"/>
      <c r="Q511" s="235"/>
      <c r="R511" s="235"/>
      <c r="S511" s="235"/>
      <c r="T511" s="23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7" t="s">
        <v>137</v>
      </c>
      <c r="AU511" s="237" t="s">
        <v>88</v>
      </c>
      <c r="AV511" s="13" t="s">
        <v>88</v>
      </c>
      <c r="AW511" s="13" t="s">
        <v>38</v>
      </c>
      <c r="AX511" s="13" t="s">
        <v>82</v>
      </c>
      <c r="AY511" s="237" t="s">
        <v>129</v>
      </c>
    </row>
    <row r="512" s="13" customFormat="1">
      <c r="A512" s="13"/>
      <c r="B512" s="226"/>
      <c r="C512" s="227"/>
      <c r="D512" s="228" t="s">
        <v>137</v>
      </c>
      <c r="E512" s="229" t="s">
        <v>1</v>
      </c>
      <c r="F512" s="230" t="s">
        <v>627</v>
      </c>
      <c r="G512" s="227"/>
      <c r="H512" s="231">
        <v>6</v>
      </c>
      <c r="I512" s="232"/>
      <c r="J512" s="227"/>
      <c r="K512" s="227"/>
      <c r="L512" s="233"/>
      <c r="M512" s="234"/>
      <c r="N512" s="235"/>
      <c r="O512" s="235"/>
      <c r="P512" s="235"/>
      <c r="Q512" s="235"/>
      <c r="R512" s="235"/>
      <c r="S512" s="235"/>
      <c r="T512" s="23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7" t="s">
        <v>137</v>
      </c>
      <c r="AU512" s="237" t="s">
        <v>88</v>
      </c>
      <c r="AV512" s="13" t="s">
        <v>88</v>
      </c>
      <c r="AW512" s="13" t="s">
        <v>38</v>
      </c>
      <c r="AX512" s="13" t="s">
        <v>82</v>
      </c>
      <c r="AY512" s="237" t="s">
        <v>129</v>
      </c>
    </row>
    <row r="513" s="13" customFormat="1">
      <c r="A513" s="13"/>
      <c r="B513" s="226"/>
      <c r="C513" s="227"/>
      <c r="D513" s="228" t="s">
        <v>137</v>
      </c>
      <c r="E513" s="229" t="s">
        <v>1</v>
      </c>
      <c r="F513" s="230" t="s">
        <v>628</v>
      </c>
      <c r="G513" s="227"/>
      <c r="H513" s="231">
        <v>1</v>
      </c>
      <c r="I513" s="232"/>
      <c r="J513" s="227"/>
      <c r="K513" s="227"/>
      <c r="L513" s="233"/>
      <c r="M513" s="234"/>
      <c r="N513" s="235"/>
      <c r="O513" s="235"/>
      <c r="P513" s="235"/>
      <c r="Q513" s="235"/>
      <c r="R513" s="235"/>
      <c r="S513" s="235"/>
      <c r="T513" s="23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7" t="s">
        <v>137</v>
      </c>
      <c r="AU513" s="237" t="s">
        <v>88</v>
      </c>
      <c r="AV513" s="13" t="s">
        <v>88</v>
      </c>
      <c r="AW513" s="13" t="s">
        <v>38</v>
      </c>
      <c r="AX513" s="13" t="s">
        <v>82</v>
      </c>
      <c r="AY513" s="237" t="s">
        <v>129</v>
      </c>
    </row>
    <row r="514" s="14" customFormat="1">
      <c r="A514" s="14"/>
      <c r="B514" s="238"/>
      <c r="C514" s="239"/>
      <c r="D514" s="228" t="s">
        <v>137</v>
      </c>
      <c r="E514" s="240" t="s">
        <v>1</v>
      </c>
      <c r="F514" s="241" t="s">
        <v>139</v>
      </c>
      <c r="G514" s="239"/>
      <c r="H514" s="242">
        <v>13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8" t="s">
        <v>137</v>
      </c>
      <c r="AU514" s="248" t="s">
        <v>88</v>
      </c>
      <c r="AV514" s="14" t="s">
        <v>135</v>
      </c>
      <c r="AW514" s="14" t="s">
        <v>38</v>
      </c>
      <c r="AX514" s="14" t="s">
        <v>21</v>
      </c>
      <c r="AY514" s="248" t="s">
        <v>129</v>
      </c>
    </row>
    <row r="515" s="2" customFormat="1" ht="37.8" customHeight="1">
      <c r="A515" s="38"/>
      <c r="B515" s="39"/>
      <c r="C515" s="259" t="s">
        <v>629</v>
      </c>
      <c r="D515" s="259" t="s">
        <v>366</v>
      </c>
      <c r="E515" s="260" t="s">
        <v>630</v>
      </c>
      <c r="F515" s="261" t="s">
        <v>631</v>
      </c>
      <c r="G515" s="262" t="s">
        <v>264</v>
      </c>
      <c r="H515" s="263">
        <v>6</v>
      </c>
      <c r="I515" s="264"/>
      <c r="J515" s="265">
        <f>ROUND(I515*H515,2)</f>
        <v>0</v>
      </c>
      <c r="K515" s="266"/>
      <c r="L515" s="267"/>
      <c r="M515" s="268" t="s">
        <v>1</v>
      </c>
      <c r="N515" s="269" t="s">
        <v>47</v>
      </c>
      <c r="O515" s="91"/>
      <c r="P515" s="222">
        <f>O515*H515</f>
        <v>0</v>
      </c>
      <c r="Q515" s="222">
        <v>1.163</v>
      </c>
      <c r="R515" s="222">
        <f>Q515*H515</f>
        <v>6.9779999999999998</v>
      </c>
      <c r="S515" s="222">
        <v>0</v>
      </c>
      <c r="T515" s="223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4" t="s">
        <v>145</v>
      </c>
      <c r="AT515" s="224" t="s">
        <v>366</v>
      </c>
      <c r="AU515" s="224" t="s">
        <v>88</v>
      </c>
      <c r="AY515" s="17" t="s">
        <v>129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7" t="s">
        <v>21</v>
      </c>
      <c r="BK515" s="225">
        <f>ROUND(I515*H515,2)</f>
        <v>0</v>
      </c>
      <c r="BL515" s="17" t="s">
        <v>135</v>
      </c>
      <c r="BM515" s="224" t="s">
        <v>632</v>
      </c>
    </row>
    <row r="516" s="13" customFormat="1">
      <c r="A516" s="13"/>
      <c r="B516" s="226"/>
      <c r="C516" s="227"/>
      <c r="D516" s="228" t="s">
        <v>137</v>
      </c>
      <c r="E516" s="229" t="s">
        <v>1</v>
      </c>
      <c r="F516" s="230" t="s">
        <v>633</v>
      </c>
      <c r="G516" s="227"/>
      <c r="H516" s="231">
        <v>6</v>
      </c>
      <c r="I516" s="232"/>
      <c r="J516" s="227"/>
      <c r="K516" s="227"/>
      <c r="L516" s="233"/>
      <c r="M516" s="234"/>
      <c r="N516" s="235"/>
      <c r="O516" s="235"/>
      <c r="P516" s="235"/>
      <c r="Q516" s="235"/>
      <c r="R516" s="235"/>
      <c r="S516" s="235"/>
      <c r="T516" s="23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7" t="s">
        <v>137</v>
      </c>
      <c r="AU516" s="237" t="s">
        <v>88</v>
      </c>
      <c r="AV516" s="13" t="s">
        <v>88</v>
      </c>
      <c r="AW516" s="13" t="s">
        <v>38</v>
      </c>
      <c r="AX516" s="13" t="s">
        <v>82</v>
      </c>
      <c r="AY516" s="237" t="s">
        <v>129</v>
      </c>
    </row>
    <row r="517" s="14" customFormat="1">
      <c r="A517" s="14"/>
      <c r="B517" s="238"/>
      <c r="C517" s="239"/>
      <c r="D517" s="228" t="s">
        <v>137</v>
      </c>
      <c r="E517" s="240" t="s">
        <v>1</v>
      </c>
      <c r="F517" s="241" t="s">
        <v>139</v>
      </c>
      <c r="G517" s="239"/>
      <c r="H517" s="242">
        <v>6</v>
      </c>
      <c r="I517" s="243"/>
      <c r="J517" s="239"/>
      <c r="K517" s="239"/>
      <c r="L517" s="244"/>
      <c r="M517" s="245"/>
      <c r="N517" s="246"/>
      <c r="O517" s="246"/>
      <c r="P517" s="246"/>
      <c r="Q517" s="246"/>
      <c r="R517" s="246"/>
      <c r="S517" s="246"/>
      <c r="T517" s="24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8" t="s">
        <v>137</v>
      </c>
      <c r="AU517" s="248" t="s">
        <v>88</v>
      </c>
      <c r="AV517" s="14" t="s">
        <v>135</v>
      </c>
      <c r="AW517" s="14" t="s">
        <v>38</v>
      </c>
      <c r="AX517" s="14" t="s">
        <v>21</v>
      </c>
      <c r="AY517" s="248" t="s">
        <v>129</v>
      </c>
    </row>
    <row r="518" s="2" customFormat="1" ht="24.15" customHeight="1">
      <c r="A518" s="38"/>
      <c r="B518" s="39"/>
      <c r="C518" s="259" t="s">
        <v>634</v>
      </c>
      <c r="D518" s="259" t="s">
        <v>366</v>
      </c>
      <c r="E518" s="260" t="s">
        <v>635</v>
      </c>
      <c r="F518" s="261" t="s">
        <v>636</v>
      </c>
      <c r="G518" s="262" t="s">
        <v>264</v>
      </c>
      <c r="H518" s="263">
        <v>6</v>
      </c>
      <c r="I518" s="264"/>
      <c r="J518" s="265">
        <f>ROUND(I518*H518,2)</f>
        <v>0</v>
      </c>
      <c r="K518" s="266"/>
      <c r="L518" s="267"/>
      <c r="M518" s="268" t="s">
        <v>1</v>
      </c>
      <c r="N518" s="269" t="s">
        <v>47</v>
      </c>
      <c r="O518" s="91"/>
      <c r="P518" s="222">
        <f>O518*H518</f>
        <v>0</v>
      </c>
      <c r="Q518" s="222">
        <v>1.163</v>
      </c>
      <c r="R518" s="222">
        <f>Q518*H518</f>
        <v>6.9779999999999998</v>
      </c>
      <c r="S518" s="222">
        <v>0</v>
      </c>
      <c r="T518" s="223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4" t="s">
        <v>145</v>
      </c>
      <c r="AT518" s="224" t="s">
        <v>366</v>
      </c>
      <c r="AU518" s="224" t="s">
        <v>88</v>
      </c>
      <c r="AY518" s="17" t="s">
        <v>129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7" t="s">
        <v>21</v>
      </c>
      <c r="BK518" s="225">
        <f>ROUND(I518*H518,2)</f>
        <v>0</v>
      </c>
      <c r="BL518" s="17" t="s">
        <v>135</v>
      </c>
      <c r="BM518" s="224" t="s">
        <v>637</v>
      </c>
    </row>
    <row r="519" s="13" customFormat="1">
      <c r="A519" s="13"/>
      <c r="B519" s="226"/>
      <c r="C519" s="227"/>
      <c r="D519" s="228" t="s">
        <v>137</v>
      </c>
      <c r="E519" s="229" t="s">
        <v>1</v>
      </c>
      <c r="F519" s="230" t="s">
        <v>633</v>
      </c>
      <c r="G519" s="227"/>
      <c r="H519" s="231">
        <v>6</v>
      </c>
      <c r="I519" s="232"/>
      <c r="J519" s="227"/>
      <c r="K519" s="227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137</v>
      </c>
      <c r="AU519" s="237" t="s">
        <v>88</v>
      </c>
      <c r="AV519" s="13" t="s">
        <v>88</v>
      </c>
      <c r="AW519" s="13" t="s">
        <v>38</v>
      </c>
      <c r="AX519" s="13" t="s">
        <v>82</v>
      </c>
      <c r="AY519" s="237" t="s">
        <v>129</v>
      </c>
    </row>
    <row r="520" s="14" customFormat="1">
      <c r="A520" s="14"/>
      <c r="B520" s="238"/>
      <c r="C520" s="239"/>
      <c r="D520" s="228" t="s">
        <v>137</v>
      </c>
      <c r="E520" s="240" t="s">
        <v>1</v>
      </c>
      <c r="F520" s="241" t="s">
        <v>139</v>
      </c>
      <c r="G520" s="239"/>
      <c r="H520" s="242">
        <v>6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8" t="s">
        <v>137</v>
      </c>
      <c r="AU520" s="248" t="s">
        <v>88</v>
      </c>
      <c r="AV520" s="14" t="s">
        <v>135</v>
      </c>
      <c r="AW520" s="14" t="s">
        <v>38</v>
      </c>
      <c r="AX520" s="14" t="s">
        <v>21</v>
      </c>
      <c r="AY520" s="248" t="s">
        <v>129</v>
      </c>
    </row>
    <row r="521" s="2" customFormat="1" ht="33" customHeight="1">
      <c r="A521" s="38"/>
      <c r="B521" s="39"/>
      <c r="C521" s="259" t="s">
        <v>638</v>
      </c>
      <c r="D521" s="259" t="s">
        <v>366</v>
      </c>
      <c r="E521" s="260" t="s">
        <v>639</v>
      </c>
      <c r="F521" s="261" t="s">
        <v>640</v>
      </c>
      <c r="G521" s="262" t="s">
        <v>264</v>
      </c>
      <c r="H521" s="263">
        <v>1</v>
      </c>
      <c r="I521" s="264"/>
      <c r="J521" s="265">
        <f>ROUND(I521*H521,2)</f>
        <v>0</v>
      </c>
      <c r="K521" s="266"/>
      <c r="L521" s="267"/>
      <c r="M521" s="268" t="s">
        <v>1</v>
      </c>
      <c r="N521" s="269" t="s">
        <v>47</v>
      </c>
      <c r="O521" s="91"/>
      <c r="P521" s="222">
        <f>O521*H521</f>
        <v>0</v>
      </c>
      <c r="Q521" s="222">
        <v>1.163</v>
      </c>
      <c r="R521" s="222">
        <f>Q521*H521</f>
        <v>1.163</v>
      </c>
      <c r="S521" s="222">
        <v>0</v>
      </c>
      <c r="T521" s="223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4" t="s">
        <v>145</v>
      </c>
      <c r="AT521" s="224" t="s">
        <v>366</v>
      </c>
      <c r="AU521" s="224" t="s">
        <v>88</v>
      </c>
      <c r="AY521" s="17" t="s">
        <v>129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7" t="s">
        <v>21</v>
      </c>
      <c r="BK521" s="225">
        <f>ROUND(I521*H521,2)</f>
        <v>0</v>
      </c>
      <c r="BL521" s="17" t="s">
        <v>135</v>
      </c>
      <c r="BM521" s="224" t="s">
        <v>641</v>
      </c>
    </row>
    <row r="522" s="13" customFormat="1">
      <c r="A522" s="13"/>
      <c r="B522" s="226"/>
      <c r="C522" s="227"/>
      <c r="D522" s="228" t="s">
        <v>137</v>
      </c>
      <c r="E522" s="229" t="s">
        <v>1</v>
      </c>
      <c r="F522" s="230" t="s">
        <v>21</v>
      </c>
      <c r="G522" s="227"/>
      <c r="H522" s="231">
        <v>1</v>
      </c>
      <c r="I522" s="232"/>
      <c r="J522" s="227"/>
      <c r="K522" s="227"/>
      <c r="L522" s="233"/>
      <c r="M522" s="234"/>
      <c r="N522" s="235"/>
      <c r="O522" s="235"/>
      <c r="P522" s="235"/>
      <c r="Q522" s="235"/>
      <c r="R522" s="235"/>
      <c r="S522" s="235"/>
      <c r="T522" s="23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7" t="s">
        <v>137</v>
      </c>
      <c r="AU522" s="237" t="s">
        <v>88</v>
      </c>
      <c r="AV522" s="13" t="s">
        <v>88</v>
      </c>
      <c r="AW522" s="13" t="s">
        <v>38</v>
      </c>
      <c r="AX522" s="13" t="s">
        <v>82</v>
      </c>
      <c r="AY522" s="237" t="s">
        <v>129</v>
      </c>
    </row>
    <row r="523" s="14" customFormat="1">
      <c r="A523" s="14"/>
      <c r="B523" s="238"/>
      <c r="C523" s="239"/>
      <c r="D523" s="228" t="s">
        <v>137</v>
      </c>
      <c r="E523" s="240" t="s">
        <v>1</v>
      </c>
      <c r="F523" s="241" t="s">
        <v>139</v>
      </c>
      <c r="G523" s="239"/>
      <c r="H523" s="242">
        <v>1</v>
      </c>
      <c r="I523" s="243"/>
      <c r="J523" s="239"/>
      <c r="K523" s="239"/>
      <c r="L523" s="244"/>
      <c r="M523" s="245"/>
      <c r="N523" s="246"/>
      <c r="O523" s="246"/>
      <c r="P523" s="246"/>
      <c r="Q523" s="246"/>
      <c r="R523" s="246"/>
      <c r="S523" s="246"/>
      <c r="T523" s="24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8" t="s">
        <v>137</v>
      </c>
      <c r="AU523" s="248" t="s">
        <v>88</v>
      </c>
      <c r="AV523" s="14" t="s">
        <v>135</v>
      </c>
      <c r="AW523" s="14" t="s">
        <v>38</v>
      </c>
      <c r="AX523" s="14" t="s">
        <v>21</v>
      </c>
      <c r="AY523" s="248" t="s">
        <v>129</v>
      </c>
    </row>
    <row r="524" s="2" customFormat="1" ht="24.15" customHeight="1">
      <c r="A524" s="38"/>
      <c r="B524" s="39"/>
      <c r="C524" s="212" t="s">
        <v>642</v>
      </c>
      <c r="D524" s="212" t="s">
        <v>131</v>
      </c>
      <c r="E524" s="213" t="s">
        <v>643</v>
      </c>
      <c r="F524" s="214" t="s">
        <v>644</v>
      </c>
      <c r="G524" s="215" t="s">
        <v>158</v>
      </c>
      <c r="H524" s="216">
        <v>19.085000000000001</v>
      </c>
      <c r="I524" s="217"/>
      <c r="J524" s="218">
        <f>ROUND(I524*H524,2)</f>
        <v>0</v>
      </c>
      <c r="K524" s="219"/>
      <c r="L524" s="44"/>
      <c r="M524" s="220" t="s">
        <v>1</v>
      </c>
      <c r="N524" s="221" t="s">
        <v>47</v>
      </c>
      <c r="O524" s="91"/>
      <c r="P524" s="222">
        <f>O524*H524</f>
        <v>0</v>
      </c>
      <c r="Q524" s="222">
        <v>2.4340799999999998</v>
      </c>
      <c r="R524" s="222">
        <f>Q524*H524</f>
        <v>46.454416799999997</v>
      </c>
      <c r="S524" s="222">
        <v>0</v>
      </c>
      <c r="T524" s="223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4" t="s">
        <v>135</v>
      </c>
      <c r="AT524" s="224" t="s">
        <v>131</v>
      </c>
      <c r="AU524" s="224" t="s">
        <v>88</v>
      </c>
      <c r="AY524" s="17" t="s">
        <v>129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7" t="s">
        <v>21</v>
      </c>
      <c r="BK524" s="225">
        <f>ROUND(I524*H524,2)</f>
        <v>0</v>
      </c>
      <c r="BL524" s="17" t="s">
        <v>135</v>
      </c>
      <c r="BM524" s="224" t="s">
        <v>645</v>
      </c>
    </row>
    <row r="525" s="13" customFormat="1">
      <c r="A525" s="13"/>
      <c r="B525" s="226"/>
      <c r="C525" s="227"/>
      <c r="D525" s="228" t="s">
        <v>137</v>
      </c>
      <c r="E525" s="229" t="s">
        <v>1</v>
      </c>
      <c r="F525" s="230" t="s">
        <v>646</v>
      </c>
      <c r="G525" s="227"/>
      <c r="H525" s="231">
        <v>19.085000000000001</v>
      </c>
      <c r="I525" s="232"/>
      <c r="J525" s="227"/>
      <c r="K525" s="227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137</v>
      </c>
      <c r="AU525" s="237" t="s">
        <v>88</v>
      </c>
      <c r="AV525" s="13" t="s">
        <v>88</v>
      </c>
      <c r="AW525" s="13" t="s">
        <v>38</v>
      </c>
      <c r="AX525" s="13" t="s">
        <v>82</v>
      </c>
      <c r="AY525" s="237" t="s">
        <v>129</v>
      </c>
    </row>
    <row r="526" s="14" customFormat="1">
      <c r="A526" s="14"/>
      <c r="B526" s="238"/>
      <c r="C526" s="239"/>
      <c r="D526" s="228" t="s">
        <v>137</v>
      </c>
      <c r="E526" s="240" t="s">
        <v>1</v>
      </c>
      <c r="F526" s="241" t="s">
        <v>139</v>
      </c>
      <c r="G526" s="239"/>
      <c r="H526" s="242">
        <v>19.085000000000001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8" t="s">
        <v>137</v>
      </c>
      <c r="AU526" s="248" t="s">
        <v>88</v>
      </c>
      <c r="AV526" s="14" t="s">
        <v>135</v>
      </c>
      <c r="AW526" s="14" t="s">
        <v>38</v>
      </c>
      <c r="AX526" s="14" t="s">
        <v>21</v>
      </c>
      <c r="AY526" s="248" t="s">
        <v>129</v>
      </c>
    </row>
    <row r="527" s="2" customFormat="1" ht="24.15" customHeight="1">
      <c r="A527" s="38"/>
      <c r="B527" s="39"/>
      <c r="C527" s="212" t="s">
        <v>647</v>
      </c>
      <c r="D527" s="212" t="s">
        <v>131</v>
      </c>
      <c r="E527" s="213" t="s">
        <v>648</v>
      </c>
      <c r="F527" s="214" t="s">
        <v>649</v>
      </c>
      <c r="G527" s="215" t="s">
        <v>158</v>
      </c>
      <c r="H527" s="216">
        <v>31.199999999999999</v>
      </c>
      <c r="I527" s="217"/>
      <c r="J527" s="218">
        <f>ROUND(I527*H527,2)</f>
        <v>0</v>
      </c>
      <c r="K527" s="219"/>
      <c r="L527" s="44"/>
      <c r="M527" s="220" t="s">
        <v>1</v>
      </c>
      <c r="N527" s="221" t="s">
        <v>47</v>
      </c>
      <c r="O527" s="91"/>
      <c r="P527" s="222">
        <f>O527*H527</f>
        <v>0</v>
      </c>
      <c r="Q527" s="222">
        <v>1.9967999999999999</v>
      </c>
      <c r="R527" s="222">
        <f>Q527*H527</f>
        <v>62.300159999999998</v>
      </c>
      <c r="S527" s="222">
        <v>0</v>
      </c>
      <c r="T527" s="223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4" t="s">
        <v>135</v>
      </c>
      <c r="AT527" s="224" t="s">
        <v>131</v>
      </c>
      <c r="AU527" s="224" t="s">
        <v>88</v>
      </c>
      <c r="AY527" s="17" t="s">
        <v>129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7" t="s">
        <v>21</v>
      </c>
      <c r="BK527" s="225">
        <f>ROUND(I527*H527,2)</f>
        <v>0</v>
      </c>
      <c r="BL527" s="17" t="s">
        <v>135</v>
      </c>
      <c r="BM527" s="224" t="s">
        <v>650</v>
      </c>
    </row>
    <row r="528" s="13" customFormat="1">
      <c r="A528" s="13"/>
      <c r="B528" s="226"/>
      <c r="C528" s="227"/>
      <c r="D528" s="228" t="s">
        <v>137</v>
      </c>
      <c r="E528" s="229" t="s">
        <v>1</v>
      </c>
      <c r="F528" s="230" t="s">
        <v>651</v>
      </c>
      <c r="G528" s="227"/>
      <c r="H528" s="231">
        <v>31.199999999999999</v>
      </c>
      <c r="I528" s="232"/>
      <c r="J528" s="227"/>
      <c r="K528" s="227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137</v>
      </c>
      <c r="AU528" s="237" t="s">
        <v>88</v>
      </c>
      <c r="AV528" s="13" t="s">
        <v>88</v>
      </c>
      <c r="AW528" s="13" t="s">
        <v>38</v>
      </c>
      <c r="AX528" s="13" t="s">
        <v>82</v>
      </c>
      <c r="AY528" s="237" t="s">
        <v>129</v>
      </c>
    </row>
    <row r="529" s="14" customFormat="1">
      <c r="A529" s="14"/>
      <c r="B529" s="238"/>
      <c r="C529" s="239"/>
      <c r="D529" s="228" t="s">
        <v>137</v>
      </c>
      <c r="E529" s="240" t="s">
        <v>1</v>
      </c>
      <c r="F529" s="241" t="s">
        <v>139</v>
      </c>
      <c r="G529" s="239"/>
      <c r="H529" s="242">
        <v>31.199999999999999</v>
      </c>
      <c r="I529" s="243"/>
      <c r="J529" s="239"/>
      <c r="K529" s="239"/>
      <c r="L529" s="244"/>
      <c r="M529" s="245"/>
      <c r="N529" s="246"/>
      <c r="O529" s="246"/>
      <c r="P529" s="246"/>
      <c r="Q529" s="246"/>
      <c r="R529" s="246"/>
      <c r="S529" s="246"/>
      <c r="T529" s="24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8" t="s">
        <v>137</v>
      </c>
      <c r="AU529" s="248" t="s">
        <v>88</v>
      </c>
      <c r="AV529" s="14" t="s">
        <v>135</v>
      </c>
      <c r="AW529" s="14" t="s">
        <v>38</v>
      </c>
      <c r="AX529" s="14" t="s">
        <v>21</v>
      </c>
      <c r="AY529" s="248" t="s">
        <v>129</v>
      </c>
    </row>
    <row r="530" s="2" customFormat="1" ht="16.5" customHeight="1">
      <c r="A530" s="38"/>
      <c r="B530" s="39"/>
      <c r="C530" s="212" t="s">
        <v>652</v>
      </c>
      <c r="D530" s="212" t="s">
        <v>131</v>
      </c>
      <c r="E530" s="213" t="s">
        <v>653</v>
      </c>
      <c r="F530" s="214" t="s">
        <v>654</v>
      </c>
      <c r="G530" s="215" t="s">
        <v>134</v>
      </c>
      <c r="H530" s="216">
        <v>104</v>
      </c>
      <c r="I530" s="217"/>
      <c r="J530" s="218">
        <f>ROUND(I530*H530,2)</f>
        <v>0</v>
      </c>
      <c r="K530" s="219"/>
      <c r="L530" s="44"/>
      <c r="M530" s="220" t="s">
        <v>1</v>
      </c>
      <c r="N530" s="221" t="s">
        <v>47</v>
      </c>
      <c r="O530" s="91"/>
      <c r="P530" s="222">
        <f>O530*H530</f>
        <v>0</v>
      </c>
      <c r="Q530" s="222">
        <v>0</v>
      </c>
      <c r="R530" s="222">
        <f>Q530*H530</f>
        <v>0</v>
      </c>
      <c r="S530" s="222">
        <v>0</v>
      </c>
      <c r="T530" s="223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4" t="s">
        <v>135</v>
      </c>
      <c r="AT530" s="224" t="s">
        <v>131</v>
      </c>
      <c r="AU530" s="224" t="s">
        <v>88</v>
      </c>
      <c r="AY530" s="17" t="s">
        <v>129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7" t="s">
        <v>21</v>
      </c>
      <c r="BK530" s="225">
        <f>ROUND(I530*H530,2)</f>
        <v>0</v>
      </c>
      <c r="BL530" s="17" t="s">
        <v>135</v>
      </c>
      <c r="BM530" s="224" t="s">
        <v>655</v>
      </c>
    </row>
    <row r="531" s="13" customFormat="1">
      <c r="A531" s="13"/>
      <c r="B531" s="226"/>
      <c r="C531" s="227"/>
      <c r="D531" s="228" t="s">
        <v>137</v>
      </c>
      <c r="E531" s="229" t="s">
        <v>1</v>
      </c>
      <c r="F531" s="230" t="s">
        <v>656</v>
      </c>
      <c r="G531" s="227"/>
      <c r="H531" s="231">
        <v>104</v>
      </c>
      <c r="I531" s="232"/>
      <c r="J531" s="227"/>
      <c r="K531" s="227"/>
      <c r="L531" s="233"/>
      <c r="M531" s="234"/>
      <c r="N531" s="235"/>
      <c r="O531" s="235"/>
      <c r="P531" s="235"/>
      <c r="Q531" s="235"/>
      <c r="R531" s="235"/>
      <c r="S531" s="235"/>
      <c r="T531" s="23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7" t="s">
        <v>137</v>
      </c>
      <c r="AU531" s="237" t="s">
        <v>88</v>
      </c>
      <c r="AV531" s="13" t="s">
        <v>88</v>
      </c>
      <c r="AW531" s="13" t="s">
        <v>38</v>
      </c>
      <c r="AX531" s="13" t="s">
        <v>82</v>
      </c>
      <c r="AY531" s="237" t="s">
        <v>129</v>
      </c>
    </row>
    <row r="532" s="14" customFormat="1">
      <c r="A532" s="14"/>
      <c r="B532" s="238"/>
      <c r="C532" s="239"/>
      <c r="D532" s="228" t="s">
        <v>137</v>
      </c>
      <c r="E532" s="240" t="s">
        <v>1</v>
      </c>
      <c r="F532" s="241" t="s">
        <v>139</v>
      </c>
      <c r="G532" s="239"/>
      <c r="H532" s="242">
        <v>104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8" t="s">
        <v>137</v>
      </c>
      <c r="AU532" s="248" t="s">
        <v>88</v>
      </c>
      <c r="AV532" s="14" t="s">
        <v>135</v>
      </c>
      <c r="AW532" s="14" t="s">
        <v>38</v>
      </c>
      <c r="AX532" s="14" t="s">
        <v>21</v>
      </c>
      <c r="AY532" s="248" t="s">
        <v>129</v>
      </c>
    </row>
    <row r="533" s="12" customFormat="1" ht="22.8" customHeight="1">
      <c r="A533" s="12"/>
      <c r="B533" s="196"/>
      <c r="C533" s="197"/>
      <c r="D533" s="198" t="s">
        <v>81</v>
      </c>
      <c r="E533" s="210" t="s">
        <v>657</v>
      </c>
      <c r="F533" s="210" t="s">
        <v>658</v>
      </c>
      <c r="G533" s="197"/>
      <c r="H533" s="197"/>
      <c r="I533" s="200"/>
      <c r="J533" s="211">
        <f>BK533</f>
        <v>0</v>
      </c>
      <c r="K533" s="197"/>
      <c r="L533" s="202"/>
      <c r="M533" s="203"/>
      <c r="N533" s="204"/>
      <c r="O533" s="204"/>
      <c r="P533" s="205">
        <f>SUM(P534:P585)</f>
        <v>0</v>
      </c>
      <c r="Q533" s="204"/>
      <c r="R533" s="205">
        <f>SUM(R534:R585)</f>
        <v>2405.60048478</v>
      </c>
      <c r="S533" s="204"/>
      <c r="T533" s="206">
        <f>SUM(T534:T585)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7" t="s">
        <v>21</v>
      </c>
      <c r="AT533" s="208" t="s">
        <v>81</v>
      </c>
      <c r="AU533" s="208" t="s">
        <v>21</v>
      </c>
      <c r="AY533" s="207" t="s">
        <v>129</v>
      </c>
      <c r="BK533" s="209">
        <f>SUM(BK534:BK585)</f>
        <v>0</v>
      </c>
    </row>
    <row r="534" s="2" customFormat="1" ht="37.8" customHeight="1">
      <c r="A534" s="38"/>
      <c r="B534" s="39"/>
      <c r="C534" s="212" t="s">
        <v>659</v>
      </c>
      <c r="D534" s="212" t="s">
        <v>131</v>
      </c>
      <c r="E534" s="213" t="s">
        <v>660</v>
      </c>
      <c r="F534" s="214" t="s">
        <v>661</v>
      </c>
      <c r="G534" s="215" t="s">
        <v>134</v>
      </c>
      <c r="H534" s="216">
        <v>5566</v>
      </c>
      <c r="I534" s="217"/>
      <c r="J534" s="218">
        <f>ROUND(I534*H534,2)</f>
        <v>0</v>
      </c>
      <c r="K534" s="219"/>
      <c r="L534" s="44"/>
      <c r="M534" s="220" t="s">
        <v>1</v>
      </c>
      <c r="N534" s="221" t="s">
        <v>47</v>
      </c>
      <c r="O534" s="91"/>
      <c r="P534" s="222">
        <f>O534*H534</f>
        <v>0</v>
      </c>
      <c r="Q534" s="222">
        <v>0</v>
      </c>
      <c r="R534" s="222">
        <f>Q534*H534</f>
        <v>0</v>
      </c>
      <c r="S534" s="222">
        <v>0</v>
      </c>
      <c r="T534" s="223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4" t="s">
        <v>135</v>
      </c>
      <c r="AT534" s="224" t="s">
        <v>131</v>
      </c>
      <c r="AU534" s="224" t="s">
        <v>88</v>
      </c>
      <c r="AY534" s="17" t="s">
        <v>129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7" t="s">
        <v>21</v>
      </c>
      <c r="BK534" s="225">
        <f>ROUND(I534*H534,2)</f>
        <v>0</v>
      </c>
      <c r="BL534" s="17" t="s">
        <v>135</v>
      </c>
      <c r="BM534" s="224" t="s">
        <v>662</v>
      </c>
    </row>
    <row r="535" s="13" customFormat="1">
      <c r="A535" s="13"/>
      <c r="B535" s="226"/>
      <c r="C535" s="227"/>
      <c r="D535" s="228" t="s">
        <v>137</v>
      </c>
      <c r="E535" s="229" t="s">
        <v>1</v>
      </c>
      <c r="F535" s="230" t="s">
        <v>663</v>
      </c>
      <c r="G535" s="227"/>
      <c r="H535" s="231">
        <v>5566</v>
      </c>
      <c r="I535" s="232"/>
      <c r="J535" s="227"/>
      <c r="K535" s="227"/>
      <c r="L535" s="233"/>
      <c r="M535" s="234"/>
      <c r="N535" s="235"/>
      <c r="O535" s="235"/>
      <c r="P535" s="235"/>
      <c r="Q535" s="235"/>
      <c r="R535" s="235"/>
      <c r="S535" s="235"/>
      <c r="T535" s="23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7" t="s">
        <v>137</v>
      </c>
      <c r="AU535" s="237" t="s">
        <v>88</v>
      </c>
      <c r="AV535" s="13" t="s">
        <v>88</v>
      </c>
      <c r="AW535" s="13" t="s">
        <v>38</v>
      </c>
      <c r="AX535" s="13" t="s">
        <v>82</v>
      </c>
      <c r="AY535" s="237" t="s">
        <v>129</v>
      </c>
    </row>
    <row r="536" s="14" customFormat="1">
      <c r="A536" s="14"/>
      <c r="B536" s="238"/>
      <c r="C536" s="239"/>
      <c r="D536" s="228" t="s">
        <v>137</v>
      </c>
      <c r="E536" s="240" t="s">
        <v>1</v>
      </c>
      <c r="F536" s="241" t="s">
        <v>139</v>
      </c>
      <c r="G536" s="239"/>
      <c r="H536" s="242">
        <v>5566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8" t="s">
        <v>137</v>
      </c>
      <c r="AU536" s="248" t="s">
        <v>88</v>
      </c>
      <c r="AV536" s="14" t="s">
        <v>135</v>
      </c>
      <c r="AW536" s="14" t="s">
        <v>38</v>
      </c>
      <c r="AX536" s="14" t="s">
        <v>21</v>
      </c>
      <c r="AY536" s="248" t="s">
        <v>129</v>
      </c>
    </row>
    <row r="537" s="2" customFormat="1" ht="16.5" customHeight="1">
      <c r="A537" s="38"/>
      <c r="B537" s="39"/>
      <c r="C537" s="259" t="s">
        <v>664</v>
      </c>
      <c r="D537" s="259" t="s">
        <v>366</v>
      </c>
      <c r="E537" s="260" t="s">
        <v>665</v>
      </c>
      <c r="F537" s="261" t="s">
        <v>666</v>
      </c>
      <c r="G537" s="262" t="s">
        <v>334</v>
      </c>
      <c r="H537" s="263">
        <v>194.81</v>
      </c>
      <c r="I537" s="264"/>
      <c r="J537" s="265">
        <f>ROUND(I537*H537,2)</f>
        <v>0</v>
      </c>
      <c r="K537" s="266"/>
      <c r="L537" s="267"/>
      <c r="M537" s="268" t="s">
        <v>1</v>
      </c>
      <c r="N537" s="269" t="s">
        <v>47</v>
      </c>
      <c r="O537" s="91"/>
      <c r="P537" s="222">
        <f>O537*H537</f>
        <v>0</v>
      </c>
      <c r="Q537" s="222">
        <v>1</v>
      </c>
      <c r="R537" s="222">
        <f>Q537*H537</f>
        <v>194.81</v>
      </c>
      <c r="S537" s="222">
        <v>0</v>
      </c>
      <c r="T537" s="223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4" t="s">
        <v>145</v>
      </c>
      <c r="AT537" s="224" t="s">
        <v>366</v>
      </c>
      <c r="AU537" s="224" t="s">
        <v>88</v>
      </c>
      <c r="AY537" s="17" t="s">
        <v>129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7" t="s">
        <v>21</v>
      </c>
      <c r="BK537" s="225">
        <f>ROUND(I537*H537,2)</f>
        <v>0</v>
      </c>
      <c r="BL537" s="17" t="s">
        <v>135</v>
      </c>
      <c r="BM537" s="224" t="s">
        <v>667</v>
      </c>
    </row>
    <row r="538" s="2" customFormat="1" ht="37.8" customHeight="1">
      <c r="A538" s="38"/>
      <c r="B538" s="39"/>
      <c r="C538" s="212" t="s">
        <v>668</v>
      </c>
      <c r="D538" s="212" t="s">
        <v>131</v>
      </c>
      <c r="E538" s="213" t="s">
        <v>669</v>
      </c>
      <c r="F538" s="214" t="s">
        <v>670</v>
      </c>
      <c r="G538" s="215" t="s">
        <v>134</v>
      </c>
      <c r="H538" s="216">
        <v>2210.0999999999999</v>
      </c>
      <c r="I538" s="217"/>
      <c r="J538" s="218">
        <f>ROUND(I538*H538,2)</f>
        <v>0</v>
      </c>
      <c r="K538" s="219"/>
      <c r="L538" s="44"/>
      <c r="M538" s="220" t="s">
        <v>1</v>
      </c>
      <c r="N538" s="221" t="s">
        <v>47</v>
      </c>
      <c r="O538" s="91"/>
      <c r="P538" s="222">
        <f>O538*H538</f>
        <v>0</v>
      </c>
      <c r="Q538" s="222">
        <v>0</v>
      </c>
      <c r="R538" s="222">
        <f>Q538*H538</f>
        <v>0</v>
      </c>
      <c r="S538" s="222">
        <v>0</v>
      </c>
      <c r="T538" s="223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4" t="s">
        <v>135</v>
      </c>
      <c r="AT538" s="224" t="s">
        <v>131</v>
      </c>
      <c r="AU538" s="224" t="s">
        <v>88</v>
      </c>
      <c r="AY538" s="17" t="s">
        <v>129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7" t="s">
        <v>21</v>
      </c>
      <c r="BK538" s="225">
        <f>ROUND(I538*H538,2)</f>
        <v>0</v>
      </c>
      <c r="BL538" s="17" t="s">
        <v>135</v>
      </c>
      <c r="BM538" s="224" t="s">
        <v>671</v>
      </c>
    </row>
    <row r="539" s="13" customFormat="1">
      <c r="A539" s="13"/>
      <c r="B539" s="226"/>
      <c r="C539" s="227"/>
      <c r="D539" s="228" t="s">
        <v>137</v>
      </c>
      <c r="E539" s="229" t="s">
        <v>1</v>
      </c>
      <c r="F539" s="230" t="s">
        <v>413</v>
      </c>
      <c r="G539" s="227"/>
      <c r="H539" s="231">
        <v>1490.0999999999999</v>
      </c>
      <c r="I539" s="232"/>
      <c r="J539" s="227"/>
      <c r="K539" s="227"/>
      <c r="L539" s="233"/>
      <c r="M539" s="234"/>
      <c r="N539" s="235"/>
      <c r="O539" s="235"/>
      <c r="P539" s="235"/>
      <c r="Q539" s="235"/>
      <c r="R539" s="235"/>
      <c r="S539" s="235"/>
      <c r="T539" s="23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7" t="s">
        <v>137</v>
      </c>
      <c r="AU539" s="237" t="s">
        <v>88</v>
      </c>
      <c r="AV539" s="13" t="s">
        <v>88</v>
      </c>
      <c r="AW539" s="13" t="s">
        <v>38</v>
      </c>
      <c r="AX539" s="13" t="s">
        <v>82</v>
      </c>
      <c r="AY539" s="237" t="s">
        <v>129</v>
      </c>
    </row>
    <row r="540" s="13" customFormat="1">
      <c r="A540" s="13"/>
      <c r="B540" s="226"/>
      <c r="C540" s="227"/>
      <c r="D540" s="228" t="s">
        <v>137</v>
      </c>
      <c r="E540" s="229" t="s">
        <v>1</v>
      </c>
      <c r="F540" s="230" t="s">
        <v>414</v>
      </c>
      <c r="G540" s="227"/>
      <c r="H540" s="231">
        <v>720</v>
      </c>
      <c r="I540" s="232"/>
      <c r="J540" s="227"/>
      <c r="K540" s="227"/>
      <c r="L540" s="233"/>
      <c r="M540" s="234"/>
      <c r="N540" s="235"/>
      <c r="O540" s="235"/>
      <c r="P540" s="235"/>
      <c r="Q540" s="235"/>
      <c r="R540" s="235"/>
      <c r="S540" s="235"/>
      <c r="T540" s="23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7" t="s">
        <v>137</v>
      </c>
      <c r="AU540" s="237" t="s">
        <v>88</v>
      </c>
      <c r="AV540" s="13" t="s">
        <v>88</v>
      </c>
      <c r="AW540" s="13" t="s">
        <v>38</v>
      </c>
      <c r="AX540" s="13" t="s">
        <v>82</v>
      </c>
      <c r="AY540" s="237" t="s">
        <v>129</v>
      </c>
    </row>
    <row r="541" s="14" customFormat="1">
      <c r="A541" s="14"/>
      <c r="B541" s="238"/>
      <c r="C541" s="239"/>
      <c r="D541" s="228" t="s">
        <v>137</v>
      </c>
      <c r="E541" s="240" t="s">
        <v>1</v>
      </c>
      <c r="F541" s="241" t="s">
        <v>139</v>
      </c>
      <c r="G541" s="239"/>
      <c r="H541" s="242">
        <v>2210.0999999999999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8" t="s">
        <v>137</v>
      </c>
      <c r="AU541" s="248" t="s">
        <v>88</v>
      </c>
      <c r="AV541" s="14" t="s">
        <v>135</v>
      </c>
      <c r="AW541" s="14" t="s">
        <v>38</v>
      </c>
      <c r="AX541" s="14" t="s">
        <v>21</v>
      </c>
      <c r="AY541" s="248" t="s">
        <v>129</v>
      </c>
    </row>
    <row r="542" s="2" customFormat="1" ht="24.15" customHeight="1">
      <c r="A542" s="38"/>
      <c r="B542" s="39"/>
      <c r="C542" s="212" t="s">
        <v>672</v>
      </c>
      <c r="D542" s="212" t="s">
        <v>131</v>
      </c>
      <c r="E542" s="213" t="s">
        <v>673</v>
      </c>
      <c r="F542" s="214" t="s">
        <v>674</v>
      </c>
      <c r="G542" s="215" t="s">
        <v>134</v>
      </c>
      <c r="H542" s="216">
        <v>1520</v>
      </c>
      <c r="I542" s="217"/>
      <c r="J542" s="218">
        <f>ROUND(I542*H542,2)</f>
        <v>0</v>
      </c>
      <c r="K542" s="219"/>
      <c r="L542" s="44"/>
      <c r="M542" s="220" t="s">
        <v>1</v>
      </c>
      <c r="N542" s="221" t="s">
        <v>47</v>
      </c>
      <c r="O542" s="91"/>
      <c r="P542" s="222">
        <f>O542*H542</f>
        <v>0</v>
      </c>
      <c r="Q542" s="222">
        <v>0</v>
      </c>
      <c r="R542" s="222">
        <f>Q542*H542</f>
        <v>0</v>
      </c>
      <c r="S542" s="222">
        <v>0</v>
      </c>
      <c r="T542" s="223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4" t="s">
        <v>135</v>
      </c>
      <c r="AT542" s="224" t="s">
        <v>131</v>
      </c>
      <c r="AU542" s="224" t="s">
        <v>88</v>
      </c>
      <c r="AY542" s="17" t="s">
        <v>129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7" t="s">
        <v>21</v>
      </c>
      <c r="BK542" s="225">
        <f>ROUND(I542*H542,2)</f>
        <v>0</v>
      </c>
      <c r="BL542" s="17" t="s">
        <v>135</v>
      </c>
      <c r="BM542" s="224" t="s">
        <v>675</v>
      </c>
    </row>
    <row r="543" s="13" customFormat="1">
      <c r="A543" s="13"/>
      <c r="B543" s="226"/>
      <c r="C543" s="227"/>
      <c r="D543" s="228" t="s">
        <v>137</v>
      </c>
      <c r="E543" s="229" t="s">
        <v>1</v>
      </c>
      <c r="F543" s="230" t="s">
        <v>676</v>
      </c>
      <c r="G543" s="227"/>
      <c r="H543" s="231">
        <v>1520</v>
      </c>
      <c r="I543" s="232"/>
      <c r="J543" s="227"/>
      <c r="K543" s="227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137</v>
      </c>
      <c r="AU543" s="237" t="s">
        <v>88</v>
      </c>
      <c r="AV543" s="13" t="s">
        <v>88</v>
      </c>
      <c r="AW543" s="13" t="s">
        <v>38</v>
      </c>
      <c r="AX543" s="13" t="s">
        <v>82</v>
      </c>
      <c r="AY543" s="237" t="s">
        <v>129</v>
      </c>
    </row>
    <row r="544" s="14" customFormat="1">
      <c r="A544" s="14"/>
      <c r="B544" s="238"/>
      <c r="C544" s="239"/>
      <c r="D544" s="228" t="s">
        <v>137</v>
      </c>
      <c r="E544" s="240" t="s">
        <v>1</v>
      </c>
      <c r="F544" s="241" t="s">
        <v>139</v>
      </c>
      <c r="G544" s="239"/>
      <c r="H544" s="242">
        <v>1520</v>
      </c>
      <c r="I544" s="243"/>
      <c r="J544" s="239"/>
      <c r="K544" s="239"/>
      <c r="L544" s="244"/>
      <c r="M544" s="245"/>
      <c r="N544" s="246"/>
      <c r="O544" s="246"/>
      <c r="P544" s="246"/>
      <c r="Q544" s="246"/>
      <c r="R544" s="246"/>
      <c r="S544" s="246"/>
      <c r="T544" s="24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8" t="s">
        <v>137</v>
      </c>
      <c r="AU544" s="248" t="s">
        <v>88</v>
      </c>
      <c r="AV544" s="14" t="s">
        <v>135</v>
      </c>
      <c r="AW544" s="14" t="s">
        <v>38</v>
      </c>
      <c r="AX544" s="14" t="s">
        <v>21</v>
      </c>
      <c r="AY544" s="248" t="s">
        <v>129</v>
      </c>
    </row>
    <row r="545" s="2" customFormat="1" ht="33" customHeight="1">
      <c r="A545" s="38"/>
      <c r="B545" s="39"/>
      <c r="C545" s="212" t="s">
        <v>677</v>
      </c>
      <c r="D545" s="212" t="s">
        <v>131</v>
      </c>
      <c r="E545" s="213" t="s">
        <v>678</v>
      </c>
      <c r="F545" s="214" t="s">
        <v>679</v>
      </c>
      <c r="G545" s="215" t="s">
        <v>134</v>
      </c>
      <c r="H545" s="216">
        <v>2210.0999999999999</v>
      </c>
      <c r="I545" s="217"/>
      <c r="J545" s="218">
        <f>ROUND(I545*H545,2)</f>
        <v>0</v>
      </c>
      <c r="K545" s="219"/>
      <c r="L545" s="44"/>
      <c r="M545" s="220" t="s">
        <v>1</v>
      </c>
      <c r="N545" s="221" t="s">
        <v>47</v>
      </c>
      <c r="O545" s="91"/>
      <c r="P545" s="222">
        <f>O545*H545</f>
        <v>0</v>
      </c>
      <c r="Q545" s="222">
        <v>0</v>
      </c>
      <c r="R545" s="222">
        <f>Q545*H545</f>
        <v>0</v>
      </c>
      <c r="S545" s="222">
        <v>0</v>
      </c>
      <c r="T545" s="223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4" t="s">
        <v>135</v>
      </c>
      <c r="AT545" s="224" t="s">
        <v>131</v>
      </c>
      <c r="AU545" s="224" t="s">
        <v>88</v>
      </c>
      <c r="AY545" s="17" t="s">
        <v>129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7" t="s">
        <v>21</v>
      </c>
      <c r="BK545" s="225">
        <f>ROUND(I545*H545,2)</f>
        <v>0</v>
      </c>
      <c r="BL545" s="17" t="s">
        <v>135</v>
      </c>
      <c r="BM545" s="224" t="s">
        <v>680</v>
      </c>
    </row>
    <row r="546" s="13" customFormat="1">
      <c r="A546" s="13"/>
      <c r="B546" s="226"/>
      <c r="C546" s="227"/>
      <c r="D546" s="228" t="s">
        <v>137</v>
      </c>
      <c r="E546" s="229" t="s">
        <v>1</v>
      </c>
      <c r="F546" s="230" t="s">
        <v>413</v>
      </c>
      <c r="G546" s="227"/>
      <c r="H546" s="231">
        <v>1490.0999999999999</v>
      </c>
      <c r="I546" s="232"/>
      <c r="J546" s="227"/>
      <c r="K546" s="227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137</v>
      </c>
      <c r="AU546" s="237" t="s">
        <v>88</v>
      </c>
      <c r="AV546" s="13" t="s">
        <v>88</v>
      </c>
      <c r="AW546" s="13" t="s">
        <v>38</v>
      </c>
      <c r="AX546" s="13" t="s">
        <v>82</v>
      </c>
      <c r="AY546" s="237" t="s">
        <v>129</v>
      </c>
    </row>
    <row r="547" s="13" customFormat="1">
      <c r="A547" s="13"/>
      <c r="B547" s="226"/>
      <c r="C547" s="227"/>
      <c r="D547" s="228" t="s">
        <v>137</v>
      </c>
      <c r="E547" s="229" t="s">
        <v>1</v>
      </c>
      <c r="F547" s="230" t="s">
        <v>414</v>
      </c>
      <c r="G547" s="227"/>
      <c r="H547" s="231">
        <v>720</v>
      </c>
      <c r="I547" s="232"/>
      <c r="J547" s="227"/>
      <c r="K547" s="227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137</v>
      </c>
      <c r="AU547" s="237" t="s">
        <v>88</v>
      </c>
      <c r="AV547" s="13" t="s">
        <v>88</v>
      </c>
      <c r="AW547" s="13" t="s">
        <v>38</v>
      </c>
      <c r="AX547" s="13" t="s">
        <v>82</v>
      </c>
      <c r="AY547" s="237" t="s">
        <v>129</v>
      </c>
    </row>
    <row r="548" s="14" customFormat="1">
      <c r="A548" s="14"/>
      <c r="B548" s="238"/>
      <c r="C548" s="239"/>
      <c r="D548" s="228" t="s">
        <v>137</v>
      </c>
      <c r="E548" s="240" t="s">
        <v>1</v>
      </c>
      <c r="F548" s="241" t="s">
        <v>139</v>
      </c>
      <c r="G548" s="239"/>
      <c r="H548" s="242">
        <v>2210.0999999999999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137</v>
      </c>
      <c r="AU548" s="248" t="s">
        <v>88</v>
      </c>
      <c r="AV548" s="14" t="s">
        <v>135</v>
      </c>
      <c r="AW548" s="14" t="s">
        <v>38</v>
      </c>
      <c r="AX548" s="14" t="s">
        <v>21</v>
      </c>
      <c r="AY548" s="248" t="s">
        <v>129</v>
      </c>
    </row>
    <row r="549" s="2" customFormat="1" ht="24.15" customHeight="1">
      <c r="A549" s="38"/>
      <c r="B549" s="39"/>
      <c r="C549" s="212" t="s">
        <v>681</v>
      </c>
      <c r="D549" s="212" t="s">
        <v>131</v>
      </c>
      <c r="E549" s="213" t="s">
        <v>682</v>
      </c>
      <c r="F549" s="214" t="s">
        <v>683</v>
      </c>
      <c r="G549" s="215" t="s">
        <v>134</v>
      </c>
      <c r="H549" s="216">
        <v>1525</v>
      </c>
      <c r="I549" s="217"/>
      <c r="J549" s="218">
        <f>ROUND(I549*H549,2)</f>
        <v>0</v>
      </c>
      <c r="K549" s="219"/>
      <c r="L549" s="44"/>
      <c r="M549" s="220" t="s">
        <v>1</v>
      </c>
      <c r="N549" s="221" t="s">
        <v>47</v>
      </c>
      <c r="O549" s="91"/>
      <c r="P549" s="222">
        <f>O549*H549</f>
        <v>0</v>
      </c>
      <c r="Q549" s="222">
        <v>0</v>
      </c>
      <c r="R549" s="222">
        <f>Q549*H549</f>
        <v>0</v>
      </c>
      <c r="S549" s="222">
        <v>0</v>
      </c>
      <c r="T549" s="223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4" t="s">
        <v>135</v>
      </c>
      <c r="AT549" s="224" t="s">
        <v>131</v>
      </c>
      <c r="AU549" s="224" t="s">
        <v>88</v>
      </c>
      <c r="AY549" s="17" t="s">
        <v>129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7" t="s">
        <v>21</v>
      </c>
      <c r="BK549" s="225">
        <f>ROUND(I549*H549,2)</f>
        <v>0</v>
      </c>
      <c r="BL549" s="17" t="s">
        <v>135</v>
      </c>
      <c r="BM549" s="224" t="s">
        <v>684</v>
      </c>
    </row>
    <row r="550" s="13" customFormat="1">
      <c r="A550" s="13"/>
      <c r="B550" s="226"/>
      <c r="C550" s="227"/>
      <c r="D550" s="228" t="s">
        <v>137</v>
      </c>
      <c r="E550" s="229" t="s">
        <v>1</v>
      </c>
      <c r="F550" s="230" t="s">
        <v>685</v>
      </c>
      <c r="G550" s="227"/>
      <c r="H550" s="231">
        <v>1525</v>
      </c>
      <c r="I550" s="232"/>
      <c r="J550" s="227"/>
      <c r="K550" s="227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137</v>
      </c>
      <c r="AU550" s="237" t="s">
        <v>88</v>
      </c>
      <c r="AV550" s="13" t="s">
        <v>88</v>
      </c>
      <c r="AW550" s="13" t="s">
        <v>38</v>
      </c>
      <c r="AX550" s="13" t="s">
        <v>82</v>
      </c>
      <c r="AY550" s="237" t="s">
        <v>129</v>
      </c>
    </row>
    <row r="551" s="14" customFormat="1">
      <c r="A551" s="14"/>
      <c r="B551" s="238"/>
      <c r="C551" s="239"/>
      <c r="D551" s="228" t="s">
        <v>137</v>
      </c>
      <c r="E551" s="240" t="s">
        <v>1</v>
      </c>
      <c r="F551" s="241" t="s">
        <v>139</v>
      </c>
      <c r="G551" s="239"/>
      <c r="H551" s="242">
        <v>1525</v>
      </c>
      <c r="I551" s="243"/>
      <c r="J551" s="239"/>
      <c r="K551" s="239"/>
      <c r="L551" s="244"/>
      <c r="M551" s="245"/>
      <c r="N551" s="246"/>
      <c r="O551" s="246"/>
      <c r="P551" s="246"/>
      <c r="Q551" s="246"/>
      <c r="R551" s="246"/>
      <c r="S551" s="246"/>
      <c r="T551" s="24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8" t="s">
        <v>137</v>
      </c>
      <c r="AU551" s="248" t="s">
        <v>88</v>
      </c>
      <c r="AV551" s="14" t="s">
        <v>135</v>
      </c>
      <c r="AW551" s="14" t="s">
        <v>38</v>
      </c>
      <c r="AX551" s="14" t="s">
        <v>21</v>
      </c>
      <c r="AY551" s="248" t="s">
        <v>129</v>
      </c>
    </row>
    <row r="552" s="2" customFormat="1" ht="33" customHeight="1">
      <c r="A552" s="38"/>
      <c r="B552" s="39"/>
      <c r="C552" s="212" t="s">
        <v>686</v>
      </c>
      <c r="D552" s="212" t="s">
        <v>131</v>
      </c>
      <c r="E552" s="213" t="s">
        <v>687</v>
      </c>
      <c r="F552" s="214" t="s">
        <v>688</v>
      </c>
      <c r="G552" s="215" t="s">
        <v>134</v>
      </c>
      <c r="H552" s="216">
        <v>1525</v>
      </c>
      <c r="I552" s="217"/>
      <c r="J552" s="218">
        <f>ROUND(I552*H552,2)</f>
        <v>0</v>
      </c>
      <c r="K552" s="219"/>
      <c r="L552" s="44"/>
      <c r="M552" s="220" t="s">
        <v>1</v>
      </c>
      <c r="N552" s="221" t="s">
        <v>47</v>
      </c>
      <c r="O552" s="91"/>
      <c r="P552" s="222">
        <f>O552*H552</f>
        <v>0</v>
      </c>
      <c r="Q552" s="222">
        <v>0</v>
      </c>
      <c r="R552" s="222">
        <f>Q552*H552</f>
        <v>0</v>
      </c>
      <c r="S552" s="222">
        <v>0</v>
      </c>
      <c r="T552" s="223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4" t="s">
        <v>135</v>
      </c>
      <c r="AT552" s="224" t="s">
        <v>131</v>
      </c>
      <c r="AU552" s="224" t="s">
        <v>88</v>
      </c>
      <c r="AY552" s="17" t="s">
        <v>129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7" t="s">
        <v>21</v>
      </c>
      <c r="BK552" s="225">
        <f>ROUND(I552*H552,2)</f>
        <v>0</v>
      </c>
      <c r="BL552" s="17" t="s">
        <v>135</v>
      </c>
      <c r="BM552" s="224" t="s">
        <v>689</v>
      </c>
    </row>
    <row r="553" s="13" customFormat="1">
      <c r="A553" s="13"/>
      <c r="B553" s="226"/>
      <c r="C553" s="227"/>
      <c r="D553" s="228" t="s">
        <v>137</v>
      </c>
      <c r="E553" s="229" t="s">
        <v>1</v>
      </c>
      <c r="F553" s="230" t="s">
        <v>690</v>
      </c>
      <c r="G553" s="227"/>
      <c r="H553" s="231">
        <v>1525</v>
      </c>
      <c r="I553" s="232"/>
      <c r="J553" s="227"/>
      <c r="K553" s="227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137</v>
      </c>
      <c r="AU553" s="237" t="s">
        <v>88</v>
      </c>
      <c r="AV553" s="13" t="s">
        <v>88</v>
      </c>
      <c r="AW553" s="13" t="s">
        <v>38</v>
      </c>
      <c r="AX553" s="13" t="s">
        <v>82</v>
      </c>
      <c r="AY553" s="237" t="s">
        <v>129</v>
      </c>
    </row>
    <row r="554" s="14" customFormat="1">
      <c r="A554" s="14"/>
      <c r="B554" s="238"/>
      <c r="C554" s="239"/>
      <c r="D554" s="228" t="s">
        <v>137</v>
      </c>
      <c r="E554" s="240" t="s">
        <v>1</v>
      </c>
      <c r="F554" s="241" t="s">
        <v>139</v>
      </c>
      <c r="G554" s="239"/>
      <c r="H554" s="242">
        <v>1525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8" t="s">
        <v>137</v>
      </c>
      <c r="AU554" s="248" t="s">
        <v>88</v>
      </c>
      <c r="AV554" s="14" t="s">
        <v>135</v>
      </c>
      <c r="AW554" s="14" t="s">
        <v>38</v>
      </c>
      <c r="AX554" s="14" t="s">
        <v>21</v>
      </c>
      <c r="AY554" s="248" t="s">
        <v>129</v>
      </c>
    </row>
    <row r="555" s="2" customFormat="1" ht="24.15" customHeight="1">
      <c r="A555" s="38"/>
      <c r="B555" s="39"/>
      <c r="C555" s="212" t="s">
        <v>691</v>
      </c>
      <c r="D555" s="212" t="s">
        <v>131</v>
      </c>
      <c r="E555" s="213" t="s">
        <v>692</v>
      </c>
      <c r="F555" s="214" t="s">
        <v>693</v>
      </c>
      <c r="G555" s="215" t="s">
        <v>134</v>
      </c>
      <c r="H555" s="216">
        <v>1525</v>
      </c>
      <c r="I555" s="217"/>
      <c r="J555" s="218">
        <f>ROUND(I555*H555,2)</f>
        <v>0</v>
      </c>
      <c r="K555" s="219"/>
      <c r="L555" s="44"/>
      <c r="M555" s="220" t="s">
        <v>1</v>
      </c>
      <c r="N555" s="221" t="s">
        <v>47</v>
      </c>
      <c r="O555" s="91"/>
      <c r="P555" s="222">
        <f>O555*H555</f>
        <v>0</v>
      </c>
      <c r="Q555" s="222">
        <v>0</v>
      </c>
      <c r="R555" s="222">
        <f>Q555*H555</f>
        <v>0</v>
      </c>
      <c r="S555" s="222">
        <v>0</v>
      </c>
      <c r="T555" s="223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4" t="s">
        <v>135</v>
      </c>
      <c r="AT555" s="224" t="s">
        <v>131</v>
      </c>
      <c r="AU555" s="224" t="s">
        <v>88</v>
      </c>
      <c r="AY555" s="17" t="s">
        <v>129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7" t="s">
        <v>21</v>
      </c>
      <c r="BK555" s="225">
        <f>ROUND(I555*H555,2)</f>
        <v>0</v>
      </c>
      <c r="BL555" s="17" t="s">
        <v>135</v>
      </c>
      <c r="BM555" s="224" t="s">
        <v>694</v>
      </c>
    </row>
    <row r="556" s="13" customFormat="1">
      <c r="A556" s="13"/>
      <c r="B556" s="226"/>
      <c r="C556" s="227"/>
      <c r="D556" s="228" t="s">
        <v>137</v>
      </c>
      <c r="E556" s="229" t="s">
        <v>1</v>
      </c>
      <c r="F556" s="230" t="s">
        <v>690</v>
      </c>
      <c r="G556" s="227"/>
      <c r="H556" s="231">
        <v>1525</v>
      </c>
      <c r="I556" s="232"/>
      <c r="J556" s="227"/>
      <c r="K556" s="227"/>
      <c r="L556" s="233"/>
      <c r="M556" s="234"/>
      <c r="N556" s="235"/>
      <c r="O556" s="235"/>
      <c r="P556" s="235"/>
      <c r="Q556" s="235"/>
      <c r="R556" s="235"/>
      <c r="S556" s="235"/>
      <c r="T556" s="23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7" t="s">
        <v>137</v>
      </c>
      <c r="AU556" s="237" t="s">
        <v>88</v>
      </c>
      <c r="AV556" s="13" t="s">
        <v>88</v>
      </c>
      <c r="AW556" s="13" t="s">
        <v>38</v>
      </c>
      <c r="AX556" s="13" t="s">
        <v>82</v>
      </c>
      <c r="AY556" s="237" t="s">
        <v>129</v>
      </c>
    </row>
    <row r="557" s="14" customFormat="1">
      <c r="A557" s="14"/>
      <c r="B557" s="238"/>
      <c r="C557" s="239"/>
      <c r="D557" s="228" t="s">
        <v>137</v>
      </c>
      <c r="E557" s="240" t="s">
        <v>1</v>
      </c>
      <c r="F557" s="241" t="s">
        <v>139</v>
      </c>
      <c r="G557" s="239"/>
      <c r="H557" s="242">
        <v>1525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8" t="s">
        <v>137</v>
      </c>
      <c r="AU557" s="248" t="s">
        <v>88</v>
      </c>
      <c r="AV557" s="14" t="s">
        <v>135</v>
      </c>
      <c r="AW557" s="14" t="s">
        <v>38</v>
      </c>
      <c r="AX557" s="14" t="s">
        <v>21</v>
      </c>
      <c r="AY557" s="248" t="s">
        <v>129</v>
      </c>
    </row>
    <row r="558" s="2" customFormat="1" ht="24.15" customHeight="1">
      <c r="A558" s="38"/>
      <c r="B558" s="39"/>
      <c r="C558" s="212" t="s">
        <v>695</v>
      </c>
      <c r="D558" s="212" t="s">
        <v>131</v>
      </c>
      <c r="E558" s="213" t="s">
        <v>696</v>
      </c>
      <c r="F558" s="214" t="s">
        <v>697</v>
      </c>
      <c r="G558" s="215" t="s">
        <v>134</v>
      </c>
      <c r="H558" s="216">
        <v>186.62899999999999</v>
      </c>
      <c r="I558" s="217"/>
      <c r="J558" s="218">
        <f>ROUND(I558*H558,2)</f>
        <v>0</v>
      </c>
      <c r="K558" s="219"/>
      <c r="L558" s="44"/>
      <c r="M558" s="220" t="s">
        <v>1</v>
      </c>
      <c r="N558" s="221" t="s">
        <v>47</v>
      </c>
      <c r="O558" s="91"/>
      <c r="P558" s="222">
        <f>O558*H558</f>
        <v>0</v>
      </c>
      <c r="Q558" s="222">
        <v>0</v>
      </c>
      <c r="R558" s="222">
        <f>Q558*H558</f>
        <v>0</v>
      </c>
      <c r="S558" s="222">
        <v>0</v>
      </c>
      <c r="T558" s="223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4" t="s">
        <v>135</v>
      </c>
      <c r="AT558" s="224" t="s">
        <v>131</v>
      </c>
      <c r="AU558" s="224" t="s">
        <v>88</v>
      </c>
      <c r="AY558" s="17" t="s">
        <v>129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7" t="s">
        <v>21</v>
      </c>
      <c r="BK558" s="225">
        <f>ROUND(I558*H558,2)</f>
        <v>0</v>
      </c>
      <c r="BL558" s="17" t="s">
        <v>135</v>
      </c>
      <c r="BM558" s="224" t="s">
        <v>698</v>
      </c>
    </row>
    <row r="559" s="13" customFormat="1">
      <c r="A559" s="13"/>
      <c r="B559" s="226"/>
      <c r="C559" s="227"/>
      <c r="D559" s="228" t="s">
        <v>137</v>
      </c>
      <c r="E559" s="229" t="s">
        <v>1</v>
      </c>
      <c r="F559" s="230" t="s">
        <v>699</v>
      </c>
      <c r="G559" s="227"/>
      <c r="H559" s="231">
        <v>186.62899999999999</v>
      </c>
      <c r="I559" s="232"/>
      <c r="J559" s="227"/>
      <c r="K559" s="227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137</v>
      </c>
      <c r="AU559" s="237" t="s">
        <v>88</v>
      </c>
      <c r="AV559" s="13" t="s">
        <v>88</v>
      </c>
      <c r="AW559" s="13" t="s">
        <v>38</v>
      </c>
      <c r="AX559" s="13" t="s">
        <v>82</v>
      </c>
      <c r="AY559" s="237" t="s">
        <v>129</v>
      </c>
    </row>
    <row r="560" s="14" customFormat="1">
      <c r="A560" s="14"/>
      <c r="B560" s="238"/>
      <c r="C560" s="239"/>
      <c r="D560" s="228" t="s">
        <v>137</v>
      </c>
      <c r="E560" s="240" t="s">
        <v>1</v>
      </c>
      <c r="F560" s="241" t="s">
        <v>139</v>
      </c>
      <c r="G560" s="239"/>
      <c r="H560" s="242">
        <v>186.62899999999999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8" t="s">
        <v>137</v>
      </c>
      <c r="AU560" s="248" t="s">
        <v>88</v>
      </c>
      <c r="AV560" s="14" t="s">
        <v>135</v>
      </c>
      <c r="AW560" s="14" t="s">
        <v>38</v>
      </c>
      <c r="AX560" s="14" t="s">
        <v>21</v>
      </c>
      <c r="AY560" s="248" t="s">
        <v>129</v>
      </c>
    </row>
    <row r="561" s="2" customFormat="1" ht="44.25" customHeight="1">
      <c r="A561" s="38"/>
      <c r="B561" s="39"/>
      <c r="C561" s="212" t="s">
        <v>700</v>
      </c>
      <c r="D561" s="212" t="s">
        <v>131</v>
      </c>
      <c r="E561" s="213" t="s">
        <v>701</v>
      </c>
      <c r="F561" s="214" t="s">
        <v>702</v>
      </c>
      <c r="G561" s="215" t="s">
        <v>134</v>
      </c>
      <c r="H561" s="216">
        <v>2210.0999999999999</v>
      </c>
      <c r="I561" s="217"/>
      <c r="J561" s="218">
        <f>ROUND(I561*H561,2)</f>
        <v>0</v>
      </c>
      <c r="K561" s="219"/>
      <c r="L561" s="44"/>
      <c r="M561" s="220" t="s">
        <v>1</v>
      </c>
      <c r="N561" s="221" t="s">
        <v>47</v>
      </c>
      <c r="O561" s="91"/>
      <c r="P561" s="222">
        <f>O561*H561</f>
        <v>0</v>
      </c>
      <c r="Q561" s="222">
        <v>0.47720000000000001</v>
      </c>
      <c r="R561" s="222">
        <f>Q561*H561</f>
        <v>1054.6597199999999</v>
      </c>
      <c r="S561" s="222">
        <v>0</v>
      </c>
      <c r="T561" s="223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4" t="s">
        <v>135</v>
      </c>
      <c r="AT561" s="224" t="s">
        <v>131</v>
      </c>
      <c r="AU561" s="224" t="s">
        <v>88</v>
      </c>
      <c r="AY561" s="17" t="s">
        <v>129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7" t="s">
        <v>21</v>
      </c>
      <c r="BK561" s="225">
        <f>ROUND(I561*H561,2)</f>
        <v>0</v>
      </c>
      <c r="BL561" s="17" t="s">
        <v>135</v>
      </c>
      <c r="BM561" s="224" t="s">
        <v>703</v>
      </c>
    </row>
    <row r="562" s="13" customFormat="1">
      <c r="A562" s="13"/>
      <c r="B562" s="226"/>
      <c r="C562" s="227"/>
      <c r="D562" s="228" t="s">
        <v>137</v>
      </c>
      <c r="E562" s="229" t="s">
        <v>1</v>
      </c>
      <c r="F562" s="230" t="s">
        <v>413</v>
      </c>
      <c r="G562" s="227"/>
      <c r="H562" s="231">
        <v>1490.0999999999999</v>
      </c>
      <c r="I562" s="232"/>
      <c r="J562" s="227"/>
      <c r="K562" s="227"/>
      <c r="L562" s="233"/>
      <c r="M562" s="234"/>
      <c r="N562" s="235"/>
      <c r="O562" s="235"/>
      <c r="P562" s="235"/>
      <c r="Q562" s="235"/>
      <c r="R562" s="235"/>
      <c r="S562" s="235"/>
      <c r="T562" s="23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7" t="s">
        <v>137</v>
      </c>
      <c r="AU562" s="237" t="s">
        <v>88</v>
      </c>
      <c r="AV562" s="13" t="s">
        <v>88</v>
      </c>
      <c r="AW562" s="13" t="s">
        <v>38</v>
      </c>
      <c r="AX562" s="13" t="s">
        <v>82</v>
      </c>
      <c r="AY562" s="237" t="s">
        <v>129</v>
      </c>
    </row>
    <row r="563" s="13" customFormat="1">
      <c r="A563" s="13"/>
      <c r="B563" s="226"/>
      <c r="C563" s="227"/>
      <c r="D563" s="228" t="s">
        <v>137</v>
      </c>
      <c r="E563" s="229" t="s">
        <v>1</v>
      </c>
      <c r="F563" s="230" t="s">
        <v>414</v>
      </c>
      <c r="G563" s="227"/>
      <c r="H563" s="231">
        <v>720</v>
      </c>
      <c r="I563" s="232"/>
      <c r="J563" s="227"/>
      <c r="K563" s="227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137</v>
      </c>
      <c r="AU563" s="237" t="s">
        <v>88</v>
      </c>
      <c r="AV563" s="13" t="s">
        <v>88</v>
      </c>
      <c r="AW563" s="13" t="s">
        <v>38</v>
      </c>
      <c r="AX563" s="13" t="s">
        <v>82</v>
      </c>
      <c r="AY563" s="237" t="s">
        <v>129</v>
      </c>
    </row>
    <row r="564" s="14" customFormat="1">
      <c r="A564" s="14"/>
      <c r="B564" s="238"/>
      <c r="C564" s="239"/>
      <c r="D564" s="228" t="s">
        <v>137</v>
      </c>
      <c r="E564" s="240" t="s">
        <v>1</v>
      </c>
      <c r="F564" s="241" t="s">
        <v>139</v>
      </c>
      <c r="G564" s="239"/>
      <c r="H564" s="242">
        <v>2210.0999999999999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8" t="s">
        <v>137</v>
      </c>
      <c r="AU564" s="248" t="s">
        <v>88</v>
      </c>
      <c r="AV564" s="14" t="s">
        <v>135</v>
      </c>
      <c r="AW564" s="14" t="s">
        <v>38</v>
      </c>
      <c r="AX564" s="14" t="s">
        <v>21</v>
      </c>
      <c r="AY564" s="248" t="s">
        <v>129</v>
      </c>
    </row>
    <row r="565" s="2" customFormat="1" ht="44.25" customHeight="1">
      <c r="A565" s="38"/>
      <c r="B565" s="39"/>
      <c r="C565" s="212" t="s">
        <v>704</v>
      </c>
      <c r="D565" s="212" t="s">
        <v>131</v>
      </c>
      <c r="E565" s="213" t="s">
        <v>705</v>
      </c>
      <c r="F565" s="214" t="s">
        <v>706</v>
      </c>
      <c r="G565" s="215" t="s">
        <v>134</v>
      </c>
      <c r="H565" s="216">
        <v>2210.0999999999999</v>
      </c>
      <c r="I565" s="217"/>
      <c r="J565" s="218">
        <f>ROUND(I565*H565,2)</f>
        <v>0</v>
      </c>
      <c r="K565" s="219"/>
      <c r="L565" s="44"/>
      <c r="M565" s="220" t="s">
        <v>1</v>
      </c>
      <c r="N565" s="221" t="s">
        <v>47</v>
      </c>
      <c r="O565" s="91"/>
      <c r="P565" s="222">
        <f>O565*H565</f>
        <v>0</v>
      </c>
      <c r="Q565" s="222">
        <v>0.47720000000000001</v>
      </c>
      <c r="R565" s="222">
        <f>Q565*H565</f>
        <v>1054.6597199999999</v>
      </c>
      <c r="S565" s="222">
        <v>0</v>
      </c>
      <c r="T565" s="223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4" t="s">
        <v>135</v>
      </c>
      <c r="AT565" s="224" t="s">
        <v>131</v>
      </c>
      <c r="AU565" s="224" t="s">
        <v>88</v>
      </c>
      <c r="AY565" s="17" t="s">
        <v>129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7" t="s">
        <v>21</v>
      </c>
      <c r="BK565" s="225">
        <f>ROUND(I565*H565,2)</f>
        <v>0</v>
      </c>
      <c r="BL565" s="17" t="s">
        <v>135</v>
      </c>
      <c r="BM565" s="224" t="s">
        <v>707</v>
      </c>
    </row>
    <row r="566" s="13" customFormat="1">
      <c r="A566" s="13"/>
      <c r="B566" s="226"/>
      <c r="C566" s="227"/>
      <c r="D566" s="228" t="s">
        <v>137</v>
      </c>
      <c r="E566" s="229" t="s">
        <v>1</v>
      </c>
      <c r="F566" s="230" t="s">
        <v>413</v>
      </c>
      <c r="G566" s="227"/>
      <c r="H566" s="231">
        <v>1490.0999999999999</v>
      </c>
      <c r="I566" s="232"/>
      <c r="J566" s="227"/>
      <c r="K566" s="227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137</v>
      </c>
      <c r="AU566" s="237" t="s">
        <v>88</v>
      </c>
      <c r="AV566" s="13" t="s">
        <v>88</v>
      </c>
      <c r="AW566" s="13" t="s">
        <v>38</v>
      </c>
      <c r="AX566" s="13" t="s">
        <v>82</v>
      </c>
      <c r="AY566" s="237" t="s">
        <v>129</v>
      </c>
    </row>
    <row r="567" s="13" customFormat="1">
      <c r="A567" s="13"/>
      <c r="B567" s="226"/>
      <c r="C567" s="227"/>
      <c r="D567" s="228" t="s">
        <v>137</v>
      </c>
      <c r="E567" s="229" t="s">
        <v>1</v>
      </c>
      <c r="F567" s="230" t="s">
        <v>414</v>
      </c>
      <c r="G567" s="227"/>
      <c r="H567" s="231">
        <v>720</v>
      </c>
      <c r="I567" s="232"/>
      <c r="J567" s="227"/>
      <c r="K567" s="227"/>
      <c r="L567" s="233"/>
      <c r="M567" s="234"/>
      <c r="N567" s="235"/>
      <c r="O567" s="235"/>
      <c r="P567" s="235"/>
      <c r="Q567" s="235"/>
      <c r="R567" s="235"/>
      <c r="S567" s="235"/>
      <c r="T567" s="23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7" t="s">
        <v>137</v>
      </c>
      <c r="AU567" s="237" t="s">
        <v>88</v>
      </c>
      <c r="AV567" s="13" t="s">
        <v>88</v>
      </c>
      <c r="AW567" s="13" t="s">
        <v>38</v>
      </c>
      <c r="AX567" s="13" t="s">
        <v>82</v>
      </c>
      <c r="AY567" s="237" t="s">
        <v>129</v>
      </c>
    </row>
    <row r="568" s="14" customFormat="1">
      <c r="A568" s="14"/>
      <c r="B568" s="238"/>
      <c r="C568" s="239"/>
      <c r="D568" s="228" t="s">
        <v>137</v>
      </c>
      <c r="E568" s="240" t="s">
        <v>1</v>
      </c>
      <c r="F568" s="241" t="s">
        <v>139</v>
      </c>
      <c r="G568" s="239"/>
      <c r="H568" s="242">
        <v>2210.0999999999999</v>
      </c>
      <c r="I568" s="243"/>
      <c r="J568" s="239"/>
      <c r="K568" s="239"/>
      <c r="L568" s="244"/>
      <c r="M568" s="245"/>
      <c r="N568" s="246"/>
      <c r="O568" s="246"/>
      <c r="P568" s="246"/>
      <c r="Q568" s="246"/>
      <c r="R568" s="246"/>
      <c r="S568" s="246"/>
      <c r="T568" s="24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8" t="s">
        <v>137</v>
      </c>
      <c r="AU568" s="248" t="s">
        <v>88</v>
      </c>
      <c r="AV568" s="14" t="s">
        <v>135</v>
      </c>
      <c r="AW568" s="14" t="s">
        <v>38</v>
      </c>
      <c r="AX568" s="14" t="s">
        <v>21</v>
      </c>
      <c r="AY568" s="248" t="s">
        <v>129</v>
      </c>
    </row>
    <row r="569" s="2" customFormat="1" ht="44.25" customHeight="1">
      <c r="A569" s="38"/>
      <c r="B569" s="39"/>
      <c r="C569" s="212" t="s">
        <v>708</v>
      </c>
      <c r="D569" s="212" t="s">
        <v>131</v>
      </c>
      <c r="E569" s="213" t="s">
        <v>709</v>
      </c>
      <c r="F569" s="214" t="s">
        <v>710</v>
      </c>
      <c r="G569" s="215" t="s">
        <v>134</v>
      </c>
      <c r="H569" s="216">
        <v>1525</v>
      </c>
      <c r="I569" s="217"/>
      <c r="J569" s="218">
        <f>ROUND(I569*H569,2)</f>
        <v>0</v>
      </c>
      <c r="K569" s="219"/>
      <c r="L569" s="44"/>
      <c r="M569" s="220" t="s">
        <v>1</v>
      </c>
      <c r="N569" s="221" t="s">
        <v>47</v>
      </c>
      <c r="O569" s="91"/>
      <c r="P569" s="222">
        <f>O569*H569</f>
        <v>0</v>
      </c>
      <c r="Q569" s="222">
        <v>0.015400000000000001</v>
      </c>
      <c r="R569" s="222">
        <f>Q569*H569</f>
        <v>23.484999999999999</v>
      </c>
      <c r="S569" s="222">
        <v>0</v>
      </c>
      <c r="T569" s="223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4" t="s">
        <v>135</v>
      </c>
      <c r="AT569" s="224" t="s">
        <v>131</v>
      </c>
      <c r="AU569" s="224" t="s">
        <v>88</v>
      </c>
      <c r="AY569" s="17" t="s">
        <v>129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7" t="s">
        <v>21</v>
      </c>
      <c r="BK569" s="225">
        <f>ROUND(I569*H569,2)</f>
        <v>0</v>
      </c>
      <c r="BL569" s="17" t="s">
        <v>135</v>
      </c>
      <c r="BM569" s="224" t="s">
        <v>711</v>
      </c>
    </row>
    <row r="570" s="13" customFormat="1">
      <c r="A570" s="13"/>
      <c r="B570" s="226"/>
      <c r="C570" s="227"/>
      <c r="D570" s="228" t="s">
        <v>137</v>
      </c>
      <c r="E570" s="229" t="s">
        <v>1</v>
      </c>
      <c r="F570" s="230" t="s">
        <v>712</v>
      </c>
      <c r="G570" s="227"/>
      <c r="H570" s="231">
        <v>1525</v>
      </c>
      <c r="I570" s="232"/>
      <c r="J570" s="227"/>
      <c r="K570" s="227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137</v>
      </c>
      <c r="AU570" s="237" t="s">
        <v>88</v>
      </c>
      <c r="AV570" s="13" t="s">
        <v>88</v>
      </c>
      <c r="AW570" s="13" t="s">
        <v>38</v>
      </c>
      <c r="AX570" s="13" t="s">
        <v>82</v>
      </c>
      <c r="AY570" s="237" t="s">
        <v>129</v>
      </c>
    </row>
    <row r="571" s="14" customFormat="1">
      <c r="A571" s="14"/>
      <c r="B571" s="238"/>
      <c r="C571" s="239"/>
      <c r="D571" s="228" t="s">
        <v>137</v>
      </c>
      <c r="E571" s="240" t="s">
        <v>1</v>
      </c>
      <c r="F571" s="241" t="s">
        <v>139</v>
      </c>
      <c r="G571" s="239"/>
      <c r="H571" s="242">
        <v>1525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8" t="s">
        <v>137</v>
      </c>
      <c r="AU571" s="248" t="s">
        <v>88</v>
      </c>
      <c r="AV571" s="14" t="s">
        <v>135</v>
      </c>
      <c r="AW571" s="14" t="s">
        <v>38</v>
      </c>
      <c r="AX571" s="14" t="s">
        <v>21</v>
      </c>
      <c r="AY571" s="248" t="s">
        <v>129</v>
      </c>
    </row>
    <row r="572" s="2" customFormat="1" ht="49.05" customHeight="1">
      <c r="A572" s="38"/>
      <c r="B572" s="39"/>
      <c r="C572" s="212" t="s">
        <v>713</v>
      </c>
      <c r="D572" s="212" t="s">
        <v>131</v>
      </c>
      <c r="E572" s="213" t="s">
        <v>714</v>
      </c>
      <c r="F572" s="214" t="s">
        <v>715</v>
      </c>
      <c r="G572" s="215" t="s">
        <v>134</v>
      </c>
      <c r="H572" s="216">
        <v>1490.0999999999999</v>
      </c>
      <c r="I572" s="217"/>
      <c r="J572" s="218">
        <f>ROUND(I572*H572,2)</f>
        <v>0</v>
      </c>
      <c r="K572" s="219"/>
      <c r="L572" s="44"/>
      <c r="M572" s="220" t="s">
        <v>1</v>
      </c>
      <c r="N572" s="221" t="s">
        <v>47</v>
      </c>
      <c r="O572" s="91"/>
      <c r="P572" s="222">
        <f>O572*H572</f>
        <v>0</v>
      </c>
      <c r="Q572" s="222">
        <v>0.015400000000000001</v>
      </c>
      <c r="R572" s="222">
        <f>Q572*H572</f>
        <v>22.94754</v>
      </c>
      <c r="S572" s="222">
        <v>0</v>
      </c>
      <c r="T572" s="223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4" t="s">
        <v>135</v>
      </c>
      <c r="AT572" s="224" t="s">
        <v>131</v>
      </c>
      <c r="AU572" s="224" t="s">
        <v>88</v>
      </c>
      <c r="AY572" s="17" t="s">
        <v>129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7" t="s">
        <v>21</v>
      </c>
      <c r="BK572" s="225">
        <f>ROUND(I572*H572,2)</f>
        <v>0</v>
      </c>
      <c r="BL572" s="17" t="s">
        <v>135</v>
      </c>
      <c r="BM572" s="224" t="s">
        <v>716</v>
      </c>
    </row>
    <row r="573" s="13" customFormat="1">
      <c r="A573" s="13"/>
      <c r="B573" s="226"/>
      <c r="C573" s="227"/>
      <c r="D573" s="228" t="s">
        <v>137</v>
      </c>
      <c r="E573" s="229" t="s">
        <v>1</v>
      </c>
      <c r="F573" s="230" t="s">
        <v>413</v>
      </c>
      <c r="G573" s="227"/>
      <c r="H573" s="231">
        <v>1490.0999999999999</v>
      </c>
      <c r="I573" s="232"/>
      <c r="J573" s="227"/>
      <c r="K573" s="227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137</v>
      </c>
      <c r="AU573" s="237" t="s">
        <v>88</v>
      </c>
      <c r="AV573" s="13" t="s">
        <v>88</v>
      </c>
      <c r="AW573" s="13" t="s">
        <v>38</v>
      </c>
      <c r="AX573" s="13" t="s">
        <v>82</v>
      </c>
      <c r="AY573" s="237" t="s">
        <v>129</v>
      </c>
    </row>
    <row r="574" s="14" customFormat="1">
      <c r="A574" s="14"/>
      <c r="B574" s="238"/>
      <c r="C574" s="239"/>
      <c r="D574" s="228" t="s">
        <v>137</v>
      </c>
      <c r="E574" s="240" t="s">
        <v>1</v>
      </c>
      <c r="F574" s="241" t="s">
        <v>139</v>
      </c>
      <c r="G574" s="239"/>
      <c r="H574" s="242">
        <v>1490.0999999999999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8" t="s">
        <v>137</v>
      </c>
      <c r="AU574" s="248" t="s">
        <v>88</v>
      </c>
      <c r="AV574" s="14" t="s">
        <v>135</v>
      </c>
      <c r="AW574" s="14" t="s">
        <v>38</v>
      </c>
      <c r="AX574" s="14" t="s">
        <v>21</v>
      </c>
      <c r="AY574" s="248" t="s">
        <v>129</v>
      </c>
    </row>
    <row r="575" s="2" customFormat="1" ht="49.05" customHeight="1">
      <c r="A575" s="38"/>
      <c r="B575" s="39"/>
      <c r="C575" s="212" t="s">
        <v>717</v>
      </c>
      <c r="D575" s="212" t="s">
        <v>131</v>
      </c>
      <c r="E575" s="213" t="s">
        <v>718</v>
      </c>
      <c r="F575" s="214" t="s">
        <v>719</v>
      </c>
      <c r="G575" s="215" t="s">
        <v>134</v>
      </c>
      <c r="H575" s="216">
        <v>720</v>
      </c>
      <c r="I575" s="217"/>
      <c r="J575" s="218">
        <f>ROUND(I575*H575,2)</f>
        <v>0</v>
      </c>
      <c r="K575" s="219"/>
      <c r="L575" s="44"/>
      <c r="M575" s="220" t="s">
        <v>1</v>
      </c>
      <c r="N575" s="221" t="s">
        <v>47</v>
      </c>
      <c r="O575" s="91"/>
      <c r="P575" s="222">
        <f>O575*H575</f>
        <v>0</v>
      </c>
      <c r="Q575" s="222">
        <v>0.015400000000000001</v>
      </c>
      <c r="R575" s="222">
        <f>Q575*H575</f>
        <v>11.088000000000001</v>
      </c>
      <c r="S575" s="222">
        <v>0</v>
      </c>
      <c r="T575" s="223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4" t="s">
        <v>135</v>
      </c>
      <c r="AT575" s="224" t="s">
        <v>131</v>
      </c>
      <c r="AU575" s="224" t="s">
        <v>88</v>
      </c>
      <c r="AY575" s="17" t="s">
        <v>129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7" t="s">
        <v>21</v>
      </c>
      <c r="BK575" s="225">
        <f>ROUND(I575*H575,2)</f>
        <v>0</v>
      </c>
      <c r="BL575" s="17" t="s">
        <v>135</v>
      </c>
      <c r="BM575" s="224" t="s">
        <v>720</v>
      </c>
    </row>
    <row r="576" s="13" customFormat="1">
      <c r="A576" s="13"/>
      <c r="B576" s="226"/>
      <c r="C576" s="227"/>
      <c r="D576" s="228" t="s">
        <v>137</v>
      </c>
      <c r="E576" s="229" t="s">
        <v>1</v>
      </c>
      <c r="F576" s="230" t="s">
        <v>414</v>
      </c>
      <c r="G576" s="227"/>
      <c r="H576" s="231">
        <v>720</v>
      </c>
      <c r="I576" s="232"/>
      <c r="J576" s="227"/>
      <c r="K576" s="227"/>
      <c r="L576" s="233"/>
      <c r="M576" s="234"/>
      <c r="N576" s="235"/>
      <c r="O576" s="235"/>
      <c r="P576" s="235"/>
      <c r="Q576" s="235"/>
      <c r="R576" s="235"/>
      <c r="S576" s="235"/>
      <c r="T576" s="23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7" t="s">
        <v>137</v>
      </c>
      <c r="AU576" s="237" t="s">
        <v>88</v>
      </c>
      <c r="AV576" s="13" t="s">
        <v>88</v>
      </c>
      <c r="AW576" s="13" t="s">
        <v>38</v>
      </c>
      <c r="AX576" s="13" t="s">
        <v>82</v>
      </c>
      <c r="AY576" s="237" t="s">
        <v>129</v>
      </c>
    </row>
    <row r="577" s="14" customFormat="1">
      <c r="A577" s="14"/>
      <c r="B577" s="238"/>
      <c r="C577" s="239"/>
      <c r="D577" s="228" t="s">
        <v>137</v>
      </c>
      <c r="E577" s="240" t="s">
        <v>1</v>
      </c>
      <c r="F577" s="241" t="s">
        <v>139</v>
      </c>
      <c r="G577" s="239"/>
      <c r="H577" s="242">
        <v>720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8" t="s">
        <v>137</v>
      </c>
      <c r="AU577" s="248" t="s">
        <v>88</v>
      </c>
      <c r="AV577" s="14" t="s">
        <v>135</v>
      </c>
      <c r="AW577" s="14" t="s">
        <v>38</v>
      </c>
      <c r="AX577" s="14" t="s">
        <v>21</v>
      </c>
      <c r="AY577" s="248" t="s">
        <v>129</v>
      </c>
    </row>
    <row r="578" s="2" customFormat="1" ht="24.15" customHeight="1">
      <c r="A578" s="38"/>
      <c r="B578" s="39"/>
      <c r="C578" s="212" t="s">
        <v>721</v>
      </c>
      <c r="D578" s="212" t="s">
        <v>131</v>
      </c>
      <c r="E578" s="213" t="s">
        <v>722</v>
      </c>
      <c r="F578" s="214" t="s">
        <v>723</v>
      </c>
      <c r="G578" s="215" t="s">
        <v>173</v>
      </c>
      <c r="H578" s="216">
        <v>875.15300000000002</v>
      </c>
      <c r="I578" s="217"/>
      <c r="J578" s="218">
        <f>ROUND(I578*H578,2)</f>
        <v>0</v>
      </c>
      <c r="K578" s="219"/>
      <c r="L578" s="44"/>
      <c r="M578" s="220" t="s">
        <v>1</v>
      </c>
      <c r="N578" s="221" t="s">
        <v>47</v>
      </c>
      <c r="O578" s="91"/>
      <c r="P578" s="222">
        <f>O578*H578</f>
        <v>0</v>
      </c>
      <c r="Q578" s="222">
        <v>1.0000000000000001E-05</v>
      </c>
      <c r="R578" s="222">
        <f>Q578*H578</f>
        <v>0.0087515300000000004</v>
      </c>
      <c r="S578" s="222">
        <v>0</v>
      </c>
      <c r="T578" s="223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4" t="s">
        <v>135</v>
      </c>
      <c r="AT578" s="224" t="s">
        <v>131</v>
      </c>
      <c r="AU578" s="224" t="s">
        <v>88</v>
      </c>
      <c r="AY578" s="17" t="s">
        <v>129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7" t="s">
        <v>21</v>
      </c>
      <c r="BK578" s="225">
        <f>ROUND(I578*H578,2)</f>
        <v>0</v>
      </c>
      <c r="BL578" s="17" t="s">
        <v>135</v>
      </c>
      <c r="BM578" s="224" t="s">
        <v>724</v>
      </c>
    </row>
    <row r="579" s="13" customFormat="1">
      <c r="A579" s="13"/>
      <c r="B579" s="226"/>
      <c r="C579" s="227"/>
      <c r="D579" s="228" t="s">
        <v>137</v>
      </c>
      <c r="E579" s="229" t="s">
        <v>1</v>
      </c>
      <c r="F579" s="230" t="s">
        <v>725</v>
      </c>
      <c r="G579" s="227"/>
      <c r="H579" s="231">
        <v>558.85299999999995</v>
      </c>
      <c r="I579" s="232"/>
      <c r="J579" s="227"/>
      <c r="K579" s="227"/>
      <c r="L579" s="233"/>
      <c r="M579" s="234"/>
      <c r="N579" s="235"/>
      <c r="O579" s="235"/>
      <c r="P579" s="235"/>
      <c r="Q579" s="235"/>
      <c r="R579" s="235"/>
      <c r="S579" s="235"/>
      <c r="T579" s="23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7" t="s">
        <v>137</v>
      </c>
      <c r="AU579" s="237" t="s">
        <v>88</v>
      </c>
      <c r="AV579" s="13" t="s">
        <v>88</v>
      </c>
      <c r="AW579" s="13" t="s">
        <v>38</v>
      </c>
      <c r="AX579" s="13" t="s">
        <v>82</v>
      </c>
      <c r="AY579" s="237" t="s">
        <v>129</v>
      </c>
    </row>
    <row r="580" s="13" customFormat="1">
      <c r="A580" s="13"/>
      <c r="B580" s="226"/>
      <c r="C580" s="227"/>
      <c r="D580" s="228" t="s">
        <v>137</v>
      </c>
      <c r="E580" s="229" t="s">
        <v>1</v>
      </c>
      <c r="F580" s="230" t="s">
        <v>726</v>
      </c>
      <c r="G580" s="227"/>
      <c r="H580" s="231">
        <v>316.30000000000001</v>
      </c>
      <c r="I580" s="232"/>
      <c r="J580" s="227"/>
      <c r="K580" s="227"/>
      <c r="L580" s="233"/>
      <c r="M580" s="234"/>
      <c r="N580" s="235"/>
      <c r="O580" s="235"/>
      <c r="P580" s="235"/>
      <c r="Q580" s="235"/>
      <c r="R580" s="235"/>
      <c r="S580" s="235"/>
      <c r="T580" s="23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7" t="s">
        <v>137</v>
      </c>
      <c r="AU580" s="237" t="s">
        <v>88</v>
      </c>
      <c r="AV580" s="13" t="s">
        <v>88</v>
      </c>
      <c r="AW580" s="13" t="s">
        <v>38</v>
      </c>
      <c r="AX580" s="13" t="s">
        <v>82</v>
      </c>
      <c r="AY580" s="237" t="s">
        <v>129</v>
      </c>
    </row>
    <row r="581" s="14" customFormat="1">
      <c r="A581" s="14"/>
      <c r="B581" s="238"/>
      <c r="C581" s="239"/>
      <c r="D581" s="228" t="s">
        <v>137</v>
      </c>
      <c r="E581" s="240" t="s">
        <v>1</v>
      </c>
      <c r="F581" s="241" t="s">
        <v>139</v>
      </c>
      <c r="G581" s="239"/>
      <c r="H581" s="242">
        <v>875.15300000000002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8" t="s">
        <v>137</v>
      </c>
      <c r="AU581" s="248" t="s">
        <v>88</v>
      </c>
      <c r="AV581" s="14" t="s">
        <v>135</v>
      </c>
      <c r="AW581" s="14" t="s">
        <v>38</v>
      </c>
      <c r="AX581" s="14" t="s">
        <v>21</v>
      </c>
      <c r="AY581" s="248" t="s">
        <v>129</v>
      </c>
    </row>
    <row r="582" s="2" customFormat="1" ht="24.15" customHeight="1">
      <c r="A582" s="38"/>
      <c r="B582" s="39"/>
      <c r="C582" s="212" t="s">
        <v>727</v>
      </c>
      <c r="D582" s="212" t="s">
        <v>131</v>
      </c>
      <c r="E582" s="213" t="s">
        <v>728</v>
      </c>
      <c r="F582" s="214" t="s">
        <v>729</v>
      </c>
      <c r="G582" s="215" t="s">
        <v>134</v>
      </c>
      <c r="H582" s="216">
        <v>186.62899999999999</v>
      </c>
      <c r="I582" s="217"/>
      <c r="J582" s="218">
        <f>ROUND(I582*H582,2)</f>
        <v>0</v>
      </c>
      <c r="K582" s="219"/>
      <c r="L582" s="44"/>
      <c r="M582" s="220" t="s">
        <v>1</v>
      </c>
      <c r="N582" s="221" t="s">
        <v>47</v>
      </c>
      <c r="O582" s="91"/>
      <c r="P582" s="222">
        <f>O582*H582</f>
        <v>0</v>
      </c>
      <c r="Q582" s="222">
        <v>0.084250000000000005</v>
      </c>
      <c r="R582" s="222">
        <f>Q582*H582</f>
        <v>15.723493250000001</v>
      </c>
      <c r="S582" s="222">
        <v>0</v>
      </c>
      <c r="T582" s="223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4" t="s">
        <v>135</v>
      </c>
      <c r="AT582" s="224" t="s">
        <v>131</v>
      </c>
      <c r="AU582" s="224" t="s">
        <v>88</v>
      </c>
      <c r="AY582" s="17" t="s">
        <v>129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7" t="s">
        <v>21</v>
      </c>
      <c r="BK582" s="225">
        <f>ROUND(I582*H582,2)</f>
        <v>0</v>
      </c>
      <c r="BL582" s="17" t="s">
        <v>135</v>
      </c>
      <c r="BM582" s="224" t="s">
        <v>730</v>
      </c>
    </row>
    <row r="583" s="13" customFormat="1">
      <c r="A583" s="13"/>
      <c r="B583" s="226"/>
      <c r="C583" s="227"/>
      <c r="D583" s="228" t="s">
        <v>137</v>
      </c>
      <c r="E583" s="229" t="s">
        <v>1</v>
      </c>
      <c r="F583" s="230" t="s">
        <v>699</v>
      </c>
      <c r="G583" s="227"/>
      <c r="H583" s="231">
        <v>186.62899999999999</v>
      </c>
      <c r="I583" s="232"/>
      <c r="J583" s="227"/>
      <c r="K583" s="227"/>
      <c r="L583" s="233"/>
      <c r="M583" s="234"/>
      <c r="N583" s="235"/>
      <c r="O583" s="235"/>
      <c r="P583" s="235"/>
      <c r="Q583" s="235"/>
      <c r="R583" s="235"/>
      <c r="S583" s="235"/>
      <c r="T583" s="23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7" t="s">
        <v>137</v>
      </c>
      <c r="AU583" s="237" t="s">
        <v>88</v>
      </c>
      <c r="AV583" s="13" t="s">
        <v>88</v>
      </c>
      <c r="AW583" s="13" t="s">
        <v>38</v>
      </c>
      <c r="AX583" s="13" t="s">
        <v>82</v>
      </c>
      <c r="AY583" s="237" t="s">
        <v>129</v>
      </c>
    </row>
    <row r="584" s="14" customFormat="1">
      <c r="A584" s="14"/>
      <c r="B584" s="238"/>
      <c r="C584" s="239"/>
      <c r="D584" s="228" t="s">
        <v>137</v>
      </c>
      <c r="E584" s="240" t="s">
        <v>1</v>
      </c>
      <c r="F584" s="241" t="s">
        <v>139</v>
      </c>
      <c r="G584" s="239"/>
      <c r="H584" s="242">
        <v>186.62899999999999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8" t="s">
        <v>137</v>
      </c>
      <c r="AU584" s="248" t="s">
        <v>88</v>
      </c>
      <c r="AV584" s="14" t="s">
        <v>135</v>
      </c>
      <c r="AW584" s="14" t="s">
        <v>38</v>
      </c>
      <c r="AX584" s="14" t="s">
        <v>21</v>
      </c>
      <c r="AY584" s="248" t="s">
        <v>129</v>
      </c>
    </row>
    <row r="585" s="2" customFormat="1" ht="16.5" customHeight="1">
      <c r="A585" s="38"/>
      <c r="B585" s="39"/>
      <c r="C585" s="259" t="s">
        <v>731</v>
      </c>
      <c r="D585" s="259" t="s">
        <v>366</v>
      </c>
      <c r="E585" s="260" t="s">
        <v>732</v>
      </c>
      <c r="F585" s="261" t="s">
        <v>733</v>
      </c>
      <c r="G585" s="262" t="s">
        <v>134</v>
      </c>
      <c r="H585" s="263">
        <v>201.559</v>
      </c>
      <c r="I585" s="264"/>
      <c r="J585" s="265">
        <f>ROUND(I585*H585,2)</f>
        <v>0</v>
      </c>
      <c r="K585" s="266"/>
      <c r="L585" s="267"/>
      <c r="M585" s="268" t="s">
        <v>1</v>
      </c>
      <c r="N585" s="269" t="s">
        <v>47</v>
      </c>
      <c r="O585" s="91"/>
      <c r="P585" s="222">
        <f>O585*H585</f>
        <v>0</v>
      </c>
      <c r="Q585" s="222">
        <v>0.14000000000000001</v>
      </c>
      <c r="R585" s="222">
        <f>Q585*H585</f>
        <v>28.218260000000001</v>
      </c>
      <c r="S585" s="222">
        <v>0</v>
      </c>
      <c r="T585" s="223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4" t="s">
        <v>145</v>
      </c>
      <c r="AT585" s="224" t="s">
        <v>366</v>
      </c>
      <c r="AU585" s="224" t="s">
        <v>88</v>
      </c>
      <c r="AY585" s="17" t="s">
        <v>129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7" t="s">
        <v>21</v>
      </c>
      <c r="BK585" s="225">
        <f>ROUND(I585*H585,2)</f>
        <v>0</v>
      </c>
      <c r="BL585" s="17" t="s">
        <v>135</v>
      </c>
      <c r="BM585" s="224" t="s">
        <v>734</v>
      </c>
    </row>
    <row r="586" s="12" customFormat="1" ht="22.8" customHeight="1">
      <c r="A586" s="12"/>
      <c r="B586" s="196"/>
      <c r="C586" s="197"/>
      <c r="D586" s="198" t="s">
        <v>81</v>
      </c>
      <c r="E586" s="210" t="s">
        <v>735</v>
      </c>
      <c r="F586" s="210" t="s">
        <v>736</v>
      </c>
      <c r="G586" s="197"/>
      <c r="H586" s="197"/>
      <c r="I586" s="200"/>
      <c r="J586" s="211">
        <f>BK586</f>
        <v>0</v>
      </c>
      <c r="K586" s="197"/>
      <c r="L586" s="202"/>
      <c r="M586" s="203"/>
      <c r="N586" s="204"/>
      <c r="O586" s="204"/>
      <c r="P586" s="205">
        <f>SUM(P587:P593)</f>
        <v>0</v>
      </c>
      <c r="Q586" s="204"/>
      <c r="R586" s="205">
        <f>SUM(R587:R593)</f>
        <v>2.1105608</v>
      </c>
      <c r="S586" s="204"/>
      <c r="T586" s="206">
        <f>SUM(T587:T593)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07" t="s">
        <v>21</v>
      </c>
      <c r="AT586" s="208" t="s">
        <v>81</v>
      </c>
      <c r="AU586" s="208" t="s">
        <v>21</v>
      </c>
      <c r="AY586" s="207" t="s">
        <v>129</v>
      </c>
      <c r="BK586" s="209">
        <f>SUM(BK587:BK593)</f>
        <v>0</v>
      </c>
    </row>
    <row r="587" s="2" customFormat="1" ht="21.75" customHeight="1">
      <c r="A587" s="38"/>
      <c r="B587" s="39"/>
      <c r="C587" s="212" t="s">
        <v>737</v>
      </c>
      <c r="D587" s="212" t="s">
        <v>131</v>
      </c>
      <c r="E587" s="213" t="s">
        <v>738</v>
      </c>
      <c r="F587" s="214" t="s">
        <v>739</v>
      </c>
      <c r="G587" s="215" t="s">
        <v>134</v>
      </c>
      <c r="H587" s="216">
        <v>23.530000000000001</v>
      </c>
      <c r="I587" s="217"/>
      <c r="J587" s="218">
        <f>ROUND(I587*H587,2)</f>
        <v>0</v>
      </c>
      <c r="K587" s="219"/>
      <c r="L587" s="44"/>
      <c r="M587" s="220" t="s">
        <v>1</v>
      </c>
      <c r="N587" s="221" t="s">
        <v>47</v>
      </c>
      <c r="O587" s="91"/>
      <c r="P587" s="222">
        <f>O587*H587</f>
        <v>0</v>
      </c>
      <c r="Q587" s="222">
        <v>0.089359999999999995</v>
      </c>
      <c r="R587" s="222">
        <f>Q587*H587</f>
        <v>2.1026408000000001</v>
      </c>
      <c r="S587" s="222">
        <v>0</v>
      </c>
      <c r="T587" s="223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4" t="s">
        <v>135</v>
      </c>
      <c r="AT587" s="224" t="s">
        <v>131</v>
      </c>
      <c r="AU587" s="224" t="s">
        <v>88</v>
      </c>
      <c r="AY587" s="17" t="s">
        <v>129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7" t="s">
        <v>21</v>
      </c>
      <c r="BK587" s="225">
        <f>ROUND(I587*H587,2)</f>
        <v>0</v>
      </c>
      <c r="BL587" s="17" t="s">
        <v>135</v>
      </c>
      <c r="BM587" s="224" t="s">
        <v>740</v>
      </c>
    </row>
    <row r="588" s="13" customFormat="1">
      <c r="A588" s="13"/>
      <c r="B588" s="226"/>
      <c r="C588" s="227"/>
      <c r="D588" s="228" t="s">
        <v>137</v>
      </c>
      <c r="E588" s="229" t="s">
        <v>1</v>
      </c>
      <c r="F588" s="230" t="s">
        <v>741</v>
      </c>
      <c r="G588" s="227"/>
      <c r="H588" s="231">
        <v>23.530000000000001</v>
      </c>
      <c r="I588" s="232"/>
      <c r="J588" s="227"/>
      <c r="K588" s="227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137</v>
      </c>
      <c r="AU588" s="237" t="s">
        <v>88</v>
      </c>
      <c r="AV588" s="13" t="s">
        <v>88</v>
      </c>
      <c r="AW588" s="13" t="s">
        <v>38</v>
      </c>
      <c r="AX588" s="13" t="s">
        <v>82</v>
      </c>
      <c r="AY588" s="237" t="s">
        <v>129</v>
      </c>
    </row>
    <row r="589" s="14" customFormat="1">
      <c r="A589" s="14"/>
      <c r="B589" s="238"/>
      <c r="C589" s="239"/>
      <c r="D589" s="228" t="s">
        <v>137</v>
      </c>
      <c r="E589" s="240" t="s">
        <v>1</v>
      </c>
      <c r="F589" s="241" t="s">
        <v>139</v>
      </c>
      <c r="G589" s="239"/>
      <c r="H589" s="242">
        <v>23.530000000000001</v>
      </c>
      <c r="I589" s="243"/>
      <c r="J589" s="239"/>
      <c r="K589" s="239"/>
      <c r="L589" s="244"/>
      <c r="M589" s="245"/>
      <c r="N589" s="246"/>
      <c r="O589" s="246"/>
      <c r="P589" s="246"/>
      <c r="Q589" s="246"/>
      <c r="R589" s="246"/>
      <c r="S589" s="246"/>
      <c r="T589" s="24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8" t="s">
        <v>137</v>
      </c>
      <c r="AU589" s="248" t="s">
        <v>88</v>
      </c>
      <c r="AV589" s="14" t="s">
        <v>135</v>
      </c>
      <c r="AW589" s="14" t="s">
        <v>38</v>
      </c>
      <c r="AX589" s="14" t="s">
        <v>21</v>
      </c>
      <c r="AY589" s="248" t="s">
        <v>129</v>
      </c>
    </row>
    <row r="590" s="2" customFormat="1" ht="24.15" customHeight="1">
      <c r="A590" s="38"/>
      <c r="B590" s="39"/>
      <c r="C590" s="212" t="s">
        <v>742</v>
      </c>
      <c r="D590" s="212" t="s">
        <v>131</v>
      </c>
      <c r="E590" s="213" t="s">
        <v>743</v>
      </c>
      <c r="F590" s="214" t="s">
        <v>744</v>
      </c>
      <c r="G590" s="215" t="s">
        <v>264</v>
      </c>
      <c r="H590" s="216">
        <v>8</v>
      </c>
      <c r="I590" s="217"/>
      <c r="J590" s="218">
        <f>ROUND(I590*H590,2)</f>
        <v>0</v>
      </c>
      <c r="K590" s="219"/>
      <c r="L590" s="44"/>
      <c r="M590" s="220" t="s">
        <v>1</v>
      </c>
      <c r="N590" s="221" t="s">
        <v>47</v>
      </c>
      <c r="O590" s="91"/>
      <c r="P590" s="222">
        <f>O590*H590</f>
        <v>0</v>
      </c>
      <c r="Q590" s="222">
        <v>0</v>
      </c>
      <c r="R590" s="222">
        <f>Q590*H590</f>
        <v>0</v>
      </c>
      <c r="S590" s="222">
        <v>0</v>
      </c>
      <c r="T590" s="223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4" t="s">
        <v>135</v>
      </c>
      <c r="AT590" s="224" t="s">
        <v>131</v>
      </c>
      <c r="AU590" s="224" t="s">
        <v>88</v>
      </c>
      <c r="AY590" s="17" t="s">
        <v>129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7" t="s">
        <v>21</v>
      </c>
      <c r="BK590" s="225">
        <f>ROUND(I590*H590,2)</f>
        <v>0</v>
      </c>
      <c r="BL590" s="17" t="s">
        <v>135</v>
      </c>
      <c r="BM590" s="224" t="s">
        <v>745</v>
      </c>
    </row>
    <row r="591" s="13" customFormat="1">
      <c r="A591" s="13"/>
      <c r="B591" s="226"/>
      <c r="C591" s="227"/>
      <c r="D591" s="228" t="s">
        <v>137</v>
      </c>
      <c r="E591" s="229" t="s">
        <v>1</v>
      </c>
      <c r="F591" s="230" t="s">
        <v>746</v>
      </c>
      <c r="G591" s="227"/>
      <c r="H591" s="231">
        <v>8</v>
      </c>
      <c r="I591" s="232"/>
      <c r="J591" s="227"/>
      <c r="K591" s="227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137</v>
      </c>
      <c r="AU591" s="237" t="s">
        <v>88</v>
      </c>
      <c r="AV591" s="13" t="s">
        <v>88</v>
      </c>
      <c r="AW591" s="13" t="s">
        <v>38</v>
      </c>
      <c r="AX591" s="13" t="s">
        <v>82</v>
      </c>
      <c r="AY591" s="237" t="s">
        <v>129</v>
      </c>
    </row>
    <row r="592" s="14" customFormat="1">
      <c r="A592" s="14"/>
      <c r="B592" s="238"/>
      <c r="C592" s="239"/>
      <c r="D592" s="228" t="s">
        <v>137</v>
      </c>
      <c r="E592" s="240" t="s">
        <v>1</v>
      </c>
      <c r="F592" s="241" t="s">
        <v>139</v>
      </c>
      <c r="G592" s="239"/>
      <c r="H592" s="242">
        <v>8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8" t="s">
        <v>137</v>
      </c>
      <c r="AU592" s="248" t="s">
        <v>88</v>
      </c>
      <c r="AV592" s="14" t="s">
        <v>135</v>
      </c>
      <c r="AW592" s="14" t="s">
        <v>38</v>
      </c>
      <c r="AX592" s="14" t="s">
        <v>21</v>
      </c>
      <c r="AY592" s="248" t="s">
        <v>129</v>
      </c>
    </row>
    <row r="593" s="2" customFormat="1" ht="16.5" customHeight="1">
      <c r="A593" s="38"/>
      <c r="B593" s="39"/>
      <c r="C593" s="259" t="s">
        <v>747</v>
      </c>
      <c r="D593" s="259" t="s">
        <v>366</v>
      </c>
      <c r="E593" s="260" t="s">
        <v>748</v>
      </c>
      <c r="F593" s="261" t="s">
        <v>749</v>
      </c>
      <c r="G593" s="262" t="s">
        <v>264</v>
      </c>
      <c r="H593" s="263">
        <v>8</v>
      </c>
      <c r="I593" s="264"/>
      <c r="J593" s="265">
        <f>ROUND(I593*H593,2)</f>
        <v>0</v>
      </c>
      <c r="K593" s="266"/>
      <c r="L593" s="267"/>
      <c r="M593" s="268" t="s">
        <v>1</v>
      </c>
      <c r="N593" s="269" t="s">
        <v>47</v>
      </c>
      <c r="O593" s="91"/>
      <c r="P593" s="222">
        <f>O593*H593</f>
        <v>0</v>
      </c>
      <c r="Q593" s="222">
        <v>0.00098999999999999999</v>
      </c>
      <c r="R593" s="222">
        <f>Q593*H593</f>
        <v>0.00792</v>
      </c>
      <c r="S593" s="222">
        <v>0</v>
      </c>
      <c r="T593" s="223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4" t="s">
        <v>145</v>
      </c>
      <c r="AT593" s="224" t="s">
        <v>366</v>
      </c>
      <c r="AU593" s="224" t="s">
        <v>88</v>
      </c>
      <c r="AY593" s="17" t="s">
        <v>129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7" t="s">
        <v>21</v>
      </c>
      <c r="BK593" s="225">
        <f>ROUND(I593*H593,2)</f>
        <v>0</v>
      </c>
      <c r="BL593" s="17" t="s">
        <v>135</v>
      </c>
      <c r="BM593" s="224" t="s">
        <v>750</v>
      </c>
    </row>
    <row r="594" s="12" customFormat="1" ht="22.8" customHeight="1">
      <c r="A594" s="12"/>
      <c r="B594" s="196"/>
      <c r="C594" s="197"/>
      <c r="D594" s="198" t="s">
        <v>81</v>
      </c>
      <c r="E594" s="210" t="s">
        <v>151</v>
      </c>
      <c r="F594" s="210" t="s">
        <v>751</v>
      </c>
      <c r="G594" s="197"/>
      <c r="H594" s="197"/>
      <c r="I594" s="200"/>
      <c r="J594" s="211">
        <f>BK594</f>
        <v>0</v>
      </c>
      <c r="K594" s="197"/>
      <c r="L594" s="202"/>
      <c r="M594" s="203"/>
      <c r="N594" s="204"/>
      <c r="O594" s="204"/>
      <c r="P594" s="205">
        <f>SUM(P595:P658)</f>
        <v>0</v>
      </c>
      <c r="Q594" s="204"/>
      <c r="R594" s="205">
        <f>SUM(R595:R658)</f>
        <v>215.40635500000002</v>
      </c>
      <c r="S594" s="204"/>
      <c r="T594" s="206">
        <f>SUM(T595:T658)</f>
        <v>12.276972999999998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07" t="s">
        <v>21</v>
      </c>
      <c r="AT594" s="208" t="s">
        <v>81</v>
      </c>
      <c r="AU594" s="208" t="s">
        <v>21</v>
      </c>
      <c r="AY594" s="207" t="s">
        <v>129</v>
      </c>
      <c r="BK594" s="209">
        <f>SUM(BK595:BK658)</f>
        <v>0</v>
      </c>
    </row>
    <row r="595" s="2" customFormat="1" ht="37.8" customHeight="1">
      <c r="A595" s="38"/>
      <c r="B595" s="39"/>
      <c r="C595" s="212" t="s">
        <v>752</v>
      </c>
      <c r="D595" s="212" t="s">
        <v>131</v>
      </c>
      <c r="E595" s="213" t="s">
        <v>753</v>
      </c>
      <c r="F595" s="214" t="s">
        <v>754</v>
      </c>
      <c r="G595" s="215" t="s">
        <v>264</v>
      </c>
      <c r="H595" s="216">
        <v>1</v>
      </c>
      <c r="I595" s="217"/>
      <c r="J595" s="218">
        <f>ROUND(I595*H595,2)</f>
        <v>0</v>
      </c>
      <c r="K595" s="219"/>
      <c r="L595" s="44"/>
      <c r="M595" s="220" t="s">
        <v>1</v>
      </c>
      <c r="N595" s="221" t="s">
        <v>47</v>
      </c>
      <c r="O595" s="91"/>
      <c r="P595" s="222">
        <f>O595*H595</f>
        <v>0</v>
      </c>
      <c r="Q595" s="222">
        <v>0</v>
      </c>
      <c r="R595" s="222">
        <f>Q595*H595</f>
        <v>0</v>
      </c>
      <c r="S595" s="222">
        <v>0</v>
      </c>
      <c r="T595" s="223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4" t="s">
        <v>135</v>
      </c>
      <c r="AT595" s="224" t="s">
        <v>131</v>
      </c>
      <c r="AU595" s="224" t="s">
        <v>88</v>
      </c>
      <c r="AY595" s="17" t="s">
        <v>129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7" t="s">
        <v>21</v>
      </c>
      <c r="BK595" s="225">
        <f>ROUND(I595*H595,2)</f>
        <v>0</v>
      </c>
      <c r="BL595" s="17" t="s">
        <v>135</v>
      </c>
      <c r="BM595" s="224" t="s">
        <v>755</v>
      </c>
    </row>
    <row r="596" s="2" customFormat="1" ht="44.25" customHeight="1">
      <c r="A596" s="38"/>
      <c r="B596" s="39"/>
      <c r="C596" s="212" t="s">
        <v>756</v>
      </c>
      <c r="D596" s="212" t="s">
        <v>131</v>
      </c>
      <c r="E596" s="213" t="s">
        <v>757</v>
      </c>
      <c r="F596" s="214" t="s">
        <v>758</v>
      </c>
      <c r="G596" s="215" t="s">
        <v>264</v>
      </c>
      <c r="H596" s="216">
        <v>1</v>
      </c>
      <c r="I596" s="217"/>
      <c r="J596" s="218">
        <f>ROUND(I596*H596,2)</f>
        <v>0</v>
      </c>
      <c r="K596" s="219"/>
      <c r="L596" s="44"/>
      <c r="M596" s="220" t="s">
        <v>1</v>
      </c>
      <c r="N596" s="221" t="s">
        <v>47</v>
      </c>
      <c r="O596" s="91"/>
      <c r="P596" s="222">
        <f>O596*H596</f>
        <v>0</v>
      </c>
      <c r="Q596" s="222">
        <v>0</v>
      </c>
      <c r="R596" s="222">
        <f>Q596*H596</f>
        <v>0</v>
      </c>
      <c r="S596" s="222">
        <v>0</v>
      </c>
      <c r="T596" s="223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4" t="s">
        <v>135</v>
      </c>
      <c r="AT596" s="224" t="s">
        <v>131</v>
      </c>
      <c r="AU596" s="224" t="s">
        <v>88</v>
      </c>
      <c r="AY596" s="17" t="s">
        <v>129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7" t="s">
        <v>21</v>
      </c>
      <c r="BK596" s="225">
        <f>ROUND(I596*H596,2)</f>
        <v>0</v>
      </c>
      <c r="BL596" s="17" t="s">
        <v>135</v>
      </c>
      <c r="BM596" s="224" t="s">
        <v>759</v>
      </c>
    </row>
    <row r="597" s="2" customFormat="1" ht="44.25" customHeight="1">
      <c r="A597" s="38"/>
      <c r="B597" s="39"/>
      <c r="C597" s="212" t="s">
        <v>760</v>
      </c>
      <c r="D597" s="212" t="s">
        <v>131</v>
      </c>
      <c r="E597" s="213" t="s">
        <v>761</v>
      </c>
      <c r="F597" s="214" t="s">
        <v>762</v>
      </c>
      <c r="G597" s="215" t="s">
        <v>264</v>
      </c>
      <c r="H597" s="216">
        <v>1</v>
      </c>
      <c r="I597" s="217"/>
      <c r="J597" s="218">
        <f>ROUND(I597*H597,2)</f>
        <v>0</v>
      </c>
      <c r="K597" s="219"/>
      <c r="L597" s="44"/>
      <c r="M597" s="220" t="s">
        <v>1</v>
      </c>
      <c r="N597" s="221" t="s">
        <v>47</v>
      </c>
      <c r="O597" s="91"/>
      <c r="P597" s="222">
        <f>O597*H597</f>
        <v>0</v>
      </c>
      <c r="Q597" s="222">
        <v>0</v>
      </c>
      <c r="R597" s="222">
        <f>Q597*H597</f>
        <v>0</v>
      </c>
      <c r="S597" s="222">
        <v>0</v>
      </c>
      <c r="T597" s="223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4" t="s">
        <v>135</v>
      </c>
      <c r="AT597" s="224" t="s">
        <v>131</v>
      </c>
      <c r="AU597" s="224" t="s">
        <v>88</v>
      </c>
      <c r="AY597" s="17" t="s">
        <v>129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7" t="s">
        <v>21</v>
      </c>
      <c r="BK597" s="225">
        <f>ROUND(I597*H597,2)</f>
        <v>0</v>
      </c>
      <c r="BL597" s="17" t="s">
        <v>135</v>
      </c>
      <c r="BM597" s="224" t="s">
        <v>763</v>
      </c>
    </row>
    <row r="598" s="13" customFormat="1">
      <c r="A598" s="13"/>
      <c r="B598" s="226"/>
      <c r="C598" s="227"/>
      <c r="D598" s="228" t="s">
        <v>137</v>
      </c>
      <c r="E598" s="229" t="s">
        <v>1</v>
      </c>
      <c r="F598" s="230" t="s">
        <v>21</v>
      </c>
      <c r="G598" s="227"/>
      <c r="H598" s="231">
        <v>1</v>
      </c>
      <c r="I598" s="232"/>
      <c r="J598" s="227"/>
      <c r="K598" s="227"/>
      <c r="L598" s="233"/>
      <c r="M598" s="234"/>
      <c r="N598" s="235"/>
      <c r="O598" s="235"/>
      <c r="P598" s="235"/>
      <c r="Q598" s="235"/>
      <c r="R598" s="235"/>
      <c r="S598" s="235"/>
      <c r="T598" s="23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7" t="s">
        <v>137</v>
      </c>
      <c r="AU598" s="237" t="s">
        <v>88</v>
      </c>
      <c r="AV598" s="13" t="s">
        <v>88</v>
      </c>
      <c r="AW598" s="13" t="s">
        <v>38</v>
      </c>
      <c r="AX598" s="13" t="s">
        <v>82</v>
      </c>
      <c r="AY598" s="237" t="s">
        <v>129</v>
      </c>
    </row>
    <row r="599" s="14" customFormat="1">
      <c r="A599" s="14"/>
      <c r="B599" s="238"/>
      <c r="C599" s="239"/>
      <c r="D599" s="228" t="s">
        <v>137</v>
      </c>
      <c r="E599" s="240" t="s">
        <v>1</v>
      </c>
      <c r="F599" s="241" t="s">
        <v>139</v>
      </c>
      <c r="G599" s="239"/>
      <c r="H599" s="242">
        <v>1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8" t="s">
        <v>137</v>
      </c>
      <c r="AU599" s="248" t="s">
        <v>88</v>
      </c>
      <c r="AV599" s="14" t="s">
        <v>135</v>
      </c>
      <c r="AW599" s="14" t="s">
        <v>38</v>
      </c>
      <c r="AX599" s="14" t="s">
        <v>21</v>
      </c>
      <c r="AY599" s="248" t="s">
        <v>129</v>
      </c>
    </row>
    <row r="600" s="2" customFormat="1" ht="44.25" customHeight="1">
      <c r="A600" s="38"/>
      <c r="B600" s="39"/>
      <c r="C600" s="212" t="s">
        <v>764</v>
      </c>
      <c r="D600" s="212" t="s">
        <v>131</v>
      </c>
      <c r="E600" s="213" t="s">
        <v>765</v>
      </c>
      <c r="F600" s="214" t="s">
        <v>766</v>
      </c>
      <c r="G600" s="215" t="s">
        <v>264</v>
      </c>
      <c r="H600" s="216">
        <v>1</v>
      </c>
      <c r="I600" s="217"/>
      <c r="J600" s="218">
        <f>ROUND(I600*H600,2)</f>
        <v>0</v>
      </c>
      <c r="K600" s="219"/>
      <c r="L600" s="44"/>
      <c r="M600" s="220" t="s">
        <v>1</v>
      </c>
      <c r="N600" s="221" t="s">
        <v>47</v>
      </c>
      <c r="O600" s="91"/>
      <c r="P600" s="222">
        <f>O600*H600</f>
        <v>0</v>
      </c>
      <c r="Q600" s="222">
        <v>0</v>
      </c>
      <c r="R600" s="222">
        <f>Q600*H600</f>
        <v>0</v>
      </c>
      <c r="S600" s="222">
        <v>0</v>
      </c>
      <c r="T600" s="223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4" t="s">
        <v>135</v>
      </c>
      <c r="AT600" s="224" t="s">
        <v>131</v>
      </c>
      <c r="AU600" s="224" t="s">
        <v>88</v>
      </c>
      <c r="AY600" s="17" t="s">
        <v>129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7" t="s">
        <v>21</v>
      </c>
      <c r="BK600" s="225">
        <f>ROUND(I600*H600,2)</f>
        <v>0</v>
      </c>
      <c r="BL600" s="17" t="s">
        <v>135</v>
      </c>
      <c r="BM600" s="224" t="s">
        <v>767</v>
      </c>
    </row>
    <row r="601" s="13" customFormat="1">
      <c r="A601" s="13"/>
      <c r="B601" s="226"/>
      <c r="C601" s="227"/>
      <c r="D601" s="228" t="s">
        <v>137</v>
      </c>
      <c r="E601" s="229" t="s">
        <v>1</v>
      </c>
      <c r="F601" s="230" t="s">
        <v>21</v>
      </c>
      <c r="G601" s="227"/>
      <c r="H601" s="231">
        <v>1</v>
      </c>
      <c r="I601" s="232"/>
      <c r="J601" s="227"/>
      <c r="K601" s="227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137</v>
      </c>
      <c r="AU601" s="237" t="s">
        <v>88</v>
      </c>
      <c r="AV601" s="13" t="s">
        <v>88</v>
      </c>
      <c r="AW601" s="13" t="s">
        <v>38</v>
      </c>
      <c r="AX601" s="13" t="s">
        <v>82</v>
      </c>
      <c r="AY601" s="237" t="s">
        <v>129</v>
      </c>
    </row>
    <row r="602" s="14" customFormat="1">
      <c r="A602" s="14"/>
      <c r="B602" s="238"/>
      <c r="C602" s="239"/>
      <c r="D602" s="228" t="s">
        <v>137</v>
      </c>
      <c r="E602" s="240" t="s">
        <v>1</v>
      </c>
      <c r="F602" s="241" t="s">
        <v>139</v>
      </c>
      <c r="G602" s="239"/>
      <c r="H602" s="242">
        <v>1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8" t="s">
        <v>137</v>
      </c>
      <c r="AU602" s="248" t="s">
        <v>88</v>
      </c>
      <c r="AV602" s="14" t="s">
        <v>135</v>
      </c>
      <c r="AW602" s="14" t="s">
        <v>38</v>
      </c>
      <c r="AX602" s="14" t="s">
        <v>21</v>
      </c>
      <c r="AY602" s="248" t="s">
        <v>129</v>
      </c>
    </row>
    <row r="603" s="2" customFormat="1" ht="24.15" customHeight="1">
      <c r="A603" s="38"/>
      <c r="B603" s="39"/>
      <c r="C603" s="212" t="s">
        <v>768</v>
      </c>
      <c r="D603" s="212" t="s">
        <v>131</v>
      </c>
      <c r="E603" s="213" t="s">
        <v>769</v>
      </c>
      <c r="F603" s="214" t="s">
        <v>770</v>
      </c>
      <c r="G603" s="215" t="s">
        <v>158</v>
      </c>
      <c r="H603" s="216">
        <v>16.440000000000001</v>
      </c>
      <c r="I603" s="217"/>
      <c r="J603" s="218">
        <f>ROUND(I603*H603,2)</f>
        <v>0</v>
      </c>
      <c r="K603" s="219"/>
      <c r="L603" s="44"/>
      <c r="M603" s="220" t="s">
        <v>1</v>
      </c>
      <c r="N603" s="221" t="s">
        <v>47</v>
      </c>
      <c r="O603" s="91"/>
      <c r="P603" s="222">
        <f>O603*H603</f>
        <v>0</v>
      </c>
      <c r="Q603" s="222">
        <v>0</v>
      </c>
      <c r="R603" s="222">
        <f>Q603*H603</f>
        <v>0</v>
      </c>
      <c r="S603" s="222">
        <v>0</v>
      </c>
      <c r="T603" s="223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4" t="s">
        <v>135</v>
      </c>
      <c r="AT603" s="224" t="s">
        <v>131</v>
      </c>
      <c r="AU603" s="224" t="s">
        <v>88</v>
      </c>
      <c r="AY603" s="17" t="s">
        <v>129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7" t="s">
        <v>21</v>
      </c>
      <c r="BK603" s="225">
        <f>ROUND(I603*H603,2)</f>
        <v>0</v>
      </c>
      <c r="BL603" s="17" t="s">
        <v>135</v>
      </c>
      <c r="BM603" s="224" t="s">
        <v>771</v>
      </c>
    </row>
    <row r="604" s="13" customFormat="1">
      <c r="A604" s="13"/>
      <c r="B604" s="226"/>
      <c r="C604" s="227"/>
      <c r="D604" s="228" t="s">
        <v>137</v>
      </c>
      <c r="E604" s="229" t="s">
        <v>1</v>
      </c>
      <c r="F604" s="230" t="s">
        <v>772</v>
      </c>
      <c r="G604" s="227"/>
      <c r="H604" s="231">
        <v>16.440000000000001</v>
      </c>
      <c r="I604" s="232"/>
      <c r="J604" s="227"/>
      <c r="K604" s="227"/>
      <c r="L604" s="233"/>
      <c r="M604" s="234"/>
      <c r="N604" s="235"/>
      <c r="O604" s="235"/>
      <c r="P604" s="235"/>
      <c r="Q604" s="235"/>
      <c r="R604" s="235"/>
      <c r="S604" s="235"/>
      <c r="T604" s="23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7" t="s">
        <v>137</v>
      </c>
      <c r="AU604" s="237" t="s">
        <v>88</v>
      </c>
      <c r="AV604" s="13" t="s">
        <v>88</v>
      </c>
      <c r="AW604" s="13" t="s">
        <v>38</v>
      </c>
      <c r="AX604" s="13" t="s">
        <v>82</v>
      </c>
      <c r="AY604" s="237" t="s">
        <v>129</v>
      </c>
    </row>
    <row r="605" s="14" customFormat="1">
      <c r="A605" s="14"/>
      <c r="B605" s="238"/>
      <c r="C605" s="239"/>
      <c r="D605" s="228" t="s">
        <v>137</v>
      </c>
      <c r="E605" s="240" t="s">
        <v>1</v>
      </c>
      <c r="F605" s="241" t="s">
        <v>139</v>
      </c>
      <c r="G605" s="239"/>
      <c r="H605" s="242">
        <v>16.440000000000001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8" t="s">
        <v>137</v>
      </c>
      <c r="AU605" s="248" t="s">
        <v>88</v>
      </c>
      <c r="AV605" s="14" t="s">
        <v>135</v>
      </c>
      <c r="AW605" s="14" t="s">
        <v>38</v>
      </c>
      <c r="AX605" s="14" t="s">
        <v>21</v>
      </c>
      <c r="AY605" s="248" t="s">
        <v>129</v>
      </c>
    </row>
    <row r="606" s="2" customFormat="1" ht="44.25" customHeight="1">
      <c r="A606" s="38"/>
      <c r="B606" s="39"/>
      <c r="C606" s="259" t="s">
        <v>773</v>
      </c>
      <c r="D606" s="259" t="s">
        <v>366</v>
      </c>
      <c r="E606" s="260" t="s">
        <v>774</v>
      </c>
      <c r="F606" s="261" t="s">
        <v>775</v>
      </c>
      <c r="G606" s="262" t="s">
        <v>334</v>
      </c>
      <c r="H606" s="263">
        <v>32.880000000000003</v>
      </c>
      <c r="I606" s="264"/>
      <c r="J606" s="265">
        <f>ROUND(I606*H606,2)</f>
        <v>0</v>
      </c>
      <c r="K606" s="266"/>
      <c r="L606" s="267"/>
      <c r="M606" s="268" t="s">
        <v>1</v>
      </c>
      <c r="N606" s="269" t="s">
        <v>47</v>
      </c>
      <c r="O606" s="91"/>
      <c r="P606" s="222">
        <f>O606*H606</f>
        <v>0</v>
      </c>
      <c r="Q606" s="222">
        <v>1</v>
      </c>
      <c r="R606" s="222">
        <f>Q606*H606</f>
        <v>32.880000000000003</v>
      </c>
      <c r="S606" s="222">
        <v>0</v>
      </c>
      <c r="T606" s="223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4" t="s">
        <v>145</v>
      </c>
      <c r="AT606" s="224" t="s">
        <v>366</v>
      </c>
      <c r="AU606" s="224" t="s">
        <v>88</v>
      </c>
      <c r="AY606" s="17" t="s">
        <v>129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7" t="s">
        <v>21</v>
      </c>
      <c r="BK606" s="225">
        <f>ROUND(I606*H606,2)</f>
        <v>0</v>
      </c>
      <c r="BL606" s="17" t="s">
        <v>135</v>
      </c>
      <c r="BM606" s="224" t="s">
        <v>776</v>
      </c>
    </row>
    <row r="607" s="2" customFormat="1" ht="37.8" customHeight="1">
      <c r="A607" s="38"/>
      <c r="B607" s="39"/>
      <c r="C607" s="212" t="s">
        <v>777</v>
      </c>
      <c r="D607" s="212" t="s">
        <v>131</v>
      </c>
      <c r="E607" s="213" t="s">
        <v>778</v>
      </c>
      <c r="F607" s="214" t="s">
        <v>779</v>
      </c>
      <c r="G607" s="215" t="s">
        <v>264</v>
      </c>
      <c r="H607" s="216">
        <v>2</v>
      </c>
      <c r="I607" s="217"/>
      <c r="J607" s="218">
        <f>ROUND(I607*H607,2)</f>
        <v>0</v>
      </c>
      <c r="K607" s="219"/>
      <c r="L607" s="44"/>
      <c r="M607" s="220" t="s">
        <v>1</v>
      </c>
      <c r="N607" s="221" t="s">
        <v>47</v>
      </c>
      <c r="O607" s="91"/>
      <c r="P607" s="222">
        <f>O607*H607</f>
        <v>0</v>
      </c>
      <c r="Q607" s="222">
        <v>0</v>
      </c>
      <c r="R607" s="222">
        <f>Q607*H607</f>
        <v>0</v>
      </c>
      <c r="S607" s="222">
        <v>0</v>
      </c>
      <c r="T607" s="223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4" t="s">
        <v>135</v>
      </c>
      <c r="AT607" s="224" t="s">
        <v>131</v>
      </c>
      <c r="AU607" s="224" t="s">
        <v>88</v>
      </c>
      <c r="AY607" s="17" t="s">
        <v>129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7" t="s">
        <v>21</v>
      </c>
      <c r="BK607" s="225">
        <f>ROUND(I607*H607,2)</f>
        <v>0</v>
      </c>
      <c r="BL607" s="17" t="s">
        <v>135</v>
      </c>
      <c r="BM607" s="224" t="s">
        <v>780</v>
      </c>
    </row>
    <row r="608" s="13" customFormat="1">
      <c r="A608" s="13"/>
      <c r="B608" s="226"/>
      <c r="C608" s="227"/>
      <c r="D608" s="228" t="s">
        <v>137</v>
      </c>
      <c r="E608" s="229" t="s">
        <v>1</v>
      </c>
      <c r="F608" s="230" t="s">
        <v>88</v>
      </c>
      <c r="G608" s="227"/>
      <c r="H608" s="231">
        <v>2</v>
      </c>
      <c r="I608" s="232"/>
      <c r="J608" s="227"/>
      <c r="K608" s="227"/>
      <c r="L608" s="233"/>
      <c r="M608" s="234"/>
      <c r="N608" s="235"/>
      <c r="O608" s="235"/>
      <c r="P608" s="235"/>
      <c r="Q608" s="235"/>
      <c r="R608" s="235"/>
      <c r="S608" s="235"/>
      <c r="T608" s="23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7" t="s">
        <v>137</v>
      </c>
      <c r="AU608" s="237" t="s">
        <v>88</v>
      </c>
      <c r="AV608" s="13" t="s">
        <v>88</v>
      </c>
      <c r="AW608" s="13" t="s">
        <v>38</v>
      </c>
      <c r="AX608" s="13" t="s">
        <v>82</v>
      </c>
      <c r="AY608" s="237" t="s">
        <v>129</v>
      </c>
    </row>
    <row r="609" s="14" customFormat="1">
      <c r="A609" s="14"/>
      <c r="B609" s="238"/>
      <c r="C609" s="239"/>
      <c r="D609" s="228" t="s">
        <v>137</v>
      </c>
      <c r="E609" s="240" t="s">
        <v>1</v>
      </c>
      <c r="F609" s="241" t="s">
        <v>139</v>
      </c>
      <c r="G609" s="239"/>
      <c r="H609" s="242">
        <v>2</v>
      </c>
      <c r="I609" s="243"/>
      <c r="J609" s="239"/>
      <c r="K609" s="239"/>
      <c r="L609" s="244"/>
      <c r="M609" s="245"/>
      <c r="N609" s="246"/>
      <c r="O609" s="246"/>
      <c r="P609" s="246"/>
      <c r="Q609" s="246"/>
      <c r="R609" s="246"/>
      <c r="S609" s="246"/>
      <c r="T609" s="24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8" t="s">
        <v>137</v>
      </c>
      <c r="AU609" s="248" t="s">
        <v>88</v>
      </c>
      <c r="AV609" s="14" t="s">
        <v>135</v>
      </c>
      <c r="AW609" s="14" t="s">
        <v>38</v>
      </c>
      <c r="AX609" s="14" t="s">
        <v>21</v>
      </c>
      <c r="AY609" s="248" t="s">
        <v>129</v>
      </c>
    </row>
    <row r="610" s="2" customFormat="1" ht="55.5" customHeight="1">
      <c r="A610" s="38"/>
      <c r="B610" s="39"/>
      <c r="C610" s="212" t="s">
        <v>781</v>
      </c>
      <c r="D610" s="212" t="s">
        <v>131</v>
      </c>
      <c r="E610" s="213" t="s">
        <v>782</v>
      </c>
      <c r="F610" s="214" t="s">
        <v>783</v>
      </c>
      <c r="G610" s="215" t="s">
        <v>264</v>
      </c>
      <c r="H610" s="216">
        <v>1</v>
      </c>
      <c r="I610" s="217"/>
      <c r="J610" s="218">
        <f>ROUND(I610*H610,2)</f>
        <v>0</v>
      </c>
      <c r="K610" s="219"/>
      <c r="L610" s="44"/>
      <c r="M610" s="220" t="s">
        <v>1</v>
      </c>
      <c r="N610" s="221" t="s">
        <v>47</v>
      </c>
      <c r="O610" s="91"/>
      <c r="P610" s="222">
        <f>O610*H610</f>
        <v>0</v>
      </c>
      <c r="Q610" s="222">
        <v>0</v>
      </c>
      <c r="R610" s="222">
        <f>Q610*H610</f>
        <v>0</v>
      </c>
      <c r="S610" s="222">
        <v>0</v>
      </c>
      <c r="T610" s="223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4" t="s">
        <v>135</v>
      </c>
      <c r="AT610" s="224" t="s">
        <v>131</v>
      </c>
      <c r="AU610" s="224" t="s">
        <v>88</v>
      </c>
      <c r="AY610" s="17" t="s">
        <v>129</v>
      </c>
      <c r="BE610" s="225">
        <f>IF(N610="základní",J610,0)</f>
        <v>0</v>
      </c>
      <c r="BF610" s="225">
        <f>IF(N610="snížená",J610,0)</f>
        <v>0</v>
      </c>
      <c r="BG610" s="225">
        <f>IF(N610="zákl. přenesená",J610,0)</f>
        <v>0</v>
      </c>
      <c r="BH610" s="225">
        <f>IF(N610="sníž. přenesená",J610,0)</f>
        <v>0</v>
      </c>
      <c r="BI610" s="225">
        <f>IF(N610="nulová",J610,0)</f>
        <v>0</v>
      </c>
      <c r="BJ610" s="17" t="s">
        <v>21</v>
      </c>
      <c r="BK610" s="225">
        <f>ROUND(I610*H610,2)</f>
        <v>0</v>
      </c>
      <c r="BL610" s="17" t="s">
        <v>135</v>
      </c>
      <c r="BM610" s="224" t="s">
        <v>784</v>
      </c>
    </row>
    <row r="611" s="2" customFormat="1" ht="37.8" customHeight="1">
      <c r="A611" s="38"/>
      <c r="B611" s="39"/>
      <c r="C611" s="212" t="s">
        <v>785</v>
      </c>
      <c r="D611" s="212" t="s">
        <v>131</v>
      </c>
      <c r="E611" s="213" t="s">
        <v>786</v>
      </c>
      <c r="F611" s="214" t="s">
        <v>787</v>
      </c>
      <c r="G611" s="215" t="s">
        <v>264</v>
      </c>
      <c r="H611" s="216">
        <v>2</v>
      </c>
      <c r="I611" s="217"/>
      <c r="J611" s="218">
        <f>ROUND(I611*H611,2)</f>
        <v>0</v>
      </c>
      <c r="K611" s="219"/>
      <c r="L611" s="44"/>
      <c r="M611" s="220" t="s">
        <v>1</v>
      </c>
      <c r="N611" s="221" t="s">
        <v>47</v>
      </c>
      <c r="O611" s="91"/>
      <c r="P611" s="222">
        <f>O611*H611</f>
        <v>0</v>
      </c>
      <c r="Q611" s="222">
        <v>0</v>
      </c>
      <c r="R611" s="222">
        <f>Q611*H611</f>
        <v>0</v>
      </c>
      <c r="S611" s="222">
        <v>0</v>
      </c>
      <c r="T611" s="223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4" t="s">
        <v>135</v>
      </c>
      <c r="AT611" s="224" t="s">
        <v>131</v>
      </c>
      <c r="AU611" s="224" t="s">
        <v>88</v>
      </c>
      <c r="AY611" s="17" t="s">
        <v>129</v>
      </c>
      <c r="BE611" s="225">
        <f>IF(N611="základní",J611,0)</f>
        <v>0</v>
      </c>
      <c r="BF611" s="225">
        <f>IF(N611="snížená",J611,0)</f>
        <v>0</v>
      </c>
      <c r="BG611" s="225">
        <f>IF(N611="zákl. přenesená",J611,0)</f>
        <v>0</v>
      </c>
      <c r="BH611" s="225">
        <f>IF(N611="sníž. přenesená",J611,0)</f>
        <v>0</v>
      </c>
      <c r="BI611" s="225">
        <f>IF(N611="nulová",J611,0)</f>
        <v>0</v>
      </c>
      <c r="BJ611" s="17" t="s">
        <v>21</v>
      </c>
      <c r="BK611" s="225">
        <f>ROUND(I611*H611,2)</f>
        <v>0</v>
      </c>
      <c r="BL611" s="17" t="s">
        <v>135</v>
      </c>
      <c r="BM611" s="224" t="s">
        <v>788</v>
      </c>
    </row>
    <row r="612" s="13" customFormat="1">
      <c r="A612" s="13"/>
      <c r="B612" s="226"/>
      <c r="C612" s="227"/>
      <c r="D612" s="228" t="s">
        <v>137</v>
      </c>
      <c r="E612" s="229" t="s">
        <v>1</v>
      </c>
      <c r="F612" s="230" t="s">
        <v>88</v>
      </c>
      <c r="G612" s="227"/>
      <c r="H612" s="231">
        <v>2</v>
      </c>
      <c r="I612" s="232"/>
      <c r="J612" s="227"/>
      <c r="K612" s="227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137</v>
      </c>
      <c r="AU612" s="237" t="s">
        <v>88</v>
      </c>
      <c r="AV612" s="13" t="s">
        <v>88</v>
      </c>
      <c r="AW612" s="13" t="s">
        <v>38</v>
      </c>
      <c r="AX612" s="13" t="s">
        <v>82</v>
      </c>
      <c r="AY612" s="237" t="s">
        <v>129</v>
      </c>
    </row>
    <row r="613" s="14" customFormat="1">
      <c r="A613" s="14"/>
      <c r="B613" s="238"/>
      <c r="C613" s="239"/>
      <c r="D613" s="228" t="s">
        <v>137</v>
      </c>
      <c r="E613" s="240" t="s">
        <v>1</v>
      </c>
      <c r="F613" s="241" t="s">
        <v>139</v>
      </c>
      <c r="G613" s="239"/>
      <c r="H613" s="242">
        <v>2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8" t="s">
        <v>137</v>
      </c>
      <c r="AU613" s="248" t="s">
        <v>88</v>
      </c>
      <c r="AV613" s="14" t="s">
        <v>135</v>
      </c>
      <c r="AW613" s="14" t="s">
        <v>38</v>
      </c>
      <c r="AX613" s="14" t="s">
        <v>21</v>
      </c>
      <c r="AY613" s="248" t="s">
        <v>129</v>
      </c>
    </row>
    <row r="614" s="2" customFormat="1" ht="44.25" customHeight="1">
      <c r="A614" s="38"/>
      <c r="B614" s="39"/>
      <c r="C614" s="212" t="s">
        <v>789</v>
      </c>
      <c r="D614" s="212" t="s">
        <v>131</v>
      </c>
      <c r="E614" s="213" t="s">
        <v>790</v>
      </c>
      <c r="F614" s="214" t="s">
        <v>791</v>
      </c>
      <c r="G614" s="215" t="s">
        <v>264</v>
      </c>
      <c r="H614" s="216">
        <v>6</v>
      </c>
      <c r="I614" s="217"/>
      <c r="J614" s="218">
        <f>ROUND(I614*H614,2)</f>
        <v>0</v>
      </c>
      <c r="K614" s="219"/>
      <c r="L614" s="44"/>
      <c r="M614" s="220" t="s">
        <v>1</v>
      </c>
      <c r="N614" s="221" t="s">
        <v>47</v>
      </c>
      <c r="O614" s="91"/>
      <c r="P614" s="222">
        <f>O614*H614</f>
        <v>0</v>
      </c>
      <c r="Q614" s="222">
        <v>0</v>
      </c>
      <c r="R614" s="222">
        <f>Q614*H614</f>
        <v>0</v>
      </c>
      <c r="S614" s="222">
        <v>0</v>
      </c>
      <c r="T614" s="223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4" t="s">
        <v>135</v>
      </c>
      <c r="AT614" s="224" t="s">
        <v>131</v>
      </c>
      <c r="AU614" s="224" t="s">
        <v>88</v>
      </c>
      <c r="AY614" s="17" t="s">
        <v>129</v>
      </c>
      <c r="BE614" s="225">
        <f>IF(N614="základní",J614,0)</f>
        <v>0</v>
      </c>
      <c r="BF614" s="225">
        <f>IF(N614="snížená",J614,0)</f>
        <v>0</v>
      </c>
      <c r="BG614" s="225">
        <f>IF(N614="zákl. přenesená",J614,0)</f>
        <v>0</v>
      </c>
      <c r="BH614" s="225">
        <f>IF(N614="sníž. přenesená",J614,0)</f>
        <v>0</v>
      </c>
      <c r="BI614" s="225">
        <f>IF(N614="nulová",J614,0)</f>
        <v>0</v>
      </c>
      <c r="BJ614" s="17" t="s">
        <v>21</v>
      </c>
      <c r="BK614" s="225">
        <f>ROUND(I614*H614,2)</f>
        <v>0</v>
      </c>
      <c r="BL614" s="17" t="s">
        <v>135</v>
      </c>
      <c r="BM614" s="224" t="s">
        <v>792</v>
      </c>
    </row>
    <row r="615" s="13" customFormat="1">
      <c r="A615" s="13"/>
      <c r="B615" s="226"/>
      <c r="C615" s="227"/>
      <c r="D615" s="228" t="s">
        <v>137</v>
      </c>
      <c r="E615" s="229" t="s">
        <v>1</v>
      </c>
      <c r="F615" s="230" t="s">
        <v>793</v>
      </c>
      <c r="G615" s="227"/>
      <c r="H615" s="231">
        <v>2</v>
      </c>
      <c r="I615" s="232"/>
      <c r="J615" s="227"/>
      <c r="K615" s="227"/>
      <c r="L615" s="233"/>
      <c r="M615" s="234"/>
      <c r="N615" s="235"/>
      <c r="O615" s="235"/>
      <c r="P615" s="235"/>
      <c r="Q615" s="235"/>
      <c r="R615" s="235"/>
      <c r="S615" s="235"/>
      <c r="T615" s="23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7" t="s">
        <v>137</v>
      </c>
      <c r="AU615" s="237" t="s">
        <v>88</v>
      </c>
      <c r="AV615" s="13" t="s">
        <v>88</v>
      </c>
      <c r="AW615" s="13" t="s">
        <v>38</v>
      </c>
      <c r="AX615" s="13" t="s">
        <v>82</v>
      </c>
      <c r="AY615" s="237" t="s">
        <v>129</v>
      </c>
    </row>
    <row r="616" s="13" customFormat="1">
      <c r="A616" s="13"/>
      <c r="B616" s="226"/>
      <c r="C616" s="227"/>
      <c r="D616" s="228" t="s">
        <v>137</v>
      </c>
      <c r="E616" s="229" t="s">
        <v>1</v>
      </c>
      <c r="F616" s="230" t="s">
        <v>794</v>
      </c>
      <c r="G616" s="227"/>
      <c r="H616" s="231">
        <v>4</v>
      </c>
      <c r="I616" s="232"/>
      <c r="J616" s="227"/>
      <c r="K616" s="227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137</v>
      </c>
      <c r="AU616" s="237" t="s">
        <v>88</v>
      </c>
      <c r="AV616" s="13" t="s">
        <v>88</v>
      </c>
      <c r="AW616" s="13" t="s">
        <v>38</v>
      </c>
      <c r="AX616" s="13" t="s">
        <v>82</v>
      </c>
      <c r="AY616" s="237" t="s">
        <v>129</v>
      </c>
    </row>
    <row r="617" s="14" customFormat="1">
      <c r="A617" s="14"/>
      <c r="B617" s="238"/>
      <c r="C617" s="239"/>
      <c r="D617" s="228" t="s">
        <v>137</v>
      </c>
      <c r="E617" s="240" t="s">
        <v>1</v>
      </c>
      <c r="F617" s="241" t="s">
        <v>139</v>
      </c>
      <c r="G617" s="239"/>
      <c r="H617" s="242">
        <v>6</v>
      </c>
      <c r="I617" s="243"/>
      <c r="J617" s="239"/>
      <c r="K617" s="239"/>
      <c r="L617" s="244"/>
      <c r="M617" s="245"/>
      <c r="N617" s="246"/>
      <c r="O617" s="246"/>
      <c r="P617" s="246"/>
      <c r="Q617" s="246"/>
      <c r="R617" s="246"/>
      <c r="S617" s="246"/>
      <c r="T617" s="24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8" t="s">
        <v>137</v>
      </c>
      <c r="AU617" s="248" t="s">
        <v>88</v>
      </c>
      <c r="AV617" s="14" t="s">
        <v>135</v>
      </c>
      <c r="AW617" s="14" t="s">
        <v>38</v>
      </c>
      <c r="AX617" s="14" t="s">
        <v>21</v>
      </c>
      <c r="AY617" s="248" t="s">
        <v>129</v>
      </c>
    </row>
    <row r="618" s="2" customFormat="1" ht="49.05" customHeight="1">
      <c r="A618" s="38"/>
      <c r="B618" s="39"/>
      <c r="C618" s="212" t="s">
        <v>795</v>
      </c>
      <c r="D618" s="212" t="s">
        <v>131</v>
      </c>
      <c r="E618" s="213" t="s">
        <v>796</v>
      </c>
      <c r="F618" s="214" t="s">
        <v>797</v>
      </c>
      <c r="G618" s="215" t="s">
        <v>264</v>
      </c>
      <c r="H618" s="216">
        <v>6</v>
      </c>
      <c r="I618" s="217"/>
      <c r="J618" s="218">
        <f>ROUND(I618*H618,2)</f>
        <v>0</v>
      </c>
      <c r="K618" s="219"/>
      <c r="L618" s="44"/>
      <c r="M618" s="220" t="s">
        <v>1</v>
      </c>
      <c r="N618" s="221" t="s">
        <v>47</v>
      </c>
      <c r="O618" s="91"/>
      <c r="P618" s="222">
        <f>O618*H618</f>
        <v>0</v>
      </c>
      <c r="Q618" s="222">
        <v>0</v>
      </c>
      <c r="R618" s="222">
        <f>Q618*H618</f>
        <v>0</v>
      </c>
      <c r="S618" s="222">
        <v>0</v>
      </c>
      <c r="T618" s="223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4" t="s">
        <v>135</v>
      </c>
      <c r="AT618" s="224" t="s">
        <v>131</v>
      </c>
      <c r="AU618" s="224" t="s">
        <v>88</v>
      </c>
      <c r="AY618" s="17" t="s">
        <v>129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7" t="s">
        <v>21</v>
      </c>
      <c r="BK618" s="225">
        <f>ROUND(I618*H618,2)</f>
        <v>0</v>
      </c>
      <c r="BL618" s="17" t="s">
        <v>135</v>
      </c>
      <c r="BM618" s="224" t="s">
        <v>798</v>
      </c>
    </row>
    <row r="619" s="13" customFormat="1">
      <c r="A619" s="13"/>
      <c r="B619" s="226"/>
      <c r="C619" s="227"/>
      <c r="D619" s="228" t="s">
        <v>137</v>
      </c>
      <c r="E619" s="229" t="s">
        <v>1</v>
      </c>
      <c r="F619" s="230" t="s">
        <v>793</v>
      </c>
      <c r="G619" s="227"/>
      <c r="H619" s="231">
        <v>2</v>
      </c>
      <c r="I619" s="232"/>
      <c r="J619" s="227"/>
      <c r="K619" s="227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137</v>
      </c>
      <c r="AU619" s="237" t="s">
        <v>88</v>
      </c>
      <c r="AV619" s="13" t="s">
        <v>88</v>
      </c>
      <c r="AW619" s="13" t="s">
        <v>38</v>
      </c>
      <c r="AX619" s="13" t="s">
        <v>82</v>
      </c>
      <c r="AY619" s="237" t="s">
        <v>129</v>
      </c>
    </row>
    <row r="620" s="13" customFormat="1">
      <c r="A620" s="13"/>
      <c r="B620" s="226"/>
      <c r="C620" s="227"/>
      <c r="D620" s="228" t="s">
        <v>137</v>
      </c>
      <c r="E620" s="229" t="s">
        <v>1</v>
      </c>
      <c r="F620" s="230" t="s">
        <v>794</v>
      </c>
      <c r="G620" s="227"/>
      <c r="H620" s="231">
        <v>4</v>
      </c>
      <c r="I620" s="232"/>
      <c r="J620" s="227"/>
      <c r="K620" s="227"/>
      <c r="L620" s="233"/>
      <c r="M620" s="234"/>
      <c r="N620" s="235"/>
      <c r="O620" s="235"/>
      <c r="P620" s="235"/>
      <c r="Q620" s="235"/>
      <c r="R620" s="235"/>
      <c r="S620" s="235"/>
      <c r="T620" s="23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7" t="s">
        <v>137</v>
      </c>
      <c r="AU620" s="237" t="s">
        <v>88</v>
      </c>
      <c r="AV620" s="13" t="s">
        <v>88</v>
      </c>
      <c r="AW620" s="13" t="s">
        <v>38</v>
      </c>
      <c r="AX620" s="13" t="s">
        <v>82</v>
      </c>
      <c r="AY620" s="237" t="s">
        <v>129</v>
      </c>
    </row>
    <row r="621" s="14" customFormat="1">
      <c r="A621" s="14"/>
      <c r="B621" s="238"/>
      <c r="C621" s="239"/>
      <c r="D621" s="228" t="s">
        <v>137</v>
      </c>
      <c r="E621" s="240" t="s">
        <v>1</v>
      </c>
      <c r="F621" s="241" t="s">
        <v>139</v>
      </c>
      <c r="G621" s="239"/>
      <c r="H621" s="242">
        <v>6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8" t="s">
        <v>137</v>
      </c>
      <c r="AU621" s="248" t="s">
        <v>88</v>
      </c>
      <c r="AV621" s="14" t="s">
        <v>135</v>
      </c>
      <c r="AW621" s="14" t="s">
        <v>38</v>
      </c>
      <c r="AX621" s="14" t="s">
        <v>21</v>
      </c>
      <c r="AY621" s="248" t="s">
        <v>129</v>
      </c>
    </row>
    <row r="622" s="2" customFormat="1" ht="24.15" customHeight="1">
      <c r="A622" s="38"/>
      <c r="B622" s="39"/>
      <c r="C622" s="212" t="s">
        <v>799</v>
      </c>
      <c r="D622" s="212" t="s">
        <v>131</v>
      </c>
      <c r="E622" s="213" t="s">
        <v>800</v>
      </c>
      <c r="F622" s="214" t="s">
        <v>801</v>
      </c>
      <c r="G622" s="215" t="s">
        <v>173</v>
      </c>
      <c r="H622" s="216">
        <v>662.5</v>
      </c>
      <c r="I622" s="217"/>
      <c r="J622" s="218">
        <f>ROUND(I622*H622,2)</f>
        <v>0</v>
      </c>
      <c r="K622" s="219"/>
      <c r="L622" s="44"/>
      <c r="M622" s="220" t="s">
        <v>1</v>
      </c>
      <c r="N622" s="221" t="s">
        <v>47</v>
      </c>
      <c r="O622" s="91"/>
      <c r="P622" s="222">
        <f>O622*H622</f>
        <v>0</v>
      </c>
      <c r="Q622" s="222">
        <v>0.14943000000000001</v>
      </c>
      <c r="R622" s="222">
        <f>Q622*H622</f>
        <v>98.997375000000005</v>
      </c>
      <c r="S622" s="222">
        <v>0</v>
      </c>
      <c r="T622" s="223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4" t="s">
        <v>135</v>
      </c>
      <c r="AT622" s="224" t="s">
        <v>131</v>
      </c>
      <c r="AU622" s="224" t="s">
        <v>88</v>
      </c>
      <c r="AY622" s="17" t="s">
        <v>129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7" t="s">
        <v>21</v>
      </c>
      <c r="BK622" s="225">
        <f>ROUND(I622*H622,2)</f>
        <v>0</v>
      </c>
      <c r="BL622" s="17" t="s">
        <v>135</v>
      </c>
      <c r="BM622" s="224" t="s">
        <v>802</v>
      </c>
    </row>
    <row r="623" s="13" customFormat="1">
      <c r="A623" s="13"/>
      <c r="B623" s="226"/>
      <c r="C623" s="227"/>
      <c r="D623" s="228" t="s">
        <v>137</v>
      </c>
      <c r="E623" s="229" t="s">
        <v>1</v>
      </c>
      <c r="F623" s="230" t="s">
        <v>803</v>
      </c>
      <c r="G623" s="227"/>
      <c r="H623" s="231">
        <v>662.5</v>
      </c>
      <c r="I623" s="232"/>
      <c r="J623" s="227"/>
      <c r="K623" s="227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137</v>
      </c>
      <c r="AU623" s="237" t="s">
        <v>88</v>
      </c>
      <c r="AV623" s="13" t="s">
        <v>88</v>
      </c>
      <c r="AW623" s="13" t="s">
        <v>38</v>
      </c>
      <c r="AX623" s="13" t="s">
        <v>82</v>
      </c>
      <c r="AY623" s="237" t="s">
        <v>129</v>
      </c>
    </row>
    <row r="624" s="14" customFormat="1">
      <c r="A624" s="14"/>
      <c r="B624" s="238"/>
      <c r="C624" s="239"/>
      <c r="D624" s="228" t="s">
        <v>137</v>
      </c>
      <c r="E624" s="240" t="s">
        <v>1</v>
      </c>
      <c r="F624" s="241" t="s">
        <v>139</v>
      </c>
      <c r="G624" s="239"/>
      <c r="H624" s="242">
        <v>662.5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8" t="s">
        <v>137</v>
      </c>
      <c r="AU624" s="248" t="s">
        <v>88</v>
      </c>
      <c r="AV624" s="14" t="s">
        <v>135</v>
      </c>
      <c r="AW624" s="14" t="s">
        <v>38</v>
      </c>
      <c r="AX624" s="14" t="s">
        <v>21</v>
      </c>
      <c r="AY624" s="248" t="s">
        <v>129</v>
      </c>
    </row>
    <row r="625" s="2" customFormat="1" ht="24.15" customHeight="1">
      <c r="A625" s="38"/>
      <c r="B625" s="39"/>
      <c r="C625" s="259" t="s">
        <v>804</v>
      </c>
      <c r="D625" s="259" t="s">
        <v>366</v>
      </c>
      <c r="E625" s="260" t="s">
        <v>805</v>
      </c>
      <c r="F625" s="261" t="s">
        <v>806</v>
      </c>
      <c r="G625" s="262" t="s">
        <v>264</v>
      </c>
      <c r="H625" s="263">
        <v>728.75</v>
      </c>
      <c r="I625" s="264"/>
      <c r="J625" s="265">
        <f>ROUND(I625*H625,2)</f>
        <v>0</v>
      </c>
      <c r="K625" s="266"/>
      <c r="L625" s="267"/>
      <c r="M625" s="268" t="s">
        <v>1</v>
      </c>
      <c r="N625" s="269" t="s">
        <v>47</v>
      </c>
      <c r="O625" s="91"/>
      <c r="P625" s="222">
        <f>O625*H625</f>
        <v>0</v>
      </c>
      <c r="Q625" s="222">
        <v>0.058000000000000003</v>
      </c>
      <c r="R625" s="222">
        <f>Q625*H625</f>
        <v>42.267500000000005</v>
      </c>
      <c r="S625" s="222">
        <v>0</v>
      </c>
      <c r="T625" s="223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4" t="s">
        <v>145</v>
      </c>
      <c r="AT625" s="224" t="s">
        <v>366</v>
      </c>
      <c r="AU625" s="224" t="s">
        <v>88</v>
      </c>
      <c r="AY625" s="17" t="s">
        <v>129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7" t="s">
        <v>21</v>
      </c>
      <c r="BK625" s="225">
        <f>ROUND(I625*H625,2)</f>
        <v>0</v>
      </c>
      <c r="BL625" s="17" t="s">
        <v>135</v>
      </c>
      <c r="BM625" s="224" t="s">
        <v>807</v>
      </c>
    </row>
    <row r="626" s="2" customFormat="1" ht="24.15" customHeight="1">
      <c r="A626" s="38"/>
      <c r="B626" s="39"/>
      <c r="C626" s="212" t="s">
        <v>808</v>
      </c>
      <c r="D626" s="212" t="s">
        <v>131</v>
      </c>
      <c r="E626" s="213" t="s">
        <v>809</v>
      </c>
      <c r="F626" s="214" t="s">
        <v>810</v>
      </c>
      <c r="G626" s="215" t="s">
        <v>173</v>
      </c>
      <c r="H626" s="216">
        <v>156</v>
      </c>
      <c r="I626" s="217"/>
      <c r="J626" s="218">
        <f>ROUND(I626*H626,2)</f>
        <v>0</v>
      </c>
      <c r="K626" s="219"/>
      <c r="L626" s="44"/>
      <c r="M626" s="220" t="s">
        <v>1</v>
      </c>
      <c r="N626" s="221" t="s">
        <v>47</v>
      </c>
      <c r="O626" s="91"/>
      <c r="P626" s="222">
        <f>O626*H626</f>
        <v>0</v>
      </c>
      <c r="Q626" s="222">
        <v>0.2006</v>
      </c>
      <c r="R626" s="222">
        <f>Q626*H626</f>
        <v>31.293600000000001</v>
      </c>
      <c r="S626" s="222">
        <v>0</v>
      </c>
      <c r="T626" s="223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4" t="s">
        <v>135</v>
      </c>
      <c r="AT626" s="224" t="s">
        <v>131</v>
      </c>
      <c r="AU626" s="224" t="s">
        <v>88</v>
      </c>
      <c r="AY626" s="17" t="s">
        <v>129</v>
      </c>
      <c r="BE626" s="225">
        <f>IF(N626="základní",J626,0)</f>
        <v>0</v>
      </c>
      <c r="BF626" s="225">
        <f>IF(N626="snížená",J626,0)</f>
        <v>0</v>
      </c>
      <c r="BG626" s="225">
        <f>IF(N626="zákl. přenesená",J626,0)</f>
        <v>0</v>
      </c>
      <c r="BH626" s="225">
        <f>IF(N626="sníž. přenesená",J626,0)</f>
        <v>0</v>
      </c>
      <c r="BI626" s="225">
        <f>IF(N626="nulová",J626,0)</f>
        <v>0</v>
      </c>
      <c r="BJ626" s="17" t="s">
        <v>21</v>
      </c>
      <c r="BK626" s="225">
        <f>ROUND(I626*H626,2)</f>
        <v>0</v>
      </c>
      <c r="BL626" s="17" t="s">
        <v>135</v>
      </c>
      <c r="BM626" s="224" t="s">
        <v>811</v>
      </c>
    </row>
    <row r="627" s="13" customFormat="1">
      <c r="A627" s="13"/>
      <c r="B627" s="226"/>
      <c r="C627" s="227"/>
      <c r="D627" s="228" t="s">
        <v>137</v>
      </c>
      <c r="E627" s="229" t="s">
        <v>1</v>
      </c>
      <c r="F627" s="230" t="s">
        <v>812</v>
      </c>
      <c r="G627" s="227"/>
      <c r="H627" s="231">
        <v>48</v>
      </c>
      <c r="I627" s="232"/>
      <c r="J627" s="227"/>
      <c r="K627" s="227"/>
      <c r="L627" s="233"/>
      <c r="M627" s="234"/>
      <c r="N627" s="235"/>
      <c r="O627" s="235"/>
      <c r="P627" s="235"/>
      <c r="Q627" s="235"/>
      <c r="R627" s="235"/>
      <c r="S627" s="235"/>
      <c r="T627" s="23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7" t="s">
        <v>137</v>
      </c>
      <c r="AU627" s="237" t="s">
        <v>88</v>
      </c>
      <c r="AV627" s="13" t="s">
        <v>88</v>
      </c>
      <c r="AW627" s="13" t="s">
        <v>38</v>
      </c>
      <c r="AX627" s="13" t="s">
        <v>82</v>
      </c>
      <c r="AY627" s="237" t="s">
        <v>129</v>
      </c>
    </row>
    <row r="628" s="13" customFormat="1">
      <c r="A628" s="13"/>
      <c r="B628" s="226"/>
      <c r="C628" s="227"/>
      <c r="D628" s="228" t="s">
        <v>137</v>
      </c>
      <c r="E628" s="229" t="s">
        <v>1</v>
      </c>
      <c r="F628" s="230" t="s">
        <v>616</v>
      </c>
      <c r="G628" s="227"/>
      <c r="H628" s="231">
        <v>108</v>
      </c>
      <c r="I628" s="232"/>
      <c r="J628" s="227"/>
      <c r="K628" s="227"/>
      <c r="L628" s="233"/>
      <c r="M628" s="234"/>
      <c r="N628" s="235"/>
      <c r="O628" s="235"/>
      <c r="P628" s="235"/>
      <c r="Q628" s="235"/>
      <c r="R628" s="235"/>
      <c r="S628" s="235"/>
      <c r="T628" s="23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7" t="s">
        <v>137</v>
      </c>
      <c r="AU628" s="237" t="s">
        <v>88</v>
      </c>
      <c r="AV628" s="13" t="s">
        <v>88</v>
      </c>
      <c r="AW628" s="13" t="s">
        <v>38</v>
      </c>
      <c r="AX628" s="13" t="s">
        <v>82</v>
      </c>
      <c r="AY628" s="237" t="s">
        <v>129</v>
      </c>
    </row>
    <row r="629" s="14" customFormat="1">
      <c r="A629" s="14"/>
      <c r="B629" s="238"/>
      <c r="C629" s="239"/>
      <c r="D629" s="228" t="s">
        <v>137</v>
      </c>
      <c r="E629" s="240" t="s">
        <v>1</v>
      </c>
      <c r="F629" s="241" t="s">
        <v>139</v>
      </c>
      <c r="G629" s="239"/>
      <c r="H629" s="242">
        <v>156</v>
      </c>
      <c r="I629" s="243"/>
      <c r="J629" s="239"/>
      <c r="K629" s="239"/>
      <c r="L629" s="244"/>
      <c r="M629" s="245"/>
      <c r="N629" s="246"/>
      <c r="O629" s="246"/>
      <c r="P629" s="246"/>
      <c r="Q629" s="246"/>
      <c r="R629" s="246"/>
      <c r="S629" s="246"/>
      <c r="T629" s="24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8" t="s">
        <v>137</v>
      </c>
      <c r="AU629" s="248" t="s">
        <v>88</v>
      </c>
      <c r="AV629" s="14" t="s">
        <v>135</v>
      </c>
      <c r="AW629" s="14" t="s">
        <v>38</v>
      </c>
      <c r="AX629" s="14" t="s">
        <v>21</v>
      </c>
      <c r="AY629" s="248" t="s">
        <v>129</v>
      </c>
    </row>
    <row r="630" s="2" customFormat="1" ht="24.15" customHeight="1">
      <c r="A630" s="38"/>
      <c r="B630" s="39"/>
      <c r="C630" s="259" t="s">
        <v>813</v>
      </c>
      <c r="D630" s="259" t="s">
        <v>366</v>
      </c>
      <c r="E630" s="260" t="s">
        <v>805</v>
      </c>
      <c r="F630" s="261" t="s">
        <v>806</v>
      </c>
      <c r="G630" s="262" t="s">
        <v>264</v>
      </c>
      <c r="H630" s="263">
        <v>171.59999999999999</v>
      </c>
      <c r="I630" s="264"/>
      <c r="J630" s="265">
        <f>ROUND(I630*H630,2)</f>
        <v>0</v>
      </c>
      <c r="K630" s="266"/>
      <c r="L630" s="267"/>
      <c r="M630" s="268" t="s">
        <v>1</v>
      </c>
      <c r="N630" s="269" t="s">
        <v>47</v>
      </c>
      <c r="O630" s="91"/>
      <c r="P630" s="222">
        <f>O630*H630</f>
        <v>0</v>
      </c>
      <c r="Q630" s="222">
        <v>0.058000000000000003</v>
      </c>
      <c r="R630" s="222">
        <f>Q630*H630</f>
        <v>9.9527999999999999</v>
      </c>
      <c r="S630" s="222">
        <v>0</v>
      </c>
      <c r="T630" s="223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4" t="s">
        <v>145</v>
      </c>
      <c r="AT630" s="224" t="s">
        <v>366</v>
      </c>
      <c r="AU630" s="224" t="s">
        <v>88</v>
      </c>
      <c r="AY630" s="17" t="s">
        <v>129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7" t="s">
        <v>21</v>
      </c>
      <c r="BK630" s="225">
        <f>ROUND(I630*H630,2)</f>
        <v>0</v>
      </c>
      <c r="BL630" s="17" t="s">
        <v>135</v>
      </c>
      <c r="BM630" s="224" t="s">
        <v>814</v>
      </c>
    </row>
    <row r="631" s="2" customFormat="1" ht="24.15" customHeight="1">
      <c r="A631" s="38"/>
      <c r="B631" s="39"/>
      <c r="C631" s="212" t="s">
        <v>815</v>
      </c>
      <c r="D631" s="212" t="s">
        <v>131</v>
      </c>
      <c r="E631" s="213" t="s">
        <v>816</v>
      </c>
      <c r="F631" s="214" t="s">
        <v>817</v>
      </c>
      <c r="G631" s="215" t="s">
        <v>173</v>
      </c>
      <c r="H631" s="216">
        <v>26</v>
      </c>
      <c r="I631" s="217"/>
      <c r="J631" s="218">
        <f>ROUND(I631*H631,2)</f>
        <v>0</v>
      </c>
      <c r="K631" s="219"/>
      <c r="L631" s="44"/>
      <c r="M631" s="220" t="s">
        <v>1</v>
      </c>
      <c r="N631" s="221" t="s">
        <v>47</v>
      </c>
      <c r="O631" s="91"/>
      <c r="P631" s="222">
        <f>O631*H631</f>
        <v>0</v>
      </c>
      <c r="Q631" s="222">
        <v>3.0000000000000001E-05</v>
      </c>
      <c r="R631" s="222">
        <f>Q631*H631</f>
        <v>0.00077999999999999999</v>
      </c>
      <c r="S631" s="222">
        <v>0</v>
      </c>
      <c r="T631" s="223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4" t="s">
        <v>135</v>
      </c>
      <c r="AT631" s="224" t="s">
        <v>131</v>
      </c>
      <c r="AU631" s="224" t="s">
        <v>88</v>
      </c>
      <c r="AY631" s="17" t="s">
        <v>129</v>
      </c>
      <c r="BE631" s="225">
        <f>IF(N631="základní",J631,0)</f>
        <v>0</v>
      </c>
      <c r="BF631" s="225">
        <f>IF(N631="snížená",J631,0)</f>
        <v>0</v>
      </c>
      <c r="BG631" s="225">
        <f>IF(N631="zákl. přenesená",J631,0)</f>
        <v>0</v>
      </c>
      <c r="BH631" s="225">
        <f>IF(N631="sníž. přenesená",J631,0)</f>
        <v>0</v>
      </c>
      <c r="BI631" s="225">
        <f>IF(N631="nulová",J631,0)</f>
        <v>0</v>
      </c>
      <c r="BJ631" s="17" t="s">
        <v>21</v>
      </c>
      <c r="BK631" s="225">
        <f>ROUND(I631*H631,2)</f>
        <v>0</v>
      </c>
      <c r="BL631" s="17" t="s">
        <v>135</v>
      </c>
      <c r="BM631" s="224" t="s">
        <v>818</v>
      </c>
    </row>
    <row r="632" s="13" customFormat="1">
      <c r="A632" s="13"/>
      <c r="B632" s="226"/>
      <c r="C632" s="227"/>
      <c r="D632" s="228" t="s">
        <v>137</v>
      </c>
      <c r="E632" s="229" t="s">
        <v>1</v>
      </c>
      <c r="F632" s="230" t="s">
        <v>819</v>
      </c>
      <c r="G632" s="227"/>
      <c r="H632" s="231">
        <v>26</v>
      </c>
      <c r="I632" s="232"/>
      <c r="J632" s="227"/>
      <c r="K632" s="227"/>
      <c r="L632" s="233"/>
      <c r="M632" s="234"/>
      <c r="N632" s="235"/>
      <c r="O632" s="235"/>
      <c r="P632" s="235"/>
      <c r="Q632" s="235"/>
      <c r="R632" s="235"/>
      <c r="S632" s="235"/>
      <c r="T632" s="23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7" t="s">
        <v>137</v>
      </c>
      <c r="AU632" s="237" t="s">
        <v>88</v>
      </c>
      <c r="AV632" s="13" t="s">
        <v>88</v>
      </c>
      <c r="AW632" s="13" t="s">
        <v>38</v>
      </c>
      <c r="AX632" s="13" t="s">
        <v>82</v>
      </c>
      <c r="AY632" s="237" t="s">
        <v>129</v>
      </c>
    </row>
    <row r="633" s="14" customFormat="1">
      <c r="A633" s="14"/>
      <c r="B633" s="238"/>
      <c r="C633" s="239"/>
      <c r="D633" s="228" t="s">
        <v>137</v>
      </c>
      <c r="E633" s="240" t="s">
        <v>1</v>
      </c>
      <c r="F633" s="241" t="s">
        <v>139</v>
      </c>
      <c r="G633" s="239"/>
      <c r="H633" s="242">
        <v>26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8" t="s">
        <v>137</v>
      </c>
      <c r="AU633" s="248" t="s">
        <v>88</v>
      </c>
      <c r="AV633" s="14" t="s">
        <v>135</v>
      </c>
      <c r="AW633" s="14" t="s">
        <v>38</v>
      </c>
      <c r="AX633" s="14" t="s">
        <v>21</v>
      </c>
      <c r="AY633" s="248" t="s">
        <v>129</v>
      </c>
    </row>
    <row r="634" s="2" customFormat="1" ht="24.15" customHeight="1">
      <c r="A634" s="38"/>
      <c r="B634" s="39"/>
      <c r="C634" s="259" t="s">
        <v>820</v>
      </c>
      <c r="D634" s="259" t="s">
        <v>366</v>
      </c>
      <c r="E634" s="260" t="s">
        <v>821</v>
      </c>
      <c r="F634" s="261" t="s">
        <v>822</v>
      </c>
      <c r="G634" s="262" t="s">
        <v>173</v>
      </c>
      <c r="H634" s="263">
        <v>28.600000000000001</v>
      </c>
      <c r="I634" s="264"/>
      <c r="J634" s="265">
        <f>ROUND(I634*H634,2)</f>
        <v>0</v>
      </c>
      <c r="K634" s="266"/>
      <c r="L634" s="267"/>
      <c r="M634" s="268" t="s">
        <v>1</v>
      </c>
      <c r="N634" s="269" t="s">
        <v>47</v>
      </c>
      <c r="O634" s="91"/>
      <c r="P634" s="222">
        <f>O634*H634</f>
        <v>0</v>
      </c>
      <c r="Q634" s="222">
        <v>0.00050000000000000001</v>
      </c>
      <c r="R634" s="222">
        <f>Q634*H634</f>
        <v>0.0143</v>
      </c>
      <c r="S634" s="222">
        <v>0</v>
      </c>
      <c r="T634" s="223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4" t="s">
        <v>145</v>
      </c>
      <c r="AT634" s="224" t="s">
        <v>366</v>
      </c>
      <c r="AU634" s="224" t="s">
        <v>88</v>
      </c>
      <c r="AY634" s="17" t="s">
        <v>129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7" t="s">
        <v>21</v>
      </c>
      <c r="BK634" s="225">
        <f>ROUND(I634*H634,2)</f>
        <v>0</v>
      </c>
      <c r="BL634" s="17" t="s">
        <v>135</v>
      </c>
      <c r="BM634" s="224" t="s">
        <v>823</v>
      </c>
    </row>
    <row r="635" s="2" customFormat="1" ht="16.5" customHeight="1">
      <c r="A635" s="38"/>
      <c r="B635" s="39"/>
      <c r="C635" s="212" t="s">
        <v>824</v>
      </c>
      <c r="D635" s="212" t="s">
        <v>131</v>
      </c>
      <c r="E635" s="213" t="s">
        <v>825</v>
      </c>
      <c r="F635" s="214" t="s">
        <v>826</v>
      </c>
      <c r="G635" s="215" t="s">
        <v>158</v>
      </c>
      <c r="H635" s="216">
        <v>3.0779999999999998</v>
      </c>
      <c r="I635" s="217"/>
      <c r="J635" s="218">
        <f>ROUND(I635*H635,2)</f>
        <v>0</v>
      </c>
      <c r="K635" s="219"/>
      <c r="L635" s="44"/>
      <c r="M635" s="220" t="s">
        <v>1</v>
      </c>
      <c r="N635" s="221" t="s">
        <v>47</v>
      </c>
      <c r="O635" s="91"/>
      <c r="P635" s="222">
        <f>O635*H635</f>
        <v>0</v>
      </c>
      <c r="Q635" s="222">
        <v>0</v>
      </c>
      <c r="R635" s="222">
        <f>Q635*H635</f>
        <v>0</v>
      </c>
      <c r="S635" s="222">
        <v>2</v>
      </c>
      <c r="T635" s="223">
        <f>S635*H635</f>
        <v>6.1559999999999997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4" t="s">
        <v>135</v>
      </c>
      <c r="AT635" s="224" t="s">
        <v>131</v>
      </c>
      <c r="AU635" s="224" t="s">
        <v>88</v>
      </c>
      <c r="AY635" s="17" t="s">
        <v>129</v>
      </c>
      <c r="BE635" s="225">
        <f>IF(N635="základní",J635,0)</f>
        <v>0</v>
      </c>
      <c r="BF635" s="225">
        <f>IF(N635="snížená",J635,0)</f>
        <v>0</v>
      </c>
      <c r="BG635" s="225">
        <f>IF(N635="zákl. přenesená",J635,0)</f>
        <v>0</v>
      </c>
      <c r="BH635" s="225">
        <f>IF(N635="sníž. přenesená",J635,0)</f>
        <v>0</v>
      </c>
      <c r="BI635" s="225">
        <f>IF(N635="nulová",J635,0)</f>
        <v>0</v>
      </c>
      <c r="BJ635" s="17" t="s">
        <v>21</v>
      </c>
      <c r="BK635" s="225">
        <f>ROUND(I635*H635,2)</f>
        <v>0</v>
      </c>
      <c r="BL635" s="17" t="s">
        <v>135</v>
      </c>
      <c r="BM635" s="224" t="s">
        <v>827</v>
      </c>
    </row>
    <row r="636" s="13" customFormat="1">
      <c r="A636" s="13"/>
      <c r="B636" s="226"/>
      <c r="C636" s="227"/>
      <c r="D636" s="228" t="s">
        <v>137</v>
      </c>
      <c r="E636" s="229" t="s">
        <v>1</v>
      </c>
      <c r="F636" s="230" t="s">
        <v>828</v>
      </c>
      <c r="G636" s="227"/>
      <c r="H636" s="231">
        <v>3.0779999999999998</v>
      </c>
      <c r="I636" s="232"/>
      <c r="J636" s="227"/>
      <c r="K636" s="227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137</v>
      </c>
      <c r="AU636" s="237" t="s">
        <v>88</v>
      </c>
      <c r="AV636" s="13" t="s">
        <v>88</v>
      </c>
      <c r="AW636" s="13" t="s">
        <v>38</v>
      </c>
      <c r="AX636" s="13" t="s">
        <v>82</v>
      </c>
      <c r="AY636" s="237" t="s">
        <v>129</v>
      </c>
    </row>
    <row r="637" s="14" customFormat="1">
      <c r="A637" s="14"/>
      <c r="B637" s="238"/>
      <c r="C637" s="239"/>
      <c r="D637" s="228" t="s">
        <v>137</v>
      </c>
      <c r="E637" s="240" t="s">
        <v>1</v>
      </c>
      <c r="F637" s="241" t="s">
        <v>139</v>
      </c>
      <c r="G637" s="239"/>
      <c r="H637" s="242">
        <v>3.0779999999999998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8" t="s">
        <v>137</v>
      </c>
      <c r="AU637" s="248" t="s">
        <v>88</v>
      </c>
      <c r="AV637" s="14" t="s">
        <v>135</v>
      </c>
      <c r="AW637" s="14" t="s">
        <v>38</v>
      </c>
      <c r="AX637" s="14" t="s">
        <v>21</v>
      </c>
      <c r="AY637" s="248" t="s">
        <v>129</v>
      </c>
    </row>
    <row r="638" s="2" customFormat="1" ht="24.15" customHeight="1">
      <c r="A638" s="38"/>
      <c r="B638" s="39"/>
      <c r="C638" s="212" t="s">
        <v>829</v>
      </c>
      <c r="D638" s="212" t="s">
        <v>131</v>
      </c>
      <c r="E638" s="213" t="s">
        <v>830</v>
      </c>
      <c r="F638" s="214" t="s">
        <v>831</v>
      </c>
      <c r="G638" s="215" t="s">
        <v>158</v>
      </c>
      <c r="H638" s="216">
        <v>1.5389999999999999</v>
      </c>
      <c r="I638" s="217"/>
      <c r="J638" s="218">
        <f>ROUND(I638*H638,2)</f>
        <v>0</v>
      </c>
      <c r="K638" s="219"/>
      <c r="L638" s="44"/>
      <c r="M638" s="220" t="s">
        <v>1</v>
      </c>
      <c r="N638" s="221" t="s">
        <v>47</v>
      </c>
      <c r="O638" s="91"/>
      <c r="P638" s="222">
        <f>O638*H638</f>
        <v>0</v>
      </c>
      <c r="Q638" s="222">
        <v>0</v>
      </c>
      <c r="R638" s="222">
        <f>Q638*H638</f>
        <v>0</v>
      </c>
      <c r="S638" s="222">
        <v>2.5</v>
      </c>
      <c r="T638" s="223">
        <f>S638*H638</f>
        <v>3.8474999999999997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4" t="s">
        <v>135</v>
      </c>
      <c r="AT638" s="224" t="s">
        <v>131</v>
      </c>
      <c r="AU638" s="224" t="s">
        <v>88</v>
      </c>
      <c r="AY638" s="17" t="s">
        <v>129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7" t="s">
        <v>21</v>
      </c>
      <c r="BK638" s="225">
        <f>ROUND(I638*H638,2)</f>
        <v>0</v>
      </c>
      <c r="BL638" s="17" t="s">
        <v>135</v>
      </c>
      <c r="BM638" s="224" t="s">
        <v>832</v>
      </c>
    </row>
    <row r="639" s="13" customFormat="1">
      <c r="A639" s="13"/>
      <c r="B639" s="226"/>
      <c r="C639" s="227"/>
      <c r="D639" s="228" t="s">
        <v>137</v>
      </c>
      <c r="E639" s="229" t="s">
        <v>1</v>
      </c>
      <c r="F639" s="230" t="s">
        <v>833</v>
      </c>
      <c r="G639" s="227"/>
      <c r="H639" s="231">
        <v>1.5389999999999999</v>
      </c>
      <c r="I639" s="232"/>
      <c r="J639" s="227"/>
      <c r="K639" s="227"/>
      <c r="L639" s="233"/>
      <c r="M639" s="234"/>
      <c r="N639" s="235"/>
      <c r="O639" s="235"/>
      <c r="P639" s="235"/>
      <c r="Q639" s="235"/>
      <c r="R639" s="235"/>
      <c r="S639" s="235"/>
      <c r="T639" s="23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7" t="s">
        <v>137</v>
      </c>
      <c r="AU639" s="237" t="s">
        <v>88</v>
      </c>
      <c r="AV639" s="13" t="s">
        <v>88</v>
      </c>
      <c r="AW639" s="13" t="s">
        <v>38</v>
      </c>
      <c r="AX639" s="13" t="s">
        <v>82</v>
      </c>
      <c r="AY639" s="237" t="s">
        <v>129</v>
      </c>
    </row>
    <row r="640" s="14" customFormat="1">
      <c r="A640" s="14"/>
      <c r="B640" s="238"/>
      <c r="C640" s="239"/>
      <c r="D640" s="228" t="s">
        <v>137</v>
      </c>
      <c r="E640" s="240" t="s">
        <v>1</v>
      </c>
      <c r="F640" s="241" t="s">
        <v>139</v>
      </c>
      <c r="G640" s="239"/>
      <c r="H640" s="242">
        <v>1.5389999999999999</v>
      </c>
      <c r="I640" s="243"/>
      <c r="J640" s="239"/>
      <c r="K640" s="239"/>
      <c r="L640" s="244"/>
      <c r="M640" s="245"/>
      <c r="N640" s="246"/>
      <c r="O640" s="246"/>
      <c r="P640" s="246"/>
      <c r="Q640" s="246"/>
      <c r="R640" s="246"/>
      <c r="S640" s="246"/>
      <c r="T640" s="24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8" t="s">
        <v>137</v>
      </c>
      <c r="AU640" s="248" t="s">
        <v>88</v>
      </c>
      <c r="AV640" s="14" t="s">
        <v>135</v>
      </c>
      <c r="AW640" s="14" t="s">
        <v>38</v>
      </c>
      <c r="AX640" s="14" t="s">
        <v>21</v>
      </c>
      <c r="AY640" s="248" t="s">
        <v>129</v>
      </c>
    </row>
    <row r="641" s="2" customFormat="1" ht="24.15" customHeight="1">
      <c r="A641" s="38"/>
      <c r="B641" s="39"/>
      <c r="C641" s="212" t="s">
        <v>834</v>
      </c>
      <c r="D641" s="212" t="s">
        <v>131</v>
      </c>
      <c r="E641" s="213" t="s">
        <v>835</v>
      </c>
      <c r="F641" s="214" t="s">
        <v>836</v>
      </c>
      <c r="G641" s="215" t="s">
        <v>264</v>
      </c>
      <c r="H641" s="216">
        <v>72.099999999999994</v>
      </c>
      <c r="I641" s="217"/>
      <c r="J641" s="218">
        <f>ROUND(I641*H641,2)</f>
        <v>0</v>
      </c>
      <c r="K641" s="219"/>
      <c r="L641" s="44"/>
      <c r="M641" s="220" t="s">
        <v>1</v>
      </c>
      <c r="N641" s="221" t="s">
        <v>47</v>
      </c>
      <c r="O641" s="91"/>
      <c r="P641" s="222">
        <f>O641*H641</f>
        <v>0</v>
      </c>
      <c r="Q641" s="222">
        <v>0</v>
      </c>
      <c r="R641" s="222">
        <f>Q641*H641</f>
        <v>0</v>
      </c>
      <c r="S641" s="222">
        <v>0</v>
      </c>
      <c r="T641" s="223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4" t="s">
        <v>135</v>
      </c>
      <c r="AT641" s="224" t="s">
        <v>131</v>
      </c>
      <c r="AU641" s="224" t="s">
        <v>88</v>
      </c>
      <c r="AY641" s="17" t="s">
        <v>129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7" t="s">
        <v>21</v>
      </c>
      <c r="BK641" s="225">
        <f>ROUND(I641*H641,2)</f>
        <v>0</v>
      </c>
      <c r="BL641" s="17" t="s">
        <v>135</v>
      </c>
      <c r="BM641" s="224" t="s">
        <v>837</v>
      </c>
    </row>
    <row r="642" s="13" customFormat="1">
      <c r="A642" s="13"/>
      <c r="B642" s="226"/>
      <c r="C642" s="227"/>
      <c r="D642" s="228" t="s">
        <v>137</v>
      </c>
      <c r="E642" s="229" t="s">
        <v>1</v>
      </c>
      <c r="F642" s="230" t="s">
        <v>838</v>
      </c>
      <c r="G642" s="227"/>
      <c r="H642" s="231">
        <v>72.099999999999994</v>
      </c>
      <c r="I642" s="232"/>
      <c r="J642" s="227"/>
      <c r="K642" s="227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137</v>
      </c>
      <c r="AU642" s="237" t="s">
        <v>88</v>
      </c>
      <c r="AV642" s="13" t="s">
        <v>88</v>
      </c>
      <c r="AW642" s="13" t="s">
        <v>38</v>
      </c>
      <c r="AX642" s="13" t="s">
        <v>82</v>
      </c>
      <c r="AY642" s="237" t="s">
        <v>129</v>
      </c>
    </row>
    <row r="643" s="14" customFormat="1">
      <c r="A643" s="14"/>
      <c r="B643" s="238"/>
      <c r="C643" s="239"/>
      <c r="D643" s="228" t="s">
        <v>137</v>
      </c>
      <c r="E643" s="240" t="s">
        <v>1</v>
      </c>
      <c r="F643" s="241" t="s">
        <v>139</v>
      </c>
      <c r="G643" s="239"/>
      <c r="H643" s="242">
        <v>72.099999999999994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137</v>
      </c>
      <c r="AU643" s="248" t="s">
        <v>88</v>
      </c>
      <c r="AV643" s="14" t="s">
        <v>135</v>
      </c>
      <c r="AW643" s="14" t="s">
        <v>38</v>
      </c>
      <c r="AX643" s="14" t="s">
        <v>21</v>
      </c>
      <c r="AY643" s="248" t="s">
        <v>129</v>
      </c>
    </row>
    <row r="644" s="2" customFormat="1" ht="24.15" customHeight="1">
      <c r="A644" s="38"/>
      <c r="B644" s="39"/>
      <c r="C644" s="212" t="s">
        <v>839</v>
      </c>
      <c r="D644" s="212" t="s">
        <v>131</v>
      </c>
      <c r="E644" s="213" t="s">
        <v>840</v>
      </c>
      <c r="F644" s="214" t="s">
        <v>841</v>
      </c>
      <c r="G644" s="215" t="s">
        <v>264</v>
      </c>
      <c r="H644" s="216">
        <v>2</v>
      </c>
      <c r="I644" s="217"/>
      <c r="J644" s="218">
        <f>ROUND(I644*H644,2)</f>
        <v>0</v>
      </c>
      <c r="K644" s="219"/>
      <c r="L644" s="44"/>
      <c r="M644" s="220" t="s">
        <v>1</v>
      </c>
      <c r="N644" s="221" t="s">
        <v>47</v>
      </c>
      <c r="O644" s="91"/>
      <c r="P644" s="222">
        <f>O644*H644</f>
        <v>0</v>
      </c>
      <c r="Q644" s="222">
        <v>0</v>
      </c>
      <c r="R644" s="222">
        <f>Q644*H644</f>
        <v>0</v>
      </c>
      <c r="S644" s="222">
        <v>0.065699999999999995</v>
      </c>
      <c r="T644" s="223">
        <f>S644*H644</f>
        <v>0.13139999999999999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4" t="s">
        <v>135</v>
      </c>
      <c r="AT644" s="224" t="s">
        <v>131</v>
      </c>
      <c r="AU644" s="224" t="s">
        <v>88</v>
      </c>
      <c r="AY644" s="17" t="s">
        <v>129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7" t="s">
        <v>21</v>
      </c>
      <c r="BK644" s="225">
        <f>ROUND(I644*H644,2)</f>
        <v>0</v>
      </c>
      <c r="BL644" s="17" t="s">
        <v>135</v>
      </c>
      <c r="BM644" s="224" t="s">
        <v>842</v>
      </c>
    </row>
    <row r="645" s="13" customFormat="1">
      <c r="A645" s="13"/>
      <c r="B645" s="226"/>
      <c r="C645" s="227"/>
      <c r="D645" s="228" t="s">
        <v>137</v>
      </c>
      <c r="E645" s="229" t="s">
        <v>1</v>
      </c>
      <c r="F645" s="230" t="s">
        <v>88</v>
      </c>
      <c r="G645" s="227"/>
      <c r="H645" s="231">
        <v>2</v>
      </c>
      <c r="I645" s="232"/>
      <c r="J645" s="227"/>
      <c r="K645" s="227"/>
      <c r="L645" s="233"/>
      <c r="M645" s="234"/>
      <c r="N645" s="235"/>
      <c r="O645" s="235"/>
      <c r="P645" s="235"/>
      <c r="Q645" s="235"/>
      <c r="R645" s="235"/>
      <c r="S645" s="235"/>
      <c r="T645" s="23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7" t="s">
        <v>137</v>
      </c>
      <c r="AU645" s="237" t="s">
        <v>88</v>
      </c>
      <c r="AV645" s="13" t="s">
        <v>88</v>
      </c>
      <c r="AW645" s="13" t="s">
        <v>38</v>
      </c>
      <c r="AX645" s="13" t="s">
        <v>82</v>
      </c>
      <c r="AY645" s="237" t="s">
        <v>129</v>
      </c>
    </row>
    <row r="646" s="14" customFormat="1">
      <c r="A646" s="14"/>
      <c r="B646" s="238"/>
      <c r="C646" s="239"/>
      <c r="D646" s="228" t="s">
        <v>137</v>
      </c>
      <c r="E646" s="240" t="s">
        <v>1</v>
      </c>
      <c r="F646" s="241" t="s">
        <v>139</v>
      </c>
      <c r="G646" s="239"/>
      <c r="H646" s="242">
        <v>2</v>
      </c>
      <c r="I646" s="243"/>
      <c r="J646" s="239"/>
      <c r="K646" s="239"/>
      <c r="L646" s="244"/>
      <c r="M646" s="245"/>
      <c r="N646" s="246"/>
      <c r="O646" s="246"/>
      <c r="P646" s="246"/>
      <c r="Q646" s="246"/>
      <c r="R646" s="246"/>
      <c r="S646" s="246"/>
      <c r="T646" s="24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8" t="s">
        <v>137</v>
      </c>
      <c r="AU646" s="248" t="s">
        <v>88</v>
      </c>
      <c r="AV646" s="14" t="s">
        <v>135</v>
      </c>
      <c r="AW646" s="14" t="s">
        <v>38</v>
      </c>
      <c r="AX646" s="14" t="s">
        <v>21</v>
      </c>
      <c r="AY646" s="248" t="s">
        <v>129</v>
      </c>
    </row>
    <row r="647" s="2" customFormat="1" ht="24.15" customHeight="1">
      <c r="A647" s="38"/>
      <c r="B647" s="39"/>
      <c r="C647" s="212" t="s">
        <v>843</v>
      </c>
      <c r="D647" s="212" t="s">
        <v>131</v>
      </c>
      <c r="E647" s="213" t="s">
        <v>844</v>
      </c>
      <c r="F647" s="214" t="s">
        <v>845</v>
      </c>
      <c r="G647" s="215" t="s">
        <v>264</v>
      </c>
      <c r="H647" s="216">
        <v>15</v>
      </c>
      <c r="I647" s="217"/>
      <c r="J647" s="218">
        <f>ROUND(I647*H647,2)</f>
        <v>0</v>
      </c>
      <c r="K647" s="219"/>
      <c r="L647" s="44"/>
      <c r="M647" s="220" t="s">
        <v>1</v>
      </c>
      <c r="N647" s="221" t="s">
        <v>47</v>
      </c>
      <c r="O647" s="91"/>
      <c r="P647" s="222">
        <f>O647*H647</f>
        <v>0</v>
      </c>
      <c r="Q647" s="222">
        <v>0</v>
      </c>
      <c r="R647" s="222">
        <f>Q647*H647</f>
        <v>0</v>
      </c>
      <c r="S647" s="222">
        <v>0.065699999999999995</v>
      </c>
      <c r="T647" s="223">
        <f>S647*H647</f>
        <v>0.98549999999999993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4" t="s">
        <v>135</v>
      </c>
      <c r="AT647" s="224" t="s">
        <v>131</v>
      </c>
      <c r="AU647" s="224" t="s">
        <v>88</v>
      </c>
      <c r="AY647" s="17" t="s">
        <v>129</v>
      </c>
      <c r="BE647" s="225">
        <f>IF(N647="základní",J647,0)</f>
        <v>0</v>
      </c>
      <c r="BF647" s="225">
        <f>IF(N647="snížená",J647,0)</f>
        <v>0</v>
      </c>
      <c r="BG647" s="225">
        <f>IF(N647="zákl. přenesená",J647,0)</f>
        <v>0</v>
      </c>
      <c r="BH647" s="225">
        <f>IF(N647="sníž. přenesená",J647,0)</f>
        <v>0</v>
      </c>
      <c r="BI647" s="225">
        <f>IF(N647="nulová",J647,0)</f>
        <v>0</v>
      </c>
      <c r="BJ647" s="17" t="s">
        <v>21</v>
      </c>
      <c r="BK647" s="225">
        <f>ROUND(I647*H647,2)</f>
        <v>0</v>
      </c>
      <c r="BL647" s="17" t="s">
        <v>135</v>
      </c>
      <c r="BM647" s="224" t="s">
        <v>846</v>
      </c>
    </row>
    <row r="648" s="13" customFormat="1">
      <c r="A648" s="13"/>
      <c r="B648" s="226"/>
      <c r="C648" s="227"/>
      <c r="D648" s="228" t="s">
        <v>137</v>
      </c>
      <c r="E648" s="229" t="s">
        <v>1</v>
      </c>
      <c r="F648" s="230" t="s">
        <v>8</v>
      </c>
      <c r="G648" s="227"/>
      <c r="H648" s="231">
        <v>15</v>
      </c>
      <c r="I648" s="232"/>
      <c r="J648" s="227"/>
      <c r="K648" s="227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137</v>
      </c>
      <c r="AU648" s="237" t="s">
        <v>88</v>
      </c>
      <c r="AV648" s="13" t="s">
        <v>88</v>
      </c>
      <c r="AW648" s="13" t="s">
        <v>38</v>
      </c>
      <c r="AX648" s="13" t="s">
        <v>82</v>
      </c>
      <c r="AY648" s="237" t="s">
        <v>129</v>
      </c>
    </row>
    <row r="649" s="14" customFormat="1">
      <c r="A649" s="14"/>
      <c r="B649" s="238"/>
      <c r="C649" s="239"/>
      <c r="D649" s="228" t="s">
        <v>137</v>
      </c>
      <c r="E649" s="240" t="s">
        <v>1</v>
      </c>
      <c r="F649" s="241" t="s">
        <v>139</v>
      </c>
      <c r="G649" s="239"/>
      <c r="H649" s="242">
        <v>15</v>
      </c>
      <c r="I649" s="243"/>
      <c r="J649" s="239"/>
      <c r="K649" s="239"/>
      <c r="L649" s="244"/>
      <c r="M649" s="245"/>
      <c r="N649" s="246"/>
      <c r="O649" s="246"/>
      <c r="P649" s="246"/>
      <c r="Q649" s="246"/>
      <c r="R649" s="246"/>
      <c r="S649" s="246"/>
      <c r="T649" s="24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8" t="s">
        <v>137</v>
      </c>
      <c r="AU649" s="248" t="s">
        <v>88</v>
      </c>
      <c r="AV649" s="14" t="s">
        <v>135</v>
      </c>
      <c r="AW649" s="14" t="s">
        <v>38</v>
      </c>
      <c r="AX649" s="14" t="s">
        <v>21</v>
      </c>
      <c r="AY649" s="248" t="s">
        <v>129</v>
      </c>
    </row>
    <row r="650" s="2" customFormat="1" ht="24.15" customHeight="1">
      <c r="A650" s="38"/>
      <c r="B650" s="39"/>
      <c r="C650" s="212" t="s">
        <v>847</v>
      </c>
      <c r="D650" s="212" t="s">
        <v>131</v>
      </c>
      <c r="E650" s="213" t="s">
        <v>848</v>
      </c>
      <c r="F650" s="214" t="s">
        <v>849</v>
      </c>
      <c r="G650" s="215" t="s">
        <v>173</v>
      </c>
      <c r="H650" s="216">
        <v>42.600000000000001</v>
      </c>
      <c r="I650" s="217"/>
      <c r="J650" s="218">
        <f>ROUND(I650*H650,2)</f>
        <v>0</v>
      </c>
      <c r="K650" s="219"/>
      <c r="L650" s="44"/>
      <c r="M650" s="220" t="s">
        <v>1</v>
      </c>
      <c r="N650" s="221" t="s">
        <v>47</v>
      </c>
      <c r="O650" s="91"/>
      <c r="P650" s="222">
        <f>O650*H650</f>
        <v>0</v>
      </c>
      <c r="Q650" s="222">
        <v>0</v>
      </c>
      <c r="R650" s="222">
        <f>Q650*H650</f>
        <v>0</v>
      </c>
      <c r="S650" s="222">
        <v>0.00248</v>
      </c>
      <c r="T650" s="223">
        <f>S650*H650</f>
        <v>0.10564800000000001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4" t="s">
        <v>135</v>
      </c>
      <c r="AT650" s="224" t="s">
        <v>131</v>
      </c>
      <c r="AU650" s="224" t="s">
        <v>88</v>
      </c>
      <c r="AY650" s="17" t="s">
        <v>129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7" t="s">
        <v>21</v>
      </c>
      <c r="BK650" s="225">
        <f>ROUND(I650*H650,2)</f>
        <v>0</v>
      </c>
      <c r="BL650" s="17" t="s">
        <v>135</v>
      </c>
      <c r="BM650" s="224" t="s">
        <v>850</v>
      </c>
    </row>
    <row r="651" s="13" customFormat="1">
      <c r="A651" s="13"/>
      <c r="B651" s="226"/>
      <c r="C651" s="227"/>
      <c r="D651" s="228" t="s">
        <v>137</v>
      </c>
      <c r="E651" s="229" t="s">
        <v>1</v>
      </c>
      <c r="F651" s="230" t="s">
        <v>851</v>
      </c>
      <c r="G651" s="227"/>
      <c r="H651" s="231">
        <v>42.600000000000001</v>
      </c>
      <c r="I651" s="232"/>
      <c r="J651" s="227"/>
      <c r="K651" s="227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137</v>
      </c>
      <c r="AU651" s="237" t="s">
        <v>88</v>
      </c>
      <c r="AV651" s="13" t="s">
        <v>88</v>
      </c>
      <c r="AW651" s="13" t="s">
        <v>38</v>
      </c>
      <c r="AX651" s="13" t="s">
        <v>82</v>
      </c>
      <c r="AY651" s="237" t="s">
        <v>129</v>
      </c>
    </row>
    <row r="652" s="14" customFormat="1">
      <c r="A652" s="14"/>
      <c r="B652" s="238"/>
      <c r="C652" s="239"/>
      <c r="D652" s="228" t="s">
        <v>137</v>
      </c>
      <c r="E652" s="240" t="s">
        <v>1</v>
      </c>
      <c r="F652" s="241" t="s">
        <v>139</v>
      </c>
      <c r="G652" s="239"/>
      <c r="H652" s="242">
        <v>42.600000000000001</v>
      </c>
      <c r="I652" s="243"/>
      <c r="J652" s="239"/>
      <c r="K652" s="239"/>
      <c r="L652" s="244"/>
      <c r="M652" s="245"/>
      <c r="N652" s="246"/>
      <c r="O652" s="246"/>
      <c r="P652" s="246"/>
      <c r="Q652" s="246"/>
      <c r="R652" s="246"/>
      <c r="S652" s="246"/>
      <c r="T652" s="24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8" t="s">
        <v>137</v>
      </c>
      <c r="AU652" s="248" t="s">
        <v>88</v>
      </c>
      <c r="AV652" s="14" t="s">
        <v>135</v>
      </c>
      <c r="AW652" s="14" t="s">
        <v>38</v>
      </c>
      <c r="AX652" s="14" t="s">
        <v>21</v>
      </c>
      <c r="AY652" s="248" t="s">
        <v>129</v>
      </c>
    </row>
    <row r="653" s="2" customFormat="1" ht="24.15" customHeight="1">
      <c r="A653" s="38"/>
      <c r="B653" s="39"/>
      <c r="C653" s="212" t="s">
        <v>852</v>
      </c>
      <c r="D653" s="212" t="s">
        <v>131</v>
      </c>
      <c r="E653" s="213" t="s">
        <v>853</v>
      </c>
      <c r="F653" s="214" t="s">
        <v>854</v>
      </c>
      <c r="G653" s="215" t="s">
        <v>173</v>
      </c>
      <c r="H653" s="216">
        <v>72.099999999999994</v>
      </c>
      <c r="I653" s="217"/>
      <c r="J653" s="218">
        <f>ROUND(I653*H653,2)</f>
        <v>0</v>
      </c>
      <c r="K653" s="219"/>
      <c r="L653" s="44"/>
      <c r="M653" s="220" t="s">
        <v>1</v>
      </c>
      <c r="N653" s="221" t="s">
        <v>47</v>
      </c>
      <c r="O653" s="91"/>
      <c r="P653" s="222">
        <f>O653*H653</f>
        <v>0</v>
      </c>
      <c r="Q653" s="222">
        <v>0</v>
      </c>
      <c r="R653" s="222">
        <f>Q653*H653</f>
        <v>0</v>
      </c>
      <c r="S653" s="222">
        <v>0.0092499999999999995</v>
      </c>
      <c r="T653" s="223">
        <f>S653*H653</f>
        <v>0.66692499999999988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4" t="s">
        <v>135</v>
      </c>
      <c r="AT653" s="224" t="s">
        <v>131</v>
      </c>
      <c r="AU653" s="224" t="s">
        <v>88</v>
      </c>
      <c r="AY653" s="17" t="s">
        <v>129</v>
      </c>
      <c r="BE653" s="225">
        <f>IF(N653="základní",J653,0)</f>
        <v>0</v>
      </c>
      <c r="BF653" s="225">
        <f>IF(N653="snížená",J653,0)</f>
        <v>0</v>
      </c>
      <c r="BG653" s="225">
        <f>IF(N653="zákl. přenesená",J653,0)</f>
        <v>0</v>
      </c>
      <c r="BH653" s="225">
        <f>IF(N653="sníž. přenesená",J653,0)</f>
        <v>0</v>
      </c>
      <c r="BI653" s="225">
        <f>IF(N653="nulová",J653,0)</f>
        <v>0</v>
      </c>
      <c r="BJ653" s="17" t="s">
        <v>21</v>
      </c>
      <c r="BK653" s="225">
        <f>ROUND(I653*H653,2)</f>
        <v>0</v>
      </c>
      <c r="BL653" s="17" t="s">
        <v>135</v>
      </c>
      <c r="BM653" s="224" t="s">
        <v>855</v>
      </c>
    </row>
    <row r="654" s="13" customFormat="1">
      <c r="A654" s="13"/>
      <c r="B654" s="226"/>
      <c r="C654" s="227"/>
      <c r="D654" s="228" t="s">
        <v>137</v>
      </c>
      <c r="E654" s="229" t="s">
        <v>1</v>
      </c>
      <c r="F654" s="230" t="s">
        <v>838</v>
      </c>
      <c r="G654" s="227"/>
      <c r="H654" s="231">
        <v>72.099999999999994</v>
      </c>
      <c r="I654" s="232"/>
      <c r="J654" s="227"/>
      <c r="K654" s="227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137</v>
      </c>
      <c r="AU654" s="237" t="s">
        <v>88</v>
      </c>
      <c r="AV654" s="13" t="s">
        <v>88</v>
      </c>
      <c r="AW654" s="13" t="s">
        <v>38</v>
      </c>
      <c r="AX654" s="13" t="s">
        <v>82</v>
      </c>
      <c r="AY654" s="237" t="s">
        <v>129</v>
      </c>
    </row>
    <row r="655" s="14" customFormat="1">
      <c r="A655" s="14"/>
      <c r="B655" s="238"/>
      <c r="C655" s="239"/>
      <c r="D655" s="228" t="s">
        <v>137</v>
      </c>
      <c r="E655" s="240" t="s">
        <v>1</v>
      </c>
      <c r="F655" s="241" t="s">
        <v>139</v>
      </c>
      <c r="G655" s="239"/>
      <c r="H655" s="242">
        <v>72.099999999999994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8" t="s">
        <v>137</v>
      </c>
      <c r="AU655" s="248" t="s">
        <v>88</v>
      </c>
      <c r="AV655" s="14" t="s">
        <v>135</v>
      </c>
      <c r="AW655" s="14" t="s">
        <v>38</v>
      </c>
      <c r="AX655" s="14" t="s">
        <v>21</v>
      </c>
      <c r="AY655" s="248" t="s">
        <v>129</v>
      </c>
    </row>
    <row r="656" s="2" customFormat="1" ht="21.75" customHeight="1">
      <c r="A656" s="38"/>
      <c r="B656" s="39"/>
      <c r="C656" s="212" t="s">
        <v>856</v>
      </c>
      <c r="D656" s="212" t="s">
        <v>131</v>
      </c>
      <c r="E656" s="213" t="s">
        <v>857</v>
      </c>
      <c r="F656" s="214" t="s">
        <v>858</v>
      </c>
      <c r="G656" s="215" t="s">
        <v>264</v>
      </c>
      <c r="H656" s="216">
        <v>2</v>
      </c>
      <c r="I656" s="217"/>
      <c r="J656" s="218">
        <f>ROUND(I656*H656,2)</f>
        <v>0</v>
      </c>
      <c r="K656" s="219"/>
      <c r="L656" s="44"/>
      <c r="M656" s="220" t="s">
        <v>1</v>
      </c>
      <c r="N656" s="221" t="s">
        <v>47</v>
      </c>
      <c r="O656" s="91"/>
      <c r="P656" s="222">
        <f>O656*H656</f>
        <v>0</v>
      </c>
      <c r="Q656" s="222">
        <v>0</v>
      </c>
      <c r="R656" s="222">
        <f>Q656*H656</f>
        <v>0</v>
      </c>
      <c r="S656" s="222">
        <v>0.192</v>
      </c>
      <c r="T656" s="223">
        <f>S656*H656</f>
        <v>0.38400000000000001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4" t="s">
        <v>135</v>
      </c>
      <c r="AT656" s="224" t="s">
        <v>131</v>
      </c>
      <c r="AU656" s="224" t="s">
        <v>88</v>
      </c>
      <c r="AY656" s="17" t="s">
        <v>129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7" t="s">
        <v>21</v>
      </c>
      <c r="BK656" s="225">
        <f>ROUND(I656*H656,2)</f>
        <v>0</v>
      </c>
      <c r="BL656" s="17" t="s">
        <v>135</v>
      </c>
      <c r="BM656" s="224" t="s">
        <v>859</v>
      </c>
    </row>
    <row r="657" s="13" customFormat="1">
      <c r="A657" s="13"/>
      <c r="B657" s="226"/>
      <c r="C657" s="227"/>
      <c r="D657" s="228" t="s">
        <v>137</v>
      </c>
      <c r="E657" s="229" t="s">
        <v>1</v>
      </c>
      <c r="F657" s="230" t="s">
        <v>88</v>
      </c>
      <c r="G657" s="227"/>
      <c r="H657" s="231">
        <v>2</v>
      </c>
      <c r="I657" s="232"/>
      <c r="J657" s="227"/>
      <c r="K657" s="227"/>
      <c r="L657" s="233"/>
      <c r="M657" s="234"/>
      <c r="N657" s="235"/>
      <c r="O657" s="235"/>
      <c r="P657" s="235"/>
      <c r="Q657" s="235"/>
      <c r="R657" s="235"/>
      <c r="S657" s="235"/>
      <c r="T657" s="23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7" t="s">
        <v>137</v>
      </c>
      <c r="AU657" s="237" t="s">
        <v>88</v>
      </c>
      <c r="AV657" s="13" t="s">
        <v>88</v>
      </c>
      <c r="AW657" s="13" t="s">
        <v>38</v>
      </c>
      <c r="AX657" s="13" t="s">
        <v>82</v>
      </c>
      <c r="AY657" s="237" t="s">
        <v>129</v>
      </c>
    </row>
    <row r="658" s="14" customFormat="1">
      <c r="A658" s="14"/>
      <c r="B658" s="238"/>
      <c r="C658" s="239"/>
      <c r="D658" s="228" t="s">
        <v>137</v>
      </c>
      <c r="E658" s="240" t="s">
        <v>1</v>
      </c>
      <c r="F658" s="241" t="s">
        <v>139</v>
      </c>
      <c r="G658" s="239"/>
      <c r="H658" s="242">
        <v>2</v>
      </c>
      <c r="I658" s="243"/>
      <c r="J658" s="239"/>
      <c r="K658" s="239"/>
      <c r="L658" s="244"/>
      <c r="M658" s="245"/>
      <c r="N658" s="246"/>
      <c r="O658" s="246"/>
      <c r="P658" s="246"/>
      <c r="Q658" s="246"/>
      <c r="R658" s="246"/>
      <c r="S658" s="246"/>
      <c r="T658" s="24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8" t="s">
        <v>137</v>
      </c>
      <c r="AU658" s="248" t="s">
        <v>88</v>
      </c>
      <c r="AV658" s="14" t="s">
        <v>135</v>
      </c>
      <c r="AW658" s="14" t="s">
        <v>38</v>
      </c>
      <c r="AX658" s="14" t="s">
        <v>21</v>
      </c>
      <c r="AY658" s="248" t="s">
        <v>129</v>
      </c>
    </row>
    <row r="659" s="12" customFormat="1" ht="22.8" customHeight="1">
      <c r="A659" s="12"/>
      <c r="B659" s="196"/>
      <c r="C659" s="197"/>
      <c r="D659" s="198" t="s">
        <v>81</v>
      </c>
      <c r="E659" s="210" t="s">
        <v>860</v>
      </c>
      <c r="F659" s="210" t="s">
        <v>861</v>
      </c>
      <c r="G659" s="197"/>
      <c r="H659" s="197"/>
      <c r="I659" s="200"/>
      <c r="J659" s="211">
        <f>BK659</f>
        <v>0</v>
      </c>
      <c r="K659" s="197"/>
      <c r="L659" s="202"/>
      <c r="M659" s="203"/>
      <c r="N659" s="204"/>
      <c r="O659" s="204"/>
      <c r="P659" s="205">
        <f>SUM(P660:P671)</f>
        <v>0</v>
      </c>
      <c r="Q659" s="204"/>
      <c r="R659" s="205">
        <f>SUM(R660:R671)</f>
        <v>0</v>
      </c>
      <c r="S659" s="204"/>
      <c r="T659" s="206">
        <f>SUM(T660:T671)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7" t="s">
        <v>21</v>
      </c>
      <c r="AT659" s="208" t="s">
        <v>81</v>
      </c>
      <c r="AU659" s="208" t="s">
        <v>21</v>
      </c>
      <c r="AY659" s="207" t="s">
        <v>129</v>
      </c>
      <c r="BK659" s="209">
        <f>SUM(BK660:BK671)</f>
        <v>0</v>
      </c>
    </row>
    <row r="660" s="2" customFormat="1" ht="33" customHeight="1">
      <c r="A660" s="38"/>
      <c r="B660" s="39"/>
      <c r="C660" s="212" t="s">
        <v>862</v>
      </c>
      <c r="D660" s="212" t="s">
        <v>131</v>
      </c>
      <c r="E660" s="213" t="s">
        <v>863</v>
      </c>
      <c r="F660" s="214" t="s">
        <v>864</v>
      </c>
      <c r="G660" s="215" t="s">
        <v>334</v>
      </c>
      <c r="H660" s="216">
        <v>524.21400000000006</v>
      </c>
      <c r="I660" s="217"/>
      <c r="J660" s="218">
        <f>ROUND(I660*H660,2)</f>
        <v>0</v>
      </c>
      <c r="K660" s="219"/>
      <c r="L660" s="44"/>
      <c r="M660" s="220" t="s">
        <v>1</v>
      </c>
      <c r="N660" s="221" t="s">
        <v>47</v>
      </c>
      <c r="O660" s="91"/>
      <c r="P660" s="222">
        <f>O660*H660</f>
        <v>0</v>
      </c>
      <c r="Q660" s="222">
        <v>0</v>
      </c>
      <c r="R660" s="222">
        <f>Q660*H660</f>
        <v>0</v>
      </c>
      <c r="S660" s="222">
        <v>0</v>
      </c>
      <c r="T660" s="223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4" t="s">
        <v>135</v>
      </c>
      <c r="AT660" s="224" t="s">
        <v>131</v>
      </c>
      <c r="AU660" s="224" t="s">
        <v>88</v>
      </c>
      <c r="AY660" s="17" t="s">
        <v>129</v>
      </c>
      <c r="BE660" s="225">
        <f>IF(N660="základní",J660,0)</f>
        <v>0</v>
      </c>
      <c r="BF660" s="225">
        <f>IF(N660="snížená",J660,0)</f>
        <v>0</v>
      </c>
      <c r="BG660" s="225">
        <f>IF(N660="zákl. přenesená",J660,0)</f>
        <v>0</v>
      </c>
      <c r="BH660" s="225">
        <f>IF(N660="sníž. přenesená",J660,0)</f>
        <v>0</v>
      </c>
      <c r="BI660" s="225">
        <f>IF(N660="nulová",J660,0)</f>
        <v>0</v>
      </c>
      <c r="BJ660" s="17" t="s">
        <v>21</v>
      </c>
      <c r="BK660" s="225">
        <f>ROUND(I660*H660,2)</f>
        <v>0</v>
      </c>
      <c r="BL660" s="17" t="s">
        <v>135</v>
      </c>
      <c r="BM660" s="224" t="s">
        <v>865</v>
      </c>
    </row>
    <row r="661" s="2" customFormat="1" ht="21.75" customHeight="1">
      <c r="A661" s="38"/>
      <c r="B661" s="39"/>
      <c r="C661" s="212" t="s">
        <v>866</v>
      </c>
      <c r="D661" s="212" t="s">
        <v>131</v>
      </c>
      <c r="E661" s="213" t="s">
        <v>867</v>
      </c>
      <c r="F661" s="214" t="s">
        <v>868</v>
      </c>
      <c r="G661" s="215" t="s">
        <v>334</v>
      </c>
      <c r="H661" s="216">
        <v>7863.21</v>
      </c>
      <c r="I661" s="217"/>
      <c r="J661" s="218">
        <f>ROUND(I661*H661,2)</f>
        <v>0</v>
      </c>
      <c r="K661" s="219"/>
      <c r="L661" s="44"/>
      <c r="M661" s="220" t="s">
        <v>1</v>
      </c>
      <c r="N661" s="221" t="s">
        <v>47</v>
      </c>
      <c r="O661" s="91"/>
      <c r="P661" s="222">
        <f>O661*H661</f>
        <v>0</v>
      </c>
      <c r="Q661" s="222">
        <v>0</v>
      </c>
      <c r="R661" s="222">
        <f>Q661*H661</f>
        <v>0</v>
      </c>
      <c r="S661" s="222">
        <v>0</v>
      </c>
      <c r="T661" s="223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4" t="s">
        <v>135</v>
      </c>
      <c r="AT661" s="224" t="s">
        <v>131</v>
      </c>
      <c r="AU661" s="224" t="s">
        <v>88</v>
      </c>
      <c r="AY661" s="17" t="s">
        <v>129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7" t="s">
        <v>21</v>
      </c>
      <c r="BK661" s="225">
        <f>ROUND(I661*H661,2)</f>
        <v>0</v>
      </c>
      <c r="BL661" s="17" t="s">
        <v>135</v>
      </c>
      <c r="BM661" s="224" t="s">
        <v>869</v>
      </c>
    </row>
    <row r="662" s="2" customFormat="1" ht="16.5" customHeight="1">
      <c r="A662" s="38"/>
      <c r="B662" s="39"/>
      <c r="C662" s="212" t="s">
        <v>870</v>
      </c>
      <c r="D662" s="212" t="s">
        <v>131</v>
      </c>
      <c r="E662" s="213" t="s">
        <v>871</v>
      </c>
      <c r="F662" s="214" t="s">
        <v>872</v>
      </c>
      <c r="G662" s="215" t="s">
        <v>334</v>
      </c>
      <c r="H662" s="216">
        <v>524.21400000000006</v>
      </c>
      <c r="I662" s="217"/>
      <c r="J662" s="218">
        <f>ROUND(I662*H662,2)</f>
        <v>0</v>
      </c>
      <c r="K662" s="219"/>
      <c r="L662" s="44"/>
      <c r="M662" s="220" t="s">
        <v>1</v>
      </c>
      <c r="N662" s="221" t="s">
        <v>47</v>
      </c>
      <c r="O662" s="91"/>
      <c r="P662" s="222">
        <f>O662*H662</f>
        <v>0</v>
      </c>
      <c r="Q662" s="222">
        <v>0</v>
      </c>
      <c r="R662" s="222">
        <f>Q662*H662</f>
        <v>0</v>
      </c>
      <c r="S662" s="222">
        <v>0</v>
      </c>
      <c r="T662" s="223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4" t="s">
        <v>135</v>
      </c>
      <c r="AT662" s="224" t="s">
        <v>131</v>
      </c>
      <c r="AU662" s="224" t="s">
        <v>88</v>
      </c>
      <c r="AY662" s="17" t="s">
        <v>129</v>
      </c>
      <c r="BE662" s="225">
        <f>IF(N662="základní",J662,0)</f>
        <v>0</v>
      </c>
      <c r="BF662" s="225">
        <f>IF(N662="snížená",J662,0)</f>
        <v>0</v>
      </c>
      <c r="BG662" s="225">
        <f>IF(N662="zákl. přenesená",J662,0)</f>
        <v>0</v>
      </c>
      <c r="BH662" s="225">
        <f>IF(N662="sníž. přenesená",J662,0)</f>
        <v>0</v>
      </c>
      <c r="BI662" s="225">
        <f>IF(N662="nulová",J662,0)</f>
        <v>0</v>
      </c>
      <c r="BJ662" s="17" t="s">
        <v>21</v>
      </c>
      <c r="BK662" s="225">
        <f>ROUND(I662*H662,2)</f>
        <v>0</v>
      </c>
      <c r="BL662" s="17" t="s">
        <v>135</v>
      </c>
      <c r="BM662" s="224" t="s">
        <v>873</v>
      </c>
    </row>
    <row r="663" s="2" customFormat="1" ht="24.15" customHeight="1">
      <c r="A663" s="38"/>
      <c r="B663" s="39"/>
      <c r="C663" s="212" t="s">
        <v>874</v>
      </c>
      <c r="D663" s="212" t="s">
        <v>131</v>
      </c>
      <c r="E663" s="213" t="s">
        <v>875</v>
      </c>
      <c r="F663" s="214" t="s">
        <v>876</v>
      </c>
      <c r="G663" s="215" t="s">
        <v>334</v>
      </c>
      <c r="H663" s="216">
        <v>214.66300000000001</v>
      </c>
      <c r="I663" s="217"/>
      <c r="J663" s="218">
        <f>ROUND(I663*H663,2)</f>
        <v>0</v>
      </c>
      <c r="K663" s="219"/>
      <c r="L663" s="44"/>
      <c r="M663" s="220" t="s">
        <v>1</v>
      </c>
      <c r="N663" s="221" t="s">
        <v>47</v>
      </c>
      <c r="O663" s="91"/>
      <c r="P663" s="222">
        <f>O663*H663</f>
        <v>0</v>
      </c>
      <c r="Q663" s="222">
        <v>0</v>
      </c>
      <c r="R663" s="222">
        <f>Q663*H663</f>
        <v>0</v>
      </c>
      <c r="S663" s="222">
        <v>0</v>
      </c>
      <c r="T663" s="223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4" t="s">
        <v>135</v>
      </c>
      <c r="AT663" s="224" t="s">
        <v>131</v>
      </c>
      <c r="AU663" s="224" t="s">
        <v>88</v>
      </c>
      <c r="AY663" s="17" t="s">
        <v>129</v>
      </c>
      <c r="BE663" s="225">
        <f>IF(N663="základní",J663,0)</f>
        <v>0</v>
      </c>
      <c r="BF663" s="225">
        <f>IF(N663="snížená",J663,0)</f>
        <v>0</v>
      </c>
      <c r="BG663" s="225">
        <f>IF(N663="zákl. přenesená",J663,0)</f>
        <v>0</v>
      </c>
      <c r="BH663" s="225">
        <f>IF(N663="sníž. přenesená",J663,0)</f>
        <v>0</v>
      </c>
      <c r="BI663" s="225">
        <f>IF(N663="nulová",J663,0)</f>
        <v>0</v>
      </c>
      <c r="BJ663" s="17" t="s">
        <v>21</v>
      </c>
      <c r="BK663" s="225">
        <f>ROUND(I663*H663,2)</f>
        <v>0</v>
      </c>
      <c r="BL663" s="17" t="s">
        <v>135</v>
      </c>
      <c r="BM663" s="224" t="s">
        <v>877</v>
      </c>
    </row>
    <row r="664" s="13" customFormat="1">
      <c r="A664" s="13"/>
      <c r="B664" s="226"/>
      <c r="C664" s="227"/>
      <c r="D664" s="228" t="s">
        <v>137</v>
      </c>
      <c r="E664" s="229" t="s">
        <v>1</v>
      </c>
      <c r="F664" s="230" t="s">
        <v>878</v>
      </c>
      <c r="G664" s="227"/>
      <c r="H664" s="231">
        <v>214.66300000000001</v>
      </c>
      <c r="I664" s="232"/>
      <c r="J664" s="227"/>
      <c r="K664" s="227"/>
      <c r="L664" s="233"/>
      <c r="M664" s="234"/>
      <c r="N664" s="235"/>
      <c r="O664" s="235"/>
      <c r="P664" s="235"/>
      <c r="Q664" s="235"/>
      <c r="R664" s="235"/>
      <c r="S664" s="235"/>
      <c r="T664" s="23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7" t="s">
        <v>137</v>
      </c>
      <c r="AU664" s="237" t="s">
        <v>88</v>
      </c>
      <c r="AV664" s="13" t="s">
        <v>88</v>
      </c>
      <c r="AW664" s="13" t="s">
        <v>38</v>
      </c>
      <c r="AX664" s="13" t="s">
        <v>82</v>
      </c>
      <c r="AY664" s="237" t="s">
        <v>129</v>
      </c>
    </row>
    <row r="665" s="14" customFormat="1">
      <c r="A665" s="14"/>
      <c r="B665" s="238"/>
      <c r="C665" s="239"/>
      <c r="D665" s="228" t="s">
        <v>137</v>
      </c>
      <c r="E665" s="240" t="s">
        <v>1</v>
      </c>
      <c r="F665" s="241" t="s">
        <v>139</v>
      </c>
      <c r="G665" s="239"/>
      <c r="H665" s="242">
        <v>214.66300000000001</v>
      </c>
      <c r="I665" s="243"/>
      <c r="J665" s="239"/>
      <c r="K665" s="239"/>
      <c r="L665" s="244"/>
      <c r="M665" s="245"/>
      <c r="N665" s="246"/>
      <c r="O665" s="246"/>
      <c r="P665" s="246"/>
      <c r="Q665" s="246"/>
      <c r="R665" s="246"/>
      <c r="S665" s="246"/>
      <c r="T665" s="24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8" t="s">
        <v>137</v>
      </c>
      <c r="AU665" s="248" t="s">
        <v>88</v>
      </c>
      <c r="AV665" s="14" t="s">
        <v>135</v>
      </c>
      <c r="AW665" s="14" t="s">
        <v>38</v>
      </c>
      <c r="AX665" s="14" t="s">
        <v>21</v>
      </c>
      <c r="AY665" s="248" t="s">
        <v>129</v>
      </c>
    </row>
    <row r="666" s="2" customFormat="1" ht="24.15" customHeight="1">
      <c r="A666" s="38"/>
      <c r="B666" s="39"/>
      <c r="C666" s="212" t="s">
        <v>879</v>
      </c>
      <c r="D666" s="212" t="s">
        <v>131</v>
      </c>
      <c r="E666" s="213" t="s">
        <v>880</v>
      </c>
      <c r="F666" s="214" t="s">
        <v>881</v>
      </c>
      <c r="G666" s="215" t="s">
        <v>334</v>
      </c>
      <c r="H666" s="216">
        <v>113.5</v>
      </c>
      <c r="I666" s="217"/>
      <c r="J666" s="218">
        <f>ROUND(I666*H666,2)</f>
        <v>0</v>
      </c>
      <c r="K666" s="219"/>
      <c r="L666" s="44"/>
      <c r="M666" s="220" t="s">
        <v>1</v>
      </c>
      <c r="N666" s="221" t="s">
        <v>47</v>
      </c>
      <c r="O666" s="91"/>
      <c r="P666" s="222">
        <f>O666*H666</f>
        <v>0</v>
      </c>
      <c r="Q666" s="222">
        <v>0</v>
      </c>
      <c r="R666" s="222">
        <f>Q666*H666</f>
        <v>0</v>
      </c>
      <c r="S666" s="222">
        <v>0</v>
      </c>
      <c r="T666" s="223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4" t="s">
        <v>135</v>
      </c>
      <c r="AT666" s="224" t="s">
        <v>131</v>
      </c>
      <c r="AU666" s="224" t="s">
        <v>88</v>
      </c>
      <c r="AY666" s="17" t="s">
        <v>129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7" t="s">
        <v>21</v>
      </c>
      <c r="BK666" s="225">
        <f>ROUND(I666*H666,2)</f>
        <v>0</v>
      </c>
      <c r="BL666" s="17" t="s">
        <v>135</v>
      </c>
      <c r="BM666" s="224" t="s">
        <v>882</v>
      </c>
    </row>
    <row r="667" s="13" customFormat="1">
      <c r="A667" s="13"/>
      <c r="B667" s="226"/>
      <c r="C667" s="227"/>
      <c r="D667" s="228" t="s">
        <v>137</v>
      </c>
      <c r="E667" s="229" t="s">
        <v>1</v>
      </c>
      <c r="F667" s="230" t="s">
        <v>883</v>
      </c>
      <c r="G667" s="227"/>
      <c r="H667" s="231">
        <v>113.5</v>
      </c>
      <c r="I667" s="232"/>
      <c r="J667" s="227"/>
      <c r="K667" s="227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137</v>
      </c>
      <c r="AU667" s="237" t="s">
        <v>88</v>
      </c>
      <c r="AV667" s="13" t="s">
        <v>88</v>
      </c>
      <c r="AW667" s="13" t="s">
        <v>38</v>
      </c>
      <c r="AX667" s="13" t="s">
        <v>82</v>
      </c>
      <c r="AY667" s="237" t="s">
        <v>129</v>
      </c>
    </row>
    <row r="668" s="14" customFormat="1">
      <c r="A668" s="14"/>
      <c r="B668" s="238"/>
      <c r="C668" s="239"/>
      <c r="D668" s="228" t="s">
        <v>137</v>
      </c>
      <c r="E668" s="240" t="s">
        <v>1</v>
      </c>
      <c r="F668" s="241" t="s">
        <v>139</v>
      </c>
      <c r="G668" s="239"/>
      <c r="H668" s="242">
        <v>113.5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8" t="s">
        <v>137</v>
      </c>
      <c r="AU668" s="248" t="s">
        <v>88</v>
      </c>
      <c r="AV668" s="14" t="s">
        <v>135</v>
      </c>
      <c r="AW668" s="14" t="s">
        <v>38</v>
      </c>
      <c r="AX668" s="14" t="s">
        <v>21</v>
      </c>
      <c r="AY668" s="248" t="s">
        <v>129</v>
      </c>
    </row>
    <row r="669" s="2" customFormat="1" ht="24.15" customHeight="1">
      <c r="A669" s="38"/>
      <c r="B669" s="39"/>
      <c r="C669" s="212" t="s">
        <v>884</v>
      </c>
      <c r="D669" s="212" t="s">
        <v>131</v>
      </c>
      <c r="E669" s="213" t="s">
        <v>885</v>
      </c>
      <c r="F669" s="214" t="s">
        <v>886</v>
      </c>
      <c r="G669" s="215" t="s">
        <v>334</v>
      </c>
      <c r="H669" s="216">
        <v>195</v>
      </c>
      <c r="I669" s="217"/>
      <c r="J669" s="218">
        <f>ROUND(I669*H669,2)</f>
        <v>0</v>
      </c>
      <c r="K669" s="219"/>
      <c r="L669" s="44"/>
      <c r="M669" s="220" t="s">
        <v>1</v>
      </c>
      <c r="N669" s="221" t="s">
        <v>47</v>
      </c>
      <c r="O669" s="91"/>
      <c r="P669" s="222">
        <f>O669*H669</f>
        <v>0</v>
      </c>
      <c r="Q669" s="222">
        <v>0</v>
      </c>
      <c r="R669" s="222">
        <f>Q669*H669</f>
        <v>0</v>
      </c>
      <c r="S669" s="222">
        <v>0</v>
      </c>
      <c r="T669" s="223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4" t="s">
        <v>135</v>
      </c>
      <c r="AT669" s="224" t="s">
        <v>131</v>
      </c>
      <c r="AU669" s="224" t="s">
        <v>88</v>
      </c>
      <c r="AY669" s="17" t="s">
        <v>129</v>
      </c>
      <c r="BE669" s="225">
        <f>IF(N669="základní",J669,0)</f>
        <v>0</v>
      </c>
      <c r="BF669" s="225">
        <f>IF(N669="snížená",J669,0)</f>
        <v>0</v>
      </c>
      <c r="BG669" s="225">
        <f>IF(N669="zákl. přenesená",J669,0)</f>
        <v>0</v>
      </c>
      <c r="BH669" s="225">
        <f>IF(N669="sníž. přenesená",J669,0)</f>
        <v>0</v>
      </c>
      <c r="BI669" s="225">
        <f>IF(N669="nulová",J669,0)</f>
        <v>0</v>
      </c>
      <c r="BJ669" s="17" t="s">
        <v>21</v>
      </c>
      <c r="BK669" s="225">
        <f>ROUND(I669*H669,2)</f>
        <v>0</v>
      </c>
      <c r="BL669" s="17" t="s">
        <v>135</v>
      </c>
      <c r="BM669" s="224" t="s">
        <v>887</v>
      </c>
    </row>
    <row r="670" s="13" customFormat="1">
      <c r="A670" s="13"/>
      <c r="B670" s="226"/>
      <c r="C670" s="227"/>
      <c r="D670" s="228" t="s">
        <v>137</v>
      </c>
      <c r="E670" s="229" t="s">
        <v>1</v>
      </c>
      <c r="F670" s="230" t="s">
        <v>888</v>
      </c>
      <c r="G670" s="227"/>
      <c r="H670" s="231">
        <v>195</v>
      </c>
      <c r="I670" s="232"/>
      <c r="J670" s="227"/>
      <c r="K670" s="227"/>
      <c r="L670" s="233"/>
      <c r="M670" s="234"/>
      <c r="N670" s="235"/>
      <c r="O670" s="235"/>
      <c r="P670" s="235"/>
      <c r="Q670" s="235"/>
      <c r="R670" s="235"/>
      <c r="S670" s="235"/>
      <c r="T670" s="23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7" t="s">
        <v>137</v>
      </c>
      <c r="AU670" s="237" t="s">
        <v>88</v>
      </c>
      <c r="AV670" s="13" t="s">
        <v>88</v>
      </c>
      <c r="AW670" s="13" t="s">
        <v>38</v>
      </c>
      <c r="AX670" s="13" t="s">
        <v>82</v>
      </c>
      <c r="AY670" s="237" t="s">
        <v>129</v>
      </c>
    </row>
    <row r="671" s="14" customFormat="1">
      <c r="A671" s="14"/>
      <c r="B671" s="238"/>
      <c r="C671" s="239"/>
      <c r="D671" s="228" t="s">
        <v>137</v>
      </c>
      <c r="E671" s="240" t="s">
        <v>1</v>
      </c>
      <c r="F671" s="241" t="s">
        <v>139</v>
      </c>
      <c r="G671" s="239"/>
      <c r="H671" s="242">
        <v>195</v>
      </c>
      <c r="I671" s="243"/>
      <c r="J671" s="239"/>
      <c r="K671" s="239"/>
      <c r="L671" s="244"/>
      <c r="M671" s="245"/>
      <c r="N671" s="246"/>
      <c r="O671" s="246"/>
      <c r="P671" s="246"/>
      <c r="Q671" s="246"/>
      <c r="R671" s="246"/>
      <c r="S671" s="246"/>
      <c r="T671" s="24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8" t="s">
        <v>137</v>
      </c>
      <c r="AU671" s="248" t="s">
        <v>88</v>
      </c>
      <c r="AV671" s="14" t="s">
        <v>135</v>
      </c>
      <c r="AW671" s="14" t="s">
        <v>38</v>
      </c>
      <c r="AX671" s="14" t="s">
        <v>21</v>
      </c>
      <c r="AY671" s="248" t="s">
        <v>129</v>
      </c>
    </row>
    <row r="672" s="12" customFormat="1" ht="22.8" customHeight="1">
      <c r="A672" s="12"/>
      <c r="B672" s="196"/>
      <c r="C672" s="197"/>
      <c r="D672" s="198" t="s">
        <v>81</v>
      </c>
      <c r="E672" s="210" t="s">
        <v>889</v>
      </c>
      <c r="F672" s="210" t="s">
        <v>890</v>
      </c>
      <c r="G672" s="197"/>
      <c r="H672" s="197"/>
      <c r="I672" s="200"/>
      <c r="J672" s="211">
        <f>BK672</f>
        <v>0</v>
      </c>
      <c r="K672" s="197"/>
      <c r="L672" s="202"/>
      <c r="M672" s="203"/>
      <c r="N672" s="204"/>
      <c r="O672" s="204"/>
      <c r="P672" s="205">
        <f>SUM(P673:P674)</f>
        <v>0</v>
      </c>
      <c r="Q672" s="204"/>
      <c r="R672" s="205">
        <f>SUM(R673:R674)</f>
        <v>0</v>
      </c>
      <c r="S672" s="204"/>
      <c r="T672" s="206">
        <f>SUM(T673:T674)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07" t="s">
        <v>21</v>
      </c>
      <c r="AT672" s="208" t="s">
        <v>81</v>
      </c>
      <c r="AU672" s="208" t="s">
        <v>21</v>
      </c>
      <c r="AY672" s="207" t="s">
        <v>129</v>
      </c>
      <c r="BK672" s="209">
        <f>SUM(BK673:BK674)</f>
        <v>0</v>
      </c>
    </row>
    <row r="673" s="2" customFormat="1" ht="16.5" customHeight="1">
      <c r="A673" s="38"/>
      <c r="B673" s="39"/>
      <c r="C673" s="212" t="s">
        <v>891</v>
      </c>
      <c r="D673" s="212" t="s">
        <v>131</v>
      </c>
      <c r="E673" s="213" t="s">
        <v>892</v>
      </c>
      <c r="F673" s="214" t="s">
        <v>893</v>
      </c>
      <c r="G673" s="215" t="s">
        <v>334</v>
      </c>
      <c r="H673" s="216">
        <v>3843.7379999999998</v>
      </c>
      <c r="I673" s="217"/>
      <c r="J673" s="218">
        <f>ROUND(I673*H673,2)</f>
        <v>0</v>
      </c>
      <c r="K673" s="219"/>
      <c r="L673" s="44"/>
      <c r="M673" s="220" t="s">
        <v>1</v>
      </c>
      <c r="N673" s="221" t="s">
        <v>47</v>
      </c>
      <c r="O673" s="91"/>
      <c r="P673" s="222">
        <f>O673*H673</f>
        <v>0</v>
      </c>
      <c r="Q673" s="222">
        <v>0</v>
      </c>
      <c r="R673" s="222">
        <f>Q673*H673</f>
        <v>0</v>
      </c>
      <c r="S673" s="222">
        <v>0</v>
      </c>
      <c r="T673" s="223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4" t="s">
        <v>135</v>
      </c>
      <c r="AT673" s="224" t="s">
        <v>131</v>
      </c>
      <c r="AU673" s="224" t="s">
        <v>88</v>
      </c>
      <c r="AY673" s="17" t="s">
        <v>129</v>
      </c>
      <c r="BE673" s="225">
        <f>IF(N673="základní",J673,0)</f>
        <v>0</v>
      </c>
      <c r="BF673" s="225">
        <f>IF(N673="snížená",J673,0)</f>
        <v>0</v>
      </c>
      <c r="BG673" s="225">
        <f>IF(N673="zákl. přenesená",J673,0)</f>
        <v>0</v>
      </c>
      <c r="BH673" s="225">
        <f>IF(N673="sníž. přenesená",J673,0)</f>
        <v>0</v>
      </c>
      <c r="BI673" s="225">
        <f>IF(N673="nulová",J673,0)</f>
        <v>0</v>
      </c>
      <c r="BJ673" s="17" t="s">
        <v>21</v>
      </c>
      <c r="BK673" s="225">
        <f>ROUND(I673*H673,2)</f>
        <v>0</v>
      </c>
      <c r="BL673" s="17" t="s">
        <v>135</v>
      </c>
      <c r="BM673" s="224" t="s">
        <v>894</v>
      </c>
    </row>
    <row r="674" s="2" customFormat="1" ht="24.15" customHeight="1">
      <c r="A674" s="38"/>
      <c r="B674" s="39"/>
      <c r="C674" s="212" t="s">
        <v>895</v>
      </c>
      <c r="D674" s="212" t="s">
        <v>131</v>
      </c>
      <c r="E674" s="213" t="s">
        <v>896</v>
      </c>
      <c r="F674" s="214" t="s">
        <v>897</v>
      </c>
      <c r="G674" s="215" t="s">
        <v>334</v>
      </c>
      <c r="H674" s="216">
        <v>3843.7379999999998</v>
      </c>
      <c r="I674" s="217"/>
      <c r="J674" s="218">
        <f>ROUND(I674*H674,2)</f>
        <v>0</v>
      </c>
      <c r="K674" s="219"/>
      <c r="L674" s="44"/>
      <c r="M674" s="220" t="s">
        <v>1</v>
      </c>
      <c r="N674" s="221" t="s">
        <v>47</v>
      </c>
      <c r="O674" s="91"/>
      <c r="P674" s="222">
        <f>O674*H674</f>
        <v>0</v>
      </c>
      <c r="Q674" s="222">
        <v>0</v>
      </c>
      <c r="R674" s="222">
        <f>Q674*H674</f>
        <v>0</v>
      </c>
      <c r="S674" s="222">
        <v>0</v>
      </c>
      <c r="T674" s="223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4" t="s">
        <v>135</v>
      </c>
      <c r="AT674" s="224" t="s">
        <v>131</v>
      </c>
      <c r="AU674" s="224" t="s">
        <v>88</v>
      </c>
      <c r="AY674" s="17" t="s">
        <v>129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7" t="s">
        <v>21</v>
      </c>
      <c r="BK674" s="225">
        <f>ROUND(I674*H674,2)</f>
        <v>0</v>
      </c>
      <c r="BL674" s="17" t="s">
        <v>135</v>
      </c>
      <c r="BM674" s="224" t="s">
        <v>898</v>
      </c>
    </row>
    <row r="675" s="12" customFormat="1" ht="25.92" customHeight="1">
      <c r="A675" s="12"/>
      <c r="B675" s="196"/>
      <c r="C675" s="197"/>
      <c r="D675" s="198" t="s">
        <v>81</v>
      </c>
      <c r="E675" s="199" t="s">
        <v>899</v>
      </c>
      <c r="F675" s="199" t="s">
        <v>900</v>
      </c>
      <c r="G675" s="197"/>
      <c r="H675" s="197"/>
      <c r="I675" s="200"/>
      <c r="J675" s="201">
        <f>BK675</f>
        <v>0</v>
      </c>
      <c r="K675" s="197"/>
      <c r="L675" s="202"/>
      <c r="M675" s="203"/>
      <c r="N675" s="204"/>
      <c r="O675" s="204"/>
      <c r="P675" s="205">
        <f>P676+P680+P684+P694+P702+P717</f>
        <v>0</v>
      </c>
      <c r="Q675" s="204"/>
      <c r="R675" s="205">
        <f>R676+R680+R684+R694+R702+R717</f>
        <v>0.9280737</v>
      </c>
      <c r="S675" s="204"/>
      <c r="T675" s="206">
        <f>T676+T680+T684+T694+T702+T717</f>
        <v>1.7434223999999998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07" t="s">
        <v>88</v>
      </c>
      <c r="AT675" s="208" t="s">
        <v>81</v>
      </c>
      <c r="AU675" s="208" t="s">
        <v>82</v>
      </c>
      <c r="AY675" s="207" t="s">
        <v>129</v>
      </c>
      <c r="BK675" s="209">
        <f>BK676+BK680+BK684+BK694+BK702+BK717</f>
        <v>0</v>
      </c>
    </row>
    <row r="676" s="12" customFormat="1" ht="22.8" customHeight="1">
      <c r="A676" s="12"/>
      <c r="B676" s="196"/>
      <c r="C676" s="197"/>
      <c r="D676" s="198" t="s">
        <v>81</v>
      </c>
      <c r="E676" s="210" t="s">
        <v>901</v>
      </c>
      <c r="F676" s="210" t="s">
        <v>902</v>
      </c>
      <c r="G676" s="197"/>
      <c r="H676" s="197"/>
      <c r="I676" s="200"/>
      <c r="J676" s="211">
        <f>BK676</f>
        <v>0</v>
      </c>
      <c r="K676" s="197"/>
      <c r="L676" s="202"/>
      <c r="M676" s="203"/>
      <c r="N676" s="204"/>
      <c r="O676" s="204"/>
      <c r="P676" s="205">
        <f>SUM(P677:P679)</f>
        <v>0</v>
      </c>
      <c r="Q676" s="204"/>
      <c r="R676" s="205">
        <f>SUM(R677:R679)</f>
        <v>0</v>
      </c>
      <c r="S676" s="204"/>
      <c r="T676" s="206">
        <f>SUM(T677:T679)</f>
        <v>0.14400000000000002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07" t="s">
        <v>88</v>
      </c>
      <c r="AT676" s="208" t="s">
        <v>81</v>
      </c>
      <c r="AU676" s="208" t="s">
        <v>21</v>
      </c>
      <c r="AY676" s="207" t="s">
        <v>129</v>
      </c>
      <c r="BK676" s="209">
        <f>SUM(BK677:BK679)</f>
        <v>0</v>
      </c>
    </row>
    <row r="677" s="2" customFormat="1" ht="21.75" customHeight="1">
      <c r="A677" s="38"/>
      <c r="B677" s="39"/>
      <c r="C677" s="212" t="s">
        <v>903</v>
      </c>
      <c r="D677" s="212" t="s">
        <v>131</v>
      </c>
      <c r="E677" s="213" t="s">
        <v>904</v>
      </c>
      <c r="F677" s="214" t="s">
        <v>905</v>
      </c>
      <c r="G677" s="215" t="s">
        <v>134</v>
      </c>
      <c r="H677" s="216">
        <v>14.4</v>
      </c>
      <c r="I677" s="217"/>
      <c r="J677" s="218">
        <f>ROUND(I677*H677,2)</f>
        <v>0</v>
      </c>
      <c r="K677" s="219"/>
      <c r="L677" s="44"/>
      <c r="M677" s="220" t="s">
        <v>1</v>
      </c>
      <c r="N677" s="221" t="s">
        <v>47</v>
      </c>
      <c r="O677" s="91"/>
      <c r="P677" s="222">
        <f>O677*H677</f>
        <v>0</v>
      </c>
      <c r="Q677" s="222">
        <v>0</v>
      </c>
      <c r="R677" s="222">
        <f>Q677*H677</f>
        <v>0</v>
      </c>
      <c r="S677" s="222">
        <v>0.01</v>
      </c>
      <c r="T677" s="223">
        <f>S677*H677</f>
        <v>0.14400000000000002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4" t="s">
        <v>906</v>
      </c>
      <c r="AT677" s="224" t="s">
        <v>131</v>
      </c>
      <c r="AU677" s="224" t="s">
        <v>88</v>
      </c>
      <c r="AY677" s="17" t="s">
        <v>129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7" t="s">
        <v>21</v>
      </c>
      <c r="BK677" s="225">
        <f>ROUND(I677*H677,2)</f>
        <v>0</v>
      </c>
      <c r="BL677" s="17" t="s">
        <v>906</v>
      </c>
      <c r="BM677" s="224" t="s">
        <v>907</v>
      </c>
    </row>
    <row r="678" s="13" customFormat="1">
      <c r="A678" s="13"/>
      <c r="B678" s="226"/>
      <c r="C678" s="227"/>
      <c r="D678" s="228" t="s">
        <v>137</v>
      </c>
      <c r="E678" s="229" t="s">
        <v>1</v>
      </c>
      <c r="F678" s="230" t="s">
        <v>908</v>
      </c>
      <c r="G678" s="227"/>
      <c r="H678" s="231">
        <v>14.4</v>
      </c>
      <c r="I678" s="232"/>
      <c r="J678" s="227"/>
      <c r="K678" s="227"/>
      <c r="L678" s="233"/>
      <c r="M678" s="234"/>
      <c r="N678" s="235"/>
      <c r="O678" s="235"/>
      <c r="P678" s="235"/>
      <c r="Q678" s="235"/>
      <c r="R678" s="235"/>
      <c r="S678" s="235"/>
      <c r="T678" s="23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7" t="s">
        <v>137</v>
      </c>
      <c r="AU678" s="237" t="s">
        <v>88</v>
      </c>
      <c r="AV678" s="13" t="s">
        <v>88</v>
      </c>
      <c r="AW678" s="13" t="s">
        <v>38</v>
      </c>
      <c r="AX678" s="13" t="s">
        <v>82</v>
      </c>
      <c r="AY678" s="237" t="s">
        <v>129</v>
      </c>
    </row>
    <row r="679" s="14" customFormat="1">
      <c r="A679" s="14"/>
      <c r="B679" s="238"/>
      <c r="C679" s="239"/>
      <c r="D679" s="228" t="s">
        <v>137</v>
      </c>
      <c r="E679" s="240" t="s">
        <v>1</v>
      </c>
      <c r="F679" s="241" t="s">
        <v>139</v>
      </c>
      <c r="G679" s="239"/>
      <c r="H679" s="242">
        <v>14.4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8" t="s">
        <v>137</v>
      </c>
      <c r="AU679" s="248" t="s">
        <v>88</v>
      </c>
      <c r="AV679" s="14" t="s">
        <v>135</v>
      </c>
      <c r="AW679" s="14" t="s">
        <v>38</v>
      </c>
      <c r="AX679" s="14" t="s">
        <v>21</v>
      </c>
      <c r="AY679" s="248" t="s">
        <v>129</v>
      </c>
    </row>
    <row r="680" s="12" customFormat="1" ht="22.8" customHeight="1">
      <c r="A680" s="12"/>
      <c r="B680" s="196"/>
      <c r="C680" s="197"/>
      <c r="D680" s="198" t="s">
        <v>81</v>
      </c>
      <c r="E680" s="210" t="s">
        <v>909</v>
      </c>
      <c r="F680" s="210" t="s">
        <v>910</v>
      </c>
      <c r="G680" s="197"/>
      <c r="H680" s="197"/>
      <c r="I680" s="200"/>
      <c r="J680" s="211">
        <f>BK680</f>
        <v>0</v>
      </c>
      <c r="K680" s="197"/>
      <c r="L680" s="202"/>
      <c r="M680" s="203"/>
      <c r="N680" s="204"/>
      <c r="O680" s="204"/>
      <c r="P680" s="205">
        <f>SUM(P681:P683)</f>
        <v>0</v>
      </c>
      <c r="Q680" s="204"/>
      <c r="R680" s="205">
        <f>SUM(R681:R683)</f>
        <v>0</v>
      </c>
      <c r="S680" s="204"/>
      <c r="T680" s="206">
        <f>SUM(T681:T683)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07" t="s">
        <v>88</v>
      </c>
      <c r="AT680" s="208" t="s">
        <v>81</v>
      </c>
      <c r="AU680" s="208" t="s">
        <v>21</v>
      </c>
      <c r="AY680" s="207" t="s">
        <v>129</v>
      </c>
      <c r="BK680" s="209">
        <f>SUM(BK681:BK683)</f>
        <v>0</v>
      </c>
    </row>
    <row r="681" s="2" customFormat="1" ht="16.5" customHeight="1">
      <c r="A681" s="38"/>
      <c r="B681" s="39"/>
      <c r="C681" s="212" t="s">
        <v>911</v>
      </c>
      <c r="D681" s="212" t="s">
        <v>131</v>
      </c>
      <c r="E681" s="213" t="s">
        <v>912</v>
      </c>
      <c r="F681" s="214" t="s">
        <v>913</v>
      </c>
      <c r="G681" s="215" t="s">
        <v>433</v>
      </c>
      <c r="H681" s="216">
        <v>1</v>
      </c>
      <c r="I681" s="217"/>
      <c r="J681" s="218">
        <f>ROUND(I681*H681,2)</f>
        <v>0</v>
      </c>
      <c r="K681" s="219"/>
      <c r="L681" s="44"/>
      <c r="M681" s="220" t="s">
        <v>1</v>
      </c>
      <c r="N681" s="221" t="s">
        <v>47</v>
      </c>
      <c r="O681" s="91"/>
      <c r="P681" s="222">
        <f>O681*H681</f>
        <v>0</v>
      </c>
      <c r="Q681" s="222">
        <v>0</v>
      </c>
      <c r="R681" s="222">
        <f>Q681*H681</f>
        <v>0</v>
      </c>
      <c r="S681" s="222">
        <v>0</v>
      </c>
      <c r="T681" s="223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4" t="s">
        <v>906</v>
      </c>
      <c r="AT681" s="224" t="s">
        <v>131</v>
      </c>
      <c r="AU681" s="224" t="s">
        <v>88</v>
      </c>
      <c r="AY681" s="17" t="s">
        <v>129</v>
      </c>
      <c r="BE681" s="225">
        <f>IF(N681="základní",J681,0)</f>
        <v>0</v>
      </c>
      <c r="BF681" s="225">
        <f>IF(N681="snížená",J681,0)</f>
        <v>0</v>
      </c>
      <c r="BG681" s="225">
        <f>IF(N681="zákl. přenesená",J681,0)</f>
        <v>0</v>
      </c>
      <c r="BH681" s="225">
        <f>IF(N681="sníž. přenesená",J681,0)</f>
        <v>0</v>
      </c>
      <c r="BI681" s="225">
        <f>IF(N681="nulová",J681,0)</f>
        <v>0</v>
      </c>
      <c r="BJ681" s="17" t="s">
        <v>21</v>
      </c>
      <c r="BK681" s="225">
        <f>ROUND(I681*H681,2)</f>
        <v>0</v>
      </c>
      <c r="BL681" s="17" t="s">
        <v>906</v>
      </c>
      <c r="BM681" s="224" t="s">
        <v>914</v>
      </c>
    </row>
    <row r="682" s="13" customFormat="1">
      <c r="A682" s="13"/>
      <c r="B682" s="226"/>
      <c r="C682" s="227"/>
      <c r="D682" s="228" t="s">
        <v>137</v>
      </c>
      <c r="E682" s="229" t="s">
        <v>1</v>
      </c>
      <c r="F682" s="230" t="s">
        <v>21</v>
      </c>
      <c r="G682" s="227"/>
      <c r="H682" s="231">
        <v>1</v>
      </c>
      <c r="I682" s="232"/>
      <c r="J682" s="227"/>
      <c r="K682" s="227"/>
      <c r="L682" s="233"/>
      <c r="M682" s="234"/>
      <c r="N682" s="235"/>
      <c r="O682" s="235"/>
      <c r="P682" s="235"/>
      <c r="Q682" s="235"/>
      <c r="R682" s="235"/>
      <c r="S682" s="235"/>
      <c r="T682" s="23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7" t="s">
        <v>137</v>
      </c>
      <c r="AU682" s="237" t="s">
        <v>88</v>
      </c>
      <c r="AV682" s="13" t="s">
        <v>88</v>
      </c>
      <c r="AW682" s="13" t="s">
        <v>38</v>
      </c>
      <c r="AX682" s="13" t="s">
        <v>82</v>
      </c>
      <c r="AY682" s="237" t="s">
        <v>129</v>
      </c>
    </row>
    <row r="683" s="14" customFormat="1">
      <c r="A683" s="14"/>
      <c r="B683" s="238"/>
      <c r="C683" s="239"/>
      <c r="D683" s="228" t="s">
        <v>137</v>
      </c>
      <c r="E683" s="240" t="s">
        <v>1</v>
      </c>
      <c r="F683" s="241" t="s">
        <v>139</v>
      </c>
      <c r="G683" s="239"/>
      <c r="H683" s="242">
        <v>1</v>
      </c>
      <c r="I683" s="243"/>
      <c r="J683" s="239"/>
      <c r="K683" s="239"/>
      <c r="L683" s="244"/>
      <c r="M683" s="245"/>
      <c r="N683" s="246"/>
      <c r="O683" s="246"/>
      <c r="P683" s="246"/>
      <c r="Q683" s="246"/>
      <c r="R683" s="246"/>
      <c r="S683" s="246"/>
      <c r="T683" s="24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8" t="s">
        <v>137</v>
      </c>
      <c r="AU683" s="248" t="s">
        <v>88</v>
      </c>
      <c r="AV683" s="14" t="s">
        <v>135</v>
      </c>
      <c r="AW683" s="14" t="s">
        <v>38</v>
      </c>
      <c r="AX683" s="14" t="s">
        <v>21</v>
      </c>
      <c r="AY683" s="248" t="s">
        <v>129</v>
      </c>
    </row>
    <row r="684" s="12" customFormat="1" ht="22.8" customHeight="1">
      <c r="A684" s="12"/>
      <c r="B684" s="196"/>
      <c r="C684" s="197"/>
      <c r="D684" s="198" t="s">
        <v>81</v>
      </c>
      <c r="E684" s="210" t="s">
        <v>915</v>
      </c>
      <c r="F684" s="210" t="s">
        <v>916</v>
      </c>
      <c r="G684" s="197"/>
      <c r="H684" s="197"/>
      <c r="I684" s="200"/>
      <c r="J684" s="211">
        <f>BK684</f>
        <v>0</v>
      </c>
      <c r="K684" s="197"/>
      <c r="L684" s="202"/>
      <c r="M684" s="203"/>
      <c r="N684" s="204"/>
      <c r="O684" s="204"/>
      <c r="P684" s="205">
        <f>SUM(P685:P693)</f>
        <v>0</v>
      </c>
      <c r="Q684" s="204"/>
      <c r="R684" s="205">
        <f>SUM(R685:R693)</f>
        <v>0</v>
      </c>
      <c r="S684" s="204"/>
      <c r="T684" s="206">
        <f>SUM(T685:T693)</f>
        <v>1.0224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07" t="s">
        <v>88</v>
      </c>
      <c r="AT684" s="208" t="s">
        <v>81</v>
      </c>
      <c r="AU684" s="208" t="s">
        <v>21</v>
      </c>
      <c r="AY684" s="207" t="s">
        <v>129</v>
      </c>
      <c r="BK684" s="209">
        <f>SUM(BK685:BK693)</f>
        <v>0</v>
      </c>
    </row>
    <row r="685" s="2" customFormat="1" ht="37.8" customHeight="1">
      <c r="A685" s="38"/>
      <c r="B685" s="39"/>
      <c r="C685" s="212" t="s">
        <v>917</v>
      </c>
      <c r="D685" s="212" t="s">
        <v>131</v>
      </c>
      <c r="E685" s="213" t="s">
        <v>918</v>
      </c>
      <c r="F685" s="214" t="s">
        <v>919</v>
      </c>
      <c r="G685" s="215" t="s">
        <v>433</v>
      </c>
      <c r="H685" s="216">
        <v>1</v>
      </c>
      <c r="I685" s="217"/>
      <c r="J685" s="218">
        <f>ROUND(I685*H685,2)</f>
        <v>0</v>
      </c>
      <c r="K685" s="219"/>
      <c r="L685" s="44"/>
      <c r="M685" s="220" t="s">
        <v>1</v>
      </c>
      <c r="N685" s="221" t="s">
        <v>47</v>
      </c>
      <c r="O685" s="91"/>
      <c r="P685" s="222">
        <f>O685*H685</f>
        <v>0</v>
      </c>
      <c r="Q685" s="222">
        <v>0</v>
      </c>
      <c r="R685" s="222">
        <f>Q685*H685</f>
        <v>0</v>
      </c>
      <c r="S685" s="222">
        <v>0</v>
      </c>
      <c r="T685" s="223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4" t="s">
        <v>906</v>
      </c>
      <c r="AT685" s="224" t="s">
        <v>131</v>
      </c>
      <c r="AU685" s="224" t="s">
        <v>88</v>
      </c>
      <c r="AY685" s="17" t="s">
        <v>129</v>
      </c>
      <c r="BE685" s="225">
        <f>IF(N685="základní",J685,0)</f>
        <v>0</v>
      </c>
      <c r="BF685" s="225">
        <f>IF(N685="snížená",J685,0)</f>
        <v>0</v>
      </c>
      <c r="BG685" s="225">
        <f>IF(N685="zákl. přenesená",J685,0)</f>
        <v>0</v>
      </c>
      <c r="BH685" s="225">
        <f>IF(N685="sníž. přenesená",J685,0)</f>
        <v>0</v>
      </c>
      <c r="BI685" s="225">
        <f>IF(N685="nulová",J685,0)</f>
        <v>0</v>
      </c>
      <c r="BJ685" s="17" t="s">
        <v>21</v>
      </c>
      <c r="BK685" s="225">
        <f>ROUND(I685*H685,2)</f>
        <v>0</v>
      </c>
      <c r="BL685" s="17" t="s">
        <v>906</v>
      </c>
      <c r="BM685" s="224" t="s">
        <v>920</v>
      </c>
    </row>
    <row r="686" s="13" customFormat="1">
      <c r="A686" s="13"/>
      <c r="B686" s="226"/>
      <c r="C686" s="227"/>
      <c r="D686" s="228" t="s">
        <v>137</v>
      </c>
      <c r="E686" s="229" t="s">
        <v>1</v>
      </c>
      <c r="F686" s="230" t="s">
        <v>21</v>
      </c>
      <c r="G686" s="227"/>
      <c r="H686" s="231">
        <v>1</v>
      </c>
      <c r="I686" s="232"/>
      <c r="J686" s="227"/>
      <c r="K686" s="227"/>
      <c r="L686" s="233"/>
      <c r="M686" s="234"/>
      <c r="N686" s="235"/>
      <c r="O686" s="235"/>
      <c r="P686" s="235"/>
      <c r="Q686" s="235"/>
      <c r="R686" s="235"/>
      <c r="S686" s="235"/>
      <c r="T686" s="23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7" t="s">
        <v>137</v>
      </c>
      <c r="AU686" s="237" t="s">
        <v>88</v>
      </c>
      <c r="AV686" s="13" t="s">
        <v>88</v>
      </c>
      <c r="AW686" s="13" t="s">
        <v>38</v>
      </c>
      <c r="AX686" s="13" t="s">
        <v>82</v>
      </c>
      <c r="AY686" s="237" t="s">
        <v>129</v>
      </c>
    </row>
    <row r="687" s="14" customFormat="1">
      <c r="A687" s="14"/>
      <c r="B687" s="238"/>
      <c r="C687" s="239"/>
      <c r="D687" s="228" t="s">
        <v>137</v>
      </c>
      <c r="E687" s="240" t="s">
        <v>1</v>
      </c>
      <c r="F687" s="241" t="s">
        <v>139</v>
      </c>
      <c r="G687" s="239"/>
      <c r="H687" s="242">
        <v>1</v>
      </c>
      <c r="I687" s="243"/>
      <c r="J687" s="239"/>
      <c r="K687" s="239"/>
      <c r="L687" s="244"/>
      <c r="M687" s="245"/>
      <c r="N687" s="246"/>
      <c r="O687" s="246"/>
      <c r="P687" s="246"/>
      <c r="Q687" s="246"/>
      <c r="R687" s="246"/>
      <c r="S687" s="246"/>
      <c r="T687" s="24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8" t="s">
        <v>137</v>
      </c>
      <c r="AU687" s="248" t="s">
        <v>88</v>
      </c>
      <c r="AV687" s="14" t="s">
        <v>135</v>
      </c>
      <c r="AW687" s="14" t="s">
        <v>38</v>
      </c>
      <c r="AX687" s="14" t="s">
        <v>21</v>
      </c>
      <c r="AY687" s="248" t="s">
        <v>129</v>
      </c>
    </row>
    <row r="688" s="2" customFormat="1" ht="24.15" customHeight="1">
      <c r="A688" s="38"/>
      <c r="B688" s="39"/>
      <c r="C688" s="212" t="s">
        <v>921</v>
      </c>
      <c r="D688" s="212" t="s">
        <v>131</v>
      </c>
      <c r="E688" s="213" t="s">
        <v>922</v>
      </c>
      <c r="F688" s="214" t="s">
        <v>923</v>
      </c>
      <c r="G688" s="215" t="s">
        <v>173</v>
      </c>
      <c r="H688" s="216">
        <v>100.8</v>
      </c>
      <c r="I688" s="217"/>
      <c r="J688" s="218">
        <f>ROUND(I688*H688,2)</f>
        <v>0</v>
      </c>
      <c r="K688" s="219"/>
      <c r="L688" s="44"/>
      <c r="M688" s="220" t="s">
        <v>1</v>
      </c>
      <c r="N688" s="221" t="s">
        <v>47</v>
      </c>
      <c r="O688" s="91"/>
      <c r="P688" s="222">
        <f>O688*H688</f>
        <v>0</v>
      </c>
      <c r="Q688" s="222">
        <v>0</v>
      </c>
      <c r="R688" s="222">
        <f>Q688*H688</f>
        <v>0</v>
      </c>
      <c r="S688" s="222">
        <v>0.0080000000000000002</v>
      </c>
      <c r="T688" s="223">
        <f>S688*H688</f>
        <v>0.80640000000000001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4" t="s">
        <v>906</v>
      </c>
      <c r="AT688" s="224" t="s">
        <v>131</v>
      </c>
      <c r="AU688" s="224" t="s">
        <v>88</v>
      </c>
      <c r="AY688" s="17" t="s">
        <v>129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7" t="s">
        <v>21</v>
      </c>
      <c r="BK688" s="225">
        <f>ROUND(I688*H688,2)</f>
        <v>0</v>
      </c>
      <c r="BL688" s="17" t="s">
        <v>906</v>
      </c>
      <c r="BM688" s="224" t="s">
        <v>924</v>
      </c>
    </row>
    <row r="689" s="13" customFormat="1">
      <c r="A689" s="13"/>
      <c r="B689" s="226"/>
      <c r="C689" s="227"/>
      <c r="D689" s="228" t="s">
        <v>137</v>
      </c>
      <c r="E689" s="229" t="s">
        <v>1</v>
      </c>
      <c r="F689" s="230" t="s">
        <v>925</v>
      </c>
      <c r="G689" s="227"/>
      <c r="H689" s="231">
        <v>100.8</v>
      </c>
      <c r="I689" s="232"/>
      <c r="J689" s="227"/>
      <c r="K689" s="227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137</v>
      </c>
      <c r="AU689" s="237" t="s">
        <v>88</v>
      </c>
      <c r="AV689" s="13" t="s">
        <v>88</v>
      </c>
      <c r="AW689" s="13" t="s">
        <v>38</v>
      </c>
      <c r="AX689" s="13" t="s">
        <v>82</v>
      </c>
      <c r="AY689" s="237" t="s">
        <v>129</v>
      </c>
    </row>
    <row r="690" s="14" customFormat="1">
      <c r="A690" s="14"/>
      <c r="B690" s="238"/>
      <c r="C690" s="239"/>
      <c r="D690" s="228" t="s">
        <v>137</v>
      </c>
      <c r="E690" s="240" t="s">
        <v>1</v>
      </c>
      <c r="F690" s="241" t="s">
        <v>139</v>
      </c>
      <c r="G690" s="239"/>
      <c r="H690" s="242">
        <v>100.8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8" t="s">
        <v>137</v>
      </c>
      <c r="AU690" s="248" t="s">
        <v>88</v>
      </c>
      <c r="AV690" s="14" t="s">
        <v>135</v>
      </c>
      <c r="AW690" s="14" t="s">
        <v>38</v>
      </c>
      <c r="AX690" s="14" t="s">
        <v>21</v>
      </c>
      <c r="AY690" s="248" t="s">
        <v>129</v>
      </c>
    </row>
    <row r="691" s="2" customFormat="1" ht="16.5" customHeight="1">
      <c r="A691" s="38"/>
      <c r="B691" s="39"/>
      <c r="C691" s="212" t="s">
        <v>926</v>
      </c>
      <c r="D691" s="212" t="s">
        <v>131</v>
      </c>
      <c r="E691" s="213" t="s">
        <v>927</v>
      </c>
      <c r="F691" s="214" t="s">
        <v>928</v>
      </c>
      <c r="G691" s="215" t="s">
        <v>134</v>
      </c>
      <c r="H691" s="216">
        <v>14.4</v>
      </c>
      <c r="I691" s="217"/>
      <c r="J691" s="218">
        <f>ROUND(I691*H691,2)</f>
        <v>0</v>
      </c>
      <c r="K691" s="219"/>
      <c r="L691" s="44"/>
      <c r="M691" s="220" t="s">
        <v>1</v>
      </c>
      <c r="N691" s="221" t="s">
        <v>47</v>
      </c>
      <c r="O691" s="91"/>
      <c r="P691" s="222">
        <f>O691*H691</f>
        <v>0</v>
      </c>
      <c r="Q691" s="222">
        <v>0</v>
      </c>
      <c r="R691" s="222">
        <f>Q691*H691</f>
        <v>0</v>
      </c>
      <c r="S691" s="222">
        <v>0.014999999999999999</v>
      </c>
      <c r="T691" s="223">
        <f>S691*H691</f>
        <v>0.216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4" t="s">
        <v>906</v>
      </c>
      <c r="AT691" s="224" t="s">
        <v>131</v>
      </c>
      <c r="AU691" s="224" t="s">
        <v>88</v>
      </c>
      <c r="AY691" s="17" t="s">
        <v>129</v>
      </c>
      <c r="BE691" s="225">
        <f>IF(N691="základní",J691,0)</f>
        <v>0</v>
      </c>
      <c r="BF691" s="225">
        <f>IF(N691="snížená",J691,0)</f>
        <v>0</v>
      </c>
      <c r="BG691" s="225">
        <f>IF(N691="zákl. přenesená",J691,0)</f>
        <v>0</v>
      </c>
      <c r="BH691" s="225">
        <f>IF(N691="sníž. přenesená",J691,0)</f>
        <v>0</v>
      </c>
      <c r="BI691" s="225">
        <f>IF(N691="nulová",J691,0)</f>
        <v>0</v>
      </c>
      <c r="BJ691" s="17" t="s">
        <v>21</v>
      </c>
      <c r="BK691" s="225">
        <f>ROUND(I691*H691,2)</f>
        <v>0</v>
      </c>
      <c r="BL691" s="17" t="s">
        <v>906</v>
      </c>
      <c r="BM691" s="224" t="s">
        <v>929</v>
      </c>
    </row>
    <row r="692" s="13" customFormat="1">
      <c r="A692" s="13"/>
      <c r="B692" s="226"/>
      <c r="C692" s="227"/>
      <c r="D692" s="228" t="s">
        <v>137</v>
      </c>
      <c r="E692" s="229" t="s">
        <v>1</v>
      </c>
      <c r="F692" s="230" t="s">
        <v>908</v>
      </c>
      <c r="G692" s="227"/>
      <c r="H692" s="231">
        <v>14.4</v>
      </c>
      <c r="I692" s="232"/>
      <c r="J692" s="227"/>
      <c r="K692" s="227"/>
      <c r="L692" s="233"/>
      <c r="M692" s="234"/>
      <c r="N692" s="235"/>
      <c r="O692" s="235"/>
      <c r="P692" s="235"/>
      <c r="Q692" s="235"/>
      <c r="R692" s="235"/>
      <c r="S692" s="235"/>
      <c r="T692" s="23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7" t="s">
        <v>137</v>
      </c>
      <c r="AU692" s="237" t="s">
        <v>88</v>
      </c>
      <c r="AV692" s="13" t="s">
        <v>88</v>
      </c>
      <c r="AW692" s="13" t="s">
        <v>38</v>
      </c>
      <c r="AX692" s="13" t="s">
        <v>82</v>
      </c>
      <c r="AY692" s="237" t="s">
        <v>129</v>
      </c>
    </row>
    <row r="693" s="14" customFormat="1">
      <c r="A693" s="14"/>
      <c r="B693" s="238"/>
      <c r="C693" s="239"/>
      <c r="D693" s="228" t="s">
        <v>137</v>
      </c>
      <c r="E693" s="240" t="s">
        <v>1</v>
      </c>
      <c r="F693" s="241" t="s">
        <v>139</v>
      </c>
      <c r="G693" s="239"/>
      <c r="H693" s="242">
        <v>14.4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8" t="s">
        <v>137</v>
      </c>
      <c r="AU693" s="248" t="s">
        <v>88</v>
      </c>
      <c r="AV693" s="14" t="s">
        <v>135</v>
      </c>
      <c r="AW693" s="14" t="s">
        <v>38</v>
      </c>
      <c r="AX693" s="14" t="s">
        <v>21</v>
      </c>
      <c r="AY693" s="248" t="s">
        <v>129</v>
      </c>
    </row>
    <row r="694" s="12" customFormat="1" ht="22.8" customHeight="1">
      <c r="A694" s="12"/>
      <c r="B694" s="196"/>
      <c r="C694" s="197"/>
      <c r="D694" s="198" t="s">
        <v>81</v>
      </c>
      <c r="E694" s="210" t="s">
        <v>930</v>
      </c>
      <c r="F694" s="210" t="s">
        <v>931</v>
      </c>
      <c r="G694" s="197"/>
      <c r="H694" s="197"/>
      <c r="I694" s="200"/>
      <c r="J694" s="211">
        <f>BK694</f>
        <v>0</v>
      </c>
      <c r="K694" s="197"/>
      <c r="L694" s="202"/>
      <c r="M694" s="203"/>
      <c r="N694" s="204"/>
      <c r="O694" s="204"/>
      <c r="P694" s="205">
        <f>SUM(P695:P701)</f>
        <v>0</v>
      </c>
      <c r="Q694" s="204"/>
      <c r="R694" s="205">
        <f>SUM(R695:R701)</f>
        <v>0.083447999999999994</v>
      </c>
      <c r="S694" s="204"/>
      <c r="T694" s="206">
        <f>SUM(T695:T701)</f>
        <v>0.57702239999999994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07" t="s">
        <v>88</v>
      </c>
      <c r="AT694" s="208" t="s">
        <v>81</v>
      </c>
      <c r="AU694" s="208" t="s">
        <v>21</v>
      </c>
      <c r="AY694" s="207" t="s">
        <v>129</v>
      </c>
      <c r="BK694" s="209">
        <f>SUM(BK695:BK701)</f>
        <v>0</v>
      </c>
    </row>
    <row r="695" s="2" customFormat="1" ht="21.75" customHeight="1">
      <c r="A695" s="38"/>
      <c r="B695" s="39"/>
      <c r="C695" s="212" t="s">
        <v>932</v>
      </c>
      <c r="D695" s="212" t="s">
        <v>131</v>
      </c>
      <c r="E695" s="213" t="s">
        <v>933</v>
      </c>
      <c r="F695" s="214" t="s">
        <v>934</v>
      </c>
      <c r="G695" s="215" t="s">
        <v>134</v>
      </c>
      <c r="H695" s="216">
        <v>5.1299999999999999</v>
      </c>
      <c r="I695" s="217"/>
      <c r="J695" s="218">
        <f>ROUND(I695*H695,2)</f>
        <v>0</v>
      </c>
      <c r="K695" s="219"/>
      <c r="L695" s="44"/>
      <c r="M695" s="220" t="s">
        <v>1</v>
      </c>
      <c r="N695" s="221" t="s">
        <v>47</v>
      </c>
      <c r="O695" s="91"/>
      <c r="P695" s="222">
        <f>O695*H695</f>
        <v>0</v>
      </c>
      <c r="Q695" s="222">
        <v>0</v>
      </c>
      <c r="R695" s="222">
        <f>Q695*H695</f>
        <v>0</v>
      </c>
      <c r="S695" s="222">
        <v>0.11248</v>
      </c>
      <c r="T695" s="223">
        <f>S695*H695</f>
        <v>0.57702239999999994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4" t="s">
        <v>906</v>
      </c>
      <c r="AT695" s="224" t="s">
        <v>131</v>
      </c>
      <c r="AU695" s="224" t="s">
        <v>88</v>
      </c>
      <c r="AY695" s="17" t="s">
        <v>129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7" t="s">
        <v>21</v>
      </c>
      <c r="BK695" s="225">
        <f>ROUND(I695*H695,2)</f>
        <v>0</v>
      </c>
      <c r="BL695" s="17" t="s">
        <v>906</v>
      </c>
      <c r="BM695" s="224" t="s">
        <v>935</v>
      </c>
    </row>
    <row r="696" s="13" customFormat="1">
      <c r="A696" s="13"/>
      <c r="B696" s="226"/>
      <c r="C696" s="227"/>
      <c r="D696" s="228" t="s">
        <v>137</v>
      </c>
      <c r="E696" s="229" t="s">
        <v>1</v>
      </c>
      <c r="F696" s="230" t="s">
        <v>936</v>
      </c>
      <c r="G696" s="227"/>
      <c r="H696" s="231">
        <v>5.1299999999999999</v>
      </c>
      <c r="I696" s="232"/>
      <c r="J696" s="227"/>
      <c r="K696" s="227"/>
      <c r="L696" s="233"/>
      <c r="M696" s="234"/>
      <c r="N696" s="235"/>
      <c r="O696" s="235"/>
      <c r="P696" s="235"/>
      <c r="Q696" s="235"/>
      <c r="R696" s="235"/>
      <c r="S696" s="235"/>
      <c r="T696" s="23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7" t="s">
        <v>137</v>
      </c>
      <c r="AU696" s="237" t="s">
        <v>88</v>
      </c>
      <c r="AV696" s="13" t="s">
        <v>88</v>
      </c>
      <c r="AW696" s="13" t="s">
        <v>38</v>
      </c>
      <c r="AX696" s="13" t="s">
        <v>82</v>
      </c>
      <c r="AY696" s="237" t="s">
        <v>129</v>
      </c>
    </row>
    <row r="697" s="14" customFormat="1">
      <c r="A697" s="14"/>
      <c r="B697" s="238"/>
      <c r="C697" s="239"/>
      <c r="D697" s="228" t="s">
        <v>137</v>
      </c>
      <c r="E697" s="240" t="s">
        <v>1</v>
      </c>
      <c r="F697" s="241" t="s">
        <v>139</v>
      </c>
      <c r="G697" s="239"/>
      <c r="H697" s="242">
        <v>5.1299999999999999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8" t="s">
        <v>137</v>
      </c>
      <c r="AU697" s="248" t="s">
        <v>88</v>
      </c>
      <c r="AV697" s="14" t="s">
        <v>135</v>
      </c>
      <c r="AW697" s="14" t="s">
        <v>38</v>
      </c>
      <c r="AX697" s="14" t="s">
        <v>21</v>
      </c>
      <c r="AY697" s="248" t="s">
        <v>129</v>
      </c>
    </row>
    <row r="698" s="2" customFormat="1" ht="21.75" customHeight="1">
      <c r="A698" s="38"/>
      <c r="B698" s="39"/>
      <c r="C698" s="212" t="s">
        <v>937</v>
      </c>
      <c r="D698" s="212" t="s">
        <v>131</v>
      </c>
      <c r="E698" s="213" t="s">
        <v>938</v>
      </c>
      <c r="F698" s="214" t="s">
        <v>939</v>
      </c>
      <c r="G698" s="215" t="s">
        <v>134</v>
      </c>
      <c r="H698" s="216">
        <v>9.7599999999999998</v>
      </c>
      <c r="I698" s="217"/>
      <c r="J698" s="218">
        <f>ROUND(I698*H698,2)</f>
        <v>0</v>
      </c>
      <c r="K698" s="219"/>
      <c r="L698" s="44"/>
      <c r="M698" s="220" t="s">
        <v>1</v>
      </c>
      <c r="N698" s="221" t="s">
        <v>47</v>
      </c>
      <c r="O698" s="91"/>
      <c r="P698" s="222">
        <f>O698*H698</f>
        <v>0</v>
      </c>
      <c r="Q698" s="222">
        <v>0</v>
      </c>
      <c r="R698" s="222">
        <f>Q698*H698</f>
        <v>0</v>
      </c>
      <c r="S698" s="222">
        <v>0</v>
      </c>
      <c r="T698" s="223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4" t="s">
        <v>906</v>
      </c>
      <c r="AT698" s="224" t="s">
        <v>131</v>
      </c>
      <c r="AU698" s="224" t="s">
        <v>88</v>
      </c>
      <c r="AY698" s="17" t="s">
        <v>129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7" t="s">
        <v>21</v>
      </c>
      <c r="BK698" s="225">
        <f>ROUND(I698*H698,2)</f>
        <v>0</v>
      </c>
      <c r="BL698" s="17" t="s">
        <v>906</v>
      </c>
      <c r="BM698" s="224" t="s">
        <v>940</v>
      </c>
    </row>
    <row r="699" s="13" customFormat="1">
      <c r="A699" s="13"/>
      <c r="B699" s="226"/>
      <c r="C699" s="227"/>
      <c r="D699" s="228" t="s">
        <v>137</v>
      </c>
      <c r="E699" s="229" t="s">
        <v>1</v>
      </c>
      <c r="F699" s="230" t="s">
        <v>941</v>
      </c>
      <c r="G699" s="227"/>
      <c r="H699" s="231">
        <v>9.7599999999999998</v>
      </c>
      <c r="I699" s="232"/>
      <c r="J699" s="227"/>
      <c r="K699" s="227"/>
      <c r="L699" s="233"/>
      <c r="M699" s="234"/>
      <c r="N699" s="235"/>
      <c r="O699" s="235"/>
      <c r="P699" s="235"/>
      <c r="Q699" s="235"/>
      <c r="R699" s="235"/>
      <c r="S699" s="235"/>
      <c r="T699" s="23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7" t="s">
        <v>137</v>
      </c>
      <c r="AU699" s="237" t="s">
        <v>88</v>
      </c>
      <c r="AV699" s="13" t="s">
        <v>88</v>
      </c>
      <c r="AW699" s="13" t="s">
        <v>38</v>
      </c>
      <c r="AX699" s="13" t="s">
        <v>82</v>
      </c>
      <c r="AY699" s="237" t="s">
        <v>129</v>
      </c>
    </row>
    <row r="700" s="14" customFormat="1">
      <c r="A700" s="14"/>
      <c r="B700" s="238"/>
      <c r="C700" s="239"/>
      <c r="D700" s="228" t="s">
        <v>137</v>
      </c>
      <c r="E700" s="240" t="s">
        <v>1</v>
      </c>
      <c r="F700" s="241" t="s">
        <v>139</v>
      </c>
      <c r="G700" s="239"/>
      <c r="H700" s="242">
        <v>9.7599999999999998</v>
      </c>
      <c r="I700" s="243"/>
      <c r="J700" s="239"/>
      <c r="K700" s="239"/>
      <c r="L700" s="244"/>
      <c r="M700" s="245"/>
      <c r="N700" s="246"/>
      <c r="O700" s="246"/>
      <c r="P700" s="246"/>
      <c r="Q700" s="246"/>
      <c r="R700" s="246"/>
      <c r="S700" s="246"/>
      <c r="T700" s="247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8" t="s">
        <v>137</v>
      </c>
      <c r="AU700" s="248" t="s">
        <v>88</v>
      </c>
      <c r="AV700" s="14" t="s">
        <v>135</v>
      </c>
      <c r="AW700" s="14" t="s">
        <v>38</v>
      </c>
      <c r="AX700" s="14" t="s">
        <v>21</v>
      </c>
      <c r="AY700" s="248" t="s">
        <v>129</v>
      </c>
    </row>
    <row r="701" s="2" customFormat="1" ht="24.15" customHeight="1">
      <c r="A701" s="38"/>
      <c r="B701" s="39"/>
      <c r="C701" s="259" t="s">
        <v>942</v>
      </c>
      <c r="D701" s="259" t="s">
        <v>366</v>
      </c>
      <c r="E701" s="260" t="s">
        <v>943</v>
      </c>
      <c r="F701" s="261" t="s">
        <v>944</v>
      </c>
      <c r="G701" s="262" t="s">
        <v>134</v>
      </c>
      <c r="H701" s="263">
        <v>9.7599999999999998</v>
      </c>
      <c r="I701" s="264"/>
      <c r="J701" s="265">
        <f>ROUND(I701*H701,2)</f>
        <v>0</v>
      </c>
      <c r="K701" s="266"/>
      <c r="L701" s="267"/>
      <c r="M701" s="268" t="s">
        <v>1</v>
      </c>
      <c r="N701" s="269" t="s">
        <v>47</v>
      </c>
      <c r="O701" s="91"/>
      <c r="P701" s="222">
        <f>O701*H701</f>
        <v>0</v>
      </c>
      <c r="Q701" s="222">
        <v>0.0085500000000000003</v>
      </c>
      <c r="R701" s="222">
        <f>Q701*H701</f>
        <v>0.083447999999999994</v>
      </c>
      <c r="S701" s="222">
        <v>0</v>
      </c>
      <c r="T701" s="223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4" t="s">
        <v>945</v>
      </c>
      <c r="AT701" s="224" t="s">
        <v>366</v>
      </c>
      <c r="AU701" s="224" t="s">
        <v>88</v>
      </c>
      <c r="AY701" s="17" t="s">
        <v>129</v>
      </c>
      <c r="BE701" s="225">
        <f>IF(N701="základní",J701,0)</f>
        <v>0</v>
      </c>
      <c r="BF701" s="225">
        <f>IF(N701="snížená",J701,0)</f>
        <v>0</v>
      </c>
      <c r="BG701" s="225">
        <f>IF(N701="zákl. přenesená",J701,0)</f>
        <v>0</v>
      </c>
      <c r="BH701" s="225">
        <f>IF(N701="sníž. přenesená",J701,0)</f>
        <v>0</v>
      </c>
      <c r="BI701" s="225">
        <f>IF(N701="nulová",J701,0)</f>
        <v>0</v>
      </c>
      <c r="BJ701" s="17" t="s">
        <v>21</v>
      </c>
      <c r="BK701" s="225">
        <f>ROUND(I701*H701,2)</f>
        <v>0</v>
      </c>
      <c r="BL701" s="17" t="s">
        <v>906</v>
      </c>
      <c r="BM701" s="224" t="s">
        <v>946</v>
      </c>
    </row>
    <row r="702" s="12" customFormat="1" ht="22.8" customHeight="1">
      <c r="A702" s="12"/>
      <c r="B702" s="196"/>
      <c r="C702" s="197"/>
      <c r="D702" s="198" t="s">
        <v>81</v>
      </c>
      <c r="E702" s="210" t="s">
        <v>947</v>
      </c>
      <c r="F702" s="210" t="s">
        <v>948</v>
      </c>
      <c r="G702" s="197"/>
      <c r="H702" s="197"/>
      <c r="I702" s="200"/>
      <c r="J702" s="211">
        <f>BK702</f>
        <v>0</v>
      </c>
      <c r="K702" s="197"/>
      <c r="L702" s="202"/>
      <c r="M702" s="203"/>
      <c r="N702" s="204"/>
      <c r="O702" s="204"/>
      <c r="P702" s="205">
        <f>SUM(P703:P716)</f>
        <v>0</v>
      </c>
      <c r="Q702" s="204"/>
      <c r="R702" s="205">
        <f>SUM(R703:R716)</f>
        <v>0.78437699999999999</v>
      </c>
      <c r="S702" s="204"/>
      <c r="T702" s="206">
        <f>SUM(T703:T716)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07" t="s">
        <v>88</v>
      </c>
      <c r="AT702" s="208" t="s">
        <v>81</v>
      </c>
      <c r="AU702" s="208" t="s">
        <v>21</v>
      </c>
      <c r="AY702" s="207" t="s">
        <v>129</v>
      </c>
      <c r="BK702" s="209">
        <f>SUM(BK703:BK716)</f>
        <v>0</v>
      </c>
    </row>
    <row r="703" s="2" customFormat="1" ht="24.15" customHeight="1">
      <c r="A703" s="38"/>
      <c r="B703" s="39"/>
      <c r="C703" s="212" t="s">
        <v>949</v>
      </c>
      <c r="D703" s="212" t="s">
        <v>131</v>
      </c>
      <c r="E703" s="213" t="s">
        <v>950</v>
      </c>
      <c r="F703" s="214" t="s">
        <v>951</v>
      </c>
      <c r="G703" s="215" t="s">
        <v>173</v>
      </c>
      <c r="H703" s="216">
        <v>22.949999999999999</v>
      </c>
      <c r="I703" s="217"/>
      <c r="J703" s="218">
        <f>ROUND(I703*H703,2)</f>
        <v>0</v>
      </c>
      <c r="K703" s="219"/>
      <c r="L703" s="44"/>
      <c r="M703" s="220" t="s">
        <v>1</v>
      </c>
      <c r="N703" s="221" t="s">
        <v>47</v>
      </c>
      <c r="O703" s="91"/>
      <c r="P703" s="222">
        <f>O703*H703</f>
        <v>0</v>
      </c>
      <c r="Q703" s="222">
        <v>6.0000000000000002E-05</v>
      </c>
      <c r="R703" s="222">
        <f>Q703*H703</f>
        <v>0.001377</v>
      </c>
      <c r="S703" s="222">
        <v>0</v>
      </c>
      <c r="T703" s="223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4" t="s">
        <v>906</v>
      </c>
      <c r="AT703" s="224" t="s">
        <v>131</v>
      </c>
      <c r="AU703" s="224" t="s">
        <v>88</v>
      </c>
      <c r="AY703" s="17" t="s">
        <v>129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7" t="s">
        <v>21</v>
      </c>
      <c r="BK703" s="225">
        <f>ROUND(I703*H703,2)</f>
        <v>0</v>
      </c>
      <c r="BL703" s="17" t="s">
        <v>906</v>
      </c>
      <c r="BM703" s="224" t="s">
        <v>952</v>
      </c>
    </row>
    <row r="704" s="13" customFormat="1">
      <c r="A704" s="13"/>
      <c r="B704" s="226"/>
      <c r="C704" s="227"/>
      <c r="D704" s="228" t="s">
        <v>137</v>
      </c>
      <c r="E704" s="229" t="s">
        <v>1</v>
      </c>
      <c r="F704" s="230" t="s">
        <v>953</v>
      </c>
      <c r="G704" s="227"/>
      <c r="H704" s="231">
        <v>22.949999999999999</v>
      </c>
      <c r="I704" s="232"/>
      <c r="J704" s="227"/>
      <c r="K704" s="227"/>
      <c r="L704" s="233"/>
      <c r="M704" s="234"/>
      <c r="N704" s="235"/>
      <c r="O704" s="235"/>
      <c r="P704" s="235"/>
      <c r="Q704" s="235"/>
      <c r="R704" s="235"/>
      <c r="S704" s="235"/>
      <c r="T704" s="23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7" t="s">
        <v>137</v>
      </c>
      <c r="AU704" s="237" t="s">
        <v>88</v>
      </c>
      <c r="AV704" s="13" t="s">
        <v>88</v>
      </c>
      <c r="AW704" s="13" t="s">
        <v>38</v>
      </c>
      <c r="AX704" s="13" t="s">
        <v>82</v>
      </c>
      <c r="AY704" s="237" t="s">
        <v>129</v>
      </c>
    </row>
    <row r="705" s="14" customFormat="1">
      <c r="A705" s="14"/>
      <c r="B705" s="238"/>
      <c r="C705" s="239"/>
      <c r="D705" s="228" t="s">
        <v>137</v>
      </c>
      <c r="E705" s="240" t="s">
        <v>1</v>
      </c>
      <c r="F705" s="241" t="s">
        <v>139</v>
      </c>
      <c r="G705" s="239"/>
      <c r="H705" s="242">
        <v>22.949999999999999</v>
      </c>
      <c r="I705" s="243"/>
      <c r="J705" s="239"/>
      <c r="K705" s="239"/>
      <c r="L705" s="244"/>
      <c r="M705" s="245"/>
      <c r="N705" s="246"/>
      <c r="O705" s="246"/>
      <c r="P705" s="246"/>
      <c r="Q705" s="246"/>
      <c r="R705" s="246"/>
      <c r="S705" s="246"/>
      <c r="T705" s="24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8" t="s">
        <v>137</v>
      </c>
      <c r="AU705" s="248" t="s">
        <v>88</v>
      </c>
      <c r="AV705" s="14" t="s">
        <v>135</v>
      </c>
      <c r="AW705" s="14" t="s">
        <v>38</v>
      </c>
      <c r="AX705" s="14" t="s">
        <v>21</v>
      </c>
      <c r="AY705" s="248" t="s">
        <v>129</v>
      </c>
    </row>
    <row r="706" s="2" customFormat="1" ht="24.15" customHeight="1">
      <c r="A706" s="38"/>
      <c r="B706" s="39"/>
      <c r="C706" s="259" t="s">
        <v>954</v>
      </c>
      <c r="D706" s="259" t="s">
        <v>366</v>
      </c>
      <c r="E706" s="260" t="s">
        <v>955</v>
      </c>
      <c r="F706" s="261" t="s">
        <v>956</v>
      </c>
      <c r="G706" s="262" t="s">
        <v>334</v>
      </c>
      <c r="H706" s="263">
        <v>0.47999999999999998</v>
      </c>
      <c r="I706" s="264"/>
      <c r="J706" s="265">
        <f>ROUND(I706*H706,2)</f>
        <v>0</v>
      </c>
      <c r="K706" s="266"/>
      <c r="L706" s="267"/>
      <c r="M706" s="268" t="s">
        <v>1</v>
      </c>
      <c r="N706" s="269" t="s">
        <v>47</v>
      </c>
      <c r="O706" s="91"/>
      <c r="P706" s="222">
        <f>O706*H706</f>
        <v>0</v>
      </c>
      <c r="Q706" s="222">
        <v>1</v>
      </c>
      <c r="R706" s="222">
        <f>Q706*H706</f>
        <v>0.47999999999999998</v>
      </c>
      <c r="S706" s="222">
        <v>0</v>
      </c>
      <c r="T706" s="223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4" t="s">
        <v>945</v>
      </c>
      <c r="AT706" s="224" t="s">
        <v>366</v>
      </c>
      <c r="AU706" s="224" t="s">
        <v>88</v>
      </c>
      <c r="AY706" s="17" t="s">
        <v>129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7" t="s">
        <v>21</v>
      </c>
      <c r="BK706" s="225">
        <f>ROUND(I706*H706,2)</f>
        <v>0</v>
      </c>
      <c r="BL706" s="17" t="s">
        <v>906</v>
      </c>
      <c r="BM706" s="224" t="s">
        <v>957</v>
      </c>
    </row>
    <row r="707" s="13" customFormat="1">
      <c r="A707" s="13"/>
      <c r="B707" s="226"/>
      <c r="C707" s="227"/>
      <c r="D707" s="228" t="s">
        <v>137</v>
      </c>
      <c r="E707" s="229" t="s">
        <v>1</v>
      </c>
      <c r="F707" s="230" t="s">
        <v>958</v>
      </c>
      <c r="G707" s="227"/>
      <c r="H707" s="231">
        <v>0.47999999999999998</v>
      </c>
      <c r="I707" s="232"/>
      <c r="J707" s="227"/>
      <c r="K707" s="227"/>
      <c r="L707" s="233"/>
      <c r="M707" s="234"/>
      <c r="N707" s="235"/>
      <c r="O707" s="235"/>
      <c r="P707" s="235"/>
      <c r="Q707" s="235"/>
      <c r="R707" s="235"/>
      <c r="S707" s="235"/>
      <c r="T707" s="23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7" t="s">
        <v>137</v>
      </c>
      <c r="AU707" s="237" t="s">
        <v>88</v>
      </c>
      <c r="AV707" s="13" t="s">
        <v>88</v>
      </c>
      <c r="AW707" s="13" t="s">
        <v>38</v>
      </c>
      <c r="AX707" s="13" t="s">
        <v>21</v>
      </c>
      <c r="AY707" s="237" t="s">
        <v>129</v>
      </c>
    </row>
    <row r="708" s="2" customFormat="1" ht="24.15" customHeight="1">
      <c r="A708" s="38"/>
      <c r="B708" s="39"/>
      <c r="C708" s="212" t="s">
        <v>959</v>
      </c>
      <c r="D708" s="212" t="s">
        <v>131</v>
      </c>
      <c r="E708" s="213" t="s">
        <v>960</v>
      </c>
      <c r="F708" s="214" t="s">
        <v>961</v>
      </c>
      <c r="G708" s="215" t="s">
        <v>173</v>
      </c>
      <c r="H708" s="216">
        <v>7</v>
      </c>
      <c r="I708" s="217"/>
      <c r="J708" s="218">
        <f>ROUND(I708*H708,2)</f>
        <v>0</v>
      </c>
      <c r="K708" s="219"/>
      <c r="L708" s="44"/>
      <c r="M708" s="220" t="s">
        <v>1</v>
      </c>
      <c r="N708" s="221" t="s">
        <v>47</v>
      </c>
      <c r="O708" s="91"/>
      <c r="P708" s="222">
        <f>O708*H708</f>
        <v>0</v>
      </c>
      <c r="Q708" s="222">
        <v>0</v>
      </c>
      <c r="R708" s="222">
        <f>Q708*H708</f>
        <v>0</v>
      </c>
      <c r="S708" s="222">
        <v>0</v>
      </c>
      <c r="T708" s="223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4" t="s">
        <v>906</v>
      </c>
      <c r="AT708" s="224" t="s">
        <v>131</v>
      </c>
      <c r="AU708" s="224" t="s">
        <v>88</v>
      </c>
      <c r="AY708" s="17" t="s">
        <v>129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7" t="s">
        <v>21</v>
      </c>
      <c r="BK708" s="225">
        <f>ROUND(I708*H708,2)</f>
        <v>0</v>
      </c>
      <c r="BL708" s="17" t="s">
        <v>906</v>
      </c>
      <c r="BM708" s="224" t="s">
        <v>962</v>
      </c>
    </row>
    <row r="709" s="13" customFormat="1">
      <c r="A709" s="13"/>
      <c r="B709" s="226"/>
      <c r="C709" s="227"/>
      <c r="D709" s="228" t="s">
        <v>137</v>
      </c>
      <c r="E709" s="229" t="s">
        <v>1</v>
      </c>
      <c r="F709" s="230" t="s">
        <v>963</v>
      </c>
      <c r="G709" s="227"/>
      <c r="H709" s="231">
        <v>7</v>
      </c>
      <c r="I709" s="232"/>
      <c r="J709" s="227"/>
      <c r="K709" s="227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137</v>
      </c>
      <c r="AU709" s="237" t="s">
        <v>88</v>
      </c>
      <c r="AV709" s="13" t="s">
        <v>88</v>
      </c>
      <c r="AW709" s="13" t="s">
        <v>38</v>
      </c>
      <c r="AX709" s="13" t="s">
        <v>82</v>
      </c>
      <c r="AY709" s="237" t="s">
        <v>129</v>
      </c>
    </row>
    <row r="710" s="14" customFormat="1">
      <c r="A710" s="14"/>
      <c r="B710" s="238"/>
      <c r="C710" s="239"/>
      <c r="D710" s="228" t="s">
        <v>137</v>
      </c>
      <c r="E710" s="240" t="s">
        <v>1</v>
      </c>
      <c r="F710" s="241" t="s">
        <v>139</v>
      </c>
      <c r="G710" s="239"/>
      <c r="H710" s="242">
        <v>7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8" t="s">
        <v>137</v>
      </c>
      <c r="AU710" s="248" t="s">
        <v>88</v>
      </c>
      <c r="AV710" s="14" t="s">
        <v>135</v>
      </c>
      <c r="AW710" s="14" t="s">
        <v>38</v>
      </c>
      <c r="AX710" s="14" t="s">
        <v>21</v>
      </c>
      <c r="AY710" s="248" t="s">
        <v>129</v>
      </c>
    </row>
    <row r="711" s="2" customFormat="1" ht="24.15" customHeight="1">
      <c r="A711" s="38"/>
      <c r="B711" s="39"/>
      <c r="C711" s="259" t="s">
        <v>964</v>
      </c>
      <c r="D711" s="259" t="s">
        <v>366</v>
      </c>
      <c r="E711" s="260" t="s">
        <v>965</v>
      </c>
      <c r="F711" s="261" t="s">
        <v>966</v>
      </c>
      <c r="G711" s="262" t="s">
        <v>334</v>
      </c>
      <c r="H711" s="263">
        <v>0.19700000000000001</v>
      </c>
      <c r="I711" s="264"/>
      <c r="J711" s="265">
        <f>ROUND(I711*H711,2)</f>
        <v>0</v>
      </c>
      <c r="K711" s="266"/>
      <c r="L711" s="267"/>
      <c r="M711" s="268" t="s">
        <v>1</v>
      </c>
      <c r="N711" s="269" t="s">
        <v>47</v>
      </c>
      <c r="O711" s="91"/>
      <c r="P711" s="222">
        <f>O711*H711</f>
        <v>0</v>
      </c>
      <c r="Q711" s="222">
        <v>1</v>
      </c>
      <c r="R711" s="222">
        <f>Q711*H711</f>
        <v>0.19700000000000001</v>
      </c>
      <c r="S711" s="222">
        <v>0</v>
      </c>
      <c r="T711" s="223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4" t="s">
        <v>945</v>
      </c>
      <c r="AT711" s="224" t="s">
        <v>366</v>
      </c>
      <c r="AU711" s="224" t="s">
        <v>88</v>
      </c>
      <c r="AY711" s="17" t="s">
        <v>129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7" t="s">
        <v>21</v>
      </c>
      <c r="BK711" s="225">
        <f>ROUND(I711*H711,2)</f>
        <v>0</v>
      </c>
      <c r="BL711" s="17" t="s">
        <v>906</v>
      </c>
      <c r="BM711" s="224" t="s">
        <v>967</v>
      </c>
    </row>
    <row r="712" s="13" customFormat="1">
      <c r="A712" s="13"/>
      <c r="B712" s="226"/>
      <c r="C712" s="227"/>
      <c r="D712" s="228" t="s">
        <v>137</v>
      </c>
      <c r="E712" s="229" t="s">
        <v>1</v>
      </c>
      <c r="F712" s="230" t="s">
        <v>968</v>
      </c>
      <c r="G712" s="227"/>
      <c r="H712" s="231">
        <v>0.19700000000000001</v>
      </c>
      <c r="I712" s="232"/>
      <c r="J712" s="227"/>
      <c r="K712" s="227"/>
      <c r="L712" s="233"/>
      <c r="M712" s="234"/>
      <c r="N712" s="235"/>
      <c r="O712" s="235"/>
      <c r="P712" s="235"/>
      <c r="Q712" s="235"/>
      <c r="R712" s="235"/>
      <c r="S712" s="235"/>
      <c r="T712" s="23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7" t="s">
        <v>137</v>
      </c>
      <c r="AU712" s="237" t="s">
        <v>88</v>
      </c>
      <c r="AV712" s="13" t="s">
        <v>88</v>
      </c>
      <c r="AW712" s="13" t="s">
        <v>38</v>
      </c>
      <c r="AX712" s="13" t="s">
        <v>21</v>
      </c>
      <c r="AY712" s="237" t="s">
        <v>129</v>
      </c>
    </row>
    <row r="713" s="2" customFormat="1" ht="24.15" customHeight="1">
      <c r="A713" s="38"/>
      <c r="B713" s="39"/>
      <c r="C713" s="212" t="s">
        <v>969</v>
      </c>
      <c r="D713" s="212" t="s">
        <v>131</v>
      </c>
      <c r="E713" s="213" t="s">
        <v>970</v>
      </c>
      <c r="F713" s="214" t="s">
        <v>971</v>
      </c>
      <c r="G713" s="215" t="s">
        <v>264</v>
      </c>
      <c r="H713" s="216">
        <v>2</v>
      </c>
      <c r="I713" s="217"/>
      <c r="J713" s="218">
        <f>ROUND(I713*H713,2)</f>
        <v>0</v>
      </c>
      <c r="K713" s="219"/>
      <c r="L713" s="44"/>
      <c r="M713" s="220" t="s">
        <v>1</v>
      </c>
      <c r="N713" s="221" t="s">
        <v>47</v>
      </c>
      <c r="O713" s="91"/>
      <c r="P713" s="222">
        <f>O713*H713</f>
        <v>0</v>
      </c>
      <c r="Q713" s="222">
        <v>0</v>
      </c>
      <c r="R713" s="222">
        <f>Q713*H713</f>
        <v>0</v>
      </c>
      <c r="S713" s="222">
        <v>0</v>
      </c>
      <c r="T713" s="223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4" t="s">
        <v>906</v>
      </c>
      <c r="AT713" s="224" t="s">
        <v>131</v>
      </c>
      <c r="AU713" s="224" t="s">
        <v>88</v>
      </c>
      <c r="AY713" s="17" t="s">
        <v>129</v>
      </c>
      <c r="BE713" s="225">
        <f>IF(N713="základní",J713,0)</f>
        <v>0</v>
      </c>
      <c r="BF713" s="225">
        <f>IF(N713="snížená",J713,0)</f>
        <v>0</v>
      </c>
      <c r="BG713" s="225">
        <f>IF(N713="zákl. přenesená",J713,0)</f>
        <v>0</v>
      </c>
      <c r="BH713" s="225">
        <f>IF(N713="sníž. přenesená",J713,0)</f>
        <v>0</v>
      </c>
      <c r="BI713" s="225">
        <f>IF(N713="nulová",J713,0)</f>
        <v>0</v>
      </c>
      <c r="BJ713" s="17" t="s">
        <v>21</v>
      </c>
      <c r="BK713" s="225">
        <f>ROUND(I713*H713,2)</f>
        <v>0</v>
      </c>
      <c r="BL713" s="17" t="s">
        <v>906</v>
      </c>
      <c r="BM713" s="224" t="s">
        <v>972</v>
      </c>
    </row>
    <row r="714" s="13" customFormat="1">
      <c r="A714" s="13"/>
      <c r="B714" s="226"/>
      <c r="C714" s="227"/>
      <c r="D714" s="228" t="s">
        <v>137</v>
      </c>
      <c r="E714" s="229" t="s">
        <v>1</v>
      </c>
      <c r="F714" s="230" t="s">
        <v>88</v>
      </c>
      <c r="G714" s="227"/>
      <c r="H714" s="231">
        <v>2</v>
      </c>
      <c r="I714" s="232"/>
      <c r="J714" s="227"/>
      <c r="K714" s="227"/>
      <c r="L714" s="233"/>
      <c r="M714" s="234"/>
      <c r="N714" s="235"/>
      <c r="O714" s="235"/>
      <c r="P714" s="235"/>
      <c r="Q714" s="235"/>
      <c r="R714" s="235"/>
      <c r="S714" s="235"/>
      <c r="T714" s="23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7" t="s">
        <v>137</v>
      </c>
      <c r="AU714" s="237" t="s">
        <v>88</v>
      </c>
      <c r="AV714" s="13" t="s">
        <v>88</v>
      </c>
      <c r="AW714" s="13" t="s">
        <v>38</v>
      </c>
      <c r="AX714" s="13" t="s">
        <v>82</v>
      </c>
      <c r="AY714" s="237" t="s">
        <v>129</v>
      </c>
    </row>
    <row r="715" s="14" customFormat="1">
      <c r="A715" s="14"/>
      <c r="B715" s="238"/>
      <c r="C715" s="239"/>
      <c r="D715" s="228" t="s">
        <v>137</v>
      </c>
      <c r="E715" s="240" t="s">
        <v>1</v>
      </c>
      <c r="F715" s="241" t="s">
        <v>139</v>
      </c>
      <c r="G715" s="239"/>
      <c r="H715" s="242">
        <v>2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8" t="s">
        <v>137</v>
      </c>
      <c r="AU715" s="248" t="s">
        <v>88</v>
      </c>
      <c r="AV715" s="14" t="s">
        <v>135</v>
      </c>
      <c r="AW715" s="14" t="s">
        <v>38</v>
      </c>
      <c r="AX715" s="14" t="s">
        <v>21</v>
      </c>
      <c r="AY715" s="248" t="s">
        <v>129</v>
      </c>
    </row>
    <row r="716" s="2" customFormat="1" ht="33" customHeight="1">
      <c r="A716" s="38"/>
      <c r="B716" s="39"/>
      <c r="C716" s="259" t="s">
        <v>973</v>
      </c>
      <c r="D716" s="259" t="s">
        <v>366</v>
      </c>
      <c r="E716" s="260" t="s">
        <v>974</v>
      </c>
      <c r="F716" s="261" t="s">
        <v>975</v>
      </c>
      <c r="G716" s="262" t="s">
        <v>264</v>
      </c>
      <c r="H716" s="263">
        <v>2</v>
      </c>
      <c r="I716" s="264"/>
      <c r="J716" s="265">
        <f>ROUND(I716*H716,2)</f>
        <v>0</v>
      </c>
      <c r="K716" s="266"/>
      <c r="L716" s="267"/>
      <c r="M716" s="268" t="s">
        <v>1</v>
      </c>
      <c r="N716" s="269" t="s">
        <v>47</v>
      </c>
      <c r="O716" s="91"/>
      <c r="P716" s="222">
        <f>O716*H716</f>
        <v>0</v>
      </c>
      <c r="Q716" s="222">
        <v>0.052999999999999998</v>
      </c>
      <c r="R716" s="222">
        <f>Q716*H716</f>
        <v>0.106</v>
      </c>
      <c r="S716" s="222">
        <v>0</v>
      </c>
      <c r="T716" s="223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4" t="s">
        <v>945</v>
      </c>
      <c r="AT716" s="224" t="s">
        <v>366</v>
      </c>
      <c r="AU716" s="224" t="s">
        <v>88</v>
      </c>
      <c r="AY716" s="17" t="s">
        <v>129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7" t="s">
        <v>21</v>
      </c>
      <c r="BK716" s="225">
        <f>ROUND(I716*H716,2)</f>
        <v>0</v>
      </c>
      <c r="BL716" s="17" t="s">
        <v>906</v>
      </c>
      <c r="BM716" s="224" t="s">
        <v>976</v>
      </c>
    </row>
    <row r="717" s="12" customFormat="1" ht="22.8" customHeight="1">
      <c r="A717" s="12"/>
      <c r="B717" s="196"/>
      <c r="C717" s="197"/>
      <c r="D717" s="198" t="s">
        <v>81</v>
      </c>
      <c r="E717" s="210" t="s">
        <v>977</v>
      </c>
      <c r="F717" s="210" t="s">
        <v>978</v>
      </c>
      <c r="G717" s="197"/>
      <c r="H717" s="197"/>
      <c r="I717" s="200"/>
      <c r="J717" s="211">
        <f>BK717</f>
        <v>0</v>
      </c>
      <c r="K717" s="197"/>
      <c r="L717" s="202"/>
      <c r="M717" s="203"/>
      <c r="N717" s="204"/>
      <c r="O717" s="204"/>
      <c r="P717" s="205">
        <f>SUM(P718:P729)</f>
        <v>0</v>
      </c>
      <c r="Q717" s="204"/>
      <c r="R717" s="205">
        <f>SUM(R718:R729)</f>
        <v>0.060248700000000002</v>
      </c>
      <c r="S717" s="204"/>
      <c r="T717" s="206">
        <f>SUM(T718:T729)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07" t="s">
        <v>88</v>
      </c>
      <c r="AT717" s="208" t="s">
        <v>81</v>
      </c>
      <c r="AU717" s="208" t="s">
        <v>21</v>
      </c>
      <c r="AY717" s="207" t="s">
        <v>129</v>
      </c>
      <c r="BK717" s="209">
        <f>SUM(BK718:BK729)</f>
        <v>0</v>
      </c>
    </row>
    <row r="718" s="2" customFormat="1" ht="16.5" customHeight="1">
      <c r="A718" s="38"/>
      <c r="B718" s="39"/>
      <c r="C718" s="212" t="s">
        <v>979</v>
      </c>
      <c r="D718" s="212" t="s">
        <v>131</v>
      </c>
      <c r="E718" s="213" t="s">
        <v>980</v>
      </c>
      <c r="F718" s="214" t="s">
        <v>981</v>
      </c>
      <c r="G718" s="215" t="s">
        <v>134</v>
      </c>
      <c r="H718" s="216">
        <v>42.740000000000002</v>
      </c>
      <c r="I718" s="217"/>
      <c r="J718" s="218">
        <f>ROUND(I718*H718,2)</f>
        <v>0</v>
      </c>
      <c r="K718" s="219"/>
      <c r="L718" s="44"/>
      <c r="M718" s="220" t="s">
        <v>1</v>
      </c>
      <c r="N718" s="221" t="s">
        <v>47</v>
      </c>
      <c r="O718" s="91"/>
      <c r="P718" s="222">
        <f>O718*H718</f>
        <v>0</v>
      </c>
      <c r="Q718" s="222">
        <v>0.00018000000000000001</v>
      </c>
      <c r="R718" s="222">
        <f>Q718*H718</f>
        <v>0.0076932000000000007</v>
      </c>
      <c r="S718" s="222">
        <v>0</v>
      </c>
      <c r="T718" s="223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4" t="s">
        <v>906</v>
      </c>
      <c r="AT718" s="224" t="s">
        <v>131</v>
      </c>
      <c r="AU718" s="224" t="s">
        <v>88</v>
      </c>
      <c r="AY718" s="17" t="s">
        <v>129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7" t="s">
        <v>21</v>
      </c>
      <c r="BK718" s="225">
        <f>ROUND(I718*H718,2)</f>
        <v>0</v>
      </c>
      <c r="BL718" s="17" t="s">
        <v>906</v>
      </c>
      <c r="BM718" s="224" t="s">
        <v>982</v>
      </c>
    </row>
    <row r="719" s="13" customFormat="1">
      <c r="A719" s="13"/>
      <c r="B719" s="226"/>
      <c r="C719" s="227"/>
      <c r="D719" s="228" t="s">
        <v>137</v>
      </c>
      <c r="E719" s="229" t="s">
        <v>1</v>
      </c>
      <c r="F719" s="230" t="s">
        <v>983</v>
      </c>
      <c r="G719" s="227"/>
      <c r="H719" s="231">
        <v>42.740000000000002</v>
      </c>
      <c r="I719" s="232"/>
      <c r="J719" s="227"/>
      <c r="K719" s="227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137</v>
      </c>
      <c r="AU719" s="237" t="s">
        <v>88</v>
      </c>
      <c r="AV719" s="13" t="s">
        <v>88</v>
      </c>
      <c r="AW719" s="13" t="s">
        <v>38</v>
      </c>
      <c r="AX719" s="13" t="s">
        <v>82</v>
      </c>
      <c r="AY719" s="237" t="s">
        <v>129</v>
      </c>
    </row>
    <row r="720" s="14" customFormat="1">
      <c r="A720" s="14"/>
      <c r="B720" s="238"/>
      <c r="C720" s="239"/>
      <c r="D720" s="228" t="s">
        <v>137</v>
      </c>
      <c r="E720" s="240" t="s">
        <v>1</v>
      </c>
      <c r="F720" s="241" t="s">
        <v>139</v>
      </c>
      <c r="G720" s="239"/>
      <c r="H720" s="242">
        <v>42.740000000000002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8" t="s">
        <v>137</v>
      </c>
      <c r="AU720" s="248" t="s">
        <v>88</v>
      </c>
      <c r="AV720" s="14" t="s">
        <v>135</v>
      </c>
      <c r="AW720" s="14" t="s">
        <v>38</v>
      </c>
      <c r="AX720" s="14" t="s">
        <v>21</v>
      </c>
      <c r="AY720" s="248" t="s">
        <v>129</v>
      </c>
    </row>
    <row r="721" s="2" customFormat="1" ht="24.15" customHeight="1">
      <c r="A721" s="38"/>
      <c r="B721" s="39"/>
      <c r="C721" s="212" t="s">
        <v>984</v>
      </c>
      <c r="D721" s="212" t="s">
        <v>131</v>
      </c>
      <c r="E721" s="213" t="s">
        <v>985</v>
      </c>
      <c r="F721" s="214" t="s">
        <v>986</v>
      </c>
      <c r="G721" s="215" t="s">
        <v>134</v>
      </c>
      <c r="H721" s="216">
        <v>42.740000000000002</v>
      </c>
      <c r="I721" s="217"/>
      <c r="J721" s="218">
        <f>ROUND(I721*H721,2)</f>
        <v>0</v>
      </c>
      <c r="K721" s="219"/>
      <c r="L721" s="44"/>
      <c r="M721" s="220" t="s">
        <v>1</v>
      </c>
      <c r="N721" s="221" t="s">
        <v>47</v>
      </c>
      <c r="O721" s="91"/>
      <c r="P721" s="222">
        <f>O721*H721</f>
        <v>0</v>
      </c>
      <c r="Q721" s="222">
        <v>0.0010100000000000001</v>
      </c>
      <c r="R721" s="222">
        <f>Q721*H721</f>
        <v>0.043167400000000002</v>
      </c>
      <c r="S721" s="222">
        <v>0</v>
      </c>
      <c r="T721" s="223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4" t="s">
        <v>906</v>
      </c>
      <c r="AT721" s="224" t="s">
        <v>131</v>
      </c>
      <c r="AU721" s="224" t="s">
        <v>88</v>
      </c>
      <c r="AY721" s="17" t="s">
        <v>129</v>
      </c>
      <c r="BE721" s="225">
        <f>IF(N721="základní",J721,0)</f>
        <v>0</v>
      </c>
      <c r="BF721" s="225">
        <f>IF(N721="snížená",J721,0)</f>
        <v>0</v>
      </c>
      <c r="BG721" s="225">
        <f>IF(N721="zákl. přenesená",J721,0)</f>
        <v>0</v>
      </c>
      <c r="BH721" s="225">
        <f>IF(N721="sníž. přenesená",J721,0)</f>
        <v>0</v>
      </c>
      <c r="BI721" s="225">
        <f>IF(N721="nulová",J721,0)</f>
        <v>0</v>
      </c>
      <c r="BJ721" s="17" t="s">
        <v>21</v>
      </c>
      <c r="BK721" s="225">
        <f>ROUND(I721*H721,2)</f>
        <v>0</v>
      </c>
      <c r="BL721" s="17" t="s">
        <v>906</v>
      </c>
      <c r="BM721" s="224" t="s">
        <v>987</v>
      </c>
    </row>
    <row r="722" s="13" customFormat="1">
      <c r="A722" s="13"/>
      <c r="B722" s="226"/>
      <c r="C722" s="227"/>
      <c r="D722" s="228" t="s">
        <v>137</v>
      </c>
      <c r="E722" s="229" t="s">
        <v>1</v>
      </c>
      <c r="F722" s="230" t="s">
        <v>983</v>
      </c>
      <c r="G722" s="227"/>
      <c r="H722" s="231">
        <v>42.740000000000002</v>
      </c>
      <c r="I722" s="232"/>
      <c r="J722" s="227"/>
      <c r="K722" s="227"/>
      <c r="L722" s="233"/>
      <c r="M722" s="234"/>
      <c r="N722" s="235"/>
      <c r="O722" s="235"/>
      <c r="P722" s="235"/>
      <c r="Q722" s="235"/>
      <c r="R722" s="235"/>
      <c r="S722" s="235"/>
      <c r="T722" s="23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7" t="s">
        <v>137</v>
      </c>
      <c r="AU722" s="237" t="s">
        <v>88</v>
      </c>
      <c r="AV722" s="13" t="s">
        <v>88</v>
      </c>
      <c r="AW722" s="13" t="s">
        <v>38</v>
      </c>
      <c r="AX722" s="13" t="s">
        <v>82</v>
      </c>
      <c r="AY722" s="237" t="s">
        <v>129</v>
      </c>
    </row>
    <row r="723" s="14" customFormat="1">
      <c r="A723" s="14"/>
      <c r="B723" s="238"/>
      <c r="C723" s="239"/>
      <c r="D723" s="228" t="s">
        <v>137</v>
      </c>
      <c r="E723" s="240" t="s">
        <v>1</v>
      </c>
      <c r="F723" s="241" t="s">
        <v>139</v>
      </c>
      <c r="G723" s="239"/>
      <c r="H723" s="242">
        <v>42.740000000000002</v>
      </c>
      <c r="I723" s="243"/>
      <c r="J723" s="239"/>
      <c r="K723" s="239"/>
      <c r="L723" s="244"/>
      <c r="M723" s="245"/>
      <c r="N723" s="246"/>
      <c r="O723" s="246"/>
      <c r="P723" s="246"/>
      <c r="Q723" s="246"/>
      <c r="R723" s="246"/>
      <c r="S723" s="246"/>
      <c r="T723" s="24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8" t="s">
        <v>137</v>
      </c>
      <c r="AU723" s="248" t="s">
        <v>88</v>
      </c>
      <c r="AV723" s="14" t="s">
        <v>135</v>
      </c>
      <c r="AW723" s="14" t="s">
        <v>38</v>
      </c>
      <c r="AX723" s="14" t="s">
        <v>21</v>
      </c>
      <c r="AY723" s="248" t="s">
        <v>129</v>
      </c>
    </row>
    <row r="724" s="2" customFormat="1" ht="24.15" customHeight="1">
      <c r="A724" s="38"/>
      <c r="B724" s="39"/>
      <c r="C724" s="212" t="s">
        <v>988</v>
      </c>
      <c r="D724" s="212" t="s">
        <v>131</v>
      </c>
      <c r="E724" s="213" t="s">
        <v>989</v>
      </c>
      <c r="F724" s="214" t="s">
        <v>990</v>
      </c>
      <c r="G724" s="215" t="s">
        <v>134</v>
      </c>
      <c r="H724" s="216">
        <v>42.740000000000002</v>
      </c>
      <c r="I724" s="217"/>
      <c r="J724" s="218">
        <f>ROUND(I724*H724,2)</f>
        <v>0</v>
      </c>
      <c r="K724" s="219"/>
      <c r="L724" s="44"/>
      <c r="M724" s="220" t="s">
        <v>1</v>
      </c>
      <c r="N724" s="221" t="s">
        <v>47</v>
      </c>
      <c r="O724" s="91"/>
      <c r="P724" s="222">
        <f>O724*H724</f>
        <v>0</v>
      </c>
      <c r="Q724" s="222">
        <v>6.0000000000000002E-05</v>
      </c>
      <c r="R724" s="222">
        <f>Q724*H724</f>
        <v>0.0025644000000000001</v>
      </c>
      <c r="S724" s="222">
        <v>0</v>
      </c>
      <c r="T724" s="223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4" t="s">
        <v>906</v>
      </c>
      <c r="AT724" s="224" t="s">
        <v>131</v>
      </c>
      <c r="AU724" s="224" t="s">
        <v>88</v>
      </c>
      <c r="AY724" s="17" t="s">
        <v>129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7" t="s">
        <v>21</v>
      </c>
      <c r="BK724" s="225">
        <f>ROUND(I724*H724,2)</f>
        <v>0</v>
      </c>
      <c r="BL724" s="17" t="s">
        <v>906</v>
      </c>
      <c r="BM724" s="224" t="s">
        <v>991</v>
      </c>
    </row>
    <row r="725" s="13" customFormat="1">
      <c r="A725" s="13"/>
      <c r="B725" s="226"/>
      <c r="C725" s="227"/>
      <c r="D725" s="228" t="s">
        <v>137</v>
      </c>
      <c r="E725" s="229" t="s">
        <v>1</v>
      </c>
      <c r="F725" s="230" t="s">
        <v>983</v>
      </c>
      <c r="G725" s="227"/>
      <c r="H725" s="231">
        <v>42.740000000000002</v>
      </c>
      <c r="I725" s="232"/>
      <c r="J725" s="227"/>
      <c r="K725" s="227"/>
      <c r="L725" s="233"/>
      <c r="M725" s="234"/>
      <c r="N725" s="235"/>
      <c r="O725" s="235"/>
      <c r="P725" s="235"/>
      <c r="Q725" s="235"/>
      <c r="R725" s="235"/>
      <c r="S725" s="235"/>
      <c r="T725" s="23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7" t="s">
        <v>137</v>
      </c>
      <c r="AU725" s="237" t="s">
        <v>88</v>
      </c>
      <c r="AV725" s="13" t="s">
        <v>88</v>
      </c>
      <c r="AW725" s="13" t="s">
        <v>38</v>
      </c>
      <c r="AX725" s="13" t="s">
        <v>82</v>
      </c>
      <c r="AY725" s="237" t="s">
        <v>129</v>
      </c>
    </row>
    <row r="726" s="14" customFormat="1">
      <c r="A726" s="14"/>
      <c r="B726" s="238"/>
      <c r="C726" s="239"/>
      <c r="D726" s="228" t="s">
        <v>137</v>
      </c>
      <c r="E726" s="240" t="s">
        <v>1</v>
      </c>
      <c r="F726" s="241" t="s">
        <v>139</v>
      </c>
      <c r="G726" s="239"/>
      <c r="H726" s="242">
        <v>42.740000000000002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8" t="s">
        <v>137</v>
      </c>
      <c r="AU726" s="248" t="s">
        <v>88</v>
      </c>
      <c r="AV726" s="14" t="s">
        <v>135</v>
      </c>
      <c r="AW726" s="14" t="s">
        <v>38</v>
      </c>
      <c r="AX726" s="14" t="s">
        <v>21</v>
      </c>
      <c r="AY726" s="248" t="s">
        <v>129</v>
      </c>
    </row>
    <row r="727" s="2" customFormat="1" ht="37.8" customHeight="1">
      <c r="A727" s="38"/>
      <c r="B727" s="39"/>
      <c r="C727" s="212" t="s">
        <v>992</v>
      </c>
      <c r="D727" s="212" t="s">
        <v>131</v>
      </c>
      <c r="E727" s="213" t="s">
        <v>993</v>
      </c>
      <c r="F727" s="214" t="s">
        <v>994</v>
      </c>
      <c r="G727" s="215" t="s">
        <v>134</v>
      </c>
      <c r="H727" s="216">
        <v>23.530000000000001</v>
      </c>
      <c r="I727" s="217"/>
      <c r="J727" s="218">
        <f>ROUND(I727*H727,2)</f>
        <v>0</v>
      </c>
      <c r="K727" s="219"/>
      <c r="L727" s="44"/>
      <c r="M727" s="220" t="s">
        <v>1</v>
      </c>
      <c r="N727" s="221" t="s">
        <v>47</v>
      </c>
      <c r="O727" s="91"/>
      <c r="P727" s="222">
        <f>O727*H727</f>
        <v>0</v>
      </c>
      <c r="Q727" s="222">
        <v>0.00029</v>
      </c>
      <c r="R727" s="222">
        <f>Q727*H727</f>
        <v>0.0068237000000000003</v>
      </c>
      <c r="S727" s="222">
        <v>0</v>
      </c>
      <c r="T727" s="223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4" t="s">
        <v>906</v>
      </c>
      <c r="AT727" s="224" t="s">
        <v>131</v>
      </c>
      <c r="AU727" s="224" t="s">
        <v>88</v>
      </c>
      <c r="AY727" s="17" t="s">
        <v>129</v>
      </c>
      <c r="BE727" s="225">
        <f>IF(N727="základní",J727,0)</f>
        <v>0</v>
      </c>
      <c r="BF727" s="225">
        <f>IF(N727="snížená",J727,0)</f>
        <v>0</v>
      </c>
      <c r="BG727" s="225">
        <f>IF(N727="zákl. přenesená",J727,0)</f>
        <v>0</v>
      </c>
      <c r="BH727" s="225">
        <f>IF(N727="sníž. přenesená",J727,0)</f>
        <v>0</v>
      </c>
      <c r="BI727" s="225">
        <f>IF(N727="nulová",J727,0)</f>
        <v>0</v>
      </c>
      <c r="BJ727" s="17" t="s">
        <v>21</v>
      </c>
      <c r="BK727" s="225">
        <f>ROUND(I727*H727,2)</f>
        <v>0</v>
      </c>
      <c r="BL727" s="17" t="s">
        <v>906</v>
      </c>
      <c r="BM727" s="224" t="s">
        <v>995</v>
      </c>
    </row>
    <row r="728" s="13" customFormat="1">
      <c r="A728" s="13"/>
      <c r="B728" s="226"/>
      <c r="C728" s="227"/>
      <c r="D728" s="228" t="s">
        <v>137</v>
      </c>
      <c r="E728" s="229" t="s">
        <v>1</v>
      </c>
      <c r="F728" s="230" t="s">
        <v>741</v>
      </c>
      <c r="G728" s="227"/>
      <c r="H728" s="231">
        <v>23.530000000000001</v>
      </c>
      <c r="I728" s="232"/>
      <c r="J728" s="227"/>
      <c r="K728" s="227"/>
      <c r="L728" s="233"/>
      <c r="M728" s="234"/>
      <c r="N728" s="235"/>
      <c r="O728" s="235"/>
      <c r="P728" s="235"/>
      <c r="Q728" s="235"/>
      <c r="R728" s="235"/>
      <c r="S728" s="235"/>
      <c r="T728" s="23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7" t="s">
        <v>137</v>
      </c>
      <c r="AU728" s="237" t="s">
        <v>88</v>
      </c>
      <c r="AV728" s="13" t="s">
        <v>88</v>
      </c>
      <c r="AW728" s="13" t="s">
        <v>38</v>
      </c>
      <c r="AX728" s="13" t="s">
        <v>82</v>
      </c>
      <c r="AY728" s="237" t="s">
        <v>129</v>
      </c>
    </row>
    <row r="729" s="14" customFormat="1">
      <c r="A729" s="14"/>
      <c r="B729" s="238"/>
      <c r="C729" s="239"/>
      <c r="D729" s="228" t="s">
        <v>137</v>
      </c>
      <c r="E729" s="240" t="s">
        <v>1</v>
      </c>
      <c r="F729" s="241" t="s">
        <v>139</v>
      </c>
      <c r="G729" s="239"/>
      <c r="H729" s="242">
        <v>23.530000000000001</v>
      </c>
      <c r="I729" s="243"/>
      <c r="J729" s="239"/>
      <c r="K729" s="239"/>
      <c r="L729" s="244"/>
      <c r="M729" s="245"/>
      <c r="N729" s="246"/>
      <c r="O729" s="246"/>
      <c r="P729" s="246"/>
      <c r="Q729" s="246"/>
      <c r="R729" s="246"/>
      <c r="S729" s="246"/>
      <c r="T729" s="24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8" t="s">
        <v>137</v>
      </c>
      <c r="AU729" s="248" t="s">
        <v>88</v>
      </c>
      <c r="AV729" s="14" t="s">
        <v>135</v>
      </c>
      <c r="AW729" s="14" t="s">
        <v>38</v>
      </c>
      <c r="AX729" s="14" t="s">
        <v>21</v>
      </c>
      <c r="AY729" s="248" t="s">
        <v>129</v>
      </c>
    </row>
    <row r="730" s="12" customFormat="1" ht="25.92" customHeight="1">
      <c r="A730" s="12"/>
      <c r="B730" s="196"/>
      <c r="C730" s="197"/>
      <c r="D730" s="198" t="s">
        <v>81</v>
      </c>
      <c r="E730" s="199" t="s">
        <v>996</v>
      </c>
      <c r="F730" s="199" t="s">
        <v>997</v>
      </c>
      <c r="G730" s="197"/>
      <c r="H730" s="197"/>
      <c r="I730" s="200"/>
      <c r="J730" s="201">
        <f>BK730</f>
        <v>0</v>
      </c>
      <c r="K730" s="197"/>
      <c r="L730" s="202"/>
      <c r="M730" s="203"/>
      <c r="N730" s="204"/>
      <c r="O730" s="204"/>
      <c r="P730" s="205">
        <f>P731</f>
        <v>0</v>
      </c>
      <c r="Q730" s="204"/>
      <c r="R730" s="205">
        <f>R731</f>
        <v>0</v>
      </c>
      <c r="S730" s="204"/>
      <c r="T730" s="206">
        <f>T731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07" t="s">
        <v>657</v>
      </c>
      <c r="AT730" s="208" t="s">
        <v>81</v>
      </c>
      <c r="AU730" s="208" t="s">
        <v>82</v>
      </c>
      <c r="AY730" s="207" t="s">
        <v>129</v>
      </c>
      <c r="BK730" s="209">
        <f>BK731</f>
        <v>0</v>
      </c>
    </row>
    <row r="731" s="12" customFormat="1" ht="22.8" customHeight="1">
      <c r="A731" s="12"/>
      <c r="B731" s="196"/>
      <c r="C731" s="197"/>
      <c r="D731" s="198" t="s">
        <v>81</v>
      </c>
      <c r="E731" s="210" t="s">
        <v>998</v>
      </c>
      <c r="F731" s="210" t="s">
        <v>999</v>
      </c>
      <c r="G731" s="197"/>
      <c r="H731" s="197"/>
      <c r="I731" s="200"/>
      <c r="J731" s="211">
        <f>BK731</f>
        <v>0</v>
      </c>
      <c r="K731" s="197"/>
      <c r="L731" s="202"/>
      <c r="M731" s="203"/>
      <c r="N731" s="204"/>
      <c r="O731" s="204"/>
      <c r="P731" s="205">
        <f>SUM(P732:P740)</f>
        <v>0</v>
      </c>
      <c r="Q731" s="204"/>
      <c r="R731" s="205">
        <f>SUM(R732:R740)</f>
        <v>0</v>
      </c>
      <c r="S731" s="204"/>
      <c r="T731" s="206">
        <f>SUM(T732:T740)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07" t="s">
        <v>657</v>
      </c>
      <c r="AT731" s="208" t="s">
        <v>81</v>
      </c>
      <c r="AU731" s="208" t="s">
        <v>21</v>
      </c>
      <c r="AY731" s="207" t="s">
        <v>129</v>
      </c>
      <c r="BK731" s="209">
        <f>SUM(BK732:BK740)</f>
        <v>0</v>
      </c>
    </row>
    <row r="732" s="2" customFormat="1" ht="62.7" customHeight="1">
      <c r="A732" s="38"/>
      <c r="B732" s="39"/>
      <c r="C732" s="212" t="s">
        <v>1000</v>
      </c>
      <c r="D732" s="212" t="s">
        <v>131</v>
      </c>
      <c r="E732" s="213" t="s">
        <v>1001</v>
      </c>
      <c r="F732" s="214" t="s">
        <v>1002</v>
      </c>
      <c r="G732" s="215" t="s">
        <v>433</v>
      </c>
      <c r="H732" s="216">
        <v>1</v>
      </c>
      <c r="I732" s="217"/>
      <c r="J732" s="218">
        <f>ROUND(I732*H732,2)</f>
        <v>0</v>
      </c>
      <c r="K732" s="219"/>
      <c r="L732" s="44"/>
      <c r="M732" s="220" t="s">
        <v>1</v>
      </c>
      <c r="N732" s="221" t="s">
        <v>47</v>
      </c>
      <c r="O732" s="91"/>
      <c r="P732" s="222">
        <f>O732*H732</f>
        <v>0</v>
      </c>
      <c r="Q732" s="222">
        <v>0</v>
      </c>
      <c r="R732" s="222">
        <f>Q732*H732</f>
        <v>0</v>
      </c>
      <c r="S732" s="222">
        <v>0</v>
      </c>
      <c r="T732" s="223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4" t="s">
        <v>1003</v>
      </c>
      <c r="AT732" s="224" t="s">
        <v>131</v>
      </c>
      <c r="AU732" s="224" t="s">
        <v>88</v>
      </c>
      <c r="AY732" s="17" t="s">
        <v>129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7" t="s">
        <v>21</v>
      </c>
      <c r="BK732" s="225">
        <f>ROUND(I732*H732,2)</f>
        <v>0</v>
      </c>
      <c r="BL732" s="17" t="s">
        <v>1003</v>
      </c>
      <c r="BM732" s="224" t="s">
        <v>1004</v>
      </c>
    </row>
    <row r="733" s="2" customFormat="1" ht="55.5" customHeight="1">
      <c r="A733" s="38"/>
      <c r="B733" s="39"/>
      <c r="C733" s="212" t="s">
        <v>1005</v>
      </c>
      <c r="D733" s="212" t="s">
        <v>131</v>
      </c>
      <c r="E733" s="213" t="s">
        <v>1006</v>
      </c>
      <c r="F733" s="214" t="s">
        <v>1007</v>
      </c>
      <c r="G733" s="215" t="s">
        <v>433</v>
      </c>
      <c r="H733" s="216">
        <v>1</v>
      </c>
      <c r="I733" s="217"/>
      <c r="J733" s="218">
        <f>ROUND(I733*H733,2)</f>
        <v>0</v>
      </c>
      <c r="K733" s="219"/>
      <c r="L733" s="44"/>
      <c r="M733" s="220" t="s">
        <v>1</v>
      </c>
      <c r="N733" s="221" t="s">
        <v>47</v>
      </c>
      <c r="O733" s="91"/>
      <c r="P733" s="222">
        <f>O733*H733</f>
        <v>0</v>
      </c>
      <c r="Q733" s="222">
        <v>0</v>
      </c>
      <c r="R733" s="222">
        <f>Q733*H733</f>
        <v>0</v>
      </c>
      <c r="S733" s="222">
        <v>0</v>
      </c>
      <c r="T733" s="223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4" t="s">
        <v>1003</v>
      </c>
      <c r="AT733" s="224" t="s">
        <v>131</v>
      </c>
      <c r="AU733" s="224" t="s">
        <v>88</v>
      </c>
      <c r="AY733" s="17" t="s">
        <v>129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7" t="s">
        <v>21</v>
      </c>
      <c r="BK733" s="225">
        <f>ROUND(I733*H733,2)</f>
        <v>0</v>
      </c>
      <c r="BL733" s="17" t="s">
        <v>1003</v>
      </c>
      <c r="BM733" s="224" t="s">
        <v>1008</v>
      </c>
    </row>
    <row r="734" s="2" customFormat="1" ht="37.8" customHeight="1">
      <c r="A734" s="38"/>
      <c r="B734" s="39"/>
      <c r="C734" s="212" t="s">
        <v>1009</v>
      </c>
      <c r="D734" s="212" t="s">
        <v>131</v>
      </c>
      <c r="E734" s="213" t="s">
        <v>1010</v>
      </c>
      <c r="F734" s="214" t="s">
        <v>1011</v>
      </c>
      <c r="G734" s="215" t="s">
        <v>433</v>
      </c>
      <c r="H734" s="216">
        <v>1</v>
      </c>
      <c r="I734" s="217"/>
      <c r="J734" s="218">
        <f>ROUND(I734*H734,2)</f>
        <v>0</v>
      </c>
      <c r="K734" s="219"/>
      <c r="L734" s="44"/>
      <c r="M734" s="220" t="s">
        <v>1</v>
      </c>
      <c r="N734" s="221" t="s">
        <v>47</v>
      </c>
      <c r="O734" s="91"/>
      <c r="P734" s="222">
        <f>O734*H734</f>
        <v>0</v>
      </c>
      <c r="Q734" s="222">
        <v>0</v>
      </c>
      <c r="R734" s="222">
        <f>Q734*H734</f>
        <v>0</v>
      </c>
      <c r="S734" s="222">
        <v>0</v>
      </c>
      <c r="T734" s="223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4" t="s">
        <v>1003</v>
      </c>
      <c r="AT734" s="224" t="s">
        <v>131</v>
      </c>
      <c r="AU734" s="224" t="s">
        <v>88</v>
      </c>
      <c r="AY734" s="17" t="s">
        <v>129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7" t="s">
        <v>21</v>
      </c>
      <c r="BK734" s="225">
        <f>ROUND(I734*H734,2)</f>
        <v>0</v>
      </c>
      <c r="BL734" s="17" t="s">
        <v>1003</v>
      </c>
      <c r="BM734" s="224" t="s">
        <v>1012</v>
      </c>
    </row>
    <row r="735" s="2" customFormat="1" ht="55.5" customHeight="1">
      <c r="A735" s="38"/>
      <c r="B735" s="39"/>
      <c r="C735" s="212" t="s">
        <v>1013</v>
      </c>
      <c r="D735" s="212" t="s">
        <v>131</v>
      </c>
      <c r="E735" s="213" t="s">
        <v>1014</v>
      </c>
      <c r="F735" s="214" t="s">
        <v>1015</v>
      </c>
      <c r="G735" s="215" t="s">
        <v>433</v>
      </c>
      <c r="H735" s="216">
        <v>1</v>
      </c>
      <c r="I735" s="217"/>
      <c r="J735" s="218">
        <f>ROUND(I735*H735,2)</f>
        <v>0</v>
      </c>
      <c r="K735" s="219"/>
      <c r="L735" s="44"/>
      <c r="M735" s="220" t="s">
        <v>1</v>
      </c>
      <c r="N735" s="221" t="s">
        <v>47</v>
      </c>
      <c r="O735" s="91"/>
      <c r="P735" s="222">
        <f>O735*H735</f>
        <v>0</v>
      </c>
      <c r="Q735" s="222">
        <v>0</v>
      </c>
      <c r="R735" s="222">
        <f>Q735*H735</f>
        <v>0</v>
      </c>
      <c r="S735" s="222">
        <v>0</v>
      </c>
      <c r="T735" s="223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4" t="s">
        <v>1003</v>
      </c>
      <c r="AT735" s="224" t="s">
        <v>131</v>
      </c>
      <c r="AU735" s="224" t="s">
        <v>88</v>
      </c>
      <c r="AY735" s="17" t="s">
        <v>129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7" t="s">
        <v>21</v>
      </c>
      <c r="BK735" s="225">
        <f>ROUND(I735*H735,2)</f>
        <v>0</v>
      </c>
      <c r="BL735" s="17" t="s">
        <v>1003</v>
      </c>
      <c r="BM735" s="224" t="s">
        <v>1016</v>
      </c>
    </row>
    <row r="736" s="2" customFormat="1" ht="37.8" customHeight="1">
      <c r="A736" s="38"/>
      <c r="B736" s="39"/>
      <c r="C736" s="212" t="s">
        <v>1017</v>
      </c>
      <c r="D736" s="212" t="s">
        <v>131</v>
      </c>
      <c r="E736" s="213" t="s">
        <v>1018</v>
      </c>
      <c r="F736" s="214" t="s">
        <v>1019</v>
      </c>
      <c r="G736" s="215" t="s">
        <v>433</v>
      </c>
      <c r="H736" s="216">
        <v>1</v>
      </c>
      <c r="I736" s="217"/>
      <c r="J736" s="218">
        <f>ROUND(I736*H736,2)</f>
        <v>0</v>
      </c>
      <c r="K736" s="219"/>
      <c r="L736" s="44"/>
      <c r="M736" s="220" t="s">
        <v>1</v>
      </c>
      <c r="N736" s="221" t="s">
        <v>47</v>
      </c>
      <c r="O736" s="91"/>
      <c r="P736" s="222">
        <f>O736*H736</f>
        <v>0</v>
      </c>
      <c r="Q736" s="222">
        <v>0</v>
      </c>
      <c r="R736" s="222">
        <f>Q736*H736</f>
        <v>0</v>
      </c>
      <c r="S736" s="222">
        <v>0</v>
      </c>
      <c r="T736" s="223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4" t="s">
        <v>1003</v>
      </c>
      <c r="AT736" s="224" t="s">
        <v>131</v>
      </c>
      <c r="AU736" s="224" t="s">
        <v>88</v>
      </c>
      <c r="AY736" s="17" t="s">
        <v>129</v>
      </c>
      <c r="BE736" s="225">
        <f>IF(N736="základní",J736,0)</f>
        <v>0</v>
      </c>
      <c r="BF736" s="225">
        <f>IF(N736="snížená",J736,0)</f>
        <v>0</v>
      </c>
      <c r="BG736" s="225">
        <f>IF(N736="zákl. přenesená",J736,0)</f>
        <v>0</v>
      </c>
      <c r="BH736" s="225">
        <f>IF(N736="sníž. přenesená",J736,0)</f>
        <v>0</v>
      </c>
      <c r="BI736" s="225">
        <f>IF(N736="nulová",J736,0)</f>
        <v>0</v>
      </c>
      <c r="BJ736" s="17" t="s">
        <v>21</v>
      </c>
      <c r="BK736" s="225">
        <f>ROUND(I736*H736,2)</f>
        <v>0</v>
      </c>
      <c r="BL736" s="17" t="s">
        <v>1003</v>
      </c>
      <c r="BM736" s="224" t="s">
        <v>1020</v>
      </c>
    </row>
    <row r="737" s="2" customFormat="1" ht="37.8" customHeight="1">
      <c r="A737" s="38"/>
      <c r="B737" s="39"/>
      <c r="C737" s="212" t="s">
        <v>1021</v>
      </c>
      <c r="D737" s="212" t="s">
        <v>131</v>
      </c>
      <c r="E737" s="213" t="s">
        <v>1022</v>
      </c>
      <c r="F737" s="214" t="s">
        <v>1023</v>
      </c>
      <c r="G737" s="215" t="s">
        <v>433</v>
      </c>
      <c r="H737" s="216">
        <v>1</v>
      </c>
      <c r="I737" s="217"/>
      <c r="J737" s="218">
        <f>ROUND(I737*H737,2)</f>
        <v>0</v>
      </c>
      <c r="K737" s="219"/>
      <c r="L737" s="44"/>
      <c r="M737" s="220" t="s">
        <v>1</v>
      </c>
      <c r="N737" s="221" t="s">
        <v>47</v>
      </c>
      <c r="O737" s="91"/>
      <c r="P737" s="222">
        <f>O737*H737</f>
        <v>0</v>
      </c>
      <c r="Q737" s="222">
        <v>0</v>
      </c>
      <c r="R737" s="222">
        <f>Q737*H737</f>
        <v>0</v>
      </c>
      <c r="S737" s="222">
        <v>0</v>
      </c>
      <c r="T737" s="223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4" t="s">
        <v>1003</v>
      </c>
      <c r="AT737" s="224" t="s">
        <v>131</v>
      </c>
      <c r="AU737" s="224" t="s">
        <v>88</v>
      </c>
      <c r="AY737" s="17" t="s">
        <v>129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7" t="s">
        <v>21</v>
      </c>
      <c r="BK737" s="225">
        <f>ROUND(I737*H737,2)</f>
        <v>0</v>
      </c>
      <c r="BL737" s="17" t="s">
        <v>1003</v>
      </c>
      <c r="BM737" s="224" t="s">
        <v>1024</v>
      </c>
    </row>
    <row r="738" s="2" customFormat="1" ht="16.5" customHeight="1">
      <c r="A738" s="38"/>
      <c r="B738" s="39"/>
      <c r="C738" s="212" t="s">
        <v>1025</v>
      </c>
      <c r="D738" s="212" t="s">
        <v>131</v>
      </c>
      <c r="E738" s="213" t="s">
        <v>1026</v>
      </c>
      <c r="F738" s="214" t="s">
        <v>1027</v>
      </c>
      <c r="G738" s="215" t="s">
        <v>433</v>
      </c>
      <c r="H738" s="216">
        <v>1</v>
      </c>
      <c r="I738" s="217"/>
      <c r="J738" s="218">
        <f>ROUND(I738*H738,2)</f>
        <v>0</v>
      </c>
      <c r="K738" s="219"/>
      <c r="L738" s="44"/>
      <c r="M738" s="220" t="s">
        <v>1</v>
      </c>
      <c r="N738" s="221" t="s">
        <v>47</v>
      </c>
      <c r="O738" s="91"/>
      <c r="P738" s="222">
        <f>O738*H738</f>
        <v>0</v>
      </c>
      <c r="Q738" s="222">
        <v>0</v>
      </c>
      <c r="R738" s="222">
        <f>Q738*H738</f>
        <v>0</v>
      </c>
      <c r="S738" s="222">
        <v>0</v>
      </c>
      <c r="T738" s="223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4" t="s">
        <v>1003</v>
      </c>
      <c r="AT738" s="224" t="s">
        <v>131</v>
      </c>
      <c r="AU738" s="224" t="s">
        <v>88</v>
      </c>
      <c r="AY738" s="17" t="s">
        <v>129</v>
      </c>
      <c r="BE738" s="225">
        <f>IF(N738="základní",J738,0)</f>
        <v>0</v>
      </c>
      <c r="BF738" s="225">
        <f>IF(N738="snížená",J738,0)</f>
        <v>0</v>
      </c>
      <c r="BG738" s="225">
        <f>IF(N738="zákl. přenesená",J738,0)</f>
        <v>0</v>
      </c>
      <c r="BH738" s="225">
        <f>IF(N738="sníž. přenesená",J738,0)</f>
        <v>0</v>
      </c>
      <c r="BI738" s="225">
        <f>IF(N738="nulová",J738,0)</f>
        <v>0</v>
      </c>
      <c r="BJ738" s="17" t="s">
        <v>21</v>
      </c>
      <c r="BK738" s="225">
        <f>ROUND(I738*H738,2)</f>
        <v>0</v>
      </c>
      <c r="BL738" s="17" t="s">
        <v>1003</v>
      </c>
      <c r="BM738" s="224" t="s">
        <v>1028</v>
      </c>
    </row>
    <row r="739" s="2" customFormat="1" ht="21.75" customHeight="1">
      <c r="A739" s="38"/>
      <c r="B739" s="39"/>
      <c r="C739" s="212" t="s">
        <v>1029</v>
      </c>
      <c r="D739" s="212" t="s">
        <v>131</v>
      </c>
      <c r="E739" s="213" t="s">
        <v>1030</v>
      </c>
      <c r="F739" s="214" t="s">
        <v>1031</v>
      </c>
      <c r="G739" s="215" t="s">
        <v>433</v>
      </c>
      <c r="H739" s="216">
        <v>1</v>
      </c>
      <c r="I739" s="217"/>
      <c r="J739" s="218">
        <f>ROUND(I739*H739,2)</f>
        <v>0</v>
      </c>
      <c r="K739" s="219"/>
      <c r="L739" s="44"/>
      <c r="M739" s="220" t="s">
        <v>1</v>
      </c>
      <c r="N739" s="221" t="s">
        <v>47</v>
      </c>
      <c r="O739" s="91"/>
      <c r="P739" s="222">
        <f>O739*H739</f>
        <v>0</v>
      </c>
      <c r="Q739" s="222">
        <v>0</v>
      </c>
      <c r="R739" s="222">
        <f>Q739*H739</f>
        <v>0</v>
      </c>
      <c r="S739" s="222">
        <v>0</v>
      </c>
      <c r="T739" s="223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4" t="s">
        <v>1003</v>
      </c>
      <c r="AT739" s="224" t="s">
        <v>131</v>
      </c>
      <c r="AU739" s="224" t="s">
        <v>88</v>
      </c>
      <c r="AY739" s="17" t="s">
        <v>129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7" t="s">
        <v>21</v>
      </c>
      <c r="BK739" s="225">
        <f>ROUND(I739*H739,2)</f>
        <v>0</v>
      </c>
      <c r="BL739" s="17" t="s">
        <v>1003</v>
      </c>
      <c r="BM739" s="224" t="s">
        <v>1032</v>
      </c>
    </row>
    <row r="740" s="2" customFormat="1" ht="24.15" customHeight="1">
      <c r="A740" s="38"/>
      <c r="B740" s="39"/>
      <c r="C740" s="212" t="s">
        <v>1033</v>
      </c>
      <c r="D740" s="212" t="s">
        <v>131</v>
      </c>
      <c r="E740" s="213" t="s">
        <v>1034</v>
      </c>
      <c r="F740" s="214" t="s">
        <v>1035</v>
      </c>
      <c r="G740" s="215" t="s">
        <v>433</v>
      </c>
      <c r="H740" s="216">
        <v>1</v>
      </c>
      <c r="I740" s="217"/>
      <c r="J740" s="218">
        <f>ROUND(I740*H740,2)</f>
        <v>0</v>
      </c>
      <c r="K740" s="219"/>
      <c r="L740" s="44"/>
      <c r="M740" s="270" t="s">
        <v>1</v>
      </c>
      <c r="N740" s="271" t="s">
        <v>47</v>
      </c>
      <c r="O740" s="272"/>
      <c r="P740" s="273">
        <f>O740*H740</f>
        <v>0</v>
      </c>
      <c r="Q740" s="273">
        <v>0</v>
      </c>
      <c r="R740" s="273">
        <f>Q740*H740</f>
        <v>0</v>
      </c>
      <c r="S740" s="273">
        <v>0</v>
      </c>
      <c r="T740" s="274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24" t="s">
        <v>1003</v>
      </c>
      <c r="AT740" s="224" t="s">
        <v>131</v>
      </c>
      <c r="AU740" s="224" t="s">
        <v>88</v>
      </c>
      <c r="AY740" s="17" t="s">
        <v>129</v>
      </c>
      <c r="BE740" s="225">
        <f>IF(N740="základní",J740,0)</f>
        <v>0</v>
      </c>
      <c r="BF740" s="225">
        <f>IF(N740="snížená",J740,0)</f>
        <v>0</v>
      </c>
      <c r="BG740" s="225">
        <f>IF(N740="zákl. přenesená",J740,0)</f>
        <v>0</v>
      </c>
      <c r="BH740" s="225">
        <f>IF(N740="sníž. přenesená",J740,0)</f>
        <v>0</v>
      </c>
      <c r="BI740" s="225">
        <f>IF(N740="nulová",J740,0)</f>
        <v>0</v>
      </c>
      <c r="BJ740" s="17" t="s">
        <v>21</v>
      </c>
      <c r="BK740" s="225">
        <f>ROUND(I740*H740,2)</f>
        <v>0</v>
      </c>
      <c r="BL740" s="17" t="s">
        <v>1003</v>
      </c>
      <c r="BM740" s="224" t="s">
        <v>1036</v>
      </c>
    </row>
    <row r="741" s="2" customFormat="1" ht="6.96" customHeight="1">
      <c r="A741" s="38"/>
      <c r="B741" s="66"/>
      <c r="C741" s="67"/>
      <c r="D741" s="67"/>
      <c r="E741" s="67"/>
      <c r="F741" s="67"/>
      <c r="G741" s="67"/>
      <c r="H741" s="67"/>
      <c r="I741" s="67"/>
      <c r="J741" s="67"/>
      <c r="K741" s="67"/>
      <c r="L741" s="44"/>
      <c r="M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</row>
  </sheetData>
  <sheetProtection sheet="1" autoFilter="0" formatColumns="0" formatRows="0" objects="1" scenarios="1" spinCount="100000" saltValue="FqSR5rv2kvrwUNhTOw3d0ex7itntD4foMifEDqdKZdfgE2XMVTSCoKWzBmeBPTdV2C4ymeaB/0+06TSS5JR/Fw==" hashValue="Kx7gawFir5XT9DxlTSdA0u5xaCkyd0RylxszrTajb5yt54FUADITJSvSXl84XD1dFEKOSigKsWJmwNi32BKUzA==" algorithmName="SHA-512" password="CC35"/>
  <autoFilter ref="C130:K740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2022-07-07T10:23:19Z</dcterms:created>
  <dcterms:modified xsi:type="dcterms:W3CDTF">2022-07-07T10:23:23Z</dcterms:modified>
</cp:coreProperties>
</file>