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230216 - Zámek - výměna o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'230216 - Zámek - výměna o...'!$C$127:$K$323</definedName>
    <definedName name="_xlnm.Print_Area" localSheetId="1">'230216 - Zámek - výměna o...'!$C$117:$J$323</definedName>
    <definedName name="_xlnm.Print_Titles" localSheetId="1">'230216 - Zámek - výměna o...'!$127:$127</definedName>
    <definedName name="_xlnm.Print_Area" localSheetId="2">'Seznam figur'!$C$4:$G$94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68"/>
  <c r="BH268"/>
  <c r="BG268"/>
  <c r="BF268"/>
  <c r="T268"/>
  <c r="R268"/>
  <c r="P268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193"/>
  <c r="BH193"/>
  <c r="BG193"/>
  <c r="BF193"/>
  <c r="T193"/>
  <c r="R193"/>
  <c r="P193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57"/>
  <c r="BH157"/>
  <c r="BG157"/>
  <c r="BF157"/>
  <c r="T157"/>
  <c r="R157"/>
  <c r="P157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J125"/>
  <c r="F122"/>
  <c r="E120"/>
  <c r="J90"/>
  <c r="F87"/>
  <c r="E85"/>
  <c r="J19"/>
  <c r="E19"/>
  <c r="J89"/>
  <c r="J18"/>
  <c r="J16"/>
  <c r="E16"/>
  <c r="F125"/>
  <c r="J15"/>
  <c r="J13"/>
  <c r="E13"/>
  <c r="F124"/>
  <c r="J12"/>
  <c r="J10"/>
  <c r="J122"/>
  <c i="1" r="L90"/>
  <c r="AM90"/>
  <c r="AM89"/>
  <c r="L89"/>
  <c r="AM87"/>
  <c r="L87"/>
  <c r="L85"/>
  <c r="L84"/>
  <c i="2" r="BK304"/>
  <c r="J284"/>
  <c r="J193"/>
  <c r="BK322"/>
  <c r="BK295"/>
  <c r="J259"/>
  <c r="BK157"/>
  <c r="J290"/>
  <c r="BK209"/>
  <c r="J314"/>
  <c r="BK268"/>
  <c r="BK206"/>
  <c r="BK298"/>
  <c r="J236"/>
  <c r="BK193"/>
  <c r="BK284"/>
  <c r="J218"/>
  <c r="J304"/>
  <c r="BK224"/>
  <c r="BK301"/>
  <c r="BK281"/>
  <c r="J312"/>
  <c r="BK282"/>
  <c r="BK180"/>
  <c r="BK299"/>
  <c r="J277"/>
  <c r="J323"/>
  <c r="BK286"/>
  <c r="J204"/>
  <c r="BK288"/>
  <c r="BK218"/>
  <c r="J302"/>
  <c r="BK233"/>
  <c r="J136"/>
  <c r="BK213"/>
  <c r="J287"/>
  <c r="BK323"/>
  <c r="J283"/>
  <c r="BK320"/>
  <c r="J292"/>
  <c r="BK210"/>
  <c r="BK312"/>
  <c r="BK289"/>
  <c r="J254"/>
  <c r="J321"/>
  <c r="BK280"/>
  <c r="J134"/>
  <c r="BK283"/>
  <c r="J224"/>
  <c r="J307"/>
  <c r="BK257"/>
  <c r="J209"/>
  <c r="J131"/>
  <c r="BK254"/>
  <c r="J157"/>
  <c r="J233"/>
  <c r="BK319"/>
  <c r="J280"/>
  <c r="J301"/>
  <c r="BK221"/>
  <c r="BK314"/>
  <c r="J291"/>
  <c r="J210"/>
  <c r="J318"/>
  <c r="BK214"/>
  <c r="J320"/>
  <c r="BK259"/>
  <c r="J297"/>
  <c r="J215"/>
  <c r="J285"/>
  <c r="BK226"/>
  <c r="BK291"/>
  <c r="J288"/>
  <c r="BK318"/>
  <c r="J228"/>
  <c r="BK176"/>
  <c r="J298"/>
  <c r="J282"/>
  <c r="BK204"/>
  <c r="BK297"/>
  <c r="BK139"/>
  <c r="BK292"/>
  <c r="J257"/>
  <c r="BK321"/>
  <c r="J289"/>
  <c r="J180"/>
  <c r="BK293"/>
  <c r="BK215"/>
  <c r="BK294"/>
  <c r="J184"/>
  <c r="BK296"/>
  <c r="BK231"/>
  <c r="J322"/>
  <c r="J268"/>
  <c r="BK184"/>
  <c r="J309"/>
  <c r="BK287"/>
  <c r="J221"/>
  <c r="BK309"/>
  <c r="J211"/>
  <c r="J319"/>
  <c r="J281"/>
  <c r="J182"/>
  <c r="J293"/>
  <c r="J226"/>
  <c r="BK134"/>
  <c r="BK228"/>
  <c r="J296"/>
  <c r="J176"/>
  <c r="J286"/>
  <c r="J299"/>
  <c r="BK236"/>
  <c r="J139"/>
  <c r="BK307"/>
  <c r="BK285"/>
  <c r="BK182"/>
  <c r="BK302"/>
  <c r="J213"/>
  <c i="1" r="AS94"/>
  <c i="2" r="BK277"/>
  <c r="J214"/>
  <c r="J295"/>
  <c r="J178"/>
  <c r="J294"/>
  <c r="J231"/>
  <c r="J206"/>
  <c r="BK290"/>
  <c r="BK136"/>
  <c r="BK211"/>
  <c r="BK178"/>
  <c r="BK131"/>
  <c l="1" r="P133"/>
  <c r="P129"/>
  <c r="P208"/>
  <c r="BK235"/>
  <c r="J235"/>
  <c r="J104"/>
  <c r="R133"/>
  <c r="R129"/>
  <c r="R208"/>
  <c r="BK230"/>
  <c r="J230"/>
  <c r="J103"/>
  <c r="P230"/>
  <c r="P235"/>
  <c r="R235"/>
  <c r="BK300"/>
  <c r="J300"/>
  <c r="J106"/>
  <c r="R306"/>
  <c r="R175"/>
  <c r="T220"/>
  <c r="R230"/>
  <c r="T230"/>
  <c r="T235"/>
  <c r="BK311"/>
  <c r="J311"/>
  <c r="J108"/>
  <c r="BK175"/>
  <c r="J175"/>
  <c r="J98"/>
  <c r="T208"/>
  <c r="R220"/>
  <c r="P256"/>
  <c r="P300"/>
  <c r="T306"/>
  <c r="P317"/>
  <c r="P316"/>
  <c r="T175"/>
  <c r="BK220"/>
  <c r="J220"/>
  <c r="J102"/>
  <c r="R256"/>
  <c r="T300"/>
  <c r="P306"/>
  <c r="R311"/>
  <c r="T317"/>
  <c r="T316"/>
  <c r="BK133"/>
  <c r="J133"/>
  <c r="J97"/>
  <c r="P175"/>
  <c r="BK256"/>
  <c r="J256"/>
  <c r="J105"/>
  <c r="R300"/>
  <c r="T311"/>
  <c r="R317"/>
  <c r="R316"/>
  <c r="T133"/>
  <c r="T129"/>
  <c r="BK208"/>
  <c r="J208"/>
  <c r="J99"/>
  <c r="P220"/>
  <c r="T256"/>
  <c r="BK306"/>
  <c r="J306"/>
  <c r="J107"/>
  <c r="P311"/>
  <c r="BK317"/>
  <c r="J317"/>
  <c r="J110"/>
  <c r="BK130"/>
  <c r="BK129"/>
  <c r="BK217"/>
  <c r="J217"/>
  <c r="J100"/>
  <c r="F89"/>
  <c r="BE224"/>
  <c r="BE254"/>
  <c r="BE291"/>
  <c r="BE292"/>
  <c r="BE293"/>
  <c r="BE297"/>
  <c r="BE298"/>
  <c r="BE299"/>
  <c r="BE309"/>
  <c r="BE323"/>
  <c r="F90"/>
  <c r="BE178"/>
  <c r="BE180"/>
  <c r="BE210"/>
  <c r="BE213"/>
  <c r="BE218"/>
  <c r="BE281"/>
  <c r="BE285"/>
  <c r="BE182"/>
  <c r="BE204"/>
  <c r="BE209"/>
  <c r="BE214"/>
  <c r="BE221"/>
  <c r="BE282"/>
  <c r="BE289"/>
  <c r="BE301"/>
  <c r="BE307"/>
  <c r="BE321"/>
  <c r="BE322"/>
  <c r="BE211"/>
  <c r="BE259"/>
  <c r="BE277"/>
  <c r="BE280"/>
  <c r="BE283"/>
  <c r="BE287"/>
  <c r="BE312"/>
  <c r="BE314"/>
  <c r="BE318"/>
  <c r="J87"/>
  <c r="J124"/>
  <c r="BE131"/>
  <c r="BE157"/>
  <c r="BE176"/>
  <c r="BE236"/>
  <c r="BE284"/>
  <c r="BE294"/>
  <c r="BE295"/>
  <c r="BE304"/>
  <c r="BE206"/>
  <c r="BE226"/>
  <c r="BE231"/>
  <c r="BE257"/>
  <c r="BE268"/>
  <c r="BE288"/>
  <c r="BE320"/>
  <c r="BE136"/>
  <c r="BE139"/>
  <c r="BE184"/>
  <c r="BE193"/>
  <c r="BE215"/>
  <c r="BE228"/>
  <c r="BE290"/>
  <c r="BE302"/>
  <c r="BE134"/>
  <c r="BE233"/>
  <c r="BE286"/>
  <c r="BE296"/>
  <c r="BE319"/>
  <c r="F34"/>
  <c i="1" r="BC95"/>
  <c r="BC94"/>
  <c r="AY94"/>
  <c i="2" r="J32"/>
  <c i="1" r="AW95"/>
  <c i="2" r="F32"/>
  <c i="1" r="BA95"/>
  <c r="BA94"/>
  <c r="AW94"/>
  <c r="AK30"/>
  <c i="2" r="F33"/>
  <c i="1" r="BB95"/>
  <c r="BB94"/>
  <c r="W31"/>
  <c i="2" r="F35"/>
  <c i="1" r="BD95"/>
  <c r="BD94"/>
  <c r="W33"/>
  <c i="2" l="1" r="P219"/>
  <c r="P128"/>
  <c i="1" r="AU95"/>
  <c i="2" r="R219"/>
  <c r="R128"/>
  <c r="T219"/>
  <c r="T128"/>
  <c r="BK219"/>
  <c r="J219"/>
  <c r="J101"/>
  <c r="J129"/>
  <c r="J95"/>
  <c r="J130"/>
  <c r="J96"/>
  <c r="BK316"/>
  <c r="J316"/>
  <c r="J109"/>
  <c i="1" r="AX94"/>
  <c i="2" r="J31"/>
  <c i="1" r="AV95"/>
  <c r="AT95"/>
  <c r="W30"/>
  <c r="W32"/>
  <c i="2" r="F31"/>
  <c i="1" r="AZ95"/>
  <c r="AZ94"/>
  <c r="AV94"/>
  <c r="AK29"/>
  <c r="AU94"/>
  <c i="2" l="1" r="BK128"/>
  <c r="J128"/>
  <c r="J28"/>
  <c i="1" r="AG95"/>
  <c r="AG94"/>
  <c r="AK26"/>
  <c r="AT94"/>
  <c r="AN94"/>
  <c r="W29"/>
  <c i="2" l="1" r="J37"/>
  <c r="J94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<sst xmlns="http://schemas.openxmlformats.org/spreadsheetml/2006/main">
  <si>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</si>
  <si>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</si>
  <si>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</si>
  <si>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</si>
  <si>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</si>
  <si>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{b9928754-6d65-4fea-954d-dc0c3fa29390}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</si>
  <si>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</si>
  <si>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</si>
  <si>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</si>
  <si>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</si>
  <si>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</si>
  <si>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</si>
  <si>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</si>
  <si>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</si>
  <si>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230216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</si>
  <si>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</si>
  <si>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</si>
  <si>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Zámek - výměna oken jihovýchodního křídla</t>
  </si>
  <si>
    <t>KSO:</t>
  </si>
  <si>
    <t>CC-CZ:</t>
  </si>
  <si>
    <t>Místo:</t>
  </si>
  <si>
    <t>Horažďovice</t>
  </si>
  <si>
    <t>Datum:</t>
  </si>
  <si>
    <t>17. 2. 2023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</si>
  <si>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</si>
  <si>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</si>
  <si>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</si>
  <si>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</si>
  <si>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</si>
  <si>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</si>
  <si>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</si>
  <si>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</si>
  <si>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</si>
  <si>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</si>
  <si>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</si>
  <si>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</si>
  <si>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</si>
  <si>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</si>
  <si>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</si>
  <si>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</si>
  <si>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</si>
  <si>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</si>
  <si>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</si>
  <si>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</si>
  <si>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</si>
  <si>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</si>
  <si>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</si>
  <si>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</si>
  <si>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</si>
  <si>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</si>
  <si>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</si>
  <si>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</si>
  <si>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</si>
  <si>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</si>
  <si>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</si>
  <si>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</si>
  <si>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</si>
  <si>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</si>
  <si>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</si>
  <si>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</si>
  <si>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</si>
  <si>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</si>
  <si>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</si>
  <si>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</si>
  <si>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</si>
  <si>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</si>
  <si>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</si>
  <si>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</si>
  <si>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</si>
  <si>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</si>
  <si>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</si>
  <si>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</si>
  <si>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</si>
  <si>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</si>
  <si>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</si>
  <si>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</si>
  <si>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</si>
  <si>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</si>
  <si>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</si>
  <si>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</si>
  <si>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</si>
  <si>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</si>
  <si>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OMV</t>
  </si>
  <si>
    <t>0,493</t>
  </si>
  <si>
    <t>2</t>
  </si>
  <si>
    <t>FOL</t>
  </si>
  <si>
    <t>Plocha podlah</t>
  </si>
  <si>
    <t>125,775</t>
  </si>
  <si>
    <t>KRYCÍ LIST SOUPISU PRACÍ</t>
  </si>
  <si>
    <t>PLOKEN</t>
  </si>
  <si>
    <t>Plocha nových oken</t>
  </si>
  <si>
    <t>72</t>
  </si>
  <si>
    <t>ZACIST</t>
  </si>
  <si>
    <t>Začištění omítek</t>
  </si>
  <si>
    <t>418,22</t>
  </si>
  <si>
    <t>PDL</t>
  </si>
  <si>
    <t>Plocha oparovavaných podlah</t>
  </si>
  <si>
    <t>1,461</t>
  </si>
  <si>
    <t>PAR</t>
  </si>
  <si>
    <t>parapet - delka bouranych plechu</t>
  </si>
  <si>
    <t>38,7</t>
  </si>
  <si>
    <t>PARV</t>
  </si>
  <si>
    <t>parapet - délka vnitřního</t>
  </si>
  <si>
    <t>45,1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</si>
  <si>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</si>
  <si>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</si>
  <si>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</si>
  <si>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</si>
  <si>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</si>
  <si>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</si>
  <si>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</si>
  <si>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</si>
  <si>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</si>
  <si>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</si>
  <si>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</si>
  <si>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</si>
  <si>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</si>
  <si>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</si>
  <si>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</si>
  <si>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</si>
  <si>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</si>
  <si>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</si>
  <si>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</si>
  <si>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</si>
  <si>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</si>
  <si>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</si>
  <si>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</si>
  <si>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</si>
  <si>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</si>
  <si>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</si>
  <si>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</si>
  <si>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</si>
  <si>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</si>
  <si>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</si>
  <si>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</si>
  <si>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</si>
  <si>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</si>
  <si>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</si>
  <si>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</si>
  <si>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</si>
  <si>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</si>
  <si>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</si>
  <si>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</si>
  <si>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123</t>
  </si>
  <si>
    <t>K</t>
  </si>
  <si>
    <t>310278842</t>
  </si>
  <si>
    <t>Zazdívka otvorů ve zdivu nadzákladovém nepálenými tvárnicemi plochy přes 0,25 m2 do 1 m2 , ve zdi tl. do 300 mm</t>
  </si>
  <si>
    <t>m3</t>
  </si>
  <si>
    <t>4</t>
  </si>
  <si>
    <t>1137815946</t>
  </si>
  <si>
    <t>VV</t>
  </si>
  <si>
    <t>0,48*0,85*0,18</t>
  </si>
  <si>
    <t>6</t>
  </si>
  <si>
    <t>Úpravy povrchů, podlahy a osazování výplní</t>
  </si>
  <si>
    <t>124</t>
  </si>
  <si>
    <t>612325302</t>
  </si>
  <si>
    <t>Vápenocementová omítka ostění nebo nadpraží štuková</t>
  </si>
  <si>
    <t>m2</t>
  </si>
  <si>
    <t>-1584002507</t>
  </si>
  <si>
    <t>(0,48+0,1)*0,85</t>
  </si>
  <si>
    <t>619991001</t>
  </si>
  <si>
    <t>Zakrytí vnitřních ploch před znečištěním včetně pozdějšího odkrytí podlah fólií přilepenou lepící páskou</t>
  </si>
  <si>
    <t>-757888379</t>
  </si>
  <si>
    <t>PAR*1,3*2,5</t>
  </si>
  <si>
    <t>Mezisoučet</t>
  </si>
  <si>
    <t>104</t>
  </si>
  <si>
    <t>619991011</t>
  </si>
  <si>
    <t>Zakrytí vnitřních ploch před znečištěním včetně pozdějšího odkrytí konstrukcí a prvků obalením fólií a přelepením páskou</t>
  </si>
  <si>
    <t>-1807311527</t>
  </si>
  <si>
    <t>"ON01-1500/1840-5-2,8-ŠP"2,8*5</t>
  </si>
  <si>
    <t>"ON02-1260/1890-2-2,5-D"2,5*2</t>
  </si>
  <si>
    <t>"ON03-1100/1660-2-1,9-J"1,9*2</t>
  </si>
  <si>
    <t>"ON04-1100/1700-2-1,9-J"1,9*2</t>
  </si>
  <si>
    <t>"ON09-1100/1850-10-2,1-J"2,1*10</t>
  </si>
  <si>
    <t>"ON10-1180/1630-8-1,9-J"1,9*8</t>
  </si>
  <si>
    <t>"ON11-1050/1820-1-2,0-D"2,0*1</t>
  </si>
  <si>
    <t>"ON15-535/940-1-0,5-ŠP"0,5*1</t>
  </si>
  <si>
    <t>"ON16-950/1070-1-1,1-ŠP"1,1*1</t>
  </si>
  <si>
    <t>"ON17-320/400-1-0,2-J"0,2*1</t>
  </si>
  <si>
    <t>"ON18a-700/610-1-0,5-J"0,5*1</t>
  </si>
  <si>
    <t>"ON18b-680/680-1-0,5-J"0,5*1</t>
  </si>
  <si>
    <t>"ON19-410/820-2-0,3-ŠP"0,3*2</t>
  </si>
  <si>
    <t>"ON20-1200/1970-1-2,4-BALK"2,4*1</t>
  </si>
  <si>
    <t>"ON21-600/850-2-0,6-J"0,6*2</t>
  </si>
  <si>
    <t>"ON22-320/450-1-0,2-J"0,2*1</t>
  </si>
  <si>
    <t>109</t>
  </si>
  <si>
    <t>619995001</t>
  </si>
  <si>
    <t>Začištění omítek (s dodáním hmot) kolem oken, dveří, podlah, obkladů apod.</t>
  </si>
  <si>
    <t>m</t>
  </si>
  <si>
    <t>1186272187</t>
  </si>
  <si>
    <t>"ON01-1500/1840-5-2,8-ŠP"(1,5+1,84)*2*2*5</t>
  </si>
  <si>
    <t>"ON02-1260/1890-2-2,5-D"(1,26+1,89)*2*2*2</t>
  </si>
  <si>
    <t>"ON03-1100/1660-2-1,9-J"(1,1+1,66)*2*2*2</t>
  </si>
  <si>
    <t>"ON04-1100/1700-2-1,9-J"(1,1+1,7)*2*2*2</t>
  </si>
  <si>
    <t>"ON09-1100/1850-10-2,1-J"(1,1+1,85)*2*2*10</t>
  </si>
  <si>
    <t>"ON10-1180/1630-8-1,9-J"(1,18+1,63)*2*2*8</t>
  </si>
  <si>
    <t>"ON11-1050/1820-1-2,0-D"(1,05+1,82)*2*2*1</t>
  </si>
  <si>
    <t>"ON15-535/940-1-0,5-ŠP"(0,535+0,94)*2*2*1</t>
  </si>
  <si>
    <t>"ON16-950/1070-1-1,1-ŠP"(0,95+1,07)*2*2*1</t>
  </si>
  <si>
    <t>"ON17-320/400-1-0,2-J"(0,32+0,4)*2*2*1</t>
  </si>
  <si>
    <t>"ON18a-700/610-1-0,5-J"(0,7+0,61)*2*2*1</t>
  </si>
  <si>
    <t>"ON18b-680/680-1-0,5-J"0,68*4*2*1</t>
  </si>
  <si>
    <t>"ON19-410/820-2-0,3-ŠP"(0,41+0,82)*2*2*2</t>
  </si>
  <si>
    <t>"ON20-1200/1970-1-2,4-BALK"(1,97*2+1,2)*2*1</t>
  </si>
  <si>
    <t>"ON21-600/850-2-0,6-J"(0,6+0,85)*2*2*2</t>
  </si>
  <si>
    <t>"ON22-320/450-1-0,2-J"(0,32+0,45)*2*2*1</t>
  </si>
  <si>
    <t>9</t>
  </si>
  <si>
    <t>Ostatní konstrukce a práce, bourání</t>
  </si>
  <si>
    <t>10</t>
  </si>
  <si>
    <t>949101111</t>
  </si>
  <si>
    <t>Lešení pomocné pracovní pro objekty pozemních staveb pro zatížení do 150 kg/m2, o výšce lešeňové podlahy do 1,9 m</t>
  </si>
  <si>
    <t>1474565184</t>
  </si>
  <si>
    <t>PAR*1,5*1,0</t>
  </si>
  <si>
    <t>11</t>
  </si>
  <si>
    <t>952901103</t>
  </si>
  <si>
    <t>Čištění budov při provádění oprav a udržovacích prací oken nebo balkonových dveří jednoduchých omytím, plochy do přes 1,5 do 2,5 m2</t>
  </si>
  <si>
    <t>579773118</t>
  </si>
  <si>
    <t>12</t>
  </si>
  <si>
    <t>952902021</t>
  </si>
  <si>
    <t>Čištění budov při provádění oprav a udržovacích prací podlah hladkých zametením</t>
  </si>
  <si>
    <t>-1882447168</t>
  </si>
  <si>
    <t>FOL*1,5</t>
  </si>
  <si>
    <t>113</t>
  </si>
  <si>
    <t>965042121</t>
  </si>
  <si>
    <t>Bourání mazanin betonových nebo z litého asfaltu tl. do 100 mm, plochy do 1 m2</t>
  </si>
  <si>
    <t>1169116745</t>
  </si>
  <si>
    <t>(1,65*0,3*2+1,57*0,3)*0,1</t>
  </si>
  <si>
    <t>14</t>
  </si>
  <si>
    <t>968062354</t>
  </si>
  <si>
    <t>Vybourání dřevěných rámů oken s křídly, dveřních zárubní, vrat, stěn, ostění nebo obkladů rámů oken s křídly dvojitých, plochy do 1 m2</t>
  </si>
  <si>
    <t>-735162985</t>
  </si>
  <si>
    <t>968062356</t>
  </si>
  <si>
    <t>Vybourání dřevěných rámů oken s křídly, dveřních zárubní, vrat, stěn, ostění nebo obkladů rámů oken s křídly dvojitých, plochy do 4 m2</t>
  </si>
  <si>
    <t>1698629683</t>
  </si>
  <si>
    <t>121</t>
  </si>
  <si>
    <t>968062456</t>
  </si>
  <si>
    <t>Vybourání dřevěných rámů oken s křídly, dveřních zárubní, vrat, stěn, ostění nebo obkladů dveřních zárubní, plochy přes 2 m2</t>
  </si>
  <si>
    <t>-1862339791</t>
  </si>
  <si>
    <t>1,4*2,7</t>
  </si>
  <si>
    <t>18</t>
  </si>
  <si>
    <t>978015391</t>
  </si>
  <si>
    <t>Otlučení vápenných nebo vápenocementových omítek vnějších ploch s vyškrabáním spar a s očištěním zdiva stupně členitosti 1 a 2, v rozsahu přes 80 do 100 %</t>
  </si>
  <si>
    <t>-606352144</t>
  </si>
  <si>
    <t>ZACIST*0,2+"okno21"1,0</t>
  </si>
  <si>
    <t>997</t>
  </si>
  <si>
    <t>Přesun sutě</t>
  </si>
  <si>
    <t>19</t>
  </si>
  <si>
    <t>997013211</t>
  </si>
  <si>
    <t>Vnitrostaveništní doprava suti a vybouraných hmot vodorovně do 50 m svisle ručně pro budovy a haly výšky do 6 m</t>
  </si>
  <si>
    <t>t</t>
  </si>
  <si>
    <t>-459635276</t>
  </si>
  <si>
    <t>20</t>
  </si>
  <si>
    <t>997013501</t>
  </si>
  <si>
    <t>Odvoz suti a vybouraných hmot na skládku nebo meziskládku se složením, na vzdálenost do 1 km</t>
  </si>
  <si>
    <t>1805181048</t>
  </si>
  <si>
    <t>997013509</t>
  </si>
  <si>
    <t>Odvoz suti a vybouraných hmot na skládku nebo meziskládku se složením, na vzdálenost Příplatek k ceně za každý další i započatý 1 km přes 1 km</t>
  </si>
  <si>
    <t>-953366824</t>
  </si>
  <si>
    <t>9,757*17 'Přepočtené koeficientem množství</t>
  </si>
  <si>
    <t>122</t>
  </si>
  <si>
    <t>997013601</t>
  </si>
  <si>
    <t>Poplatek za uložení stavebního odpadu na skládce (skládkovné) z prostého betonu zatříděného do Katalogu odpadů pod kódem 17 01 01</t>
  </si>
  <si>
    <t>-1510482611</t>
  </si>
  <si>
    <t>22</t>
  </si>
  <si>
    <t>997013607</t>
  </si>
  <si>
    <t>Poplatek za uložení stavebního odpadu na skládce (skládkovné) z tašek a keramických výrobků zatříděného do Katalogu odpadů pod kódem 17 01 03</t>
  </si>
  <si>
    <t>1379939701</t>
  </si>
  <si>
    <t>23</t>
  </si>
  <si>
    <t>R997-0001</t>
  </si>
  <si>
    <t>Likvidace dřevěných dvojitých oken</t>
  </si>
  <si>
    <t>1272400629</t>
  </si>
  <si>
    <t>0,278+3,688+0,253+0,223</t>
  </si>
  <si>
    <t>998</t>
  </si>
  <si>
    <t>Přesun hmot</t>
  </si>
  <si>
    <t>24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</si>
  <si>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</si>
  <si>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</si>
  <si>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560627487</t>
  </si>
  <si>
    <t>PSV</t>
  </si>
  <si>
    <t>Práce a dodávky PSV</t>
  </si>
  <si>
    <t>711</t>
  </si>
  <si>
    <t>Izolace proti vodě, vlhkosti a plynům</t>
  </si>
  <si>
    <t>114</t>
  </si>
  <si>
    <t>711111001</t>
  </si>
  <si>
    <t>Provedení izolace proti zemní vlhkosti natěradly a tmely za studena na ploše vodorovné V nátěrem penetračním</t>
  </si>
  <si>
    <t>16</t>
  </si>
  <si>
    <t>1670466562</t>
  </si>
  <si>
    <t>(1,65*0,3*2+1,57*0,3)</t>
  </si>
  <si>
    <t>115</t>
  </si>
  <si>
    <t>M</t>
  </si>
  <si>
    <t>11163150</t>
  </si>
  <si>
    <t>lak penetrační asfaltový</t>
  </si>
  <si>
    <t>32</t>
  </si>
  <si>
    <t>1316205822</t>
  </si>
  <si>
    <t>3,33333333333333*0,0003 'Přepočtené koeficientem množství</t>
  </si>
  <si>
    <t>116</t>
  </si>
  <si>
    <t>711141559</t>
  </si>
  <si>
    <t>Provedení izolace proti zemní vlhkosti pásy přitavením NAIP na ploše vodorovné V</t>
  </si>
  <si>
    <t>962658961</t>
  </si>
  <si>
    <t>PDL*1,4</t>
  </si>
  <si>
    <t>117</t>
  </si>
  <si>
    <t>62832001</t>
  </si>
  <si>
    <t>pás asfaltový natavitelný oxidovaný tl 3,5mm typu V60 S35 s vložkou ze skleněné rohože, s jemnozrnným minerálním posypem</t>
  </si>
  <si>
    <t>663456695</t>
  </si>
  <si>
    <t>2,045*1,1655 'Přepočtené koeficientem množství</t>
  </si>
  <si>
    <t>713</t>
  </si>
  <si>
    <t>Izolace tepelné</t>
  </si>
  <si>
    <t>118</t>
  </si>
  <si>
    <t>713123111</t>
  </si>
  <si>
    <t>Montáž tepelně izolačního systému základové desky z XPS desek na vodorovné ploše jednovrstvého tloušťky izolace do 100 mm</t>
  </si>
  <si>
    <t>-1788545031</t>
  </si>
  <si>
    <t>119</t>
  </si>
  <si>
    <t>28376417</t>
  </si>
  <si>
    <t>deska XPS hrana polodrážková a hladký povrch 300kPA tl 50mm</t>
  </si>
  <si>
    <t>1396613599</t>
  </si>
  <si>
    <t>1,461*1,08 'Přepočtené koeficientem množství</t>
  </si>
  <si>
    <t>764</t>
  </si>
  <si>
    <t>Konstrukce klempířské</t>
  </si>
  <si>
    <t>83</t>
  </si>
  <si>
    <t>R764-0001</t>
  </si>
  <si>
    <t>Odřezání parapetních plechů od rámu (pro zachování parapetu a překrytí připojovací spáry Z lištou</t>
  </si>
  <si>
    <t>1668368398</t>
  </si>
  <si>
    <t>"ON01-1500/1840-5-2,8-ŠP"1,4*5</t>
  </si>
  <si>
    <t>"ON02-1260/1890-2-2,5-D"1,2*2</t>
  </si>
  <si>
    <t>"ON03-1100/1660-2-1,9-J"1,0*2</t>
  </si>
  <si>
    <t>"ON04-1100/1700-2-1,9-J"1,0*2</t>
  </si>
  <si>
    <t>"ON09-1100/1850-10-2,1-J"1,0*10</t>
  </si>
  <si>
    <t>"ON10-1180/1630-8-1,9-J"1,0*8</t>
  </si>
  <si>
    <t>"ON11-1050/1820-1-2,0-D"1,0*1</t>
  </si>
  <si>
    <t>"ON16-950/1070-1-1,1-ŠP"1,0*1</t>
  </si>
  <si>
    <t>"ON17-320/400-1-0,2-J"0,3*1</t>
  </si>
  <si>
    <t>"ON18a-700/610-1-0,5-J"0,6*1</t>
  </si>
  <si>
    <t>"ON18b-680/680-1-0,5-J"0,6*1</t>
  </si>
  <si>
    <t>"ON19-410/820-2-0,3-ŠP"0,4*2</t>
  </si>
  <si>
    <t>"ON20-1200/1970-1-2,4-BALK"1,2*1</t>
  </si>
  <si>
    <t>"ON21-600/850-2-0,6-J"0,5*2</t>
  </si>
  <si>
    <t>"ON22-320/450-1-0,2-J"0,3*1</t>
  </si>
  <si>
    <t>120</t>
  </si>
  <si>
    <t>R764-0002</t>
  </si>
  <si>
    <t>-535756648</t>
  </si>
  <si>
    <t>766</t>
  </si>
  <si>
    <t>Konstrukce truhlářské</t>
  </si>
  <si>
    <t>29</t>
  </si>
  <si>
    <t>766441821</t>
  </si>
  <si>
    <t>Demontáž parapetních desek dřevěných nebo plastových šířky do 300 mm, délky přes 1000 do 2000 mm</t>
  </si>
  <si>
    <t>kus</t>
  </si>
  <si>
    <t>751183272</t>
  </si>
  <si>
    <t>PAR*1,15</t>
  </si>
  <si>
    <t>85</t>
  </si>
  <si>
    <t>766621112</t>
  </si>
  <si>
    <t>Montáž oken dřevěných včetně montáže rámu plochy přes 1 m2 špaletových do zdiva, výšky přes 1,5 do 2,5 m</t>
  </si>
  <si>
    <t>-823734596</t>
  </si>
  <si>
    <t>86</t>
  </si>
  <si>
    <t>766621201</t>
  </si>
  <si>
    <t>Montáž oken dřevěných včetně montáže rámu plochy přes 1 m2 otevíravých do dřevěné konstrukce, výšky do 1,5 m</t>
  </si>
  <si>
    <t>636801637</t>
  </si>
  <si>
    <t>87</t>
  </si>
  <si>
    <t>766621435</t>
  </si>
  <si>
    <t>Montáž oken dřevěných včetně montáže rámu plochy přes 1 m2 obloukových nebo kulatých do zdiva, výšky do 1,5 m</t>
  </si>
  <si>
    <t>2057084211</t>
  </si>
  <si>
    <t>106</t>
  </si>
  <si>
    <t>766641131</t>
  </si>
  <si>
    <t>Montáž balkónových dveří dřevěných nebo plastových včetně rámu zdvojených do zdiva jednokřídlových bez nadsvětlíku</t>
  </si>
  <si>
    <t>1724559707</t>
  </si>
  <si>
    <t>108</t>
  </si>
  <si>
    <t>766660461</t>
  </si>
  <si>
    <t>Montáž dveřních křídel dřevěných nebo plastových vchodových dveří včetně rámu do zdiva dvoukřídlových s nadsvětlíkem</t>
  </si>
  <si>
    <t>-1453539720</t>
  </si>
  <si>
    <t>88</t>
  </si>
  <si>
    <t>R766-001</t>
  </si>
  <si>
    <t>Dodávka okna č. ON 01 v ro zsahu dle tabulky (tj. vč. paraptetu, nátěru apod.)</t>
  </si>
  <si>
    <t>-11241545</t>
  </si>
  <si>
    <t>89</t>
  </si>
  <si>
    <t>R766-002</t>
  </si>
  <si>
    <t>Dodávka okna č. ON 02 v ro zsahu dle tabulky (tj. vč. paraptetu, nátěru apod.)</t>
  </si>
  <si>
    <t>874363959</t>
  </si>
  <si>
    <t>90</t>
  </si>
  <si>
    <t>R766-003</t>
  </si>
  <si>
    <t>Dodávka okna č. ON 03 v rozsahu dle tabulky (tj. vč. parapetu, nátěru, kování apod.)</t>
  </si>
  <si>
    <t>1331899306</t>
  </si>
  <si>
    <t>91</t>
  </si>
  <si>
    <t>R766-004</t>
  </si>
  <si>
    <t>Dodávka okna č. ON 04 v rozsahu dle tabulky (tj. vč. parapetu, nátěru, kování apod.)</t>
  </si>
  <si>
    <t>-1248828213</t>
  </si>
  <si>
    <t>92</t>
  </si>
  <si>
    <t>R766-005</t>
  </si>
  <si>
    <t>Dodávka okna č. ON 09 v rozsahu dle tabulky (tj. vč. parapetu, nátěru, kování apod.)</t>
  </si>
  <si>
    <t>-1012769676</t>
  </si>
  <si>
    <t>93</t>
  </si>
  <si>
    <t>R766-006</t>
  </si>
  <si>
    <t>Dodávka okna č. ON 10 v rozsahu dle tabulky (tj. vč. parapetu, nátěru, kování apod.)</t>
  </si>
  <si>
    <t>-1766425111</t>
  </si>
  <si>
    <t>94</t>
  </si>
  <si>
    <t>R766-007</t>
  </si>
  <si>
    <t>Dodávka okna č. ON 11 v rozsahu dle tabulky (tj. vč. parapetu, nátěru, kování apod.)</t>
  </si>
  <si>
    <t>298715834</t>
  </si>
  <si>
    <t>95</t>
  </si>
  <si>
    <t>R766-008</t>
  </si>
  <si>
    <t>Dodávka okna č. ON 15 v rozsahu dle tabulky (tj. vč. parapetu, nátěru, kování apod.)</t>
  </si>
  <si>
    <t>617166279</t>
  </si>
  <si>
    <t>96</t>
  </si>
  <si>
    <t>R766-009</t>
  </si>
  <si>
    <t>Dodávka okna č. ON 16 v rozsahu dle tabulky (tj. vč. parapetu, nátěru, kování apod.)</t>
  </si>
  <si>
    <t>2038920871</t>
  </si>
  <si>
    <t>97</t>
  </si>
  <si>
    <t>R766-010</t>
  </si>
  <si>
    <t>Dodávka okna č. ON 17 v rozsahu dle tabulky (tj. vč. parapetu, nátěru, kování apod.)</t>
  </si>
  <si>
    <t>1445435218</t>
  </si>
  <si>
    <t>98</t>
  </si>
  <si>
    <t>R766-011</t>
  </si>
  <si>
    <t>Dodávka okna č. ON 18a v rozsahu dle tabulky (tj. vč. parapetu, nátěru, kování apod.)</t>
  </si>
  <si>
    <t>-448226527</t>
  </si>
  <si>
    <t>99</t>
  </si>
  <si>
    <t>R766-012</t>
  </si>
  <si>
    <t>Dodávka okna č. ON 18b v rozsahu dle tabulky (tj. vč. parapetu, nátěru, kování apod.)</t>
  </si>
  <si>
    <t>-1375671276</t>
  </si>
  <si>
    <t>100</t>
  </si>
  <si>
    <t>R766-013</t>
  </si>
  <si>
    <t>Dodávka okna č. ON 19 v rozsahu dle tabulky (tj. vč. parapetu, nátěru, kování apod.)</t>
  </si>
  <si>
    <t>-56977771</t>
  </si>
  <si>
    <t>101</t>
  </si>
  <si>
    <t>R766-014</t>
  </si>
  <si>
    <t>Dodávka okna balkon. č. ON 20 v rozsahu dle tabulky (tj. vč. nátěru, kování apod.)</t>
  </si>
  <si>
    <t>822275454</t>
  </si>
  <si>
    <t>102</t>
  </si>
  <si>
    <t>R766-015</t>
  </si>
  <si>
    <t>Dodávka okna č. ON 21 v rozsahu dle tabulky (tj. vč. parapetu, nátěru, kování apod.)</t>
  </si>
  <si>
    <t>2028495425</t>
  </si>
  <si>
    <t>103</t>
  </si>
  <si>
    <t>R766-016</t>
  </si>
  <si>
    <t>Dodávka okna č. ON 22 v rozsahu dle tabulky (tj. vč. parapetu, nátěru, kování apod.)</t>
  </si>
  <si>
    <t>-374713303</t>
  </si>
  <si>
    <t>107</t>
  </si>
  <si>
    <t>R766-017</t>
  </si>
  <si>
    <t>Dodávka dveří vstupních DN 01L v rozsahu dle tabulky (tj. vč. nátěru, kování apod.)</t>
  </si>
  <si>
    <t>1196279993</t>
  </si>
  <si>
    <t>40</t>
  </si>
  <si>
    <t>998766102</t>
  </si>
  <si>
    <t>Přesun hmot pro konstrukce truhlářské stanovený z hmotnosti přesunovaného materiálu vodorovná dopravní vzdálenost do 50 m v objektech výšky přes 6 do 12 m</t>
  </si>
  <si>
    <t>-67376727</t>
  </si>
  <si>
    <t>771</t>
  </si>
  <si>
    <t>Podlahy z dlaždic</t>
  </si>
  <si>
    <t>126</t>
  </si>
  <si>
    <t>771474112</t>
  </si>
  <si>
    <t>Montáž soklů z dlaždic keramických lepených flexibilním lepidlem rovných, výšky přes 65 do 90 mm</t>
  </si>
  <si>
    <t>678658937</t>
  </si>
  <si>
    <t>125</t>
  </si>
  <si>
    <t>771574225</t>
  </si>
  <si>
    <t>Montáž podlah z dlaždic keramických lepených flexibilním lepidlem maloformátových reliéfních nebo z dekorů přes 19 do 22 ks/m2</t>
  </si>
  <si>
    <t>833278176</t>
  </si>
  <si>
    <t>127</t>
  </si>
  <si>
    <t>R771M-0001</t>
  </si>
  <si>
    <t>Dodávka dlaždic - pevná cena k ocenění ve výši 600 Kč/m2 - cena bude přepočtena dle podmínek SOD (nákupní cena + dopravní přirážka)</t>
  </si>
  <si>
    <t>1957388561</t>
  </si>
  <si>
    <t>PDL+2,0*0,1</t>
  </si>
  <si>
    <t>783</t>
  </si>
  <si>
    <t>Dokončovací práce - nátěry</t>
  </si>
  <si>
    <t>110</t>
  </si>
  <si>
    <t>783823163</t>
  </si>
  <si>
    <t>Penetrační nátěr omítek hladkých omítek hladkých, zrnitých tenkovrstvých nebo štukových stupně členitosti 3 silikátový</t>
  </si>
  <si>
    <t>-129159076</t>
  </si>
  <si>
    <t>ZACIST/2*0,2</t>
  </si>
  <si>
    <t>111</t>
  </si>
  <si>
    <t>783827143</t>
  </si>
  <si>
    <t>Krycí (ochranný ) nátěr omítek jednonásobný hladkých omítek hladkých, zrnitých tenkovrstvých nebo štukových stupně členitosti 3 silikátový</t>
  </si>
  <si>
    <t>-2104859906</t>
  </si>
  <si>
    <t>784</t>
  </si>
  <si>
    <t>Dokončovací práce - malby a tapety</t>
  </si>
  <si>
    <t>52</t>
  </si>
  <si>
    <t>784181011</t>
  </si>
  <si>
    <t>Pačokování dvojnásobné v místnostech výšky do 3,80 m</t>
  </si>
  <si>
    <t>-1034017926</t>
  </si>
  <si>
    <t>Zacist/2*0,25</t>
  </si>
  <si>
    <t>112</t>
  </si>
  <si>
    <t>784211101</t>
  </si>
  <si>
    <t>Malby z malířských směsí oděruvzdorných za mokra dvojnásobné, bílé za mokra oděruvzdorné výborně v místnostech výšky do 3,80 m</t>
  </si>
  <si>
    <t>-746480262</t>
  </si>
  <si>
    <t>ZACIST/2*0,3</t>
  </si>
  <si>
    <t>VRN</t>
  </si>
  <si>
    <t>Vedlejší rozpočtové náklady</t>
  </si>
  <si>
    <t>5</t>
  </si>
  <si>
    <t>VRN9</t>
  </si>
  <si>
    <t>Ostatní náklady</t>
  </si>
  <si>
    <t>55</t>
  </si>
  <si>
    <t>R094103100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</si>
  <si>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</si>
  <si>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</si>
  <si>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</si>
  <si>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-891717771</t>
  </si>
  <si>
    <t>57</t>
  </si>
  <si>
    <t>R094103102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</si>
  <si>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</si>
  <si>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-1024752643</t>
  </si>
  <si>
    <t>58</t>
  </si>
  <si>
    <t>R094103103</t>
  </si>
  <si>
    <t>VN - Zajištění vstupu, vjezdu a bezpečnosti k sousedním nemovitostem</t>
  </si>
  <si>
    <t>-1626039987</t>
  </si>
  <si>
    <t>59</t>
  </si>
  <si>
    <t>R094103104</t>
  </si>
  <si>
    <t>VN - Opatření pro zajištění bezpečnosti, ochrany zdraví a požární bezpečnosti</t>
  </si>
  <si>
    <t>-507000645</t>
  </si>
  <si>
    <t>65</t>
  </si>
  <si>
    <t>R094103150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</si>
  <si>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</si>
  <si>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-1089497759</t>
  </si>
  <si>
    <t>82</t>
  </si>
  <si>
    <t>R094103152a</t>
  </si>
  <si>
    <t>ON - Pořízení výrobní a dílenské dokumentace výplní otvorů, projednání a zajištění souhlasu orgánu památkové péče</t>
  </si>
  <si>
    <t>1866167604</t>
  </si>
  <si>
    <t>SEZNAM FIGUR</t>
  </si>
  <si>
    <t>Výměra</t>
  </si>
  <si>
    <t>Použití figury:</t>
  </si>
  <si>
    <t>Zakrytí podlah fólií přilepenou lepící páskou</t>
  </si>
  <si>
    <t>Čištění budov omytí jednoduchých oken nebo balkonových dveří pl přes 1,5 do 2,5 m2</t>
  </si>
  <si>
    <t>Čištění budov zametení hladkých podlah</t>
  </si>
  <si>
    <t>Demontáž parapetních desek dřevěných nebo plastových šířky do 300 mm délky do 2000 mm</t>
  </si>
  <si>
    <t>Lešení pomocné pro objekty pozemních staveb s lešeňovou podlahou v do 1,9 m zatížení do 150 kg/m2</t>
  </si>
  <si>
    <t>Prozatimní přelištování připojovací spáry "Z" plechem z PZn RŠ 120 mm vč. uchycení do parapetu, podtmelení a otemelení styků s oknem a omítkou,</t>
  </si>
  <si>
    <t>Provedení izolace proti zemní vlhkosti vodorovné za studena nátěrem penetračním</t>
  </si>
  <si>
    <t>Provedení izolace proti zemní vlhkosti pásy přitavením vodorovné NAIP</t>
  </si>
  <si>
    <t>Montáž podlah keramických z dekorů lepených flexibilním lepidlem přes 19 do 22 ks/m2</t>
  </si>
  <si>
    <t>Začištění omítek kolem oken, dveří, podlah nebo obkladů</t>
  </si>
  <si>
    <t>Penetrační silikátový nátěr omítek stupně členitosti 3</t>
  </si>
  <si>
    <t>Krycí jednonásobný silikátový nátěr omítek stupně členitosti 3</t>
  </si>
  <si>
    <t>Dvojnásobné pačokování v místnostech v do 3,80 m</t>
  </si>
  <si>
    <t>Dvojnásobné bílé malby ze směsí za mokra výborně oděruvzdorných v místnostech v do 3,80 m</t>
  </si>
  <si>
    <t>Otlučení (osekání) vnější vápenné nebo vápenocementové omítky stupně členitosti 1 a 2 v rozsahu přes 80 do 100 %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</si>
</sst>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230216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Zámek - výměna oken jihovýchodního křídla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Horažďovice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17. 2. 2023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>Pavel Matoušek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24.75" customHeight="1">
      <c r="A95" s="117" t="s">
        <v>78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'230216 - Zámek - výměna o...'!J28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79</v>
      </c>
      <c r="AR95" s="124"/>
      <c r="AS95" s="125">
        <v>0</v>
      </c>
      <c r="AT95" s="126">
        <f>ROUND(SUM(AV95:AW95),2)</f>
        <v>0</v>
      </c>
      <c r="AU95" s="127">
        <f>'230216 - Zámek - výměna o...'!P128</f>
        <v>0</v>
      </c>
      <c r="AV95" s="126">
        <f>'230216 - Zámek - výměna o...'!J31</f>
        <v>0</v>
      </c>
      <c r="AW95" s="126">
        <f>'230216 - Zámek - výměna o...'!J32</f>
        <v>0</v>
      </c>
      <c r="AX95" s="126">
        <f>'230216 - Zámek - výměna o...'!J33</f>
        <v>0</v>
      </c>
      <c r="AY95" s="126">
        <f>'230216 - Zámek - výměna o...'!J34</f>
        <v>0</v>
      </c>
      <c r="AZ95" s="126">
        <f>'230216 - Zámek - výměna o...'!F31</f>
        <v>0</v>
      </c>
      <c r="BA95" s="126">
        <f>'230216 - Zámek - výměna o...'!F32</f>
        <v>0</v>
      </c>
      <c r="BB95" s="126">
        <f>'230216 - Zámek - výměna o...'!F33</f>
        <v>0</v>
      </c>
      <c r="BC95" s="126">
        <f>'230216 - Zámek - výměna o...'!F34</f>
        <v>0</v>
      </c>
      <c r="BD95" s="128">
        <f>'230216 - Zámek - výměna o...'!F35</f>
        <v>0</v>
      </c>
      <c r="BE95" s="7"/>
      <c r="BT95" s="129" t="s">
        <v>80</v>
      </c>
      <c r="BU95" s="129" t="s">
        <v>81</v>
      </c>
      <c r="BV95" s="129" t="s">
        <v>76</v>
      </c>
      <c r="BW95" s="129" t="s">
        <v>5</v>
      </c>
      <c r="BX95" s="129" t="s">
        <v>77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b/hG69ZuF3vLyVP9Dkhf4qfHvBS49xVmie5Qn6jlNeHdYoc64LLbYhRmc5T854fYmi8xDtzT1kzAMiUXlfJELQ==" hashValue="7puEulqDHTwGg1Rchqb85QBquFKVI13aMqhQC3HlGope1V2Je8/i50KLqClDE7j/1xcECsXVkB5gReEnzraSb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0216 - Zámek - výměn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  <c r="AZ2" s="130" t="s">
        <v>82</v>
      </c>
      <c r="BA2" s="130" t="s">
        <v>1</v>
      </c>
      <c r="BB2" s="130" t="s">
        <v>1</v>
      </c>
      <c r="BC2" s="130" t="s">
        <v>83</v>
      </c>
      <c r="BD2" s="130" t="s">
        <v>84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84</v>
      </c>
      <c r="AZ3" s="130" t="s">
        <v>85</v>
      </c>
      <c r="BA3" s="130" t="s">
        <v>86</v>
      </c>
      <c r="BB3" s="130" t="s">
        <v>1</v>
      </c>
      <c r="BC3" s="130" t="s">
        <v>87</v>
      </c>
      <c r="BD3" s="130" t="s">
        <v>84</v>
      </c>
    </row>
    <row r="4" hidden="1" s="1" customFormat="1" ht="24.96" customHeight="1">
      <c r="B4" s="19"/>
      <c r="D4" s="133" t="s">
        <v>88</v>
      </c>
      <c r="L4" s="19"/>
      <c r="M4" s="134" t="s">
        <v>10</v>
      </c>
      <c r="AT4" s="16" t="s">
        <v>4</v>
      </c>
      <c r="AZ4" s="130" t="s">
        <v>89</v>
      </c>
      <c r="BA4" s="130" t="s">
        <v>90</v>
      </c>
      <c r="BB4" s="130" t="s">
        <v>1</v>
      </c>
      <c r="BC4" s="130" t="s">
        <v>91</v>
      </c>
      <c r="BD4" s="130" t="s">
        <v>84</v>
      </c>
    </row>
    <row r="5" hidden="1" s="1" customFormat="1" ht="6.96" customHeight="1">
      <c r="B5" s="19"/>
      <c r="L5" s="19"/>
      <c r="AZ5" s="130" t="s">
        <v>92</v>
      </c>
      <c r="BA5" s="130" t="s">
        <v>93</v>
      </c>
      <c r="BB5" s="130" t="s">
        <v>1</v>
      </c>
      <c r="BC5" s="130" t="s">
        <v>94</v>
      </c>
      <c r="BD5" s="130" t="s">
        <v>84</v>
      </c>
    </row>
    <row r="6" hidden="1" s="2" customFormat="1" ht="12" customHeight="1">
      <c r="A6" s="37"/>
      <c r="B6" s="43"/>
      <c r="C6" s="37"/>
      <c r="D6" s="135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Z6" s="130" t="s">
        <v>95</v>
      </c>
      <c r="BA6" s="130" t="s">
        <v>96</v>
      </c>
      <c r="BB6" s="130" t="s">
        <v>1</v>
      </c>
      <c r="BC6" s="130" t="s">
        <v>97</v>
      </c>
      <c r="BD6" s="130" t="s">
        <v>84</v>
      </c>
    </row>
    <row r="7" hidden="1" s="2" customFormat="1" ht="16.5" customHeight="1">
      <c r="A7" s="37"/>
      <c r="B7" s="43"/>
      <c r="C7" s="37"/>
      <c r="D7" s="37"/>
      <c r="E7" s="136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Z7" s="130" t="s">
        <v>98</v>
      </c>
      <c r="BA7" s="130" t="s">
        <v>99</v>
      </c>
      <c r="BB7" s="130" t="s">
        <v>1</v>
      </c>
      <c r="BC7" s="130" t="s">
        <v>100</v>
      </c>
      <c r="BD7" s="130" t="s">
        <v>84</v>
      </c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0" t="s">
        <v>101</v>
      </c>
      <c r="BA8" s="130" t="s">
        <v>102</v>
      </c>
      <c r="BB8" s="130" t="s">
        <v>1</v>
      </c>
      <c r="BC8" s="130" t="s">
        <v>103</v>
      </c>
      <c r="BD8" s="130" t="s">
        <v>84</v>
      </c>
    </row>
    <row r="9" hidden="1" s="2" customFormat="1" ht="12" customHeight="1">
      <c r="A9" s="37"/>
      <c r="B9" s="43"/>
      <c r="C9" s="37"/>
      <c r="D9" s="135" t="s">
        <v>18</v>
      </c>
      <c r="E9" s="37"/>
      <c r="F9" s="137" t="s">
        <v>1</v>
      </c>
      <c r="G9" s="37"/>
      <c r="H9" s="37"/>
      <c r="I9" s="135" t="s">
        <v>19</v>
      </c>
      <c r="J9" s="137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35" t="s">
        <v>20</v>
      </c>
      <c r="E10" s="37"/>
      <c r="F10" s="137" t="s">
        <v>21</v>
      </c>
      <c r="G10" s="37"/>
      <c r="H10" s="37"/>
      <c r="I10" s="135" t="s">
        <v>22</v>
      </c>
      <c r="J10" s="138" t="str">
        <f>'Rekapitulace stavby'!AN8</f>
        <v>17. 2. 2023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5" t="s">
        <v>24</v>
      </c>
      <c r="E12" s="37"/>
      <c r="F12" s="37"/>
      <c r="G12" s="37"/>
      <c r="H12" s="37"/>
      <c r="I12" s="135" t="s">
        <v>25</v>
      </c>
      <c r="J12" s="137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37" t="str">
        <f>IF('Rekapitulace stavby'!E11="","",'Rekapitulace stavby'!E11)</f>
        <v xml:space="preserve"> </v>
      </c>
      <c r="F13" s="37"/>
      <c r="G13" s="37"/>
      <c r="H13" s="37"/>
      <c r="I13" s="135" t="s">
        <v>27</v>
      </c>
      <c r="J13" s="137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35" t="s">
        <v>28</v>
      </c>
      <c r="E15" s="37"/>
      <c r="F15" s="37"/>
      <c r="G15" s="37"/>
      <c r="H15" s="37"/>
      <c r="I15" s="135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7"/>
      <c r="G16" s="137"/>
      <c r="H16" s="137"/>
      <c r="I16" s="135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35" t="s">
        <v>30</v>
      </c>
      <c r="E18" s="37"/>
      <c r="F18" s="37"/>
      <c r="G18" s="37"/>
      <c r="H18" s="37"/>
      <c r="I18" s="135" t="s">
        <v>25</v>
      </c>
      <c r="J18" s="137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37" t="str">
        <f>IF('Rekapitulace stavby'!E17="","",'Rekapitulace stavby'!E17)</f>
        <v xml:space="preserve"> </v>
      </c>
      <c r="F19" s="37"/>
      <c r="G19" s="37"/>
      <c r="H19" s="37"/>
      <c r="I19" s="135" t="s">
        <v>27</v>
      </c>
      <c r="J19" s="137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35" t="s">
        <v>32</v>
      </c>
      <c r="E21" s="37"/>
      <c r="F21" s="37"/>
      <c r="G21" s="37"/>
      <c r="H21" s="37"/>
      <c r="I21" s="135" t="s">
        <v>25</v>
      </c>
      <c r="J21" s="137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37" t="s">
        <v>33</v>
      </c>
      <c r="F22" s="37"/>
      <c r="G22" s="37"/>
      <c r="H22" s="37"/>
      <c r="I22" s="135" t="s">
        <v>27</v>
      </c>
      <c r="J22" s="137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35" t="s">
        <v>34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43"/>
      <c r="E27" s="143"/>
      <c r="F27" s="143"/>
      <c r="G27" s="143"/>
      <c r="H27" s="143"/>
      <c r="I27" s="143"/>
      <c r="J27" s="143"/>
      <c r="K27" s="143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44" t="s">
        <v>35</v>
      </c>
      <c r="E28" s="37"/>
      <c r="F28" s="37"/>
      <c r="G28" s="37"/>
      <c r="H28" s="37"/>
      <c r="I28" s="37"/>
      <c r="J28" s="145">
        <f>ROUND(J128,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46" t="s">
        <v>37</v>
      </c>
      <c r="G30" s="37"/>
      <c r="H30" s="37"/>
      <c r="I30" s="146" t="s">
        <v>36</v>
      </c>
      <c r="J30" s="146" t="s">
        <v>38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47" t="s">
        <v>39</v>
      </c>
      <c r="E31" s="135" t="s">
        <v>40</v>
      </c>
      <c r="F31" s="148">
        <f>ROUND((SUM(BE128:BE323)),  2)</f>
        <v>0</v>
      </c>
      <c r="G31" s="37"/>
      <c r="H31" s="37"/>
      <c r="I31" s="149">
        <v>0.20999999999999999</v>
      </c>
      <c r="J31" s="148">
        <f>ROUND(((SUM(BE128:BE323))*I31),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35" t="s">
        <v>41</v>
      </c>
      <c r="F32" s="148">
        <f>ROUND((SUM(BF128:BF323)),  2)</f>
        <v>0</v>
      </c>
      <c r="G32" s="37"/>
      <c r="H32" s="37"/>
      <c r="I32" s="149">
        <v>0.14999999999999999</v>
      </c>
      <c r="J32" s="148">
        <f>ROUND(((SUM(BF128:BF323))*I32),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5" t="s">
        <v>42</v>
      </c>
      <c r="F33" s="148">
        <f>ROUND((SUM(BG128:BG323)),  2)</f>
        <v>0</v>
      </c>
      <c r="G33" s="37"/>
      <c r="H33" s="37"/>
      <c r="I33" s="149">
        <v>0.20999999999999999</v>
      </c>
      <c r="J33" s="148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5" t="s">
        <v>43</v>
      </c>
      <c r="F34" s="148">
        <f>ROUND((SUM(BH128:BH323)),  2)</f>
        <v>0</v>
      </c>
      <c r="G34" s="37"/>
      <c r="H34" s="37"/>
      <c r="I34" s="149">
        <v>0.14999999999999999</v>
      </c>
      <c r="J34" s="148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44</v>
      </c>
      <c r="F35" s="148">
        <f>ROUND((SUM(BI128:BI323)),  2)</f>
        <v>0</v>
      </c>
      <c r="G35" s="37"/>
      <c r="H35" s="37"/>
      <c r="I35" s="149">
        <v>0</v>
      </c>
      <c r="J35" s="148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50"/>
      <c r="D37" s="151" t="s">
        <v>45</v>
      </c>
      <c r="E37" s="152"/>
      <c r="F37" s="152"/>
      <c r="G37" s="153" t="s">
        <v>46</v>
      </c>
      <c r="H37" s="154" t="s">
        <v>47</v>
      </c>
      <c r="I37" s="152"/>
      <c r="J37" s="155">
        <f>SUM(J28:J35)</f>
        <v>0</v>
      </c>
      <c r="K37" s="156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9"/>
      <c r="L39" s="19"/>
    </row>
    <row r="40" hidden="1" s="1" customFormat="1" ht="14.4" customHeight="1">
      <c r="B40" s="19"/>
      <c r="L40" s="19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57" t="s">
        <v>48</v>
      </c>
      <c r="E50" s="158"/>
      <c r="F50" s="158"/>
      <c r="G50" s="157" t="s">
        <v>49</v>
      </c>
      <c r="H50" s="158"/>
      <c r="I50" s="158"/>
      <c r="J50" s="158"/>
      <c r="K50" s="158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59" t="s">
        <v>50</v>
      </c>
      <c r="E61" s="160"/>
      <c r="F61" s="161" t="s">
        <v>51</v>
      </c>
      <c r="G61" s="159" t="s">
        <v>50</v>
      </c>
      <c r="H61" s="160"/>
      <c r="I61" s="160"/>
      <c r="J61" s="162" t="s">
        <v>51</v>
      </c>
      <c r="K61" s="16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57" t="s">
        <v>52</v>
      </c>
      <c r="E65" s="163"/>
      <c r="F65" s="163"/>
      <c r="G65" s="157" t="s">
        <v>53</v>
      </c>
      <c r="H65" s="163"/>
      <c r="I65" s="163"/>
      <c r="J65" s="163"/>
      <c r="K65" s="16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59" t="s">
        <v>50</v>
      </c>
      <c r="E76" s="160"/>
      <c r="F76" s="161" t="s">
        <v>51</v>
      </c>
      <c r="G76" s="159" t="s">
        <v>50</v>
      </c>
      <c r="H76" s="160"/>
      <c r="I76" s="160"/>
      <c r="J76" s="162" t="s">
        <v>51</v>
      </c>
      <c r="K76" s="16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75" t="str">
        <f>E7</f>
        <v>Zámek - výměna oken jihovýchodního křídla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>Horažďovice</v>
      </c>
      <c r="G87" s="39"/>
      <c r="H87" s="39"/>
      <c r="I87" s="31" t="s">
        <v>22</v>
      </c>
      <c r="J87" s="78" t="str">
        <f>IF(J10="","",J10)</f>
        <v>17. 2. 2023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32</v>
      </c>
      <c r="J90" s="35" t="str">
        <f>E22</f>
        <v>Pavel Matoušek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8" t="s">
        <v>105</v>
      </c>
      <c r="D92" s="169"/>
      <c r="E92" s="169"/>
      <c r="F92" s="169"/>
      <c r="G92" s="169"/>
      <c r="H92" s="169"/>
      <c r="I92" s="169"/>
      <c r="J92" s="170" t="s">
        <v>106</v>
      </c>
      <c r="K92" s="16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1" t="s">
        <v>107</v>
      </c>
      <c r="D94" s="39"/>
      <c r="E94" s="39"/>
      <c r="F94" s="39"/>
      <c r="G94" s="39"/>
      <c r="H94" s="39"/>
      <c r="I94" s="39"/>
      <c r="J94" s="109">
        <f>J128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108</v>
      </c>
    </row>
    <row r="95" hidden="1" s="9" customFormat="1" ht="24.96" customHeight="1">
      <c r="A95" s="9"/>
      <c r="B95" s="172"/>
      <c r="C95" s="173"/>
      <c r="D95" s="174" t="s">
        <v>109</v>
      </c>
      <c r="E95" s="175"/>
      <c r="F95" s="175"/>
      <c r="G95" s="175"/>
      <c r="H95" s="175"/>
      <c r="I95" s="175"/>
      <c r="J95" s="176">
        <f>J129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110</v>
      </c>
      <c r="E96" s="181"/>
      <c r="F96" s="181"/>
      <c r="G96" s="181"/>
      <c r="H96" s="181"/>
      <c r="I96" s="181"/>
      <c r="J96" s="182">
        <f>J130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112</v>
      </c>
      <c r="E98" s="181"/>
      <c r="F98" s="181"/>
      <c r="G98" s="181"/>
      <c r="H98" s="181"/>
      <c r="I98" s="181"/>
      <c r="J98" s="182">
        <f>J175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113</v>
      </c>
      <c r="E99" s="181"/>
      <c r="F99" s="181"/>
      <c r="G99" s="181"/>
      <c r="H99" s="181"/>
      <c r="I99" s="181"/>
      <c r="J99" s="182">
        <f>J208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114</v>
      </c>
      <c r="E100" s="181"/>
      <c r="F100" s="181"/>
      <c r="G100" s="181"/>
      <c r="H100" s="181"/>
      <c r="I100" s="181"/>
      <c r="J100" s="182">
        <f>J217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2"/>
      <c r="C101" s="173"/>
      <c r="D101" s="174" t="s">
        <v>115</v>
      </c>
      <c r="E101" s="175"/>
      <c r="F101" s="175"/>
      <c r="G101" s="175"/>
      <c r="H101" s="175"/>
      <c r="I101" s="175"/>
      <c r="J101" s="176">
        <f>J219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78"/>
      <c r="C102" s="179"/>
      <c r="D102" s="180" t="s">
        <v>116</v>
      </c>
      <c r="E102" s="181"/>
      <c r="F102" s="181"/>
      <c r="G102" s="181"/>
      <c r="H102" s="181"/>
      <c r="I102" s="181"/>
      <c r="J102" s="182">
        <f>J220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8"/>
      <c r="C103" s="179"/>
      <c r="D103" s="180" t="s">
        <v>117</v>
      </c>
      <c r="E103" s="181"/>
      <c r="F103" s="181"/>
      <c r="G103" s="181"/>
      <c r="H103" s="181"/>
      <c r="I103" s="181"/>
      <c r="J103" s="182">
        <f>J230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118</v>
      </c>
      <c r="E104" s="181"/>
      <c r="F104" s="181"/>
      <c r="G104" s="181"/>
      <c r="H104" s="181"/>
      <c r="I104" s="181"/>
      <c r="J104" s="182">
        <f>J235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8"/>
      <c r="C105" s="179"/>
      <c r="D105" s="180" t="s">
        <v>119</v>
      </c>
      <c r="E105" s="181"/>
      <c r="F105" s="181"/>
      <c r="G105" s="181"/>
      <c r="H105" s="181"/>
      <c r="I105" s="181"/>
      <c r="J105" s="182">
        <f>J256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8"/>
      <c r="C106" s="179"/>
      <c r="D106" s="180" t="s">
        <v>120</v>
      </c>
      <c r="E106" s="181"/>
      <c r="F106" s="181"/>
      <c r="G106" s="181"/>
      <c r="H106" s="181"/>
      <c r="I106" s="181"/>
      <c r="J106" s="182">
        <f>J300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121</v>
      </c>
      <c r="E107" s="181"/>
      <c r="F107" s="181"/>
      <c r="G107" s="181"/>
      <c r="H107" s="181"/>
      <c r="I107" s="181"/>
      <c r="J107" s="182">
        <f>J306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8"/>
      <c r="C108" s="179"/>
      <c r="D108" s="180" t="s">
        <v>122</v>
      </c>
      <c r="E108" s="181"/>
      <c r="F108" s="181"/>
      <c r="G108" s="181"/>
      <c r="H108" s="181"/>
      <c r="I108" s="181"/>
      <c r="J108" s="182">
        <f>J311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72"/>
      <c r="C109" s="173"/>
      <c r="D109" s="174" t="s">
        <v>123</v>
      </c>
      <c r="E109" s="175"/>
      <c r="F109" s="175"/>
      <c r="G109" s="175"/>
      <c r="H109" s="175"/>
      <c r="I109" s="175"/>
      <c r="J109" s="176">
        <f>J316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78"/>
      <c r="C110" s="179"/>
      <c r="D110" s="180" t="s">
        <v>124</v>
      </c>
      <c r="E110" s="181"/>
      <c r="F110" s="181"/>
      <c r="G110" s="181"/>
      <c r="H110" s="181"/>
      <c r="I110" s="181"/>
      <c r="J110" s="182">
        <f>J317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idden="1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hidden="1"/>
    <row r="114" hidden="1"/>
    <row r="115" hidden="1"/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E7</f>
        <v>Zámek - výměna oken jihovýchodního křídla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F10</f>
        <v>Horažďovice</v>
      </c>
      <c r="G122" s="39"/>
      <c r="H122" s="39"/>
      <c r="I122" s="31" t="s">
        <v>22</v>
      </c>
      <c r="J122" s="78" t="str">
        <f>IF(J10="","",J10)</f>
        <v>17. 2. 2023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E13</f>
        <v xml:space="preserve"> </v>
      </c>
      <c r="G124" s="39"/>
      <c r="H124" s="39"/>
      <c r="I124" s="31" t="s">
        <v>30</v>
      </c>
      <c r="J124" s="35" t="str">
        <f>E19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IF(E16="","",E16)</f>
        <v>Vyplň údaj</v>
      </c>
      <c r="G125" s="39"/>
      <c r="H125" s="39"/>
      <c r="I125" s="31" t="s">
        <v>32</v>
      </c>
      <c r="J125" s="35" t="str">
        <f>E22</f>
        <v>Pavel Matoušek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84"/>
      <c r="B127" s="185"/>
      <c r="C127" s="186" t="s">
        <v>126</v>
      </c>
      <c r="D127" s="187" t="s">
        <v>60</v>
      </c>
      <c r="E127" s="187" t="s">
        <v>56</v>
      </c>
      <c r="F127" s="187" t="s">
        <v>57</v>
      </c>
      <c r="G127" s="187" t="s">
        <v>127</v>
      </c>
      <c r="H127" s="187" t="s">
        <v>128</v>
      </c>
      <c r="I127" s="187" t="s">
        <v>129</v>
      </c>
      <c r="J127" s="188" t="s">
        <v>106</v>
      </c>
      <c r="K127" s="189" t="s">
        <v>130</v>
      </c>
      <c r="L127" s="190"/>
      <c r="M127" s="99" t="s">
        <v>1</v>
      </c>
      <c r="N127" s="100" t="s">
        <v>39</v>
      </c>
      <c r="O127" s="100" t="s">
        <v>131</v>
      </c>
      <c r="P127" s="100" t="s">
        <v>132</v>
      </c>
      <c r="Q127" s="100" t="s">
        <v>133</v>
      </c>
      <c r="R127" s="100" t="s">
        <v>134</v>
      </c>
      <c r="S127" s="100" t="s">
        <v>135</v>
      </c>
      <c r="T127" s="101" t="s">
        <v>136</v>
      </c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</row>
    <row r="128" s="2" customFormat="1" ht="22.8" customHeight="1">
      <c r="A128" s="37"/>
      <c r="B128" s="38"/>
      <c r="C128" s="106" t="s">
        <v>137</v>
      </c>
      <c r="D128" s="39"/>
      <c r="E128" s="39"/>
      <c r="F128" s="39"/>
      <c r="G128" s="39"/>
      <c r="H128" s="39"/>
      <c r="I128" s="39"/>
      <c r="J128" s="191">
        <f>BK128</f>
        <v>0</v>
      </c>
      <c r="K128" s="39"/>
      <c r="L128" s="43"/>
      <c r="M128" s="102"/>
      <c r="N128" s="192"/>
      <c r="O128" s="103"/>
      <c r="P128" s="193">
        <f>P129+P219+P316</f>
        <v>0</v>
      </c>
      <c r="Q128" s="103"/>
      <c r="R128" s="193">
        <f>R129+R219+R316</f>
        <v>0.85701795000000003</v>
      </c>
      <c r="S128" s="103"/>
      <c r="T128" s="194">
        <f>T129+T219+T316</f>
        <v>9.7566809999999986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74</v>
      </c>
      <c r="AU128" s="16" t="s">
        <v>108</v>
      </c>
      <c r="BK128" s="195">
        <f>BK129+BK219+BK316</f>
        <v>0</v>
      </c>
    </row>
    <row r="129" s="12" customFormat="1" ht="25.92" customHeight="1">
      <c r="A129" s="12"/>
      <c r="B129" s="196"/>
      <c r="C129" s="197"/>
      <c r="D129" s="198" t="s">
        <v>74</v>
      </c>
      <c r="E129" s="199" t="s">
        <v>138</v>
      </c>
      <c r="F129" s="199" t="s">
        <v>139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P130+P133+P175+P208+P217</f>
        <v>0</v>
      </c>
      <c r="Q129" s="204"/>
      <c r="R129" s="205">
        <f>R130+R133+R175+R208+R217</f>
        <v>0.74957114000000002</v>
      </c>
      <c r="S129" s="204"/>
      <c r="T129" s="206">
        <f>T130+T133+T175+T208+T217</f>
        <v>9.5341559999999994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74</v>
      </c>
      <c r="AU129" s="208" t="s">
        <v>75</v>
      </c>
      <c r="AY129" s="207" t="s">
        <v>140</v>
      </c>
      <c r="BK129" s="209">
        <f>BK130+BK133+BK175+BK208+BK217</f>
        <v>0</v>
      </c>
    </row>
    <row r="130" s="12" customFormat="1" ht="22.8" customHeight="1">
      <c r="A130" s="12"/>
      <c r="B130" s="196"/>
      <c r="C130" s="197"/>
      <c r="D130" s="198" t="s">
        <v>74</v>
      </c>
      <c r="E130" s="210" t="s">
        <v>141</v>
      </c>
      <c r="F130" s="210" t="s">
        <v>142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SUM(P131:P132)</f>
        <v>0</v>
      </c>
      <c r="Q130" s="204"/>
      <c r="R130" s="205">
        <f>SUM(R131:R132)</f>
        <v>0.096881949999999994</v>
      </c>
      <c r="S130" s="204"/>
      <c r="T130" s="206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74</v>
      </c>
      <c r="AU130" s="208" t="s">
        <v>80</v>
      </c>
      <c r="AY130" s="207" t="s">
        <v>140</v>
      </c>
      <c r="BK130" s="209">
        <f>SUM(BK131:BK132)</f>
        <v>0</v>
      </c>
    </row>
    <row r="131" s="2" customFormat="1" ht="37.8" customHeight="1">
      <c r="A131" s="37"/>
      <c r="B131" s="38"/>
      <c r="C131" s="212" t="s">
        <v>143</v>
      </c>
      <c r="D131" s="212" t="s">
        <v>144</v>
      </c>
      <c r="E131" s="213" t="s">
        <v>145</v>
      </c>
      <c r="F131" s="214" t="s">
        <v>146</v>
      </c>
      <c r="G131" s="215" t="s">
        <v>147</v>
      </c>
      <c r="H131" s="216">
        <v>0.072999999999999995</v>
      </c>
      <c r="I131" s="217"/>
      <c r="J131" s="218">
        <f>ROUND(I131*H131,2)</f>
        <v>0</v>
      </c>
      <c r="K131" s="219"/>
      <c r="L131" s="43"/>
      <c r="M131" s="220" t="s">
        <v>1</v>
      </c>
      <c r="N131" s="221" t="s">
        <v>40</v>
      </c>
      <c r="O131" s="90"/>
      <c r="P131" s="222">
        <f>O131*H131</f>
        <v>0</v>
      </c>
      <c r="Q131" s="222">
        <v>1.3271500000000001</v>
      </c>
      <c r="R131" s="222">
        <f>Q131*H131</f>
        <v>0.096881949999999994</v>
      </c>
      <c r="S131" s="222">
        <v>0</v>
      </c>
      <c r="T131" s="22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4" t="s">
        <v>148</v>
      </c>
      <c r="AT131" s="224" t="s">
        <v>144</v>
      </c>
      <c r="AU131" s="224" t="s">
        <v>84</v>
      </c>
      <c r="AY131" s="16" t="s">
        <v>140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6" t="s">
        <v>80</v>
      </c>
      <c r="BK131" s="225">
        <f>ROUND(I131*H131,2)</f>
        <v>0</v>
      </c>
      <c r="BL131" s="16" t="s">
        <v>148</v>
      </c>
      <c r="BM131" s="224" t="s">
        <v>149</v>
      </c>
    </row>
    <row r="132" s="13" customFormat="1">
      <c r="A132" s="13"/>
      <c r="B132" s="226"/>
      <c r="C132" s="227"/>
      <c r="D132" s="228" t="s">
        <v>150</v>
      </c>
      <c r="E132" s="229" t="s">
        <v>1</v>
      </c>
      <c r="F132" s="230" t="s">
        <v>151</v>
      </c>
      <c r="G132" s="227"/>
      <c r="H132" s="231">
        <v>0.072999999999999995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150</v>
      </c>
      <c r="AU132" s="237" t="s">
        <v>84</v>
      </c>
      <c r="AV132" s="13" t="s">
        <v>84</v>
      </c>
      <c r="AW132" s="13" t="s">
        <v>31</v>
      </c>
      <c r="AX132" s="13" t="s">
        <v>80</v>
      </c>
      <c r="AY132" s="237" t="s">
        <v>140</v>
      </c>
    </row>
    <row r="133" s="12" customFormat="1" ht="22.8" customHeight="1">
      <c r="A133" s="12"/>
      <c r="B133" s="196"/>
      <c r="C133" s="197"/>
      <c r="D133" s="198" t="s">
        <v>74</v>
      </c>
      <c r="E133" s="210" t="s">
        <v>152</v>
      </c>
      <c r="F133" s="210" t="s">
        <v>153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SUM(P134:P174)</f>
        <v>0</v>
      </c>
      <c r="Q133" s="204"/>
      <c r="R133" s="205">
        <f>SUM(R134:R174)</f>
        <v>0.64388494000000007</v>
      </c>
      <c r="S133" s="204"/>
      <c r="T133" s="206">
        <f>SUM(T134:T174)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80</v>
      </c>
      <c r="AT133" s="208" t="s">
        <v>74</v>
      </c>
      <c r="AU133" s="208" t="s">
        <v>80</v>
      </c>
      <c r="AY133" s="207" t="s">
        <v>140</v>
      </c>
      <c r="BK133" s="209">
        <f>SUM(BK134:BK174)</f>
        <v>0</v>
      </c>
    </row>
    <row r="134" s="2" customFormat="1" ht="24.15" customHeight="1">
      <c r="A134" s="37"/>
      <c r="B134" s="38"/>
      <c r="C134" s="212" t="s">
        <v>154</v>
      </c>
      <c r="D134" s="212" t="s">
        <v>144</v>
      </c>
      <c r="E134" s="213" t="s">
        <v>155</v>
      </c>
      <c r="F134" s="214" t="s">
        <v>156</v>
      </c>
      <c r="G134" s="215" t="s">
        <v>157</v>
      </c>
      <c r="H134" s="216">
        <v>0.49299999999999999</v>
      </c>
      <c r="I134" s="217"/>
      <c r="J134" s="218">
        <f>ROUND(I134*H134,2)</f>
        <v>0</v>
      </c>
      <c r="K134" s="219"/>
      <c r="L134" s="43"/>
      <c r="M134" s="220" t="s">
        <v>1</v>
      </c>
      <c r="N134" s="221" t="s">
        <v>40</v>
      </c>
      <c r="O134" s="90"/>
      <c r="P134" s="222">
        <f>O134*H134</f>
        <v>0</v>
      </c>
      <c r="Q134" s="222">
        <v>0.033579999999999999</v>
      </c>
      <c r="R134" s="222">
        <f>Q134*H134</f>
        <v>0.016554940000000001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148</v>
      </c>
      <c r="AT134" s="224" t="s">
        <v>144</v>
      </c>
      <c r="AU134" s="224" t="s">
        <v>84</v>
      </c>
      <c r="AY134" s="16" t="s">
        <v>140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80</v>
      </c>
      <c r="BK134" s="225">
        <f>ROUND(I134*H134,2)</f>
        <v>0</v>
      </c>
      <c r="BL134" s="16" t="s">
        <v>148</v>
      </c>
      <c r="BM134" s="224" t="s">
        <v>158</v>
      </c>
    </row>
    <row r="135" s="13" customFormat="1">
      <c r="A135" s="13"/>
      <c r="B135" s="226"/>
      <c r="C135" s="227"/>
      <c r="D135" s="228" t="s">
        <v>150</v>
      </c>
      <c r="E135" s="229" t="s">
        <v>1</v>
      </c>
      <c r="F135" s="230" t="s">
        <v>159</v>
      </c>
      <c r="G135" s="227"/>
      <c r="H135" s="231">
        <v>0.49299999999999999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150</v>
      </c>
      <c r="AU135" s="237" t="s">
        <v>84</v>
      </c>
      <c r="AV135" s="13" t="s">
        <v>84</v>
      </c>
      <c r="AW135" s="13" t="s">
        <v>31</v>
      </c>
      <c r="AX135" s="13" t="s">
        <v>80</v>
      </c>
      <c r="AY135" s="237" t="s">
        <v>140</v>
      </c>
    </row>
    <row r="136" s="2" customFormat="1" ht="33" customHeight="1">
      <c r="A136" s="37"/>
      <c r="B136" s="38"/>
      <c r="C136" s="212" t="s">
        <v>148</v>
      </c>
      <c r="D136" s="212" t="s">
        <v>144</v>
      </c>
      <c r="E136" s="213" t="s">
        <v>160</v>
      </c>
      <c r="F136" s="214" t="s">
        <v>161</v>
      </c>
      <c r="G136" s="215" t="s">
        <v>157</v>
      </c>
      <c r="H136" s="216">
        <v>125.77500000000001</v>
      </c>
      <c r="I136" s="217"/>
      <c r="J136" s="218">
        <f>ROUND(I136*H136,2)</f>
        <v>0</v>
      </c>
      <c r="K136" s="219"/>
      <c r="L136" s="43"/>
      <c r="M136" s="220" t="s">
        <v>1</v>
      </c>
      <c r="N136" s="221" t="s">
        <v>40</v>
      </c>
      <c r="O136" s="90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148</v>
      </c>
      <c r="AT136" s="224" t="s">
        <v>144</v>
      </c>
      <c r="AU136" s="224" t="s">
        <v>84</v>
      </c>
      <c r="AY136" s="16" t="s">
        <v>140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80</v>
      </c>
      <c r="BK136" s="225">
        <f>ROUND(I136*H136,2)</f>
        <v>0</v>
      </c>
      <c r="BL136" s="16" t="s">
        <v>148</v>
      </c>
      <c r="BM136" s="224" t="s">
        <v>162</v>
      </c>
    </row>
    <row r="137" s="13" customFormat="1">
      <c r="A137" s="13"/>
      <c r="B137" s="226"/>
      <c r="C137" s="227"/>
      <c r="D137" s="228" t="s">
        <v>150</v>
      </c>
      <c r="E137" s="229" t="s">
        <v>1</v>
      </c>
      <c r="F137" s="230" t="s">
        <v>163</v>
      </c>
      <c r="G137" s="227"/>
      <c r="H137" s="231">
        <v>125.77500000000001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150</v>
      </c>
      <c r="AU137" s="237" t="s">
        <v>84</v>
      </c>
      <c r="AV137" s="13" t="s">
        <v>84</v>
      </c>
      <c r="AW137" s="13" t="s">
        <v>31</v>
      </c>
      <c r="AX137" s="13" t="s">
        <v>75</v>
      </c>
      <c r="AY137" s="237" t="s">
        <v>140</v>
      </c>
    </row>
    <row r="138" s="14" customFormat="1">
      <c r="A138" s="14"/>
      <c r="B138" s="238"/>
      <c r="C138" s="239"/>
      <c r="D138" s="228" t="s">
        <v>150</v>
      </c>
      <c r="E138" s="240" t="s">
        <v>85</v>
      </c>
      <c r="F138" s="241" t="s">
        <v>164</v>
      </c>
      <c r="G138" s="239"/>
      <c r="H138" s="242">
        <v>125.77500000000001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150</v>
      </c>
      <c r="AU138" s="248" t="s">
        <v>84</v>
      </c>
      <c r="AV138" s="14" t="s">
        <v>141</v>
      </c>
      <c r="AW138" s="14" t="s">
        <v>31</v>
      </c>
      <c r="AX138" s="14" t="s">
        <v>80</v>
      </c>
      <c r="AY138" s="248" t="s">
        <v>140</v>
      </c>
    </row>
    <row r="139" s="2" customFormat="1" ht="37.8" customHeight="1">
      <c r="A139" s="37"/>
      <c r="B139" s="38"/>
      <c r="C139" s="212" t="s">
        <v>165</v>
      </c>
      <c r="D139" s="212" t="s">
        <v>144</v>
      </c>
      <c r="E139" s="213" t="s">
        <v>166</v>
      </c>
      <c r="F139" s="214" t="s">
        <v>167</v>
      </c>
      <c r="G139" s="215" t="s">
        <v>157</v>
      </c>
      <c r="H139" s="216">
        <v>72</v>
      </c>
      <c r="I139" s="217"/>
      <c r="J139" s="218">
        <f>ROUND(I139*H139,2)</f>
        <v>0</v>
      </c>
      <c r="K139" s="219"/>
      <c r="L139" s="43"/>
      <c r="M139" s="220" t="s">
        <v>1</v>
      </c>
      <c r="N139" s="221" t="s">
        <v>40</v>
      </c>
      <c r="O139" s="90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4" t="s">
        <v>148</v>
      </c>
      <c r="AT139" s="224" t="s">
        <v>144</v>
      </c>
      <c r="AU139" s="224" t="s">
        <v>84</v>
      </c>
      <c r="AY139" s="16" t="s">
        <v>140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6" t="s">
        <v>80</v>
      </c>
      <c r="BK139" s="225">
        <f>ROUND(I139*H139,2)</f>
        <v>0</v>
      </c>
      <c r="BL139" s="16" t="s">
        <v>148</v>
      </c>
      <c r="BM139" s="224" t="s">
        <v>168</v>
      </c>
    </row>
    <row r="140" s="13" customFormat="1">
      <c r="A140" s="13"/>
      <c r="B140" s="226"/>
      <c r="C140" s="227"/>
      <c r="D140" s="228" t="s">
        <v>150</v>
      </c>
      <c r="E140" s="229" t="s">
        <v>1</v>
      </c>
      <c r="F140" s="230" t="s">
        <v>169</v>
      </c>
      <c r="G140" s="227"/>
      <c r="H140" s="231">
        <v>14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150</v>
      </c>
      <c r="AU140" s="237" t="s">
        <v>84</v>
      </c>
      <c r="AV140" s="13" t="s">
        <v>84</v>
      </c>
      <c r="AW140" s="13" t="s">
        <v>31</v>
      </c>
      <c r="AX140" s="13" t="s">
        <v>75</v>
      </c>
      <c r="AY140" s="237" t="s">
        <v>140</v>
      </c>
    </row>
    <row r="141" s="13" customFormat="1">
      <c r="A141" s="13"/>
      <c r="B141" s="226"/>
      <c r="C141" s="227"/>
      <c r="D141" s="228" t="s">
        <v>150</v>
      </c>
      <c r="E141" s="229" t="s">
        <v>1</v>
      </c>
      <c r="F141" s="230" t="s">
        <v>170</v>
      </c>
      <c r="G141" s="227"/>
      <c r="H141" s="231">
        <v>5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150</v>
      </c>
      <c r="AU141" s="237" t="s">
        <v>84</v>
      </c>
      <c r="AV141" s="13" t="s">
        <v>84</v>
      </c>
      <c r="AW141" s="13" t="s">
        <v>31</v>
      </c>
      <c r="AX141" s="13" t="s">
        <v>75</v>
      </c>
      <c r="AY141" s="237" t="s">
        <v>140</v>
      </c>
    </row>
    <row r="142" s="13" customFormat="1">
      <c r="A142" s="13"/>
      <c r="B142" s="226"/>
      <c r="C142" s="227"/>
      <c r="D142" s="228" t="s">
        <v>150</v>
      </c>
      <c r="E142" s="229" t="s">
        <v>1</v>
      </c>
      <c r="F142" s="230" t="s">
        <v>171</v>
      </c>
      <c r="G142" s="227"/>
      <c r="H142" s="231">
        <v>3.7999999999999998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150</v>
      </c>
      <c r="AU142" s="237" t="s">
        <v>84</v>
      </c>
      <c r="AV142" s="13" t="s">
        <v>84</v>
      </c>
      <c r="AW142" s="13" t="s">
        <v>31</v>
      </c>
      <c r="AX142" s="13" t="s">
        <v>75</v>
      </c>
      <c r="AY142" s="237" t="s">
        <v>140</v>
      </c>
    </row>
    <row r="143" s="13" customFormat="1">
      <c r="A143" s="13"/>
      <c r="B143" s="226"/>
      <c r="C143" s="227"/>
      <c r="D143" s="228" t="s">
        <v>150</v>
      </c>
      <c r="E143" s="229" t="s">
        <v>1</v>
      </c>
      <c r="F143" s="230" t="s">
        <v>172</v>
      </c>
      <c r="G143" s="227"/>
      <c r="H143" s="231">
        <v>3.7999999999999998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150</v>
      </c>
      <c r="AU143" s="237" t="s">
        <v>84</v>
      </c>
      <c r="AV143" s="13" t="s">
        <v>84</v>
      </c>
      <c r="AW143" s="13" t="s">
        <v>31</v>
      </c>
      <c r="AX143" s="13" t="s">
        <v>75</v>
      </c>
      <c r="AY143" s="237" t="s">
        <v>140</v>
      </c>
    </row>
    <row r="144" s="13" customFormat="1">
      <c r="A144" s="13"/>
      <c r="B144" s="226"/>
      <c r="C144" s="227"/>
      <c r="D144" s="228" t="s">
        <v>150</v>
      </c>
      <c r="E144" s="229" t="s">
        <v>1</v>
      </c>
      <c r="F144" s="230" t="s">
        <v>173</v>
      </c>
      <c r="G144" s="227"/>
      <c r="H144" s="231">
        <v>21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150</v>
      </c>
      <c r="AU144" s="237" t="s">
        <v>84</v>
      </c>
      <c r="AV144" s="13" t="s">
        <v>84</v>
      </c>
      <c r="AW144" s="13" t="s">
        <v>31</v>
      </c>
      <c r="AX144" s="13" t="s">
        <v>75</v>
      </c>
      <c r="AY144" s="237" t="s">
        <v>140</v>
      </c>
    </row>
    <row r="145" s="13" customFormat="1">
      <c r="A145" s="13"/>
      <c r="B145" s="226"/>
      <c r="C145" s="227"/>
      <c r="D145" s="228" t="s">
        <v>150</v>
      </c>
      <c r="E145" s="229" t="s">
        <v>1</v>
      </c>
      <c r="F145" s="230" t="s">
        <v>174</v>
      </c>
      <c r="G145" s="227"/>
      <c r="H145" s="231">
        <v>15.199999999999999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150</v>
      </c>
      <c r="AU145" s="237" t="s">
        <v>84</v>
      </c>
      <c r="AV145" s="13" t="s">
        <v>84</v>
      </c>
      <c r="AW145" s="13" t="s">
        <v>31</v>
      </c>
      <c r="AX145" s="13" t="s">
        <v>75</v>
      </c>
      <c r="AY145" s="237" t="s">
        <v>140</v>
      </c>
    </row>
    <row r="146" s="13" customFormat="1">
      <c r="A146" s="13"/>
      <c r="B146" s="226"/>
      <c r="C146" s="227"/>
      <c r="D146" s="228" t="s">
        <v>150</v>
      </c>
      <c r="E146" s="229" t="s">
        <v>1</v>
      </c>
      <c r="F146" s="230" t="s">
        <v>175</v>
      </c>
      <c r="G146" s="227"/>
      <c r="H146" s="231">
        <v>2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150</v>
      </c>
      <c r="AU146" s="237" t="s">
        <v>84</v>
      </c>
      <c r="AV146" s="13" t="s">
        <v>84</v>
      </c>
      <c r="AW146" s="13" t="s">
        <v>31</v>
      </c>
      <c r="AX146" s="13" t="s">
        <v>75</v>
      </c>
      <c r="AY146" s="237" t="s">
        <v>140</v>
      </c>
    </row>
    <row r="147" s="13" customFormat="1">
      <c r="A147" s="13"/>
      <c r="B147" s="226"/>
      <c r="C147" s="227"/>
      <c r="D147" s="228" t="s">
        <v>150</v>
      </c>
      <c r="E147" s="229" t="s">
        <v>1</v>
      </c>
      <c r="F147" s="230" t="s">
        <v>176</v>
      </c>
      <c r="G147" s="227"/>
      <c r="H147" s="231">
        <v>0.5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150</v>
      </c>
      <c r="AU147" s="237" t="s">
        <v>84</v>
      </c>
      <c r="AV147" s="13" t="s">
        <v>84</v>
      </c>
      <c r="AW147" s="13" t="s">
        <v>31</v>
      </c>
      <c r="AX147" s="13" t="s">
        <v>75</v>
      </c>
      <c r="AY147" s="237" t="s">
        <v>140</v>
      </c>
    </row>
    <row r="148" s="13" customFormat="1">
      <c r="A148" s="13"/>
      <c r="B148" s="226"/>
      <c r="C148" s="227"/>
      <c r="D148" s="228" t="s">
        <v>150</v>
      </c>
      <c r="E148" s="229" t="s">
        <v>1</v>
      </c>
      <c r="F148" s="230" t="s">
        <v>177</v>
      </c>
      <c r="G148" s="227"/>
      <c r="H148" s="231">
        <v>1.1000000000000001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150</v>
      </c>
      <c r="AU148" s="237" t="s">
        <v>84</v>
      </c>
      <c r="AV148" s="13" t="s">
        <v>84</v>
      </c>
      <c r="AW148" s="13" t="s">
        <v>31</v>
      </c>
      <c r="AX148" s="13" t="s">
        <v>75</v>
      </c>
      <c r="AY148" s="237" t="s">
        <v>140</v>
      </c>
    </row>
    <row r="149" s="13" customFormat="1">
      <c r="A149" s="13"/>
      <c r="B149" s="226"/>
      <c r="C149" s="227"/>
      <c r="D149" s="228" t="s">
        <v>150</v>
      </c>
      <c r="E149" s="229" t="s">
        <v>1</v>
      </c>
      <c r="F149" s="230" t="s">
        <v>178</v>
      </c>
      <c r="G149" s="227"/>
      <c r="H149" s="231">
        <v>0.20000000000000001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150</v>
      </c>
      <c r="AU149" s="237" t="s">
        <v>84</v>
      </c>
      <c r="AV149" s="13" t="s">
        <v>84</v>
      </c>
      <c r="AW149" s="13" t="s">
        <v>31</v>
      </c>
      <c r="AX149" s="13" t="s">
        <v>75</v>
      </c>
      <c r="AY149" s="237" t="s">
        <v>140</v>
      </c>
    </row>
    <row r="150" s="13" customFormat="1">
      <c r="A150" s="13"/>
      <c r="B150" s="226"/>
      <c r="C150" s="227"/>
      <c r="D150" s="228" t="s">
        <v>150</v>
      </c>
      <c r="E150" s="229" t="s">
        <v>1</v>
      </c>
      <c r="F150" s="230" t="s">
        <v>179</v>
      </c>
      <c r="G150" s="227"/>
      <c r="H150" s="231">
        <v>0.5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150</v>
      </c>
      <c r="AU150" s="237" t="s">
        <v>84</v>
      </c>
      <c r="AV150" s="13" t="s">
        <v>84</v>
      </c>
      <c r="AW150" s="13" t="s">
        <v>31</v>
      </c>
      <c r="AX150" s="13" t="s">
        <v>75</v>
      </c>
      <c r="AY150" s="237" t="s">
        <v>140</v>
      </c>
    </row>
    <row r="151" s="13" customFormat="1">
      <c r="A151" s="13"/>
      <c r="B151" s="226"/>
      <c r="C151" s="227"/>
      <c r="D151" s="228" t="s">
        <v>150</v>
      </c>
      <c r="E151" s="229" t="s">
        <v>1</v>
      </c>
      <c r="F151" s="230" t="s">
        <v>180</v>
      </c>
      <c r="G151" s="227"/>
      <c r="H151" s="231">
        <v>0.5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150</v>
      </c>
      <c r="AU151" s="237" t="s">
        <v>84</v>
      </c>
      <c r="AV151" s="13" t="s">
        <v>84</v>
      </c>
      <c r="AW151" s="13" t="s">
        <v>31</v>
      </c>
      <c r="AX151" s="13" t="s">
        <v>75</v>
      </c>
      <c r="AY151" s="237" t="s">
        <v>140</v>
      </c>
    </row>
    <row r="152" s="13" customFormat="1">
      <c r="A152" s="13"/>
      <c r="B152" s="226"/>
      <c r="C152" s="227"/>
      <c r="D152" s="228" t="s">
        <v>150</v>
      </c>
      <c r="E152" s="229" t="s">
        <v>1</v>
      </c>
      <c r="F152" s="230" t="s">
        <v>181</v>
      </c>
      <c r="G152" s="227"/>
      <c r="H152" s="231">
        <v>0.59999999999999998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150</v>
      </c>
      <c r="AU152" s="237" t="s">
        <v>84</v>
      </c>
      <c r="AV152" s="13" t="s">
        <v>84</v>
      </c>
      <c r="AW152" s="13" t="s">
        <v>31</v>
      </c>
      <c r="AX152" s="13" t="s">
        <v>75</v>
      </c>
      <c r="AY152" s="237" t="s">
        <v>140</v>
      </c>
    </row>
    <row r="153" s="13" customFormat="1">
      <c r="A153" s="13"/>
      <c r="B153" s="226"/>
      <c r="C153" s="227"/>
      <c r="D153" s="228" t="s">
        <v>150</v>
      </c>
      <c r="E153" s="229" t="s">
        <v>1</v>
      </c>
      <c r="F153" s="230" t="s">
        <v>182</v>
      </c>
      <c r="G153" s="227"/>
      <c r="H153" s="231">
        <v>2.3999999999999999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150</v>
      </c>
      <c r="AU153" s="237" t="s">
        <v>84</v>
      </c>
      <c r="AV153" s="13" t="s">
        <v>84</v>
      </c>
      <c r="AW153" s="13" t="s">
        <v>31</v>
      </c>
      <c r="AX153" s="13" t="s">
        <v>75</v>
      </c>
      <c r="AY153" s="237" t="s">
        <v>140</v>
      </c>
    </row>
    <row r="154" s="13" customFormat="1">
      <c r="A154" s="13"/>
      <c r="B154" s="226"/>
      <c r="C154" s="227"/>
      <c r="D154" s="228" t="s">
        <v>150</v>
      </c>
      <c r="E154" s="229" t="s">
        <v>1</v>
      </c>
      <c r="F154" s="230" t="s">
        <v>183</v>
      </c>
      <c r="G154" s="227"/>
      <c r="H154" s="231">
        <v>1.2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150</v>
      </c>
      <c r="AU154" s="237" t="s">
        <v>84</v>
      </c>
      <c r="AV154" s="13" t="s">
        <v>84</v>
      </c>
      <c r="AW154" s="13" t="s">
        <v>31</v>
      </c>
      <c r="AX154" s="13" t="s">
        <v>75</v>
      </c>
      <c r="AY154" s="237" t="s">
        <v>140</v>
      </c>
    </row>
    <row r="155" s="13" customFormat="1">
      <c r="A155" s="13"/>
      <c r="B155" s="226"/>
      <c r="C155" s="227"/>
      <c r="D155" s="228" t="s">
        <v>150</v>
      </c>
      <c r="E155" s="229" t="s">
        <v>1</v>
      </c>
      <c r="F155" s="230" t="s">
        <v>184</v>
      </c>
      <c r="G155" s="227"/>
      <c r="H155" s="231">
        <v>0.20000000000000001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150</v>
      </c>
      <c r="AU155" s="237" t="s">
        <v>84</v>
      </c>
      <c r="AV155" s="13" t="s">
        <v>84</v>
      </c>
      <c r="AW155" s="13" t="s">
        <v>31</v>
      </c>
      <c r="AX155" s="13" t="s">
        <v>75</v>
      </c>
      <c r="AY155" s="237" t="s">
        <v>140</v>
      </c>
    </row>
    <row r="156" s="14" customFormat="1">
      <c r="A156" s="14"/>
      <c r="B156" s="238"/>
      <c r="C156" s="239"/>
      <c r="D156" s="228" t="s">
        <v>150</v>
      </c>
      <c r="E156" s="240" t="s">
        <v>89</v>
      </c>
      <c r="F156" s="241" t="s">
        <v>164</v>
      </c>
      <c r="G156" s="239"/>
      <c r="H156" s="242">
        <v>72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150</v>
      </c>
      <c r="AU156" s="248" t="s">
        <v>84</v>
      </c>
      <c r="AV156" s="14" t="s">
        <v>141</v>
      </c>
      <c r="AW156" s="14" t="s">
        <v>31</v>
      </c>
      <c r="AX156" s="14" t="s">
        <v>80</v>
      </c>
      <c r="AY156" s="248" t="s">
        <v>140</v>
      </c>
    </row>
    <row r="157" s="2" customFormat="1" ht="24.15" customHeight="1">
      <c r="A157" s="37"/>
      <c r="B157" s="38"/>
      <c r="C157" s="212" t="s">
        <v>185</v>
      </c>
      <c r="D157" s="212" t="s">
        <v>144</v>
      </c>
      <c r="E157" s="213" t="s">
        <v>186</v>
      </c>
      <c r="F157" s="214" t="s">
        <v>187</v>
      </c>
      <c r="G157" s="215" t="s">
        <v>188</v>
      </c>
      <c r="H157" s="216">
        <v>418.22000000000003</v>
      </c>
      <c r="I157" s="217"/>
      <c r="J157" s="218">
        <f>ROUND(I157*H157,2)</f>
        <v>0</v>
      </c>
      <c r="K157" s="219"/>
      <c r="L157" s="43"/>
      <c r="M157" s="220" t="s">
        <v>1</v>
      </c>
      <c r="N157" s="221" t="s">
        <v>40</v>
      </c>
      <c r="O157" s="90"/>
      <c r="P157" s="222">
        <f>O157*H157</f>
        <v>0</v>
      </c>
      <c r="Q157" s="222">
        <v>0.0015</v>
      </c>
      <c r="R157" s="222">
        <f>Q157*H157</f>
        <v>0.62733000000000005</v>
      </c>
      <c r="S157" s="222">
        <v>0</v>
      </c>
      <c r="T157" s="22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4" t="s">
        <v>148</v>
      </c>
      <c r="AT157" s="224" t="s">
        <v>144</v>
      </c>
      <c r="AU157" s="224" t="s">
        <v>84</v>
      </c>
      <c r="AY157" s="16" t="s">
        <v>140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6" t="s">
        <v>80</v>
      </c>
      <c r="BK157" s="225">
        <f>ROUND(I157*H157,2)</f>
        <v>0</v>
      </c>
      <c r="BL157" s="16" t="s">
        <v>148</v>
      </c>
      <c r="BM157" s="224" t="s">
        <v>189</v>
      </c>
    </row>
    <row r="158" s="13" customFormat="1">
      <c r="A158" s="13"/>
      <c r="B158" s="226"/>
      <c r="C158" s="227"/>
      <c r="D158" s="228" t="s">
        <v>150</v>
      </c>
      <c r="E158" s="229" t="s">
        <v>1</v>
      </c>
      <c r="F158" s="230" t="s">
        <v>190</v>
      </c>
      <c r="G158" s="227"/>
      <c r="H158" s="231">
        <v>66.799999999999997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150</v>
      </c>
      <c r="AU158" s="237" t="s">
        <v>84</v>
      </c>
      <c r="AV158" s="13" t="s">
        <v>84</v>
      </c>
      <c r="AW158" s="13" t="s">
        <v>31</v>
      </c>
      <c r="AX158" s="13" t="s">
        <v>75</v>
      </c>
      <c r="AY158" s="237" t="s">
        <v>140</v>
      </c>
    </row>
    <row r="159" s="13" customFormat="1">
      <c r="A159" s="13"/>
      <c r="B159" s="226"/>
      <c r="C159" s="227"/>
      <c r="D159" s="228" t="s">
        <v>150</v>
      </c>
      <c r="E159" s="229" t="s">
        <v>1</v>
      </c>
      <c r="F159" s="230" t="s">
        <v>191</v>
      </c>
      <c r="G159" s="227"/>
      <c r="H159" s="231">
        <v>25.199999999999999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150</v>
      </c>
      <c r="AU159" s="237" t="s">
        <v>84</v>
      </c>
      <c r="AV159" s="13" t="s">
        <v>84</v>
      </c>
      <c r="AW159" s="13" t="s">
        <v>31</v>
      </c>
      <c r="AX159" s="13" t="s">
        <v>75</v>
      </c>
      <c r="AY159" s="237" t="s">
        <v>140</v>
      </c>
    </row>
    <row r="160" s="13" customFormat="1">
      <c r="A160" s="13"/>
      <c r="B160" s="226"/>
      <c r="C160" s="227"/>
      <c r="D160" s="228" t="s">
        <v>150</v>
      </c>
      <c r="E160" s="229" t="s">
        <v>1</v>
      </c>
      <c r="F160" s="230" t="s">
        <v>192</v>
      </c>
      <c r="G160" s="227"/>
      <c r="H160" s="231">
        <v>22.079999999999998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150</v>
      </c>
      <c r="AU160" s="237" t="s">
        <v>84</v>
      </c>
      <c r="AV160" s="13" t="s">
        <v>84</v>
      </c>
      <c r="AW160" s="13" t="s">
        <v>31</v>
      </c>
      <c r="AX160" s="13" t="s">
        <v>75</v>
      </c>
      <c r="AY160" s="237" t="s">
        <v>140</v>
      </c>
    </row>
    <row r="161" s="13" customFormat="1">
      <c r="A161" s="13"/>
      <c r="B161" s="226"/>
      <c r="C161" s="227"/>
      <c r="D161" s="228" t="s">
        <v>150</v>
      </c>
      <c r="E161" s="229" t="s">
        <v>1</v>
      </c>
      <c r="F161" s="230" t="s">
        <v>193</v>
      </c>
      <c r="G161" s="227"/>
      <c r="H161" s="231">
        <v>22.399999999999999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150</v>
      </c>
      <c r="AU161" s="237" t="s">
        <v>84</v>
      </c>
      <c r="AV161" s="13" t="s">
        <v>84</v>
      </c>
      <c r="AW161" s="13" t="s">
        <v>31</v>
      </c>
      <c r="AX161" s="13" t="s">
        <v>75</v>
      </c>
      <c r="AY161" s="237" t="s">
        <v>140</v>
      </c>
    </row>
    <row r="162" s="13" customFormat="1">
      <c r="A162" s="13"/>
      <c r="B162" s="226"/>
      <c r="C162" s="227"/>
      <c r="D162" s="228" t="s">
        <v>150</v>
      </c>
      <c r="E162" s="229" t="s">
        <v>1</v>
      </c>
      <c r="F162" s="230" t="s">
        <v>194</v>
      </c>
      <c r="G162" s="227"/>
      <c r="H162" s="231">
        <v>118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150</v>
      </c>
      <c r="AU162" s="237" t="s">
        <v>84</v>
      </c>
      <c r="AV162" s="13" t="s">
        <v>84</v>
      </c>
      <c r="AW162" s="13" t="s">
        <v>31</v>
      </c>
      <c r="AX162" s="13" t="s">
        <v>75</v>
      </c>
      <c r="AY162" s="237" t="s">
        <v>140</v>
      </c>
    </row>
    <row r="163" s="13" customFormat="1">
      <c r="A163" s="13"/>
      <c r="B163" s="226"/>
      <c r="C163" s="227"/>
      <c r="D163" s="228" t="s">
        <v>150</v>
      </c>
      <c r="E163" s="229" t="s">
        <v>1</v>
      </c>
      <c r="F163" s="230" t="s">
        <v>195</v>
      </c>
      <c r="G163" s="227"/>
      <c r="H163" s="231">
        <v>89.920000000000002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150</v>
      </c>
      <c r="AU163" s="237" t="s">
        <v>84</v>
      </c>
      <c r="AV163" s="13" t="s">
        <v>84</v>
      </c>
      <c r="AW163" s="13" t="s">
        <v>31</v>
      </c>
      <c r="AX163" s="13" t="s">
        <v>75</v>
      </c>
      <c r="AY163" s="237" t="s">
        <v>140</v>
      </c>
    </row>
    <row r="164" s="13" customFormat="1">
      <c r="A164" s="13"/>
      <c r="B164" s="226"/>
      <c r="C164" s="227"/>
      <c r="D164" s="228" t="s">
        <v>150</v>
      </c>
      <c r="E164" s="229" t="s">
        <v>1</v>
      </c>
      <c r="F164" s="230" t="s">
        <v>196</v>
      </c>
      <c r="G164" s="227"/>
      <c r="H164" s="231">
        <v>11.48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150</v>
      </c>
      <c r="AU164" s="237" t="s">
        <v>84</v>
      </c>
      <c r="AV164" s="13" t="s">
        <v>84</v>
      </c>
      <c r="AW164" s="13" t="s">
        <v>31</v>
      </c>
      <c r="AX164" s="13" t="s">
        <v>75</v>
      </c>
      <c r="AY164" s="237" t="s">
        <v>140</v>
      </c>
    </row>
    <row r="165" s="13" customFormat="1">
      <c r="A165" s="13"/>
      <c r="B165" s="226"/>
      <c r="C165" s="227"/>
      <c r="D165" s="228" t="s">
        <v>150</v>
      </c>
      <c r="E165" s="229" t="s">
        <v>1</v>
      </c>
      <c r="F165" s="230" t="s">
        <v>197</v>
      </c>
      <c r="G165" s="227"/>
      <c r="H165" s="231">
        <v>5.9000000000000004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150</v>
      </c>
      <c r="AU165" s="237" t="s">
        <v>84</v>
      </c>
      <c r="AV165" s="13" t="s">
        <v>84</v>
      </c>
      <c r="AW165" s="13" t="s">
        <v>31</v>
      </c>
      <c r="AX165" s="13" t="s">
        <v>75</v>
      </c>
      <c r="AY165" s="237" t="s">
        <v>140</v>
      </c>
    </row>
    <row r="166" s="13" customFormat="1">
      <c r="A166" s="13"/>
      <c r="B166" s="226"/>
      <c r="C166" s="227"/>
      <c r="D166" s="228" t="s">
        <v>150</v>
      </c>
      <c r="E166" s="229" t="s">
        <v>1</v>
      </c>
      <c r="F166" s="230" t="s">
        <v>198</v>
      </c>
      <c r="G166" s="227"/>
      <c r="H166" s="231">
        <v>8.0800000000000001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150</v>
      </c>
      <c r="AU166" s="237" t="s">
        <v>84</v>
      </c>
      <c r="AV166" s="13" t="s">
        <v>84</v>
      </c>
      <c r="AW166" s="13" t="s">
        <v>31</v>
      </c>
      <c r="AX166" s="13" t="s">
        <v>75</v>
      </c>
      <c r="AY166" s="237" t="s">
        <v>140</v>
      </c>
    </row>
    <row r="167" s="13" customFormat="1">
      <c r="A167" s="13"/>
      <c r="B167" s="226"/>
      <c r="C167" s="227"/>
      <c r="D167" s="228" t="s">
        <v>150</v>
      </c>
      <c r="E167" s="229" t="s">
        <v>1</v>
      </c>
      <c r="F167" s="230" t="s">
        <v>199</v>
      </c>
      <c r="G167" s="227"/>
      <c r="H167" s="231">
        <v>2.8799999999999999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150</v>
      </c>
      <c r="AU167" s="237" t="s">
        <v>84</v>
      </c>
      <c r="AV167" s="13" t="s">
        <v>84</v>
      </c>
      <c r="AW167" s="13" t="s">
        <v>31</v>
      </c>
      <c r="AX167" s="13" t="s">
        <v>75</v>
      </c>
      <c r="AY167" s="237" t="s">
        <v>140</v>
      </c>
    </row>
    <row r="168" s="13" customFormat="1">
      <c r="A168" s="13"/>
      <c r="B168" s="226"/>
      <c r="C168" s="227"/>
      <c r="D168" s="228" t="s">
        <v>150</v>
      </c>
      <c r="E168" s="229" t="s">
        <v>1</v>
      </c>
      <c r="F168" s="230" t="s">
        <v>200</v>
      </c>
      <c r="G168" s="227"/>
      <c r="H168" s="231">
        <v>5.2400000000000002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150</v>
      </c>
      <c r="AU168" s="237" t="s">
        <v>84</v>
      </c>
      <c r="AV168" s="13" t="s">
        <v>84</v>
      </c>
      <c r="AW168" s="13" t="s">
        <v>31</v>
      </c>
      <c r="AX168" s="13" t="s">
        <v>75</v>
      </c>
      <c r="AY168" s="237" t="s">
        <v>140</v>
      </c>
    </row>
    <row r="169" s="13" customFormat="1">
      <c r="A169" s="13"/>
      <c r="B169" s="226"/>
      <c r="C169" s="227"/>
      <c r="D169" s="228" t="s">
        <v>150</v>
      </c>
      <c r="E169" s="229" t="s">
        <v>1</v>
      </c>
      <c r="F169" s="230" t="s">
        <v>201</v>
      </c>
      <c r="G169" s="227"/>
      <c r="H169" s="231">
        <v>5.4400000000000004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150</v>
      </c>
      <c r="AU169" s="237" t="s">
        <v>84</v>
      </c>
      <c r="AV169" s="13" t="s">
        <v>84</v>
      </c>
      <c r="AW169" s="13" t="s">
        <v>31</v>
      </c>
      <c r="AX169" s="13" t="s">
        <v>75</v>
      </c>
      <c r="AY169" s="237" t="s">
        <v>140</v>
      </c>
    </row>
    <row r="170" s="13" customFormat="1">
      <c r="A170" s="13"/>
      <c r="B170" s="226"/>
      <c r="C170" s="227"/>
      <c r="D170" s="228" t="s">
        <v>150</v>
      </c>
      <c r="E170" s="229" t="s">
        <v>1</v>
      </c>
      <c r="F170" s="230" t="s">
        <v>202</v>
      </c>
      <c r="G170" s="227"/>
      <c r="H170" s="231">
        <v>9.8399999999999999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150</v>
      </c>
      <c r="AU170" s="237" t="s">
        <v>84</v>
      </c>
      <c r="AV170" s="13" t="s">
        <v>84</v>
      </c>
      <c r="AW170" s="13" t="s">
        <v>31</v>
      </c>
      <c r="AX170" s="13" t="s">
        <v>75</v>
      </c>
      <c r="AY170" s="237" t="s">
        <v>140</v>
      </c>
    </row>
    <row r="171" s="13" customFormat="1">
      <c r="A171" s="13"/>
      <c r="B171" s="226"/>
      <c r="C171" s="227"/>
      <c r="D171" s="228" t="s">
        <v>150</v>
      </c>
      <c r="E171" s="229" t="s">
        <v>1</v>
      </c>
      <c r="F171" s="230" t="s">
        <v>203</v>
      </c>
      <c r="G171" s="227"/>
      <c r="H171" s="231">
        <v>10.279999999999999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150</v>
      </c>
      <c r="AU171" s="237" t="s">
        <v>84</v>
      </c>
      <c r="AV171" s="13" t="s">
        <v>84</v>
      </c>
      <c r="AW171" s="13" t="s">
        <v>31</v>
      </c>
      <c r="AX171" s="13" t="s">
        <v>75</v>
      </c>
      <c r="AY171" s="237" t="s">
        <v>140</v>
      </c>
    </row>
    <row r="172" s="13" customFormat="1">
      <c r="A172" s="13"/>
      <c r="B172" s="226"/>
      <c r="C172" s="227"/>
      <c r="D172" s="228" t="s">
        <v>150</v>
      </c>
      <c r="E172" s="229" t="s">
        <v>1</v>
      </c>
      <c r="F172" s="230" t="s">
        <v>204</v>
      </c>
      <c r="G172" s="227"/>
      <c r="H172" s="231">
        <v>11.6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150</v>
      </c>
      <c r="AU172" s="237" t="s">
        <v>84</v>
      </c>
      <c r="AV172" s="13" t="s">
        <v>84</v>
      </c>
      <c r="AW172" s="13" t="s">
        <v>31</v>
      </c>
      <c r="AX172" s="13" t="s">
        <v>75</v>
      </c>
      <c r="AY172" s="237" t="s">
        <v>140</v>
      </c>
    </row>
    <row r="173" s="13" customFormat="1">
      <c r="A173" s="13"/>
      <c r="B173" s="226"/>
      <c r="C173" s="227"/>
      <c r="D173" s="228" t="s">
        <v>150</v>
      </c>
      <c r="E173" s="229" t="s">
        <v>1</v>
      </c>
      <c r="F173" s="230" t="s">
        <v>205</v>
      </c>
      <c r="G173" s="227"/>
      <c r="H173" s="231">
        <v>3.0800000000000001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150</v>
      </c>
      <c r="AU173" s="237" t="s">
        <v>84</v>
      </c>
      <c r="AV173" s="13" t="s">
        <v>84</v>
      </c>
      <c r="AW173" s="13" t="s">
        <v>31</v>
      </c>
      <c r="AX173" s="13" t="s">
        <v>75</v>
      </c>
      <c r="AY173" s="237" t="s">
        <v>140</v>
      </c>
    </row>
    <row r="174" s="14" customFormat="1">
      <c r="A174" s="14"/>
      <c r="B174" s="238"/>
      <c r="C174" s="239"/>
      <c r="D174" s="228" t="s">
        <v>150</v>
      </c>
      <c r="E174" s="240" t="s">
        <v>92</v>
      </c>
      <c r="F174" s="241" t="s">
        <v>164</v>
      </c>
      <c r="G174" s="239"/>
      <c r="H174" s="242">
        <v>418.22000000000003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150</v>
      </c>
      <c r="AU174" s="248" t="s">
        <v>84</v>
      </c>
      <c r="AV174" s="14" t="s">
        <v>141</v>
      </c>
      <c r="AW174" s="14" t="s">
        <v>31</v>
      </c>
      <c r="AX174" s="14" t="s">
        <v>80</v>
      </c>
      <c r="AY174" s="248" t="s">
        <v>140</v>
      </c>
    </row>
    <row r="175" s="12" customFormat="1" ht="22.8" customHeight="1">
      <c r="A175" s="12"/>
      <c r="B175" s="196"/>
      <c r="C175" s="197"/>
      <c r="D175" s="198" t="s">
        <v>74</v>
      </c>
      <c r="E175" s="210" t="s">
        <v>206</v>
      </c>
      <c r="F175" s="210" t="s">
        <v>207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SUM(P176:P207)</f>
        <v>0</v>
      </c>
      <c r="Q175" s="204"/>
      <c r="R175" s="205">
        <f>SUM(R176:R207)</f>
        <v>0.0088042499999999996</v>
      </c>
      <c r="S175" s="204"/>
      <c r="T175" s="206">
        <f>SUM(T176:T207)</f>
        <v>9.5341559999999994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80</v>
      </c>
      <c r="AT175" s="208" t="s">
        <v>74</v>
      </c>
      <c r="AU175" s="208" t="s">
        <v>80</v>
      </c>
      <c r="AY175" s="207" t="s">
        <v>140</v>
      </c>
      <c r="BK175" s="209">
        <f>SUM(BK176:BK207)</f>
        <v>0</v>
      </c>
    </row>
    <row r="176" s="2" customFormat="1" ht="37.8" customHeight="1">
      <c r="A176" s="37"/>
      <c r="B176" s="38"/>
      <c r="C176" s="212" t="s">
        <v>208</v>
      </c>
      <c r="D176" s="212" t="s">
        <v>144</v>
      </c>
      <c r="E176" s="213" t="s">
        <v>209</v>
      </c>
      <c r="F176" s="214" t="s">
        <v>210</v>
      </c>
      <c r="G176" s="215" t="s">
        <v>157</v>
      </c>
      <c r="H176" s="216">
        <v>58.049999999999997</v>
      </c>
      <c r="I176" s="217"/>
      <c r="J176" s="218">
        <f>ROUND(I176*H176,2)</f>
        <v>0</v>
      </c>
      <c r="K176" s="219"/>
      <c r="L176" s="43"/>
      <c r="M176" s="220" t="s">
        <v>1</v>
      </c>
      <c r="N176" s="221" t="s">
        <v>40</v>
      </c>
      <c r="O176" s="90"/>
      <c r="P176" s="222">
        <f>O176*H176</f>
        <v>0</v>
      </c>
      <c r="Q176" s="222">
        <v>0.00012999999999999999</v>
      </c>
      <c r="R176" s="222">
        <f>Q176*H176</f>
        <v>0.0075464999999999994</v>
      </c>
      <c r="S176" s="222">
        <v>0</v>
      </c>
      <c r="T176" s="22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4" t="s">
        <v>148</v>
      </c>
      <c r="AT176" s="224" t="s">
        <v>144</v>
      </c>
      <c r="AU176" s="224" t="s">
        <v>84</v>
      </c>
      <c r="AY176" s="16" t="s">
        <v>140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6" t="s">
        <v>80</v>
      </c>
      <c r="BK176" s="225">
        <f>ROUND(I176*H176,2)</f>
        <v>0</v>
      </c>
      <c r="BL176" s="16" t="s">
        <v>148</v>
      </c>
      <c r="BM176" s="224" t="s">
        <v>211</v>
      </c>
    </row>
    <row r="177" s="13" customFormat="1">
      <c r="A177" s="13"/>
      <c r="B177" s="226"/>
      <c r="C177" s="227"/>
      <c r="D177" s="228" t="s">
        <v>150</v>
      </c>
      <c r="E177" s="229" t="s">
        <v>1</v>
      </c>
      <c r="F177" s="230" t="s">
        <v>212</v>
      </c>
      <c r="G177" s="227"/>
      <c r="H177" s="231">
        <v>58.049999999999997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150</v>
      </c>
      <c r="AU177" s="237" t="s">
        <v>84</v>
      </c>
      <c r="AV177" s="13" t="s">
        <v>84</v>
      </c>
      <c r="AW177" s="13" t="s">
        <v>31</v>
      </c>
      <c r="AX177" s="13" t="s">
        <v>80</v>
      </c>
      <c r="AY177" s="237" t="s">
        <v>140</v>
      </c>
    </row>
    <row r="178" s="2" customFormat="1" ht="44.25" customHeight="1">
      <c r="A178" s="37"/>
      <c r="B178" s="38"/>
      <c r="C178" s="212" t="s">
        <v>213</v>
      </c>
      <c r="D178" s="212" t="s">
        <v>144</v>
      </c>
      <c r="E178" s="213" t="s">
        <v>214</v>
      </c>
      <c r="F178" s="214" t="s">
        <v>215</v>
      </c>
      <c r="G178" s="215" t="s">
        <v>157</v>
      </c>
      <c r="H178" s="216">
        <v>125.77500000000001</v>
      </c>
      <c r="I178" s="217"/>
      <c r="J178" s="218">
        <f>ROUND(I178*H178,2)</f>
        <v>0</v>
      </c>
      <c r="K178" s="219"/>
      <c r="L178" s="43"/>
      <c r="M178" s="220" t="s">
        <v>1</v>
      </c>
      <c r="N178" s="221" t="s">
        <v>40</v>
      </c>
      <c r="O178" s="90"/>
      <c r="P178" s="222">
        <f>O178*H178</f>
        <v>0</v>
      </c>
      <c r="Q178" s="222">
        <v>1.0000000000000001E-05</v>
      </c>
      <c r="R178" s="222">
        <f>Q178*H178</f>
        <v>0.0012577500000000002</v>
      </c>
      <c r="S178" s="222">
        <v>0</v>
      </c>
      <c r="T178" s="22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4" t="s">
        <v>148</v>
      </c>
      <c r="AT178" s="224" t="s">
        <v>144</v>
      </c>
      <c r="AU178" s="224" t="s">
        <v>84</v>
      </c>
      <c r="AY178" s="16" t="s">
        <v>140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6" t="s">
        <v>80</v>
      </c>
      <c r="BK178" s="225">
        <f>ROUND(I178*H178,2)</f>
        <v>0</v>
      </c>
      <c r="BL178" s="16" t="s">
        <v>148</v>
      </c>
      <c r="BM178" s="224" t="s">
        <v>216</v>
      </c>
    </row>
    <row r="179" s="13" customFormat="1">
      <c r="A179" s="13"/>
      <c r="B179" s="226"/>
      <c r="C179" s="227"/>
      <c r="D179" s="228" t="s">
        <v>150</v>
      </c>
      <c r="E179" s="229" t="s">
        <v>1</v>
      </c>
      <c r="F179" s="230" t="s">
        <v>85</v>
      </c>
      <c r="G179" s="227"/>
      <c r="H179" s="231">
        <v>125.77500000000001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150</v>
      </c>
      <c r="AU179" s="237" t="s">
        <v>84</v>
      </c>
      <c r="AV179" s="13" t="s">
        <v>84</v>
      </c>
      <c r="AW179" s="13" t="s">
        <v>31</v>
      </c>
      <c r="AX179" s="13" t="s">
        <v>80</v>
      </c>
      <c r="AY179" s="237" t="s">
        <v>140</v>
      </c>
    </row>
    <row r="180" s="2" customFormat="1" ht="24.15" customHeight="1">
      <c r="A180" s="37"/>
      <c r="B180" s="38"/>
      <c r="C180" s="212" t="s">
        <v>217</v>
      </c>
      <c r="D180" s="212" t="s">
        <v>144</v>
      </c>
      <c r="E180" s="213" t="s">
        <v>218</v>
      </c>
      <c r="F180" s="214" t="s">
        <v>219</v>
      </c>
      <c r="G180" s="215" t="s">
        <v>157</v>
      </c>
      <c r="H180" s="216">
        <v>188.66300000000001</v>
      </c>
      <c r="I180" s="217"/>
      <c r="J180" s="218">
        <f>ROUND(I180*H180,2)</f>
        <v>0</v>
      </c>
      <c r="K180" s="219"/>
      <c r="L180" s="43"/>
      <c r="M180" s="220" t="s">
        <v>1</v>
      </c>
      <c r="N180" s="221" t="s">
        <v>40</v>
      </c>
      <c r="O180" s="90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148</v>
      </c>
      <c r="AT180" s="224" t="s">
        <v>144</v>
      </c>
      <c r="AU180" s="224" t="s">
        <v>84</v>
      </c>
      <c r="AY180" s="16" t="s">
        <v>140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80</v>
      </c>
      <c r="BK180" s="225">
        <f>ROUND(I180*H180,2)</f>
        <v>0</v>
      </c>
      <c r="BL180" s="16" t="s">
        <v>148</v>
      </c>
      <c r="BM180" s="224" t="s">
        <v>220</v>
      </c>
    </row>
    <row r="181" s="13" customFormat="1">
      <c r="A181" s="13"/>
      <c r="B181" s="226"/>
      <c r="C181" s="227"/>
      <c r="D181" s="228" t="s">
        <v>150</v>
      </c>
      <c r="E181" s="229" t="s">
        <v>1</v>
      </c>
      <c r="F181" s="230" t="s">
        <v>221</v>
      </c>
      <c r="G181" s="227"/>
      <c r="H181" s="231">
        <v>188.66300000000001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150</v>
      </c>
      <c r="AU181" s="237" t="s">
        <v>84</v>
      </c>
      <c r="AV181" s="13" t="s">
        <v>84</v>
      </c>
      <c r="AW181" s="13" t="s">
        <v>31</v>
      </c>
      <c r="AX181" s="13" t="s">
        <v>80</v>
      </c>
      <c r="AY181" s="237" t="s">
        <v>140</v>
      </c>
    </row>
    <row r="182" s="2" customFormat="1" ht="24.15" customHeight="1">
      <c r="A182" s="37"/>
      <c r="B182" s="38"/>
      <c r="C182" s="212" t="s">
        <v>222</v>
      </c>
      <c r="D182" s="212" t="s">
        <v>144</v>
      </c>
      <c r="E182" s="213" t="s">
        <v>223</v>
      </c>
      <c r="F182" s="214" t="s">
        <v>224</v>
      </c>
      <c r="G182" s="215" t="s">
        <v>147</v>
      </c>
      <c r="H182" s="216">
        <v>0.14599999999999999</v>
      </c>
      <c r="I182" s="217"/>
      <c r="J182" s="218">
        <f>ROUND(I182*H182,2)</f>
        <v>0</v>
      </c>
      <c r="K182" s="219"/>
      <c r="L182" s="43"/>
      <c r="M182" s="220" t="s">
        <v>1</v>
      </c>
      <c r="N182" s="221" t="s">
        <v>40</v>
      </c>
      <c r="O182" s="90"/>
      <c r="P182" s="222">
        <f>O182*H182</f>
        <v>0</v>
      </c>
      <c r="Q182" s="222">
        <v>0</v>
      </c>
      <c r="R182" s="222">
        <f>Q182*H182</f>
        <v>0</v>
      </c>
      <c r="S182" s="222">
        <v>2.2000000000000002</v>
      </c>
      <c r="T182" s="223">
        <f>S182*H182</f>
        <v>0.32119999999999999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4" t="s">
        <v>148</v>
      </c>
      <c r="AT182" s="224" t="s">
        <v>144</v>
      </c>
      <c r="AU182" s="224" t="s">
        <v>84</v>
      </c>
      <c r="AY182" s="16" t="s">
        <v>140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6" t="s">
        <v>80</v>
      </c>
      <c r="BK182" s="225">
        <f>ROUND(I182*H182,2)</f>
        <v>0</v>
      </c>
      <c r="BL182" s="16" t="s">
        <v>148</v>
      </c>
      <c r="BM182" s="224" t="s">
        <v>225</v>
      </c>
    </row>
    <row r="183" s="13" customFormat="1">
      <c r="A183" s="13"/>
      <c r="B183" s="226"/>
      <c r="C183" s="227"/>
      <c r="D183" s="228" t="s">
        <v>150</v>
      </c>
      <c r="E183" s="229" t="s">
        <v>1</v>
      </c>
      <c r="F183" s="230" t="s">
        <v>226</v>
      </c>
      <c r="G183" s="227"/>
      <c r="H183" s="231">
        <v>0.14599999999999999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150</v>
      </c>
      <c r="AU183" s="237" t="s">
        <v>84</v>
      </c>
      <c r="AV183" s="13" t="s">
        <v>84</v>
      </c>
      <c r="AW183" s="13" t="s">
        <v>31</v>
      </c>
      <c r="AX183" s="13" t="s">
        <v>80</v>
      </c>
      <c r="AY183" s="237" t="s">
        <v>140</v>
      </c>
    </row>
    <row r="184" s="2" customFormat="1" ht="37.8" customHeight="1">
      <c r="A184" s="37"/>
      <c r="B184" s="38"/>
      <c r="C184" s="212" t="s">
        <v>227</v>
      </c>
      <c r="D184" s="212" t="s">
        <v>144</v>
      </c>
      <c r="E184" s="213" t="s">
        <v>228</v>
      </c>
      <c r="F184" s="214" t="s">
        <v>229</v>
      </c>
      <c r="G184" s="215" t="s">
        <v>157</v>
      </c>
      <c r="H184" s="216">
        <v>3.7000000000000002</v>
      </c>
      <c r="I184" s="217"/>
      <c r="J184" s="218">
        <f>ROUND(I184*H184,2)</f>
        <v>0</v>
      </c>
      <c r="K184" s="219"/>
      <c r="L184" s="43"/>
      <c r="M184" s="220" t="s">
        <v>1</v>
      </c>
      <c r="N184" s="221" t="s">
        <v>40</v>
      </c>
      <c r="O184" s="90"/>
      <c r="P184" s="222">
        <f>O184*H184</f>
        <v>0</v>
      </c>
      <c r="Q184" s="222">
        <v>0</v>
      </c>
      <c r="R184" s="222">
        <f>Q184*H184</f>
        <v>0</v>
      </c>
      <c r="S184" s="222">
        <v>0.074999999999999997</v>
      </c>
      <c r="T184" s="223">
        <f>S184*H184</f>
        <v>0.27750000000000002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4" t="s">
        <v>148</v>
      </c>
      <c r="AT184" s="224" t="s">
        <v>144</v>
      </c>
      <c r="AU184" s="224" t="s">
        <v>84</v>
      </c>
      <c r="AY184" s="16" t="s">
        <v>140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6" t="s">
        <v>80</v>
      </c>
      <c r="BK184" s="225">
        <f>ROUND(I184*H184,2)</f>
        <v>0</v>
      </c>
      <c r="BL184" s="16" t="s">
        <v>148</v>
      </c>
      <c r="BM184" s="224" t="s">
        <v>230</v>
      </c>
    </row>
    <row r="185" s="13" customFormat="1">
      <c r="A185" s="13"/>
      <c r="B185" s="226"/>
      <c r="C185" s="227"/>
      <c r="D185" s="228" t="s">
        <v>150</v>
      </c>
      <c r="E185" s="229" t="s">
        <v>1</v>
      </c>
      <c r="F185" s="230" t="s">
        <v>176</v>
      </c>
      <c r="G185" s="227"/>
      <c r="H185" s="231">
        <v>0.5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150</v>
      </c>
      <c r="AU185" s="237" t="s">
        <v>84</v>
      </c>
      <c r="AV185" s="13" t="s">
        <v>84</v>
      </c>
      <c r="AW185" s="13" t="s">
        <v>31</v>
      </c>
      <c r="AX185" s="13" t="s">
        <v>75</v>
      </c>
      <c r="AY185" s="237" t="s">
        <v>140</v>
      </c>
    </row>
    <row r="186" s="13" customFormat="1">
      <c r="A186" s="13"/>
      <c r="B186" s="226"/>
      <c r="C186" s="227"/>
      <c r="D186" s="228" t="s">
        <v>150</v>
      </c>
      <c r="E186" s="229" t="s">
        <v>1</v>
      </c>
      <c r="F186" s="230" t="s">
        <v>178</v>
      </c>
      <c r="G186" s="227"/>
      <c r="H186" s="231">
        <v>0.20000000000000001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150</v>
      </c>
      <c r="AU186" s="237" t="s">
        <v>84</v>
      </c>
      <c r="AV186" s="13" t="s">
        <v>84</v>
      </c>
      <c r="AW186" s="13" t="s">
        <v>31</v>
      </c>
      <c r="AX186" s="13" t="s">
        <v>75</v>
      </c>
      <c r="AY186" s="237" t="s">
        <v>140</v>
      </c>
    </row>
    <row r="187" s="13" customFormat="1">
      <c r="A187" s="13"/>
      <c r="B187" s="226"/>
      <c r="C187" s="227"/>
      <c r="D187" s="228" t="s">
        <v>150</v>
      </c>
      <c r="E187" s="229" t="s">
        <v>1</v>
      </c>
      <c r="F187" s="230" t="s">
        <v>179</v>
      </c>
      <c r="G187" s="227"/>
      <c r="H187" s="231">
        <v>0.5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150</v>
      </c>
      <c r="AU187" s="237" t="s">
        <v>84</v>
      </c>
      <c r="AV187" s="13" t="s">
        <v>84</v>
      </c>
      <c r="AW187" s="13" t="s">
        <v>31</v>
      </c>
      <c r="AX187" s="13" t="s">
        <v>75</v>
      </c>
      <c r="AY187" s="237" t="s">
        <v>140</v>
      </c>
    </row>
    <row r="188" s="13" customFormat="1">
      <c r="A188" s="13"/>
      <c r="B188" s="226"/>
      <c r="C188" s="227"/>
      <c r="D188" s="228" t="s">
        <v>150</v>
      </c>
      <c r="E188" s="229" t="s">
        <v>1</v>
      </c>
      <c r="F188" s="230" t="s">
        <v>180</v>
      </c>
      <c r="G188" s="227"/>
      <c r="H188" s="231">
        <v>0.5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150</v>
      </c>
      <c r="AU188" s="237" t="s">
        <v>84</v>
      </c>
      <c r="AV188" s="13" t="s">
        <v>84</v>
      </c>
      <c r="AW188" s="13" t="s">
        <v>31</v>
      </c>
      <c r="AX188" s="13" t="s">
        <v>75</v>
      </c>
      <c r="AY188" s="237" t="s">
        <v>140</v>
      </c>
    </row>
    <row r="189" s="13" customFormat="1">
      <c r="A189" s="13"/>
      <c r="B189" s="226"/>
      <c r="C189" s="227"/>
      <c r="D189" s="228" t="s">
        <v>150</v>
      </c>
      <c r="E189" s="229" t="s">
        <v>1</v>
      </c>
      <c r="F189" s="230" t="s">
        <v>181</v>
      </c>
      <c r="G189" s="227"/>
      <c r="H189" s="231">
        <v>0.59999999999999998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150</v>
      </c>
      <c r="AU189" s="237" t="s">
        <v>84</v>
      </c>
      <c r="AV189" s="13" t="s">
        <v>84</v>
      </c>
      <c r="AW189" s="13" t="s">
        <v>31</v>
      </c>
      <c r="AX189" s="13" t="s">
        <v>75</v>
      </c>
      <c r="AY189" s="237" t="s">
        <v>140</v>
      </c>
    </row>
    <row r="190" s="13" customFormat="1">
      <c r="A190" s="13"/>
      <c r="B190" s="226"/>
      <c r="C190" s="227"/>
      <c r="D190" s="228" t="s">
        <v>150</v>
      </c>
      <c r="E190" s="229" t="s">
        <v>1</v>
      </c>
      <c r="F190" s="230" t="s">
        <v>183</v>
      </c>
      <c r="G190" s="227"/>
      <c r="H190" s="231">
        <v>1.2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150</v>
      </c>
      <c r="AU190" s="237" t="s">
        <v>84</v>
      </c>
      <c r="AV190" s="13" t="s">
        <v>84</v>
      </c>
      <c r="AW190" s="13" t="s">
        <v>31</v>
      </c>
      <c r="AX190" s="13" t="s">
        <v>75</v>
      </c>
      <c r="AY190" s="237" t="s">
        <v>140</v>
      </c>
    </row>
    <row r="191" s="13" customFormat="1">
      <c r="A191" s="13"/>
      <c r="B191" s="226"/>
      <c r="C191" s="227"/>
      <c r="D191" s="228" t="s">
        <v>150</v>
      </c>
      <c r="E191" s="229" t="s">
        <v>1</v>
      </c>
      <c r="F191" s="230" t="s">
        <v>184</v>
      </c>
      <c r="G191" s="227"/>
      <c r="H191" s="231">
        <v>0.20000000000000001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150</v>
      </c>
      <c r="AU191" s="237" t="s">
        <v>84</v>
      </c>
      <c r="AV191" s="13" t="s">
        <v>84</v>
      </c>
      <c r="AW191" s="13" t="s">
        <v>31</v>
      </c>
      <c r="AX191" s="13" t="s">
        <v>75</v>
      </c>
      <c r="AY191" s="237" t="s">
        <v>140</v>
      </c>
    </row>
    <row r="192" s="14" customFormat="1">
      <c r="A192" s="14"/>
      <c r="B192" s="238"/>
      <c r="C192" s="239"/>
      <c r="D192" s="228" t="s">
        <v>150</v>
      </c>
      <c r="E192" s="240" t="s">
        <v>1</v>
      </c>
      <c r="F192" s="241" t="s">
        <v>164</v>
      </c>
      <c r="G192" s="239"/>
      <c r="H192" s="242">
        <v>3.7000000000000002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150</v>
      </c>
      <c r="AU192" s="248" t="s">
        <v>84</v>
      </c>
      <c r="AV192" s="14" t="s">
        <v>141</v>
      </c>
      <c r="AW192" s="14" t="s">
        <v>31</v>
      </c>
      <c r="AX192" s="14" t="s">
        <v>80</v>
      </c>
      <c r="AY192" s="248" t="s">
        <v>140</v>
      </c>
    </row>
    <row r="193" s="2" customFormat="1" ht="37.8" customHeight="1">
      <c r="A193" s="37"/>
      <c r="B193" s="38"/>
      <c r="C193" s="212" t="s">
        <v>8</v>
      </c>
      <c r="D193" s="212" t="s">
        <v>144</v>
      </c>
      <c r="E193" s="213" t="s">
        <v>231</v>
      </c>
      <c r="F193" s="214" t="s">
        <v>232</v>
      </c>
      <c r="G193" s="215" t="s">
        <v>157</v>
      </c>
      <c r="H193" s="216">
        <v>68.299999999999997</v>
      </c>
      <c r="I193" s="217"/>
      <c r="J193" s="218">
        <f>ROUND(I193*H193,2)</f>
        <v>0</v>
      </c>
      <c r="K193" s="219"/>
      <c r="L193" s="43"/>
      <c r="M193" s="220" t="s">
        <v>1</v>
      </c>
      <c r="N193" s="221" t="s">
        <v>40</v>
      </c>
      <c r="O193" s="90"/>
      <c r="P193" s="222">
        <f>O193*H193</f>
        <v>0</v>
      </c>
      <c r="Q193" s="222">
        <v>0</v>
      </c>
      <c r="R193" s="222">
        <f>Q193*H193</f>
        <v>0</v>
      </c>
      <c r="S193" s="222">
        <v>0.053999999999999999</v>
      </c>
      <c r="T193" s="223">
        <f>S193*H193</f>
        <v>3.6881999999999997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148</v>
      </c>
      <c r="AT193" s="224" t="s">
        <v>144</v>
      </c>
      <c r="AU193" s="224" t="s">
        <v>84</v>
      </c>
      <c r="AY193" s="16" t="s">
        <v>140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80</v>
      </c>
      <c r="BK193" s="225">
        <f>ROUND(I193*H193,2)</f>
        <v>0</v>
      </c>
      <c r="BL193" s="16" t="s">
        <v>148</v>
      </c>
      <c r="BM193" s="224" t="s">
        <v>233</v>
      </c>
    </row>
    <row r="194" s="13" customFormat="1">
      <c r="A194" s="13"/>
      <c r="B194" s="226"/>
      <c r="C194" s="227"/>
      <c r="D194" s="228" t="s">
        <v>150</v>
      </c>
      <c r="E194" s="229" t="s">
        <v>1</v>
      </c>
      <c r="F194" s="230" t="s">
        <v>169</v>
      </c>
      <c r="G194" s="227"/>
      <c r="H194" s="231">
        <v>14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150</v>
      </c>
      <c r="AU194" s="237" t="s">
        <v>84</v>
      </c>
      <c r="AV194" s="13" t="s">
        <v>84</v>
      </c>
      <c r="AW194" s="13" t="s">
        <v>31</v>
      </c>
      <c r="AX194" s="13" t="s">
        <v>75</v>
      </c>
      <c r="AY194" s="237" t="s">
        <v>140</v>
      </c>
    </row>
    <row r="195" s="13" customFormat="1">
      <c r="A195" s="13"/>
      <c r="B195" s="226"/>
      <c r="C195" s="227"/>
      <c r="D195" s="228" t="s">
        <v>150</v>
      </c>
      <c r="E195" s="229" t="s">
        <v>1</v>
      </c>
      <c r="F195" s="230" t="s">
        <v>170</v>
      </c>
      <c r="G195" s="227"/>
      <c r="H195" s="231">
        <v>5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150</v>
      </c>
      <c r="AU195" s="237" t="s">
        <v>84</v>
      </c>
      <c r="AV195" s="13" t="s">
        <v>84</v>
      </c>
      <c r="AW195" s="13" t="s">
        <v>31</v>
      </c>
      <c r="AX195" s="13" t="s">
        <v>75</v>
      </c>
      <c r="AY195" s="237" t="s">
        <v>140</v>
      </c>
    </row>
    <row r="196" s="13" customFormat="1">
      <c r="A196" s="13"/>
      <c r="B196" s="226"/>
      <c r="C196" s="227"/>
      <c r="D196" s="228" t="s">
        <v>150</v>
      </c>
      <c r="E196" s="229" t="s">
        <v>1</v>
      </c>
      <c r="F196" s="230" t="s">
        <v>171</v>
      </c>
      <c r="G196" s="227"/>
      <c r="H196" s="231">
        <v>3.7999999999999998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150</v>
      </c>
      <c r="AU196" s="237" t="s">
        <v>84</v>
      </c>
      <c r="AV196" s="13" t="s">
        <v>84</v>
      </c>
      <c r="AW196" s="13" t="s">
        <v>31</v>
      </c>
      <c r="AX196" s="13" t="s">
        <v>75</v>
      </c>
      <c r="AY196" s="237" t="s">
        <v>140</v>
      </c>
    </row>
    <row r="197" s="13" customFormat="1">
      <c r="A197" s="13"/>
      <c r="B197" s="226"/>
      <c r="C197" s="227"/>
      <c r="D197" s="228" t="s">
        <v>150</v>
      </c>
      <c r="E197" s="229" t="s">
        <v>1</v>
      </c>
      <c r="F197" s="230" t="s">
        <v>172</v>
      </c>
      <c r="G197" s="227"/>
      <c r="H197" s="231">
        <v>3.7999999999999998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150</v>
      </c>
      <c r="AU197" s="237" t="s">
        <v>84</v>
      </c>
      <c r="AV197" s="13" t="s">
        <v>84</v>
      </c>
      <c r="AW197" s="13" t="s">
        <v>31</v>
      </c>
      <c r="AX197" s="13" t="s">
        <v>75</v>
      </c>
      <c r="AY197" s="237" t="s">
        <v>140</v>
      </c>
    </row>
    <row r="198" s="13" customFormat="1">
      <c r="A198" s="13"/>
      <c r="B198" s="226"/>
      <c r="C198" s="227"/>
      <c r="D198" s="228" t="s">
        <v>150</v>
      </c>
      <c r="E198" s="229" t="s">
        <v>1</v>
      </c>
      <c r="F198" s="230" t="s">
        <v>173</v>
      </c>
      <c r="G198" s="227"/>
      <c r="H198" s="231">
        <v>21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150</v>
      </c>
      <c r="AU198" s="237" t="s">
        <v>84</v>
      </c>
      <c r="AV198" s="13" t="s">
        <v>84</v>
      </c>
      <c r="AW198" s="13" t="s">
        <v>31</v>
      </c>
      <c r="AX198" s="13" t="s">
        <v>75</v>
      </c>
      <c r="AY198" s="237" t="s">
        <v>140</v>
      </c>
    </row>
    <row r="199" s="13" customFormat="1">
      <c r="A199" s="13"/>
      <c r="B199" s="226"/>
      <c r="C199" s="227"/>
      <c r="D199" s="228" t="s">
        <v>150</v>
      </c>
      <c r="E199" s="229" t="s">
        <v>1</v>
      </c>
      <c r="F199" s="230" t="s">
        <v>174</v>
      </c>
      <c r="G199" s="227"/>
      <c r="H199" s="231">
        <v>15.199999999999999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150</v>
      </c>
      <c r="AU199" s="237" t="s">
        <v>84</v>
      </c>
      <c r="AV199" s="13" t="s">
        <v>84</v>
      </c>
      <c r="AW199" s="13" t="s">
        <v>31</v>
      </c>
      <c r="AX199" s="13" t="s">
        <v>75</v>
      </c>
      <c r="AY199" s="237" t="s">
        <v>140</v>
      </c>
    </row>
    <row r="200" s="13" customFormat="1">
      <c r="A200" s="13"/>
      <c r="B200" s="226"/>
      <c r="C200" s="227"/>
      <c r="D200" s="228" t="s">
        <v>150</v>
      </c>
      <c r="E200" s="229" t="s">
        <v>1</v>
      </c>
      <c r="F200" s="230" t="s">
        <v>175</v>
      </c>
      <c r="G200" s="227"/>
      <c r="H200" s="231">
        <v>2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150</v>
      </c>
      <c r="AU200" s="237" t="s">
        <v>84</v>
      </c>
      <c r="AV200" s="13" t="s">
        <v>84</v>
      </c>
      <c r="AW200" s="13" t="s">
        <v>31</v>
      </c>
      <c r="AX200" s="13" t="s">
        <v>75</v>
      </c>
      <c r="AY200" s="237" t="s">
        <v>140</v>
      </c>
    </row>
    <row r="201" s="13" customFormat="1">
      <c r="A201" s="13"/>
      <c r="B201" s="226"/>
      <c r="C201" s="227"/>
      <c r="D201" s="228" t="s">
        <v>150</v>
      </c>
      <c r="E201" s="229" t="s">
        <v>1</v>
      </c>
      <c r="F201" s="230" t="s">
        <v>177</v>
      </c>
      <c r="G201" s="227"/>
      <c r="H201" s="231">
        <v>1.1000000000000001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150</v>
      </c>
      <c r="AU201" s="237" t="s">
        <v>84</v>
      </c>
      <c r="AV201" s="13" t="s">
        <v>84</v>
      </c>
      <c r="AW201" s="13" t="s">
        <v>31</v>
      </c>
      <c r="AX201" s="13" t="s">
        <v>75</v>
      </c>
      <c r="AY201" s="237" t="s">
        <v>140</v>
      </c>
    </row>
    <row r="202" s="13" customFormat="1">
      <c r="A202" s="13"/>
      <c r="B202" s="226"/>
      <c r="C202" s="227"/>
      <c r="D202" s="228" t="s">
        <v>150</v>
      </c>
      <c r="E202" s="229" t="s">
        <v>1</v>
      </c>
      <c r="F202" s="230" t="s">
        <v>182</v>
      </c>
      <c r="G202" s="227"/>
      <c r="H202" s="231">
        <v>2.3999999999999999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150</v>
      </c>
      <c r="AU202" s="237" t="s">
        <v>84</v>
      </c>
      <c r="AV202" s="13" t="s">
        <v>84</v>
      </c>
      <c r="AW202" s="13" t="s">
        <v>31</v>
      </c>
      <c r="AX202" s="13" t="s">
        <v>75</v>
      </c>
      <c r="AY202" s="237" t="s">
        <v>140</v>
      </c>
    </row>
    <row r="203" s="14" customFormat="1">
      <c r="A203" s="14"/>
      <c r="B203" s="238"/>
      <c r="C203" s="239"/>
      <c r="D203" s="228" t="s">
        <v>150</v>
      </c>
      <c r="E203" s="240" t="s">
        <v>1</v>
      </c>
      <c r="F203" s="241" t="s">
        <v>164</v>
      </c>
      <c r="G203" s="239"/>
      <c r="H203" s="242">
        <v>68.299999999999997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150</v>
      </c>
      <c r="AU203" s="248" t="s">
        <v>84</v>
      </c>
      <c r="AV203" s="14" t="s">
        <v>141</v>
      </c>
      <c r="AW203" s="14" t="s">
        <v>31</v>
      </c>
      <c r="AX203" s="14" t="s">
        <v>80</v>
      </c>
      <c r="AY203" s="248" t="s">
        <v>140</v>
      </c>
    </row>
    <row r="204" s="2" customFormat="1" ht="37.8" customHeight="1">
      <c r="A204" s="37"/>
      <c r="B204" s="38"/>
      <c r="C204" s="212" t="s">
        <v>234</v>
      </c>
      <c r="D204" s="212" t="s">
        <v>144</v>
      </c>
      <c r="E204" s="213" t="s">
        <v>235</v>
      </c>
      <c r="F204" s="214" t="s">
        <v>236</v>
      </c>
      <c r="G204" s="215" t="s">
        <v>157</v>
      </c>
      <c r="H204" s="216">
        <v>3.7799999999999998</v>
      </c>
      <c r="I204" s="217"/>
      <c r="J204" s="218">
        <f>ROUND(I204*H204,2)</f>
        <v>0</v>
      </c>
      <c r="K204" s="219"/>
      <c r="L204" s="43"/>
      <c r="M204" s="220" t="s">
        <v>1</v>
      </c>
      <c r="N204" s="221" t="s">
        <v>40</v>
      </c>
      <c r="O204" s="90"/>
      <c r="P204" s="222">
        <f>O204*H204</f>
        <v>0</v>
      </c>
      <c r="Q204" s="222">
        <v>0</v>
      </c>
      <c r="R204" s="222">
        <f>Q204*H204</f>
        <v>0</v>
      </c>
      <c r="S204" s="222">
        <v>0.067000000000000004</v>
      </c>
      <c r="T204" s="223">
        <f>S204*H204</f>
        <v>0.25325999999999999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4" t="s">
        <v>148</v>
      </c>
      <c r="AT204" s="224" t="s">
        <v>144</v>
      </c>
      <c r="AU204" s="224" t="s">
        <v>84</v>
      </c>
      <c r="AY204" s="16" t="s">
        <v>140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6" t="s">
        <v>80</v>
      </c>
      <c r="BK204" s="225">
        <f>ROUND(I204*H204,2)</f>
        <v>0</v>
      </c>
      <c r="BL204" s="16" t="s">
        <v>148</v>
      </c>
      <c r="BM204" s="224" t="s">
        <v>237</v>
      </c>
    </row>
    <row r="205" s="13" customFormat="1">
      <c r="A205" s="13"/>
      <c r="B205" s="226"/>
      <c r="C205" s="227"/>
      <c r="D205" s="228" t="s">
        <v>150</v>
      </c>
      <c r="E205" s="229" t="s">
        <v>1</v>
      </c>
      <c r="F205" s="230" t="s">
        <v>238</v>
      </c>
      <c r="G205" s="227"/>
      <c r="H205" s="231">
        <v>3.7799999999999998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150</v>
      </c>
      <c r="AU205" s="237" t="s">
        <v>84</v>
      </c>
      <c r="AV205" s="13" t="s">
        <v>84</v>
      </c>
      <c r="AW205" s="13" t="s">
        <v>31</v>
      </c>
      <c r="AX205" s="13" t="s">
        <v>80</v>
      </c>
      <c r="AY205" s="237" t="s">
        <v>140</v>
      </c>
    </row>
    <row r="206" s="2" customFormat="1" ht="44.25" customHeight="1">
      <c r="A206" s="37"/>
      <c r="B206" s="38"/>
      <c r="C206" s="212" t="s">
        <v>239</v>
      </c>
      <c r="D206" s="212" t="s">
        <v>144</v>
      </c>
      <c r="E206" s="213" t="s">
        <v>240</v>
      </c>
      <c r="F206" s="214" t="s">
        <v>241</v>
      </c>
      <c r="G206" s="215" t="s">
        <v>157</v>
      </c>
      <c r="H206" s="216">
        <v>84.644000000000005</v>
      </c>
      <c r="I206" s="217"/>
      <c r="J206" s="218">
        <f>ROUND(I206*H206,2)</f>
        <v>0</v>
      </c>
      <c r="K206" s="219"/>
      <c r="L206" s="43"/>
      <c r="M206" s="220" t="s">
        <v>1</v>
      </c>
      <c r="N206" s="221" t="s">
        <v>40</v>
      </c>
      <c r="O206" s="90"/>
      <c r="P206" s="222">
        <f>O206*H206</f>
        <v>0</v>
      </c>
      <c r="Q206" s="222">
        <v>0</v>
      </c>
      <c r="R206" s="222">
        <f>Q206*H206</f>
        <v>0</v>
      </c>
      <c r="S206" s="222">
        <v>0.058999999999999997</v>
      </c>
      <c r="T206" s="223">
        <f>S206*H206</f>
        <v>4.9939960000000001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4" t="s">
        <v>148</v>
      </c>
      <c r="AT206" s="224" t="s">
        <v>144</v>
      </c>
      <c r="AU206" s="224" t="s">
        <v>84</v>
      </c>
      <c r="AY206" s="16" t="s">
        <v>140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6" t="s">
        <v>80</v>
      </c>
      <c r="BK206" s="225">
        <f>ROUND(I206*H206,2)</f>
        <v>0</v>
      </c>
      <c r="BL206" s="16" t="s">
        <v>148</v>
      </c>
      <c r="BM206" s="224" t="s">
        <v>242</v>
      </c>
    </row>
    <row r="207" s="13" customFormat="1">
      <c r="A207" s="13"/>
      <c r="B207" s="226"/>
      <c r="C207" s="227"/>
      <c r="D207" s="228" t="s">
        <v>150</v>
      </c>
      <c r="E207" s="229" t="s">
        <v>1</v>
      </c>
      <c r="F207" s="230" t="s">
        <v>243</v>
      </c>
      <c r="G207" s="227"/>
      <c r="H207" s="231">
        <v>84.644000000000005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150</v>
      </c>
      <c r="AU207" s="237" t="s">
        <v>84</v>
      </c>
      <c r="AV207" s="13" t="s">
        <v>84</v>
      </c>
      <c r="AW207" s="13" t="s">
        <v>31</v>
      </c>
      <c r="AX207" s="13" t="s">
        <v>80</v>
      </c>
      <c r="AY207" s="237" t="s">
        <v>140</v>
      </c>
    </row>
    <row r="208" s="12" customFormat="1" ht="22.8" customHeight="1">
      <c r="A208" s="12"/>
      <c r="B208" s="196"/>
      <c r="C208" s="197"/>
      <c r="D208" s="198" t="s">
        <v>74</v>
      </c>
      <c r="E208" s="210" t="s">
        <v>244</v>
      </c>
      <c r="F208" s="210" t="s">
        <v>245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SUM(P209:P216)</f>
        <v>0</v>
      </c>
      <c r="Q208" s="204"/>
      <c r="R208" s="205">
        <f>SUM(R209:R216)</f>
        <v>0</v>
      </c>
      <c r="S208" s="204"/>
      <c r="T208" s="206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80</v>
      </c>
      <c r="AT208" s="208" t="s">
        <v>74</v>
      </c>
      <c r="AU208" s="208" t="s">
        <v>80</v>
      </c>
      <c r="AY208" s="207" t="s">
        <v>140</v>
      </c>
      <c r="BK208" s="209">
        <f>SUM(BK209:BK216)</f>
        <v>0</v>
      </c>
    </row>
    <row r="209" s="2" customFormat="1" ht="37.8" customHeight="1">
      <c r="A209" s="37"/>
      <c r="B209" s="38"/>
      <c r="C209" s="212" t="s">
        <v>246</v>
      </c>
      <c r="D209" s="212" t="s">
        <v>144</v>
      </c>
      <c r="E209" s="213" t="s">
        <v>247</v>
      </c>
      <c r="F209" s="214" t="s">
        <v>248</v>
      </c>
      <c r="G209" s="215" t="s">
        <v>249</v>
      </c>
      <c r="H209" s="216">
        <v>16.478000000000002</v>
      </c>
      <c r="I209" s="217"/>
      <c r="J209" s="218">
        <f>ROUND(I209*H209,2)</f>
        <v>0</v>
      </c>
      <c r="K209" s="219"/>
      <c r="L209" s="43"/>
      <c r="M209" s="220" t="s">
        <v>1</v>
      </c>
      <c r="N209" s="221" t="s">
        <v>40</v>
      </c>
      <c r="O209" s="90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148</v>
      </c>
      <c r="AT209" s="224" t="s">
        <v>144</v>
      </c>
      <c r="AU209" s="224" t="s">
        <v>84</v>
      </c>
      <c r="AY209" s="16" t="s">
        <v>140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80</v>
      </c>
      <c r="BK209" s="225">
        <f>ROUND(I209*H209,2)</f>
        <v>0</v>
      </c>
      <c r="BL209" s="16" t="s">
        <v>148</v>
      </c>
      <c r="BM209" s="224" t="s">
        <v>250</v>
      </c>
    </row>
    <row r="210" s="2" customFormat="1" ht="33" customHeight="1">
      <c r="A210" s="37"/>
      <c r="B210" s="38"/>
      <c r="C210" s="212" t="s">
        <v>251</v>
      </c>
      <c r="D210" s="212" t="s">
        <v>144</v>
      </c>
      <c r="E210" s="213" t="s">
        <v>252</v>
      </c>
      <c r="F210" s="214" t="s">
        <v>253</v>
      </c>
      <c r="G210" s="215" t="s">
        <v>249</v>
      </c>
      <c r="H210" s="216">
        <v>9.7569999999999997</v>
      </c>
      <c r="I210" s="217"/>
      <c r="J210" s="218">
        <f>ROUND(I210*H210,2)</f>
        <v>0</v>
      </c>
      <c r="K210" s="219"/>
      <c r="L210" s="43"/>
      <c r="M210" s="220" t="s">
        <v>1</v>
      </c>
      <c r="N210" s="221" t="s">
        <v>40</v>
      </c>
      <c r="O210" s="90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4" t="s">
        <v>148</v>
      </c>
      <c r="AT210" s="224" t="s">
        <v>144</v>
      </c>
      <c r="AU210" s="224" t="s">
        <v>84</v>
      </c>
      <c r="AY210" s="16" t="s">
        <v>140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6" t="s">
        <v>80</v>
      </c>
      <c r="BK210" s="225">
        <f>ROUND(I210*H210,2)</f>
        <v>0</v>
      </c>
      <c r="BL210" s="16" t="s">
        <v>148</v>
      </c>
      <c r="BM210" s="224" t="s">
        <v>254</v>
      </c>
    </row>
    <row r="211" s="2" customFormat="1" ht="44.25" customHeight="1">
      <c r="A211" s="37"/>
      <c r="B211" s="38"/>
      <c r="C211" s="212" t="s">
        <v>7</v>
      </c>
      <c r="D211" s="212" t="s">
        <v>144</v>
      </c>
      <c r="E211" s="213" t="s">
        <v>255</v>
      </c>
      <c r="F211" s="214" t="s">
        <v>256</v>
      </c>
      <c r="G211" s="215" t="s">
        <v>249</v>
      </c>
      <c r="H211" s="216">
        <v>165.869</v>
      </c>
      <c r="I211" s="217"/>
      <c r="J211" s="218">
        <f>ROUND(I211*H211,2)</f>
        <v>0</v>
      </c>
      <c r="K211" s="219"/>
      <c r="L211" s="43"/>
      <c r="M211" s="220" t="s">
        <v>1</v>
      </c>
      <c r="N211" s="221" t="s">
        <v>40</v>
      </c>
      <c r="O211" s="90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4" t="s">
        <v>148</v>
      </c>
      <c r="AT211" s="224" t="s">
        <v>144</v>
      </c>
      <c r="AU211" s="224" t="s">
        <v>84</v>
      </c>
      <c r="AY211" s="16" t="s">
        <v>140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6" t="s">
        <v>80</v>
      </c>
      <c r="BK211" s="225">
        <f>ROUND(I211*H211,2)</f>
        <v>0</v>
      </c>
      <c r="BL211" s="16" t="s">
        <v>148</v>
      </c>
      <c r="BM211" s="224" t="s">
        <v>257</v>
      </c>
    </row>
    <row r="212" s="13" customFormat="1">
      <c r="A212" s="13"/>
      <c r="B212" s="226"/>
      <c r="C212" s="227"/>
      <c r="D212" s="228" t="s">
        <v>150</v>
      </c>
      <c r="E212" s="227"/>
      <c r="F212" s="230" t="s">
        <v>258</v>
      </c>
      <c r="G212" s="227"/>
      <c r="H212" s="231">
        <v>165.869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150</v>
      </c>
      <c r="AU212" s="237" t="s">
        <v>84</v>
      </c>
      <c r="AV212" s="13" t="s">
        <v>84</v>
      </c>
      <c r="AW212" s="13" t="s">
        <v>4</v>
      </c>
      <c r="AX212" s="13" t="s">
        <v>80</v>
      </c>
      <c r="AY212" s="237" t="s">
        <v>140</v>
      </c>
    </row>
    <row r="213" s="2" customFormat="1" ht="44.25" customHeight="1">
      <c r="A213" s="37"/>
      <c r="B213" s="38"/>
      <c r="C213" s="212" t="s">
        <v>259</v>
      </c>
      <c r="D213" s="212" t="s">
        <v>144</v>
      </c>
      <c r="E213" s="213" t="s">
        <v>260</v>
      </c>
      <c r="F213" s="214" t="s">
        <v>261</v>
      </c>
      <c r="G213" s="215" t="s">
        <v>249</v>
      </c>
      <c r="H213" s="216">
        <v>0.32100000000000001</v>
      </c>
      <c r="I213" s="217"/>
      <c r="J213" s="218">
        <f>ROUND(I213*H213,2)</f>
        <v>0</v>
      </c>
      <c r="K213" s="219"/>
      <c r="L213" s="43"/>
      <c r="M213" s="220" t="s">
        <v>1</v>
      </c>
      <c r="N213" s="221" t="s">
        <v>40</v>
      </c>
      <c r="O213" s="90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148</v>
      </c>
      <c r="AT213" s="224" t="s">
        <v>144</v>
      </c>
      <c r="AU213" s="224" t="s">
        <v>84</v>
      </c>
      <c r="AY213" s="16" t="s">
        <v>140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80</v>
      </c>
      <c r="BK213" s="225">
        <f>ROUND(I213*H213,2)</f>
        <v>0</v>
      </c>
      <c r="BL213" s="16" t="s">
        <v>148</v>
      </c>
      <c r="BM213" s="224" t="s">
        <v>262</v>
      </c>
    </row>
    <row r="214" s="2" customFormat="1" ht="44.25" customHeight="1">
      <c r="A214" s="37"/>
      <c r="B214" s="38"/>
      <c r="C214" s="212" t="s">
        <v>263</v>
      </c>
      <c r="D214" s="212" t="s">
        <v>144</v>
      </c>
      <c r="E214" s="213" t="s">
        <v>264</v>
      </c>
      <c r="F214" s="214" t="s">
        <v>265</v>
      </c>
      <c r="G214" s="215" t="s">
        <v>249</v>
      </c>
      <c r="H214" s="216">
        <v>4.9939999999999998</v>
      </c>
      <c r="I214" s="217"/>
      <c r="J214" s="218">
        <f>ROUND(I214*H214,2)</f>
        <v>0</v>
      </c>
      <c r="K214" s="219"/>
      <c r="L214" s="43"/>
      <c r="M214" s="220" t="s">
        <v>1</v>
      </c>
      <c r="N214" s="221" t="s">
        <v>40</v>
      </c>
      <c r="O214" s="90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148</v>
      </c>
      <c r="AT214" s="224" t="s">
        <v>144</v>
      </c>
      <c r="AU214" s="224" t="s">
        <v>84</v>
      </c>
      <c r="AY214" s="16" t="s">
        <v>140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80</v>
      </c>
      <c r="BK214" s="225">
        <f>ROUND(I214*H214,2)</f>
        <v>0</v>
      </c>
      <c r="BL214" s="16" t="s">
        <v>148</v>
      </c>
      <c r="BM214" s="224" t="s">
        <v>266</v>
      </c>
    </row>
    <row r="215" s="2" customFormat="1" ht="16.5" customHeight="1">
      <c r="A215" s="37"/>
      <c r="B215" s="38"/>
      <c r="C215" s="212" t="s">
        <v>267</v>
      </c>
      <c r="D215" s="212" t="s">
        <v>144</v>
      </c>
      <c r="E215" s="213" t="s">
        <v>268</v>
      </c>
      <c r="F215" s="214" t="s">
        <v>269</v>
      </c>
      <c r="G215" s="215" t="s">
        <v>249</v>
      </c>
      <c r="H215" s="216">
        <v>4.4420000000000002</v>
      </c>
      <c r="I215" s="217"/>
      <c r="J215" s="218">
        <f>ROUND(I215*H215,2)</f>
        <v>0</v>
      </c>
      <c r="K215" s="219"/>
      <c r="L215" s="43"/>
      <c r="M215" s="220" t="s">
        <v>1</v>
      </c>
      <c r="N215" s="221" t="s">
        <v>40</v>
      </c>
      <c r="O215" s="90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4" t="s">
        <v>148</v>
      </c>
      <c r="AT215" s="224" t="s">
        <v>144</v>
      </c>
      <c r="AU215" s="224" t="s">
        <v>84</v>
      </c>
      <c r="AY215" s="16" t="s">
        <v>140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6" t="s">
        <v>80</v>
      </c>
      <c r="BK215" s="225">
        <f>ROUND(I215*H215,2)</f>
        <v>0</v>
      </c>
      <c r="BL215" s="16" t="s">
        <v>148</v>
      </c>
      <c r="BM215" s="224" t="s">
        <v>270</v>
      </c>
    </row>
    <row r="216" s="13" customFormat="1">
      <c r="A216" s="13"/>
      <c r="B216" s="226"/>
      <c r="C216" s="227"/>
      <c r="D216" s="228" t="s">
        <v>150</v>
      </c>
      <c r="E216" s="229" t="s">
        <v>1</v>
      </c>
      <c r="F216" s="230" t="s">
        <v>271</v>
      </c>
      <c r="G216" s="227"/>
      <c r="H216" s="231">
        <v>4.4420000000000002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150</v>
      </c>
      <c r="AU216" s="237" t="s">
        <v>84</v>
      </c>
      <c r="AV216" s="13" t="s">
        <v>84</v>
      </c>
      <c r="AW216" s="13" t="s">
        <v>31</v>
      </c>
      <c r="AX216" s="13" t="s">
        <v>80</v>
      </c>
      <c r="AY216" s="237" t="s">
        <v>140</v>
      </c>
    </row>
    <row r="217" s="12" customFormat="1" ht="22.8" customHeight="1">
      <c r="A217" s="12"/>
      <c r="B217" s="196"/>
      <c r="C217" s="197"/>
      <c r="D217" s="198" t="s">
        <v>74</v>
      </c>
      <c r="E217" s="210" t="s">
        <v>272</v>
      </c>
      <c r="F217" s="210" t="s">
        <v>273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P218</f>
        <v>0</v>
      </c>
      <c r="Q217" s="204"/>
      <c r="R217" s="205">
        <f>R218</f>
        <v>0</v>
      </c>
      <c r="S217" s="204"/>
      <c r="T217" s="206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80</v>
      </c>
      <c r="AT217" s="208" t="s">
        <v>74</v>
      </c>
      <c r="AU217" s="208" t="s">
        <v>80</v>
      </c>
      <c r="AY217" s="207" t="s">
        <v>140</v>
      </c>
      <c r="BK217" s="209">
        <f>BK218</f>
        <v>0</v>
      </c>
    </row>
    <row r="218" s="2" customFormat="1" ht="55.5" customHeight="1">
      <c r="A218" s="37"/>
      <c r="B218" s="38"/>
      <c r="C218" s="212" t="s">
        <v>274</v>
      </c>
      <c r="D218" s="212" t="s">
        <v>144</v>
      </c>
      <c r="E218" s="213" t="s">
        <v>275</v>
      </c>
      <c r="F218" s="214" t="s">
        <v>276</v>
      </c>
      <c r="G218" s="215" t="s">
        <v>249</v>
      </c>
      <c r="H218" s="216">
        <v>0.75</v>
      </c>
      <c r="I218" s="217"/>
      <c r="J218" s="218">
        <f>ROUND(I218*H218,2)</f>
        <v>0</v>
      </c>
      <c r="K218" s="219"/>
      <c r="L218" s="43"/>
      <c r="M218" s="220" t="s">
        <v>1</v>
      </c>
      <c r="N218" s="221" t="s">
        <v>40</v>
      </c>
      <c r="O218" s="90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148</v>
      </c>
      <c r="AT218" s="224" t="s">
        <v>144</v>
      </c>
      <c r="AU218" s="224" t="s">
        <v>84</v>
      </c>
      <c r="AY218" s="16" t="s">
        <v>140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80</v>
      </c>
      <c r="BK218" s="225">
        <f>ROUND(I218*H218,2)</f>
        <v>0</v>
      </c>
      <c r="BL218" s="16" t="s">
        <v>148</v>
      </c>
      <c r="BM218" s="224" t="s">
        <v>277</v>
      </c>
    </row>
    <row r="219" s="12" customFormat="1" ht="25.92" customHeight="1">
      <c r="A219" s="12"/>
      <c r="B219" s="196"/>
      <c r="C219" s="197"/>
      <c r="D219" s="198" t="s">
        <v>74</v>
      </c>
      <c r="E219" s="199" t="s">
        <v>278</v>
      </c>
      <c r="F219" s="199" t="s">
        <v>279</v>
      </c>
      <c r="G219" s="197"/>
      <c r="H219" s="197"/>
      <c r="I219" s="200"/>
      <c r="J219" s="201">
        <f>BK219</f>
        <v>0</v>
      </c>
      <c r="K219" s="197"/>
      <c r="L219" s="202"/>
      <c r="M219" s="203"/>
      <c r="N219" s="204"/>
      <c r="O219" s="204"/>
      <c r="P219" s="205">
        <f>P220+P230+P235+P256+P300+P306+P311</f>
        <v>0</v>
      </c>
      <c r="Q219" s="204"/>
      <c r="R219" s="205">
        <f>R220+R230+R235+R256+R300+R306+R311</f>
        <v>0.10744681</v>
      </c>
      <c r="S219" s="204"/>
      <c r="T219" s="206">
        <f>T220+T230+T235+T256+T300+T306+T311</f>
        <v>0.22252500000000003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84</v>
      </c>
      <c r="AT219" s="208" t="s">
        <v>74</v>
      </c>
      <c r="AU219" s="208" t="s">
        <v>75</v>
      </c>
      <c r="AY219" s="207" t="s">
        <v>140</v>
      </c>
      <c r="BK219" s="209">
        <f>BK220+BK230+BK235+BK256+BK300+BK306+BK311</f>
        <v>0</v>
      </c>
    </row>
    <row r="220" s="12" customFormat="1" ht="22.8" customHeight="1">
      <c r="A220" s="12"/>
      <c r="B220" s="196"/>
      <c r="C220" s="197"/>
      <c r="D220" s="198" t="s">
        <v>74</v>
      </c>
      <c r="E220" s="210" t="s">
        <v>280</v>
      </c>
      <c r="F220" s="210" t="s">
        <v>281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SUM(P221:P229)</f>
        <v>0</v>
      </c>
      <c r="Q220" s="204"/>
      <c r="R220" s="205">
        <f>SUM(R221:R229)</f>
        <v>0.0132564</v>
      </c>
      <c r="S220" s="204"/>
      <c r="T220" s="206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84</v>
      </c>
      <c r="AT220" s="208" t="s">
        <v>74</v>
      </c>
      <c r="AU220" s="208" t="s">
        <v>80</v>
      </c>
      <c r="AY220" s="207" t="s">
        <v>140</v>
      </c>
      <c r="BK220" s="209">
        <f>SUM(BK221:BK229)</f>
        <v>0</v>
      </c>
    </row>
    <row r="221" s="2" customFormat="1" ht="37.8" customHeight="1">
      <c r="A221" s="37"/>
      <c r="B221" s="38"/>
      <c r="C221" s="212" t="s">
        <v>282</v>
      </c>
      <c r="D221" s="212" t="s">
        <v>144</v>
      </c>
      <c r="E221" s="213" t="s">
        <v>283</v>
      </c>
      <c r="F221" s="214" t="s">
        <v>284</v>
      </c>
      <c r="G221" s="215" t="s">
        <v>157</v>
      </c>
      <c r="H221" s="216">
        <v>1.4610000000000001</v>
      </c>
      <c r="I221" s="217"/>
      <c r="J221" s="218">
        <f>ROUND(I221*H221,2)</f>
        <v>0</v>
      </c>
      <c r="K221" s="219"/>
      <c r="L221" s="43"/>
      <c r="M221" s="220" t="s">
        <v>1</v>
      </c>
      <c r="N221" s="221" t="s">
        <v>40</v>
      </c>
      <c r="O221" s="90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4" t="s">
        <v>285</v>
      </c>
      <c r="AT221" s="224" t="s">
        <v>144</v>
      </c>
      <c r="AU221" s="224" t="s">
        <v>84</v>
      </c>
      <c r="AY221" s="16" t="s">
        <v>140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6" t="s">
        <v>80</v>
      </c>
      <c r="BK221" s="225">
        <f>ROUND(I221*H221,2)</f>
        <v>0</v>
      </c>
      <c r="BL221" s="16" t="s">
        <v>285</v>
      </c>
      <c r="BM221" s="224" t="s">
        <v>286</v>
      </c>
    </row>
    <row r="222" s="13" customFormat="1">
      <c r="A222" s="13"/>
      <c r="B222" s="226"/>
      <c r="C222" s="227"/>
      <c r="D222" s="228" t="s">
        <v>150</v>
      </c>
      <c r="E222" s="229" t="s">
        <v>1</v>
      </c>
      <c r="F222" s="230" t="s">
        <v>287</v>
      </c>
      <c r="G222" s="227"/>
      <c r="H222" s="231">
        <v>1.4610000000000001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150</v>
      </c>
      <c r="AU222" s="237" t="s">
        <v>84</v>
      </c>
      <c r="AV222" s="13" t="s">
        <v>84</v>
      </c>
      <c r="AW222" s="13" t="s">
        <v>31</v>
      </c>
      <c r="AX222" s="13" t="s">
        <v>75</v>
      </c>
      <c r="AY222" s="237" t="s">
        <v>140</v>
      </c>
    </row>
    <row r="223" s="14" customFormat="1">
      <c r="A223" s="14"/>
      <c r="B223" s="238"/>
      <c r="C223" s="239"/>
      <c r="D223" s="228" t="s">
        <v>150</v>
      </c>
      <c r="E223" s="240" t="s">
        <v>95</v>
      </c>
      <c r="F223" s="241" t="s">
        <v>164</v>
      </c>
      <c r="G223" s="239"/>
      <c r="H223" s="242">
        <v>1.4610000000000001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150</v>
      </c>
      <c r="AU223" s="248" t="s">
        <v>84</v>
      </c>
      <c r="AV223" s="14" t="s">
        <v>141</v>
      </c>
      <c r="AW223" s="14" t="s">
        <v>31</v>
      </c>
      <c r="AX223" s="14" t="s">
        <v>80</v>
      </c>
      <c r="AY223" s="248" t="s">
        <v>140</v>
      </c>
    </row>
    <row r="224" s="2" customFormat="1" ht="16.5" customHeight="1">
      <c r="A224" s="37"/>
      <c r="B224" s="38"/>
      <c r="C224" s="249" t="s">
        <v>288</v>
      </c>
      <c r="D224" s="249" t="s">
        <v>289</v>
      </c>
      <c r="E224" s="250" t="s">
        <v>290</v>
      </c>
      <c r="F224" s="251" t="s">
        <v>291</v>
      </c>
      <c r="G224" s="252" t="s">
        <v>249</v>
      </c>
      <c r="H224" s="253">
        <v>0.001</v>
      </c>
      <c r="I224" s="254"/>
      <c r="J224" s="255">
        <f>ROUND(I224*H224,2)</f>
        <v>0</v>
      </c>
      <c r="K224" s="256"/>
      <c r="L224" s="257"/>
      <c r="M224" s="258" t="s">
        <v>1</v>
      </c>
      <c r="N224" s="259" t="s">
        <v>40</v>
      </c>
      <c r="O224" s="90"/>
      <c r="P224" s="222">
        <f>O224*H224</f>
        <v>0</v>
      </c>
      <c r="Q224" s="222">
        <v>1</v>
      </c>
      <c r="R224" s="222">
        <f>Q224*H224</f>
        <v>0.001</v>
      </c>
      <c r="S224" s="222">
        <v>0</v>
      </c>
      <c r="T224" s="22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292</v>
      </c>
      <c r="AT224" s="224" t="s">
        <v>289</v>
      </c>
      <c r="AU224" s="224" t="s">
        <v>84</v>
      </c>
      <c r="AY224" s="16" t="s">
        <v>140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80</v>
      </c>
      <c r="BK224" s="225">
        <f>ROUND(I224*H224,2)</f>
        <v>0</v>
      </c>
      <c r="BL224" s="16" t="s">
        <v>285</v>
      </c>
      <c r="BM224" s="224" t="s">
        <v>293</v>
      </c>
    </row>
    <row r="225" s="13" customFormat="1">
      <c r="A225" s="13"/>
      <c r="B225" s="226"/>
      <c r="C225" s="227"/>
      <c r="D225" s="228" t="s">
        <v>150</v>
      </c>
      <c r="E225" s="227"/>
      <c r="F225" s="230" t="s">
        <v>294</v>
      </c>
      <c r="G225" s="227"/>
      <c r="H225" s="231">
        <v>0.001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150</v>
      </c>
      <c r="AU225" s="237" t="s">
        <v>84</v>
      </c>
      <c r="AV225" s="13" t="s">
        <v>84</v>
      </c>
      <c r="AW225" s="13" t="s">
        <v>4</v>
      </c>
      <c r="AX225" s="13" t="s">
        <v>80</v>
      </c>
      <c r="AY225" s="237" t="s">
        <v>140</v>
      </c>
    </row>
    <row r="226" s="2" customFormat="1" ht="24.15" customHeight="1">
      <c r="A226" s="37"/>
      <c r="B226" s="38"/>
      <c r="C226" s="212" t="s">
        <v>295</v>
      </c>
      <c r="D226" s="212" t="s">
        <v>144</v>
      </c>
      <c r="E226" s="213" t="s">
        <v>296</v>
      </c>
      <c r="F226" s="214" t="s">
        <v>297</v>
      </c>
      <c r="G226" s="215" t="s">
        <v>157</v>
      </c>
      <c r="H226" s="216">
        <v>2.0449999999999999</v>
      </c>
      <c r="I226" s="217"/>
      <c r="J226" s="218">
        <f>ROUND(I226*H226,2)</f>
        <v>0</v>
      </c>
      <c r="K226" s="219"/>
      <c r="L226" s="43"/>
      <c r="M226" s="220" t="s">
        <v>1</v>
      </c>
      <c r="N226" s="221" t="s">
        <v>40</v>
      </c>
      <c r="O226" s="90"/>
      <c r="P226" s="222">
        <f>O226*H226</f>
        <v>0</v>
      </c>
      <c r="Q226" s="222">
        <v>0.00040000000000000002</v>
      </c>
      <c r="R226" s="222">
        <f>Q226*H226</f>
        <v>0.00081800000000000004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285</v>
      </c>
      <c r="AT226" s="224" t="s">
        <v>144</v>
      </c>
      <c r="AU226" s="224" t="s">
        <v>84</v>
      </c>
      <c r="AY226" s="16" t="s">
        <v>140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80</v>
      </c>
      <c r="BK226" s="225">
        <f>ROUND(I226*H226,2)</f>
        <v>0</v>
      </c>
      <c r="BL226" s="16" t="s">
        <v>285</v>
      </c>
      <c r="BM226" s="224" t="s">
        <v>298</v>
      </c>
    </row>
    <row r="227" s="13" customFormat="1">
      <c r="A227" s="13"/>
      <c r="B227" s="226"/>
      <c r="C227" s="227"/>
      <c r="D227" s="228" t="s">
        <v>150</v>
      </c>
      <c r="E227" s="229" t="s">
        <v>1</v>
      </c>
      <c r="F227" s="230" t="s">
        <v>299</v>
      </c>
      <c r="G227" s="227"/>
      <c r="H227" s="231">
        <v>2.0449999999999999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150</v>
      </c>
      <c r="AU227" s="237" t="s">
        <v>84</v>
      </c>
      <c r="AV227" s="13" t="s">
        <v>84</v>
      </c>
      <c r="AW227" s="13" t="s">
        <v>31</v>
      </c>
      <c r="AX227" s="13" t="s">
        <v>80</v>
      </c>
      <c r="AY227" s="237" t="s">
        <v>140</v>
      </c>
    </row>
    <row r="228" s="2" customFormat="1" ht="37.8" customHeight="1">
      <c r="A228" s="37"/>
      <c r="B228" s="38"/>
      <c r="C228" s="249" t="s">
        <v>300</v>
      </c>
      <c r="D228" s="249" t="s">
        <v>289</v>
      </c>
      <c r="E228" s="250" t="s">
        <v>301</v>
      </c>
      <c r="F228" s="251" t="s">
        <v>302</v>
      </c>
      <c r="G228" s="252" t="s">
        <v>157</v>
      </c>
      <c r="H228" s="253">
        <v>2.383</v>
      </c>
      <c r="I228" s="254"/>
      <c r="J228" s="255">
        <f>ROUND(I228*H228,2)</f>
        <v>0</v>
      </c>
      <c r="K228" s="256"/>
      <c r="L228" s="257"/>
      <c r="M228" s="258" t="s">
        <v>1</v>
      </c>
      <c r="N228" s="259" t="s">
        <v>40</v>
      </c>
      <c r="O228" s="90"/>
      <c r="P228" s="222">
        <f>O228*H228</f>
        <v>0</v>
      </c>
      <c r="Q228" s="222">
        <v>0.0047999999999999996</v>
      </c>
      <c r="R228" s="222">
        <f>Q228*H228</f>
        <v>0.0114384</v>
      </c>
      <c r="S228" s="222">
        <v>0</v>
      </c>
      <c r="T228" s="22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4" t="s">
        <v>292</v>
      </c>
      <c r="AT228" s="224" t="s">
        <v>289</v>
      </c>
      <c r="AU228" s="224" t="s">
        <v>84</v>
      </c>
      <c r="AY228" s="16" t="s">
        <v>140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6" t="s">
        <v>80</v>
      </c>
      <c r="BK228" s="225">
        <f>ROUND(I228*H228,2)</f>
        <v>0</v>
      </c>
      <c r="BL228" s="16" t="s">
        <v>285</v>
      </c>
      <c r="BM228" s="224" t="s">
        <v>303</v>
      </c>
    </row>
    <row r="229" s="13" customFormat="1">
      <c r="A229" s="13"/>
      <c r="B229" s="226"/>
      <c r="C229" s="227"/>
      <c r="D229" s="228" t="s">
        <v>150</v>
      </c>
      <c r="E229" s="227"/>
      <c r="F229" s="230" t="s">
        <v>304</v>
      </c>
      <c r="G229" s="227"/>
      <c r="H229" s="231">
        <v>2.383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150</v>
      </c>
      <c r="AU229" s="237" t="s">
        <v>84</v>
      </c>
      <c r="AV229" s="13" t="s">
        <v>84</v>
      </c>
      <c r="AW229" s="13" t="s">
        <v>4</v>
      </c>
      <c r="AX229" s="13" t="s">
        <v>80</v>
      </c>
      <c r="AY229" s="237" t="s">
        <v>140</v>
      </c>
    </row>
    <row r="230" s="12" customFormat="1" ht="22.8" customHeight="1">
      <c r="A230" s="12"/>
      <c r="B230" s="196"/>
      <c r="C230" s="197"/>
      <c r="D230" s="198" t="s">
        <v>74</v>
      </c>
      <c r="E230" s="210" t="s">
        <v>305</v>
      </c>
      <c r="F230" s="210" t="s">
        <v>306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SUM(P231:P234)</f>
        <v>0</v>
      </c>
      <c r="Q230" s="204"/>
      <c r="R230" s="205">
        <f>SUM(R231:R234)</f>
        <v>0.0024108300000000001</v>
      </c>
      <c r="S230" s="204"/>
      <c r="T230" s="206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84</v>
      </c>
      <c r="AT230" s="208" t="s">
        <v>74</v>
      </c>
      <c r="AU230" s="208" t="s">
        <v>80</v>
      </c>
      <c r="AY230" s="207" t="s">
        <v>140</v>
      </c>
      <c r="BK230" s="209">
        <f>SUM(BK231:BK234)</f>
        <v>0</v>
      </c>
    </row>
    <row r="231" s="2" customFormat="1" ht="37.8" customHeight="1">
      <c r="A231" s="37"/>
      <c r="B231" s="38"/>
      <c r="C231" s="212" t="s">
        <v>307</v>
      </c>
      <c r="D231" s="212" t="s">
        <v>144</v>
      </c>
      <c r="E231" s="213" t="s">
        <v>308</v>
      </c>
      <c r="F231" s="214" t="s">
        <v>309</v>
      </c>
      <c r="G231" s="215" t="s">
        <v>157</v>
      </c>
      <c r="H231" s="216">
        <v>1.4610000000000001</v>
      </c>
      <c r="I231" s="217"/>
      <c r="J231" s="218">
        <f>ROUND(I231*H231,2)</f>
        <v>0</v>
      </c>
      <c r="K231" s="219"/>
      <c r="L231" s="43"/>
      <c r="M231" s="220" t="s">
        <v>1</v>
      </c>
      <c r="N231" s="221" t="s">
        <v>40</v>
      </c>
      <c r="O231" s="90"/>
      <c r="P231" s="222">
        <f>O231*H231</f>
        <v>0</v>
      </c>
      <c r="Q231" s="222">
        <v>3.0000000000000001E-05</v>
      </c>
      <c r="R231" s="222">
        <f>Q231*H231</f>
        <v>4.3830000000000006E-05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285</v>
      </c>
      <c r="AT231" s="224" t="s">
        <v>144</v>
      </c>
      <c r="AU231" s="224" t="s">
        <v>84</v>
      </c>
      <c r="AY231" s="16" t="s">
        <v>140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80</v>
      </c>
      <c r="BK231" s="225">
        <f>ROUND(I231*H231,2)</f>
        <v>0</v>
      </c>
      <c r="BL231" s="16" t="s">
        <v>285</v>
      </c>
      <c r="BM231" s="224" t="s">
        <v>310</v>
      </c>
    </row>
    <row r="232" s="13" customFormat="1">
      <c r="A232" s="13"/>
      <c r="B232" s="226"/>
      <c r="C232" s="227"/>
      <c r="D232" s="228" t="s">
        <v>150</v>
      </c>
      <c r="E232" s="229" t="s">
        <v>1</v>
      </c>
      <c r="F232" s="230" t="s">
        <v>287</v>
      </c>
      <c r="G232" s="227"/>
      <c r="H232" s="231">
        <v>1.4610000000000001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150</v>
      </c>
      <c r="AU232" s="237" t="s">
        <v>84</v>
      </c>
      <c r="AV232" s="13" t="s">
        <v>84</v>
      </c>
      <c r="AW232" s="13" t="s">
        <v>31</v>
      </c>
      <c r="AX232" s="13" t="s">
        <v>80</v>
      </c>
      <c r="AY232" s="237" t="s">
        <v>140</v>
      </c>
    </row>
    <row r="233" s="2" customFormat="1" ht="24.15" customHeight="1">
      <c r="A233" s="37"/>
      <c r="B233" s="38"/>
      <c r="C233" s="249" t="s">
        <v>311</v>
      </c>
      <c r="D233" s="249" t="s">
        <v>289</v>
      </c>
      <c r="E233" s="250" t="s">
        <v>312</v>
      </c>
      <c r="F233" s="251" t="s">
        <v>313</v>
      </c>
      <c r="G233" s="252" t="s">
        <v>157</v>
      </c>
      <c r="H233" s="253">
        <v>1.5780000000000001</v>
      </c>
      <c r="I233" s="254"/>
      <c r="J233" s="255">
        <f>ROUND(I233*H233,2)</f>
        <v>0</v>
      </c>
      <c r="K233" s="256"/>
      <c r="L233" s="257"/>
      <c r="M233" s="258" t="s">
        <v>1</v>
      </c>
      <c r="N233" s="259" t="s">
        <v>40</v>
      </c>
      <c r="O233" s="90"/>
      <c r="P233" s="222">
        <f>O233*H233</f>
        <v>0</v>
      </c>
      <c r="Q233" s="222">
        <v>0.0015</v>
      </c>
      <c r="R233" s="222">
        <f>Q233*H233</f>
        <v>0.0023670000000000002</v>
      </c>
      <c r="S233" s="222">
        <v>0</v>
      </c>
      <c r="T233" s="22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4" t="s">
        <v>292</v>
      </c>
      <c r="AT233" s="224" t="s">
        <v>289</v>
      </c>
      <c r="AU233" s="224" t="s">
        <v>84</v>
      </c>
      <c r="AY233" s="16" t="s">
        <v>140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6" t="s">
        <v>80</v>
      </c>
      <c r="BK233" s="225">
        <f>ROUND(I233*H233,2)</f>
        <v>0</v>
      </c>
      <c r="BL233" s="16" t="s">
        <v>285</v>
      </c>
      <c r="BM233" s="224" t="s">
        <v>314</v>
      </c>
    </row>
    <row r="234" s="13" customFormat="1">
      <c r="A234" s="13"/>
      <c r="B234" s="226"/>
      <c r="C234" s="227"/>
      <c r="D234" s="228" t="s">
        <v>150</v>
      </c>
      <c r="E234" s="227"/>
      <c r="F234" s="230" t="s">
        <v>315</v>
      </c>
      <c r="G234" s="227"/>
      <c r="H234" s="231">
        <v>1.5780000000000001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150</v>
      </c>
      <c r="AU234" s="237" t="s">
        <v>84</v>
      </c>
      <c r="AV234" s="13" t="s">
        <v>84</v>
      </c>
      <c r="AW234" s="13" t="s">
        <v>4</v>
      </c>
      <c r="AX234" s="13" t="s">
        <v>80</v>
      </c>
      <c r="AY234" s="237" t="s">
        <v>140</v>
      </c>
    </row>
    <row r="235" s="12" customFormat="1" ht="22.8" customHeight="1">
      <c r="A235" s="12"/>
      <c r="B235" s="196"/>
      <c r="C235" s="197"/>
      <c r="D235" s="198" t="s">
        <v>74</v>
      </c>
      <c r="E235" s="210" t="s">
        <v>316</v>
      </c>
      <c r="F235" s="210" t="s">
        <v>317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SUM(P236:P255)</f>
        <v>0</v>
      </c>
      <c r="Q235" s="204"/>
      <c r="R235" s="205">
        <f>SUM(R236:R255)</f>
        <v>0</v>
      </c>
      <c r="S235" s="204"/>
      <c r="T235" s="206">
        <f>SUM(T236:T255)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84</v>
      </c>
      <c r="AT235" s="208" t="s">
        <v>74</v>
      </c>
      <c r="AU235" s="208" t="s">
        <v>80</v>
      </c>
      <c r="AY235" s="207" t="s">
        <v>140</v>
      </c>
      <c r="BK235" s="209">
        <f>SUM(BK236:BK255)</f>
        <v>0</v>
      </c>
    </row>
    <row r="236" s="2" customFormat="1" ht="33" customHeight="1">
      <c r="A236" s="37"/>
      <c r="B236" s="38"/>
      <c r="C236" s="212" t="s">
        <v>318</v>
      </c>
      <c r="D236" s="212" t="s">
        <v>144</v>
      </c>
      <c r="E236" s="213" t="s">
        <v>319</v>
      </c>
      <c r="F236" s="214" t="s">
        <v>320</v>
      </c>
      <c r="G236" s="215" t="s">
        <v>1</v>
      </c>
      <c r="H236" s="216">
        <v>38.700000000000003</v>
      </c>
      <c r="I236" s="217"/>
      <c r="J236" s="218">
        <f>ROUND(I236*H236,2)</f>
        <v>0</v>
      </c>
      <c r="K236" s="219"/>
      <c r="L236" s="43"/>
      <c r="M236" s="220" t="s">
        <v>1</v>
      </c>
      <c r="N236" s="221" t="s">
        <v>40</v>
      </c>
      <c r="O236" s="90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4" t="s">
        <v>285</v>
      </c>
      <c r="AT236" s="224" t="s">
        <v>144</v>
      </c>
      <c r="AU236" s="224" t="s">
        <v>84</v>
      </c>
      <c r="AY236" s="16" t="s">
        <v>140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6" t="s">
        <v>80</v>
      </c>
      <c r="BK236" s="225">
        <f>ROUND(I236*H236,2)</f>
        <v>0</v>
      </c>
      <c r="BL236" s="16" t="s">
        <v>285</v>
      </c>
      <c r="BM236" s="224" t="s">
        <v>321</v>
      </c>
    </row>
    <row r="237" s="13" customFormat="1">
      <c r="A237" s="13"/>
      <c r="B237" s="226"/>
      <c r="C237" s="227"/>
      <c r="D237" s="228" t="s">
        <v>150</v>
      </c>
      <c r="E237" s="229" t="s">
        <v>1</v>
      </c>
      <c r="F237" s="230" t="s">
        <v>322</v>
      </c>
      <c r="G237" s="227"/>
      <c r="H237" s="231">
        <v>7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150</v>
      </c>
      <c r="AU237" s="237" t="s">
        <v>84</v>
      </c>
      <c r="AV237" s="13" t="s">
        <v>84</v>
      </c>
      <c r="AW237" s="13" t="s">
        <v>31</v>
      </c>
      <c r="AX237" s="13" t="s">
        <v>75</v>
      </c>
      <c r="AY237" s="237" t="s">
        <v>140</v>
      </c>
    </row>
    <row r="238" s="13" customFormat="1">
      <c r="A238" s="13"/>
      <c r="B238" s="226"/>
      <c r="C238" s="227"/>
      <c r="D238" s="228" t="s">
        <v>150</v>
      </c>
      <c r="E238" s="229" t="s">
        <v>1</v>
      </c>
      <c r="F238" s="230" t="s">
        <v>323</v>
      </c>
      <c r="G238" s="227"/>
      <c r="H238" s="231">
        <v>2.3999999999999999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150</v>
      </c>
      <c r="AU238" s="237" t="s">
        <v>84</v>
      </c>
      <c r="AV238" s="13" t="s">
        <v>84</v>
      </c>
      <c r="AW238" s="13" t="s">
        <v>31</v>
      </c>
      <c r="AX238" s="13" t="s">
        <v>75</v>
      </c>
      <c r="AY238" s="237" t="s">
        <v>140</v>
      </c>
    </row>
    <row r="239" s="13" customFormat="1">
      <c r="A239" s="13"/>
      <c r="B239" s="226"/>
      <c r="C239" s="227"/>
      <c r="D239" s="228" t="s">
        <v>150</v>
      </c>
      <c r="E239" s="229" t="s">
        <v>1</v>
      </c>
      <c r="F239" s="230" t="s">
        <v>324</v>
      </c>
      <c r="G239" s="227"/>
      <c r="H239" s="231">
        <v>2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150</v>
      </c>
      <c r="AU239" s="237" t="s">
        <v>84</v>
      </c>
      <c r="AV239" s="13" t="s">
        <v>84</v>
      </c>
      <c r="AW239" s="13" t="s">
        <v>31</v>
      </c>
      <c r="AX239" s="13" t="s">
        <v>75</v>
      </c>
      <c r="AY239" s="237" t="s">
        <v>140</v>
      </c>
    </row>
    <row r="240" s="13" customFormat="1">
      <c r="A240" s="13"/>
      <c r="B240" s="226"/>
      <c r="C240" s="227"/>
      <c r="D240" s="228" t="s">
        <v>150</v>
      </c>
      <c r="E240" s="229" t="s">
        <v>1</v>
      </c>
      <c r="F240" s="230" t="s">
        <v>325</v>
      </c>
      <c r="G240" s="227"/>
      <c r="H240" s="231">
        <v>2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150</v>
      </c>
      <c r="AU240" s="237" t="s">
        <v>84</v>
      </c>
      <c r="AV240" s="13" t="s">
        <v>84</v>
      </c>
      <c r="AW240" s="13" t="s">
        <v>31</v>
      </c>
      <c r="AX240" s="13" t="s">
        <v>75</v>
      </c>
      <c r="AY240" s="237" t="s">
        <v>140</v>
      </c>
    </row>
    <row r="241" s="13" customFormat="1">
      <c r="A241" s="13"/>
      <c r="B241" s="226"/>
      <c r="C241" s="227"/>
      <c r="D241" s="228" t="s">
        <v>150</v>
      </c>
      <c r="E241" s="229" t="s">
        <v>1</v>
      </c>
      <c r="F241" s="230" t="s">
        <v>326</v>
      </c>
      <c r="G241" s="227"/>
      <c r="H241" s="231">
        <v>10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150</v>
      </c>
      <c r="AU241" s="237" t="s">
        <v>84</v>
      </c>
      <c r="AV241" s="13" t="s">
        <v>84</v>
      </c>
      <c r="AW241" s="13" t="s">
        <v>31</v>
      </c>
      <c r="AX241" s="13" t="s">
        <v>75</v>
      </c>
      <c r="AY241" s="237" t="s">
        <v>140</v>
      </c>
    </row>
    <row r="242" s="13" customFormat="1">
      <c r="A242" s="13"/>
      <c r="B242" s="226"/>
      <c r="C242" s="227"/>
      <c r="D242" s="228" t="s">
        <v>150</v>
      </c>
      <c r="E242" s="229" t="s">
        <v>1</v>
      </c>
      <c r="F242" s="230" t="s">
        <v>327</v>
      </c>
      <c r="G242" s="227"/>
      <c r="H242" s="231">
        <v>8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150</v>
      </c>
      <c r="AU242" s="237" t="s">
        <v>84</v>
      </c>
      <c r="AV242" s="13" t="s">
        <v>84</v>
      </c>
      <c r="AW242" s="13" t="s">
        <v>31</v>
      </c>
      <c r="AX242" s="13" t="s">
        <v>75</v>
      </c>
      <c r="AY242" s="237" t="s">
        <v>140</v>
      </c>
    </row>
    <row r="243" s="13" customFormat="1">
      <c r="A243" s="13"/>
      <c r="B243" s="226"/>
      <c r="C243" s="227"/>
      <c r="D243" s="228" t="s">
        <v>150</v>
      </c>
      <c r="E243" s="229" t="s">
        <v>1</v>
      </c>
      <c r="F243" s="230" t="s">
        <v>328</v>
      </c>
      <c r="G243" s="227"/>
      <c r="H243" s="231">
        <v>1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150</v>
      </c>
      <c r="AU243" s="237" t="s">
        <v>84</v>
      </c>
      <c r="AV243" s="13" t="s">
        <v>84</v>
      </c>
      <c r="AW243" s="13" t="s">
        <v>31</v>
      </c>
      <c r="AX243" s="13" t="s">
        <v>75</v>
      </c>
      <c r="AY243" s="237" t="s">
        <v>140</v>
      </c>
    </row>
    <row r="244" s="13" customFormat="1">
      <c r="A244" s="13"/>
      <c r="B244" s="226"/>
      <c r="C244" s="227"/>
      <c r="D244" s="228" t="s">
        <v>150</v>
      </c>
      <c r="E244" s="229" t="s">
        <v>1</v>
      </c>
      <c r="F244" s="230" t="s">
        <v>176</v>
      </c>
      <c r="G244" s="227"/>
      <c r="H244" s="231">
        <v>0.5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150</v>
      </c>
      <c r="AU244" s="237" t="s">
        <v>84</v>
      </c>
      <c r="AV244" s="13" t="s">
        <v>84</v>
      </c>
      <c r="AW244" s="13" t="s">
        <v>31</v>
      </c>
      <c r="AX244" s="13" t="s">
        <v>75</v>
      </c>
      <c r="AY244" s="237" t="s">
        <v>140</v>
      </c>
    </row>
    <row r="245" s="13" customFormat="1">
      <c r="A245" s="13"/>
      <c r="B245" s="226"/>
      <c r="C245" s="227"/>
      <c r="D245" s="228" t="s">
        <v>150</v>
      </c>
      <c r="E245" s="229" t="s">
        <v>1</v>
      </c>
      <c r="F245" s="230" t="s">
        <v>329</v>
      </c>
      <c r="G245" s="227"/>
      <c r="H245" s="231">
        <v>1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150</v>
      </c>
      <c r="AU245" s="237" t="s">
        <v>84</v>
      </c>
      <c r="AV245" s="13" t="s">
        <v>84</v>
      </c>
      <c r="AW245" s="13" t="s">
        <v>31</v>
      </c>
      <c r="AX245" s="13" t="s">
        <v>75</v>
      </c>
      <c r="AY245" s="237" t="s">
        <v>140</v>
      </c>
    </row>
    <row r="246" s="13" customFormat="1">
      <c r="A246" s="13"/>
      <c r="B246" s="226"/>
      <c r="C246" s="227"/>
      <c r="D246" s="228" t="s">
        <v>150</v>
      </c>
      <c r="E246" s="229" t="s">
        <v>1</v>
      </c>
      <c r="F246" s="230" t="s">
        <v>330</v>
      </c>
      <c r="G246" s="227"/>
      <c r="H246" s="231">
        <v>0.29999999999999999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150</v>
      </c>
      <c r="AU246" s="237" t="s">
        <v>84</v>
      </c>
      <c r="AV246" s="13" t="s">
        <v>84</v>
      </c>
      <c r="AW246" s="13" t="s">
        <v>31</v>
      </c>
      <c r="AX246" s="13" t="s">
        <v>75</v>
      </c>
      <c r="AY246" s="237" t="s">
        <v>140</v>
      </c>
    </row>
    <row r="247" s="13" customFormat="1">
      <c r="A247" s="13"/>
      <c r="B247" s="226"/>
      <c r="C247" s="227"/>
      <c r="D247" s="228" t="s">
        <v>150</v>
      </c>
      <c r="E247" s="229" t="s">
        <v>1</v>
      </c>
      <c r="F247" s="230" t="s">
        <v>331</v>
      </c>
      <c r="G247" s="227"/>
      <c r="H247" s="231">
        <v>0.59999999999999998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150</v>
      </c>
      <c r="AU247" s="237" t="s">
        <v>84</v>
      </c>
      <c r="AV247" s="13" t="s">
        <v>84</v>
      </c>
      <c r="AW247" s="13" t="s">
        <v>31</v>
      </c>
      <c r="AX247" s="13" t="s">
        <v>75</v>
      </c>
      <c r="AY247" s="237" t="s">
        <v>140</v>
      </c>
    </row>
    <row r="248" s="13" customFormat="1">
      <c r="A248" s="13"/>
      <c r="B248" s="226"/>
      <c r="C248" s="227"/>
      <c r="D248" s="228" t="s">
        <v>150</v>
      </c>
      <c r="E248" s="229" t="s">
        <v>1</v>
      </c>
      <c r="F248" s="230" t="s">
        <v>332</v>
      </c>
      <c r="G248" s="227"/>
      <c r="H248" s="231">
        <v>0.59999999999999998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150</v>
      </c>
      <c r="AU248" s="237" t="s">
        <v>84</v>
      </c>
      <c r="AV248" s="13" t="s">
        <v>84</v>
      </c>
      <c r="AW248" s="13" t="s">
        <v>31</v>
      </c>
      <c r="AX248" s="13" t="s">
        <v>75</v>
      </c>
      <c r="AY248" s="237" t="s">
        <v>140</v>
      </c>
    </row>
    <row r="249" s="13" customFormat="1">
      <c r="A249" s="13"/>
      <c r="B249" s="226"/>
      <c r="C249" s="227"/>
      <c r="D249" s="228" t="s">
        <v>150</v>
      </c>
      <c r="E249" s="229" t="s">
        <v>1</v>
      </c>
      <c r="F249" s="230" t="s">
        <v>333</v>
      </c>
      <c r="G249" s="227"/>
      <c r="H249" s="231">
        <v>0.80000000000000004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150</v>
      </c>
      <c r="AU249" s="237" t="s">
        <v>84</v>
      </c>
      <c r="AV249" s="13" t="s">
        <v>84</v>
      </c>
      <c r="AW249" s="13" t="s">
        <v>31</v>
      </c>
      <c r="AX249" s="13" t="s">
        <v>75</v>
      </c>
      <c r="AY249" s="237" t="s">
        <v>140</v>
      </c>
    </row>
    <row r="250" s="13" customFormat="1">
      <c r="A250" s="13"/>
      <c r="B250" s="226"/>
      <c r="C250" s="227"/>
      <c r="D250" s="228" t="s">
        <v>150</v>
      </c>
      <c r="E250" s="229" t="s">
        <v>1</v>
      </c>
      <c r="F250" s="230" t="s">
        <v>334</v>
      </c>
      <c r="G250" s="227"/>
      <c r="H250" s="231">
        <v>1.2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150</v>
      </c>
      <c r="AU250" s="237" t="s">
        <v>84</v>
      </c>
      <c r="AV250" s="13" t="s">
        <v>84</v>
      </c>
      <c r="AW250" s="13" t="s">
        <v>31</v>
      </c>
      <c r="AX250" s="13" t="s">
        <v>75</v>
      </c>
      <c r="AY250" s="237" t="s">
        <v>140</v>
      </c>
    </row>
    <row r="251" s="13" customFormat="1">
      <c r="A251" s="13"/>
      <c r="B251" s="226"/>
      <c r="C251" s="227"/>
      <c r="D251" s="228" t="s">
        <v>150</v>
      </c>
      <c r="E251" s="229" t="s">
        <v>1</v>
      </c>
      <c r="F251" s="230" t="s">
        <v>335</v>
      </c>
      <c r="G251" s="227"/>
      <c r="H251" s="231">
        <v>1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150</v>
      </c>
      <c r="AU251" s="237" t="s">
        <v>84</v>
      </c>
      <c r="AV251" s="13" t="s">
        <v>84</v>
      </c>
      <c r="AW251" s="13" t="s">
        <v>31</v>
      </c>
      <c r="AX251" s="13" t="s">
        <v>75</v>
      </c>
      <c r="AY251" s="237" t="s">
        <v>140</v>
      </c>
    </row>
    <row r="252" s="13" customFormat="1">
      <c r="A252" s="13"/>
      <c r="B252" s="226"/>
      <c r="C252" s="227"/>
      <c r="D252" s="228" t="s">
        <v>150</v>
      </c>
      <c r="E252" s="229" t="s">
        <v>1</v>
      </c>
      <c r="F252" s="230" t="s">
        <v>336</v>
      </c>
      <c r="G252" s="227"/>
      <c r="H252" s="231">
        <v>0.29999999999999999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150</v>
      </c>
      <c r="AU252" s="237" t="s">
        <v>84</v>
      </c>
      <c r="AV252" s="13" t="s">
        <v>84</v>
      </c>
      <c r="AW252" s="13" t="s">
        <v>31</v>
      </c>
      <c r="AX252" s="13" t="s">
        <v>75</v>
      </c>
      <c r="AY252" s="237" t="s">
        <v>140</v>
      </c>
    </row>
    <row r="253" s="14" customFormat="1">
      <c r="A253" s="14"/>
      <c r="B253" s="238"/>
      <c r="C253" s="239"/>
      <c r="D253" s="228" t="s">
        <v>150</v>
      </c>
      <c r="E253" s="240" t="s">
        <v>98</v>
      </c>
      <c r="F253" s="241" t="s">
        <v>164</v>
      </c>
      <c r="G253" s="239"/>
      <c r="H253" s="242">
        <v>38.700000000000003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150</v>
      </c>
      <c r="AU253" s="248" t="s">
        <v>84</v>
      </c>
      <c r="AV253" s="14" t="s">
        <v>141</v>
      </c>
      <c r="AW253" s="14" t="s">
        <v>31</v>
      </c>
      <c r="AX253" s="14" t="s">
        <v>80</v>
      </c>
      <c r="AY253" s="248" t="s">
        <v>140</v>
      </c>
    </row>
    <row r="254" s="2" customFormat="1" ht="33" customHeight="1">
      <c r="A254" s="37"/>
      <c r="B254" s="38"/>
      <c r="C254" s="212" t="s">
        <v>337</v>
      </c>
      <c r="D254" s="212" t="s">
        <v>144</v>
      </c>
      <c r="E254" s="213" t="s">
        <v>338</v>
      </c>
      <c r="F254" s="214" t="s">
        <v>320</v>
      </c>
      <c r="G254" s="215" t="s">
        <v>1</v>
      </c>
      <c r="H254" s="216">
        <v>38.700000000000003</v>
      </c>
      <c r="I254" s="217"/>
      <c r="J254" s="218">
        <f>ROUND(I254*H254,2)</f>
        <v>0</v>
      </c>
      <c r="K254" s="219"/>
      <c r="L254" s="43"/>
      <c r="M254" s="220" t="s">
        <v>1</v>
      </c>
      <c r="N254" s="221" t="s">
        <v>40</v>
      </c>
      <c r="O254" s="90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285</v>
      </c>
      <c r="AT254" s="224" t="s">
        <v>144</v>
      </c>
      <c r="AU254" s="224" t="s">
        <v>84</v>
      </c>
      <c r="AY254" s="16" t="s">
        <v>140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80</v>
      </c>
      <c r="BK254" s="225">
        <f>ROUND(I254*H254,2)</f>
        <v>0</v>
      </c>
      <c r="BL254" s="16" t="s">
        <v>285</v>
      </c>
      <c r="BM254" s="224" t="s">
        <v>339</v>
      </c>
    </row>
    <row r="255" s="13" customFormat="1">
      <c r="A255" s="13"/>
      <c r="B255" s="226"/>
      <c r="C255" s="227"/>
      <c r="D255" s="228" t="s">
        <v>150</v>
      </c>
      <c r="E255" s="229" t="s">
        <v>1</v>
      </c>
      <c r="F255" s="230" t="s">
        <v>98</v>
      </c>
      <c r="G255" s="227"/>
      <c r="H255" s="231">
        <v>38.700000000000003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150</v>
      </c>
      <c r="AU255" s="237" t="s">
        <v>84</v>
      </c>
      <c r="AV255" s="13" t="s">
        <v>84</v>
      </c>
      <c r="AW255" s="13" t="s">
        <v>31</v>
      </c>
      <c r="AX255" s="13" t="s">
        <v>80</v>
      </c>
      <c r="AY255" s="237" t="s">
        <v>140</v>
      </c>
    </row>
    <row r="256" s="12" customFormat="1" ht="22.8" customHeight="1">
      <c r="A256" s="12"/>
      <c r="B256" s="196"/>
      <c r="C256" s="197"/>
      <c r="D256" s="198" t="s">
        <v>74</v>
      </c>
      <c r="E256" s="210" t="s">
        <v>340</v>
      </c>
      <c r="F256" s="210" t="s">
        <v>341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SUM(P257:P299)</f>
        <v>0</v>
      </c>
      <c r="Q256" s="204"/>
      <c r="R256" s="205">
        <f>SUM(R257:R299)</f>
        <v>0.020548999999999998</v>
      </c>
      <c r="S256" s="204"/>
      <c r="T256" s="206">
        <f>SUM(T257:T299)</f>
        <v>0.22252500000000003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84</v>
      </c>
      <c r="AT256" s="208" t="s">
        <v>74</v>
      </c>
      <c r="AU256" s="208" t="s">
        <v>80</v>
      </c>
      <c r="AY256" s="207" t="s">
        <v>140</v>
      </c>
      <c r="BK256" s="209">
        <f>SUM(BK257:BK299)</f>
        <v>0</v>
      </c>
    </row>
    <row r="257" s="2" customFormat="1" ht="37.8" customHeight="1">
      <c r="A257" s="37"/>
      <c r="B257" s="38"/>
      <c r="C257" s="212" t="s">
        <v>342</v>
      </c>
      <c r="D257" s="212" t="s">
        <v>144</v>
      </c>
      <c r="E257" s="213" t="s">
        <v>343</v>
      </c>
      <c r="F257" s="214" t="s">
        <v>344</v>
      </c>
      <c r="G257" s="215" t="s">
        <v>345</v>
      </c>
      <c r="H257" s="216">
        <v>44.505000000000003</v>
      </c>
      <c r="I257" s="217"/>
      <c r="J257" s="218">
        <f>ROUND(I257*H257,2)</f>
        <v>0</v>
      </c>
      <c r="K257" s="219"/>
      <c r="L257" s="43"/>
      <c r="M257" s="220" t="s">
        <v>1</v>
      </c>
      <c r="N257" s="221" t="s">
        <v>40</v>
      </c>
      <c r="O257" s="90"/>
      <c r="P257" s="222">
        <f>O257*H257</f>
        <v>0</v>
      </c>
      <c r="Q257" s="222">
        <v>0</v>
      </c>
      <c r="R257" s="222">
        <f>Q257*H257</f>
        <v>0</v>
      </c>
      <c r="S257" s="222">
        <v>0.0050000000000000001</v>
      </c>
      <c r="T257" s="223">
        <f>S257*H257</f>
        <v>0.22252500000000003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4" t="s">
        <v>285</v>
      </c>
      <c r="AT257" s="224" t="s">
        <v>144</v>
      </c>
      <c r="AU257" s="224" t="s">
        <v>84</v>
      </c>
      <c r="AY257" s="16" t="s">
        <v>140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6" t="s">
        <v>80</v>
      </c>
      <c r="BK257" s="225">
        <f>ROUND(I257*H257,2)</f>
        <v>0</v>
      </c>
      <c r="BL257" s="16" t="s">
        <v>285</v>
      </c>
      <c r="BM257" s="224" t="s">
        <v>346</v>
      </c>
    </row>
    <row r="258" s="13" customFormat="1">
      <c r="A258" s="13"/>
      <c r="B258" s="226"/>
      <c r="C258" s="227"/>
      <c r="D258" s="228" t="s">
        <v>150</v>
      </c>
      <c r="E258" s="229" t="s">
        <v>1</v>
      </c>
      <c r="F258" s="230" t="s">
        <v>347</v>
      </c>
      <c r="G258" s="227"/>
      <c r="H258" s="231">
        <v>44.505000000000003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150</v>
      </c>
      <c r="AU258" s="237" t="s">
        <v>84</v>
      </c>
      <c r="AV258" s="13" t="s">
        <v>84</v>
      </c>
      <c r="AW258" s="13" t="s">
        <v>31</v>
      </c>
      <c r="AX258" s="13" t="s">
        <v>80</v>
      </c>
      <c r="AY258" s="237" t="s">
        <v>140</v>
      </c>
    </row>
    <row r="259" s="2" customFormat="1" ht="33" customHeight="1">
      <c r="A259" s="37"/>
      <c r="B259" s="38"/>
      <c r="C259" s="212" t="s">
        <v>348</v>
      </c>
      <c r="D259" s="212" t="s">
        <v>144</v>
      </c>
      <c r="E259" s="213" t="s">
        <v>349</v>
      </c>
      <c r="F259" s="214" t="s">
        <v>350</v>
      </c>
      <c r="G259" s="215" t="s">
        <v>157</v>
      </c>
      <c r="H259" s="216">
        <v>64.799999999999997</v>
      </c>
      <c r="I259" s="217"/>
      <c r="J259" s="218">
        <f>ROUND(I259*H259,2)</f>
        <v>0</v>
      </c>
      <c r="K259" s="219"/>
      <c r="L259" s="43"/>
      <c r="M259" s="220" t="s">
        <v>1</v>
      </c>
      <c r="N259" s="221" t="s">
        <v>40</v>
      </c>
      <c r="O259" s="90"/>
      <c r="P259" s="222">
        <f>O259*H259</f>
        <v>0</v>
      </c>
      <c r="Q259" s="222">
        <v>0.00027999999999999998</v>
      </c>
      <c r="R259" s="222">
        <f>Q259*H259</f>
        <v>0.018143999999999997</v>
      </c>
      <c r="S259" s="222">
        <v>0</v>
      </c>
      <c r="T259" s="22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4" t="s">
        <v>285</v>
      </c>
      <c r="AT259" s="224" t="s">
        <v>144</v>
      </c>
      <c r="AU259" s="224" t="s">
        <v>84</v>
      </c>
      <c r="AY259" s="16" t="s">
        <v>140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6" t="s">
        <v>80</v>
      </c>
      <c r="BK259" s="225">
        <f>ROUND(I259*H259,2)</f>
        <v>0</v>
      </c>
      <c r="BL259" s="16" t="s">
        <v>285</v>
      </c>
      <c r="BM259" s="224" t="s">
        <v>351</v>
      </c>
    </row>
    <row r="260" s="13" customFormat="1">
      <c r="A260" s="13"/>
      <c r="B260" s="226"/>
      <c r="C260" s="227"/>
      <c r="D260" s="228" t="s">
        <v>150</v>
      </c>
      <c r="E260" s="229" t="s">
        <v>1</v>
      </c>
      <c r="F260" s="230" t="s">
        <v>169</v>
      </c>
      <c r="G260" s="227"/>
      <c r="H260" s="231">
        <v>14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150</v>
      </c>
      <c r="AU260" s="237" t="s">
        <v>84</v>
      </c>
      <c r="AV260" s="13" t="s">
        <v>84</v>
      </c>
      <c r="AW260" s="13" t="s">
        <v>31</v>
      </c>
      <c r="AX260" s="13" t="s">
        <v>75</v>
      </c>
      <c r="AY260" s="237" t="s">
        <v>140</v>
      </c>
    </row>
    <row r="261" s="13" customFormat="1">
      <c r="A261" s="13"/>
      <c r="B261" s="226"/>
      <c r="C261" s="227"/>
      <c r="D261" s="228" t="s">
        <v>150</v>
      </c>
      <c r="E261" s="229" t="s">
        <v>1</v>
      </c>
      <c r="F261" s="230" t="s">
        <v>170</v>
      </c>
      <c r="G261" s="227"/>
      <c r="H261" s="231">
        <v>5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150</v>
      </c>
      <c r="AU261" s="237" t="s">
        <v>84</v>
      </c>
      <c r="AV261" s="13" t="s">
        <v>84</v>
      </c>
      <c r="AW261" s="13" t="s">
        <v>31</v>
      </c>
      <c r="AX261" s="13" t="s">
        <v>75</v>
      </c>
      <c r="AY261" s="237" t="s">
        <v>140</v>
      </c>
    </row>
    <row r="262" s="13" customFormat="1">
      <c r="A262" s="13"/>
      <c r="B262" s="226"/>
      <c r="C262" s="227"/>
      <c r="D262" s="228" t="s">
        <v>150</v>
      </c>
      <c r="E262" s="229" t="s">
        <v>1</v>
      </c>
      <c r="F262" s="230" t="s">
        <v>171</v>
      </c>
      <c r="G262" s="227"/>
      <c r="H262" s="231">
        <v>3.7999999999999998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150</v>
      </c>
      <c r="AU262" s="237" t="s">
        <v>84</v>
      </c>
      <c r="AV262" s="13" t="s">
        <v>84</v>
      </c>
      <c r="AW262" s="13" t="s">
        <v>31</v>
      </c>
      <c r="AX262" s="13" t="s">
        <v>75</v>
      </c>
      <c r="AY262" s="237" t="s">
        <v>140</v>
      </c>
    </row>
    <row r="263" s="13" customFormat="1">
      <c r="A263" s="13"/>
      <c r="B263" s="226"/>
      <c r="C263" s="227"/>
      <c r="D263" s="228" t="s">
        <v>150</v>
      </c>
      <c r="E263" s="229" t="s">
        <v>1</v>
      </c>
      <c r="F263" s="230" t="s">
        <v>172</v>
      </c>
      <c r="G263" s="227"/>
      <c r="H263" s="231">
        <v>3.7999999999999998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150</v>
      </c>
      <c r="AU263" s="237" t="s">
        <v>84</v>
      </c>
      <c r="AV263" s="13" t="s">
        <v>84</v>
      </c>
      <c r="AW263" s="13" t="s">
        <v>31</v>
      </c>
      <c r="AX263" s="13" t="s">
        <v>75</v>
      </c>
      <c r="AY263" s="237" t="s">
        <v>140</v>
      </c>
    </row>
    <row r="264" s="13" customFormat="1">
      <c r="A264" s="13"/>
      <c r="B264" s="226"/>
      <c r="C264" s="227"/>
      <c r="D264" s="228" t="s">
        <v>150</v>
      </c>
      <c r="E264" s="229" t="s">
        <v>1</v>
      </c>
      <c r="F264" s="230" t="s">
        <v>173</v>
      </c>
      <c r="G264" s="227"/>
      <c r="H264" s="231">
        <v>21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150</v>
      </c>
      <c r="AU264" s="237" t="s">
        <v>84</v>
      </c>
      <c r="AV264" s="13" t="s">
        <v>84</v>
      </c>
      <c r="AW264" s="13" t="s">
        <v>31</v>
      </c>
      <c r="AX264" s="13" t="s">
        <v>75</v>
      </c>
      <c r="AY264" s="237" t="s">
        <v>140</v>
      </c>
    </row>
    <row r="265" s="13" customFormat="1">
      <c r="A265" s="13"/>
      <c r="B265" s="226"/>
      <c r="C265" s="227"/>
      <c r="D265" s="228" t="s">
        <v>150</v>
      </c>
      <c r="E265" s="229" t="s">
        <v>1</v>
      </c>
      <c r="F265" s="230" t="s">
        <v>174</v>
      </c>
      <c r="G265" s="227"/>
      <c r="H265" s="231">
        <v>15.199999999999999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150</v>
      </c>
      <c r="AU265" s="237" t="s">
        <v>84</v>
      </c>
      <c r="AV265" s="13" t="s">
        <v>84</v>
      </c>
      <c r="AW265" s="13" t="s">
        <v>31</v>
      </c>
      <c r="AX265" s="13" t="s">
        <v>75</v>
      </c>
      <c r="AY265" s="237" t="s">
        <v>140</v>
      </c>
    </row>
    <row r="266" s="13" customFormat="1">
      <c r="A266" s="13"/>
      <c r="B266" s="226"/>
      <c r="C266" s="227"/>
      <c r="D266" s="228" t="s">
        <v>150</v>
      </c>
      <c r="E266" s="229" t="s">
        <v>1</v>
      </c>
      <c r="F266" s="230" t="s">
        <v>175</v>
      </c>
      <c r="G266" s="227"/>
      <c r="H266" s="231">
        <v>2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150</v>
      </c>
      <c r="AU266" s="237" t="s">
        <v>84</v>
      </c>
      <c r="AV266" s="13" t="s">
        <v>84</v>
      </c>
      <c r="AW266" s="13" t="s">
        <v>31</v>
      </c>
      <c r="AX266" s="13" t="s">
        <v>75</v>
      </c>
      <c r="AY266" s="237" t="s">
        <v>140</v>
      </c>
    </row>
    <row r="267" s="14" customFormat="1">
      <c r="A267" s="14"/>
      <c r="B267" s="238"/>
      <c r="C267" s="239"/>
      <c r="D267" s="228" t="s">
        <v>150</v>
      </c>
      <c r="E267" s="240" t="s">
        <v>1</v>
      </c>
      <c r="F267" s="241" t="s">
        <v>164</v>
      </c>
      <c r="G267" s="239"/>
      <c r="H267" s="242">
        <v>64.799999999999997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150</v>
      </c>
      <c r="AU267" s="248" t="s">
        <v>84</v>
      </c>
      <c r="AV267" s="14" t="s">
        <v>141</v>
      </c>
      <c r="AW267" s="14" t="s">
        <v>31</v>
      </c>
      <c r="AX267" s="14" t="s">
        <v>80</v>
      </c>
      <c r="AY267" s="248" t="s">
        <v>140</v>
      </c>
    </row>
    <row r="268" s="2" customFormat="1" ht="37.8" customHeight="1">
      <c r="A268" s="37"/>
      <c r="B268" s="38"/>
      <c r="C268" s="212" t="s">
        <v>352</v>
      </c>
      <c r="D268" s="212" t="s">
        <v>144</v>
      </c>
      <c r="E268" s="213" t="s">
        <v>353</v>
      </c>
      <c r="F268" s="214" t="s">
        <v>354</v>
      </c>
      <c r="G268" s="215" t="s">
        <v>157</v>
      </c>
      <c r="H268" s="216">
        <v>3.7000000000000002</v>
      </c>
      <c r="I268" s="217"/>
      <c r="J268" s="218">
        <f>ROUND(I268*H268,2)</f>
        <v>0</v>
      </c>
      <c r="K268" s="219"/>
      <c r="L268" s="43"/>
      <c r="M268" s="220" t="s">
        <v>1</v>
      </c>
      <c r="N268" s="221" t="s">
        <v>40</v>
      </c>
      <c r="O268" s="90"/>
      <c r="P268" s="222">
        <f>O268*H268</f>
        <v>0</v>
      </c>
      <c r="Q268" s="222">
        <v>0.00027</v>
      </c>
      <c r="R268" s="222">
        <f>Q268*H268</f>
        <v>0.0009990000000000001</v>
      </c>
      <c r="S268" s="222">
        <v>0</v>
      </c>
      <c r="T268" s="22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4" t="s">
        <v>285</v>
      </c>
      <c r="AT268" s="224" t="s">
        <v>144</v>
      </c>
      <c r="AU268" s="224" t="s">
        <v>84</v>
      </c>
      <c r="AY268" s="16" t="s">
        <v>140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6" t="s">
        <v>80</v>
      </c>
      <c r="BK268" s="225">
        <f>ROUND(I268*H268,2)</f>
        <v>0</v>
      </c>
      <c r="BL268" s="16" t="s">
        <v>285</v>
      </c>
      <c r="BM268" s="224" t="s">
        <v>355</v>
      </c>
    </row>
    <row r="269" s="13" customFormat="1">
      <c r="A269" s="13"/>
      <c r="B269" s="226"/>
      <c r="C269" s="227"/>
      <c r="D269" s="228" t="s">
        <v>150</v>
      </c>
      <c r="E269" s="229" t="s">
        <v>1</v>
      </c>
      <c r="F269" s="230" t="s">
        <v>176</v>
      </c>
      <c r="G269" s="227"/>
      <c r="H269" s="231">
        <v>0.5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150</v>
      </c>
      <c r="AU269" s="237" t="s">
        <v>84</v>
      </c>
      <c r="AV269" s="13" t="s">
        <v>84</v>
      </c>
      <c r="AW269" s="13" t="s">
        <v>31</v>
      </c>
      <c r="AX269" s="13" t="s">
        <v>75</v>
      </c>
      <c r="AY269" s="237" t="s">
        <v>140</v>
      </c>
    </row>
    <row r="270" s="13" customFormat="1">
      <c r="A270" s="13"/>
      <c r="B270" s="226"/>
      <c r="C270" s="227"/>
      <c r="D270" s="228" t="s">
        <v>150</v>
      </c>
      <c r="E270" s="229" t="s">
        <v>1</v>
      </c>
      <c r="F270" s="230" t="s">
        <v>178</v>
      </c>
      <c r="G270" s="227"/>
      <c r="H270" s="231">
        <v>0.20000000000000001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150</v>
      </c>
      <c r="AU270" s="237" t="s">
        <v>84</v>
      </c>
      <c r="AV270" s="13" t="s">
        <v>84</v>
      </c>
      <c r="AW270" s="13" t="s">
        <v>31</v>
      </c>
      <c r="AX270" s="13" t="s">
        <v>75</v>
      </c>
      <c r="AY270" s="237" t="s">
        <v>140</v>
      </c>
    </row>
    <row r="271" s="13" customFormat="1">
      <c r="A271" s="13"/>
      <c r="B271" s="226"/>
      <c r="C271" s="227"/>
      <c r="D271" s="228" t="s">
        <v>150</v>
      </c>
      <c r="E271" s="229" t="s">
        <v>1</v>
      </c>
      <c r="F271" s="230" t="s">
        <v>179</v>
      </c>
      <c r="G271" s="227"/>
      <c r="H271" s="231">
        <v>0.5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150</v>
      </c>
      <c r="AU271" s="237" t="s">
        <v>84</v>
      </c>
      <c r="AV271" s="13" t="s">
        <v>84</v>
      </c>
      <c r="AW271" s="13" t="s">
        <v>31</v>
      </c>
      <c r="AX271" s="13" t="s">
        <v>75</v>
      </c>
      <c r="AY271" s="237" t="s">
        <v>140</v>
      </c>
    </row>
    <row r="272" s="13" customFormat="1">
      <c r="A272" s="13"/>
      <c r="B272" s="226"/>
      <c r="C272" s="227"/>
      <c r="D272" s="228" t="s">
        <v>150</v>
      </c>
      <c r="E272" s="229" t="s">
        <v>1</v>
      </c>
      <c r="F272" s="230" t="s">
        <v>180</v>
      </c>
      <c r="G272" s="227"/>
      <c r="H272" s="231">
        <v>0.5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150</v>
      </c>
      <c r="AU272" s="237" t="s">
        <v>84</v>
      </c>
      <c r="AV272" s="13" t="s">
        <v>84</v>
      </c>
      <c r="AW272" s="13" t="s">
        <v>31</v>
      </c>
      <c r="AX272" s="13" t="s">
        <v>75</v>
      </c>
      <c r="AY272" s="237" t="s">
        <v>140</v>
      </c>
    </row>
    <row r="273" s="13" customFormat="1">
      <c r="A273" s="13"/>
      <c r="B273" s="226"/>
      <c r="C273" s="227"/>
      <c r="D273" s="228" t="s">
        <v>150</v>
      </c>
      <c r="E273" s="229" t="s">
        <v>1</v>
      </c>
      <c r="F273" s="230" t="s">
        <v>181</v>
      </c>
      <c r="G273" s="227"/>
      <c r="H273" s="231">
        <v>0.59999999999999998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150</v>
      </c>
      <c r="AU273" s="237" t="s">
        <v>84</v>
      </c>
      <c r="AV273" s="13" t="s">
        <v>84</v>
      </c>
      <c r="AW273" s="13" t="s">
        <v>31</v>
      </c>
      <c r="AX273" s="13" t="s">
        <v>75</v>
      </c>
      <c r="AY273" s="237" t="s">
        <v>140</v>
      </c>
    </row>
    <row r="274" s="13" customFormat="1">
      <c r="A274" s="13"/>
      <c r="B274" s="226"/>
      <c r="C274" s="227"/>
      <c r="D274" s="228" t="s">
        <v>150</v>
      </c>
      <c r="E274" s="229" t="s">
        <v>1</v>
      </c>
      <c r="F274" s="230" t="s">
        <v>183</v>
      </c>
      <c r="G274" s="227"/>
      <c r="H274" s="231">
        <v>1.2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150</v>
      </c>
      <c r="AU274" s="237" t="s">
        <v>84</v>
      </c>
      <c r="AV274" s="13" t="s">
        <v>84</v>
      </c>
      <c r="AW274" s="13" t="s">
        <v>31</v>
      </c>
      <c r="AX274" s="13" t="s">
        <v>75</v>
      </c>
      <c r="AY274" s="237" t="s">
        <v>140</v>
      </c>
    </row>
    <row r="275" s="13" customFormat="1">
      <c r="A275" s="13"/>
      <c r="B275" s="226"/>
      <c r="C275" s="227"/>
      <c r="D275" s="228" t="s">
        <v>150</v>
      </c>
      <c r="E275" s="229" t="s">
        <v>1</v>
      </c>
      <c r="F275" s="230" t="s">
        <v>184</v>
      </c>
      <c r="G275" s="227"/>
      <c r="H275" s="231">
        <v>0.20000000000000001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150</v>
      </c>
      <c r="AU275" s="237" t="s">
        <v>84</v>
      </c>
      <c r="AV275" s="13" t="s">
        <v>84</v>
      </c>
      <c r="AW275" s="13" t="s">
        <v>31</v>
      </c>
      <c r="AX275" s="13" t="s">
        <v>75</v>
      </c>
      <c r="AY275" s="237" t="s">
        <v>140</v>
      </c>
    </row>
    <row r="276" s="14" customFormat="1">
      <c r="A276" s="14"/>
      <c r="B276" s="238"/>
      <c r="C276" s="239"/>
      <c r="D276" s="228" t="s">
        <v>150</v>
      </c>
      <c r="E276" s="240" t="s">
        <v>1</v>
      </c>
      <c r="F276" s="241" t="s">
        <v>164</v>
      </c>
      <c r="G276" s="239"/>
      <c r="H276" s="242">
        <v>3.7000000000000002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8" t="s">
        <v>150</v>
      </c>
      <c r="AU276" s="248" t="s">
        <v>84</v>
      </c>
      <c r="AV276" s="14" t="s">
        <v>141</v>
      </c>
      <c r="AW276" s="14" t="s">
        <v>31</v>
      </c>
      <c r="AX276" s="14" t="s">
        <v>80</v>
      </c>
      <c r="AY276" s="248" t="s">
        <v>140</v>
      </c>
    </row>
    <row r="277" s="2" customFormat="1" ht="37.8" customHeight="1">
      <c r="A277" s="37"/>
      <c r="B277" s="38"/>
      <c r="C277" s="212" t="s">
        <v>356</v>
      </c>
      <c r="D277" s="212" t="s">
        <v>144</v>
      </c>
      <c r="E277" s="213" t="s">
        <v>357</v>
      </c>
      <c r="F277" s="214" t="s">
        <v>358</v>
      </c>
      <c r="G277" s="215" t="s">
        <v>157</v>
      </c>
      <c r="H277" s="216">
        <v>1.1000000000000001</v>
      </c>
      <c r="I277" s="217"/>
      <c r="J277" s="218">
        <f>ROUND(I277*H277,2)</f>
        <v>0</v>
      </c>
      <c r="K277" s="219"/>
      <c r="L277" s="43"/>
      <c r="M277" s="220" t="s">
        <v>1</v>
      </c>
      <c r="N277" s="221" t="s">
        <v>40</v>
      </c>
      <c r="O277" s="90"/>
      <c r="P277" s="222">
        <f>O277*H277</f>
        <v>0</v>
      </c>
      <c r="Q277" s="222">
        <v>0.00025999999999999998</v>
      </c>
      <c r="R277" s="222">
        <f>Q277*H277</f>
        <v>0.00028600000000000001</v>
      </c>
      <c r="S277" s="222">
        <v>0</v>
      </c>
      <c r="T277" s="22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4" t="s">
        <v>285</v>
      </c>
      <c r="AT277" s="224" t="s">
        <v>144</v>
      </c>
      <c r="AU277" s="224" t="s">
        <v>84</v>
      </c>
      <c r="AY277" s="16" t="s">
        <v>140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6" t="s">
        <v>80</v>
      </c>
      <c r="BK277" s="225">
        <f>ROUND(I277*H277,2)</f>
        <v>0</v>
      </c>
      <c r="BL277" s="16" t="s">
        <v>285</v>
      </c>
      <c r="BM277" s="224" t="s">
        <v>359</v>
      </c>
    </row>
    <row r="278" s="13" customFormat="1">
      <c r="A278" s="13"/>
      <c r="B278" s="226"/>
      <c r="C278" s="227"/>
      <c r="D278" s="228" t="s">
        <v>150</v>
      </c>
      <c r="E278" s="229" t="s">
        <v>1</v>
      </c>
      <c r="F278" s="230" t="s">
        <v>177</v>
      </c>
      <c r="G278" s="227"/>
      <c r="H278" s="231">
        <v>1.1000000000000001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150</v>
      </c>
      <c r="AU278" s="237" t="s">
        <v>84</v>
      </c>
      <c r="AV278" s="13" t="s">
        <v>84</v>
      </c>
      <c r="AW278" s="13" t="s">
        <v>31</v>
      </c>
      <c r="AX278" s="13" t="s">
        <v>75</v>
      </c>
      <c r="AY278" s="237" t="s">
        <v>140</v>
      </c>
    </row>
    <row r="279" s="14" customFormat="1">
      <c r="A279" s="14"/>
      <c r="B279" s="238"/>
      <c r="C279" s="239"/>
      <c r="D279" s="228" t="s">
        <v>150</v>
      </c>
      <c r="E279" s="240" t="s">
        <v>1</v>
      </c>
      <c r="F279" s="241" t="s">
        <v>164</v>
      </c>
      <c r="G279" s="239"/>
      <c r="H279" s="242">
        <v>1.1000000000000001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8" t="s">
        <v>150</v>
      </c>
      <c r="AU279" s="248" t="s">
        <v>84</v>
      </c>
      <c r="AV279" s="14" t="s">
        <v>141</v>
      </c>
      <c r="AW279" s="14" t="s">
        <v>31</v>
      </c>
      <c r="AX279" s="14" t="s">
        <v>80</v>
      </c>
      <c r="AY279" s="248" t="s">
        <v>140</v>
      </c>
    </row>
    <row r="280" s="2" customFormat="1" ht="37.8" customHeight="1">
      <c r="A280" s="37"/>
      <c r="B280" s="38"/>
      <c r="C280" s="212" t="s">
        <v>360</v>
      </c>
      <c r="D280" s="212" t="s">
        <v>144</v>
      </c>
      <c r="E280" s="213" t="s">
        <v>361</v>
      </c>
      <c r="F280" s="214" t="s">
        <v>362</v>
      </c>
      <c r="G280" s="215" t="s">
        <v>345</v>
      </c>
      <c r="H280" s="216">
        <v>1</v>
      </c>
      <c r="I280" s="217"/>
      <c r="J280" s="218">
        <f>ROUND(I280*H280,2)</f>
        <v>0</v>
      </c>
      <c r="K280" s="219"/>
      <c r="L280" s="43"/>
      <c r="M280" s="220" t="s">
        <v>1</v>
      </c>
      <c r="N280" s="221" t="s">
        <v>40</v>
      </c>
      <c r="O280" s="90"/>
      <c r="P280" s="222">
        <f>O280*H280</f>
        <v>0</v>
      </c>
      <c r="Q280" s="222">
        <v>0.00025999999999999998</v>
      </c>
      <c r="R280" s="222">
        <f>Q280*H280</f>
        <v>0.00025999999999999998</v>
      </c>
      <c r="S280" s="222">
        <v>0</v>
      </c>
      <c r="T280" s="22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4" t="s">
        <v>285</v>
      </c>
      <c r="AT280" s="224" t="s">
        <v>144</v>
      </c>
      <c r="AU280" s="224" t="s">
        <v>84</v>
      </c>
      <c r="AY280" s="16" t="s">
        <v>140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6" t="s">
        <v>80</v>
      </c>
      <c r="BK280" s="225">
        <f>ROUND(I280*H280,2)</f>
        <v>0</v>
      </c>
      <c r="BL280" s="16" t="s">
        <v>285</v>
      </c>
      <c r="BM280" s="224" t="s">
        <v>363</v>
      </c>
    </row>
    <row r="281" s="2" customFormat="1" ht="37.8" customHeight="1">
      <c r="A281" s="37"/>
      <c r="B281" s="38"/>
      <c r="C281" s="212" t="s">
        <v>364</v>
      </c>
      <c r="D281" s="212" t="s">
        <v>144</v>
      </c>
      <c r="E281" s="213" t="s">
        <v>365</v>
      </c>
      <c r="F281" s="214" t="s">
        <v>366</v>
      </c>
      <c r="G281" s="215" t="s">
        <v>345</v>
      </c>
      <c r="H281" s="216">
        <v>1</v>
      </c>
      <c r="I281" s="217"/>
      <c r="J281" s="218">
        <f>ROUND(I281*H281,2)</f>
        <v>0</v>
      </c>
      <c r="K281" s="219"/>
      <c r="L281" s="43"/>
      <c r="M281" s="220" t="s">
        <v>1</v>
      </c>
      <c r="N281" s="221" t="s">
        <v>40</v>
      </c>
      <c r="O281" s="90"/>
      <c r="P281" s="222">
        <f>O281*H281</f>
        <v>0</v>
      </c>
      <c r="Q281" s="222">
        <v>0.00085999999999999998</v>
      </c>
      <c r="R281" s="222">
        <f>Q281*H281</f>
        <v>0.00085999999999999998</v>
      </c>
      <c r="S281" s="222">
        <v>0</v>
      </c>
      <c r="T281" s="22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4" t="s">
        <v>285</v>
      </c>
      <c r="AT281" s="224" t="s">
        <v>144</v>
      </c>
      <c r="AU281" s="224" t="s">
        <v>84</v>
      </c>
      <c r="AY281" s="16" t="s">
        <v>140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6" t="s">
        <v>80</v>
      </c>
      <c r="BK281" s="225">
        <f>ROUND(I281*H281,2)</f>
        <v>0</v>
      </c>
      <c r="BL281" s="16" t="s">
        <v>285</v>
      </c>
      <c r="BM281" s="224" t="s">
        <v>367</v>
      </c>
    </row>
    <row r="282" s="2" customFormat="1" ht="24.15" customHeight="1">
      <c r="A282" s="37"/>
      <c r="B282" s="38"/>
      <c r="C282" s="249" t="s">
        <v>368</v>
      </c>
      <c r="D282" s="249" t="s">
        <v>289</v>
      </c>
      <c r="E282" s="250" t="s">
        <v>369</v>
      </c>
      <c r="F282" s="251" t="s">
        <v>370</v>
      </c>
      <c r="G282" s="252" t="s">
        <v>345</v>
      </c>
      <c r="H282" s="253">
        <v>5</v>
      </c>
      <c r="I282" s="254"/>
      <c r="J282" s="255">
        <f>ROUND(I282*H282,2)</f>
        <v>0</v>
      </c>
      <c r="K282" s="256"/>
      <c r="L282" s="257"/>
      <c r="M282" s="258" t="s">
        <v>1</v>
      </c>
      <c r="N282" s="259" t="s">
        <v>40</v>
      </c>
      <c r="O282" s="90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4" t="s">
        <v>292</v>
      </c>
      <c r="AT282" s="224" t="s">
        <v>289</v>
      </c>
      <c r="AU282" s="224" t="s">
        <v>84</v>
      </c>
      <c r="AY282" s="16" t="s">
        <v>140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6" t="s">
        <v>80</v>
      </c>
      <c r="BK282" s="225">
        <f>ROUND(I282*H282,2)</f>
        <v>0</v>
      </c>
      <c r="BL282" s="16" t="s">
        <v>285</v>
      </c>
      <c r="BM282" s="224" t="s">
        <v>371</v>
      </c>
    </row>
    <row r="283" s="2" customFormat="1" ht="24.15" customHeight="1">
      <c r="A283" s="37"/>
      <c r="B283" s="38"/>
      <c r="C283" s="249" t="s">
        <v>372</v>
      </c>
      <c r="D283" s="249" t="s">
        <v>289</v>
      </c>
      <c r="E283" s="250" t="s">
        <v>373</v>
      </c>
      <c r="F283" s="251" t="s">
        <v>374</v>
      </c>
      <c r="G283" s="252" t="s">
        <v>345</v>
      </c>
      <c r="H283" s="253">
        <v>2</v>
      </c>
      <c r="I283" s="254"/>
      <c r="J283" s="255">
        <f>ROUND(I283*H283,2)</f>
        <v>0</v>
      </c>
      <c r="K283" s="256"/>
      <c r="L283" s="257"/>
      <c r="M283" s="258" t="s">
        <v>1</v>
      </c>
      <c r="N283" s="259" t="s">
        <v>40</v>
      </c>
      <c r="O283" s="90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4" t="s">
        <v>292</v>
      </c>
      <c r="AT283" s="224" t="s">
        <v>289</v>
      </c>
      <c r="AU283" s="224" t="s">
        <v>84</v>
      </c>
      <c r="AY283" s="16" t="s">
        <v>140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6" t="s">
        <v>80</v>
      </c>
      <c r="BK283" s="225">
        <f>ROUND(I283*H283,2)</f>
        <v>0</v>
      </c>
      <c r="BL283" s="16" t="s">
        <v>285</v>
      </c>
      <c r="BM283" s="224" t="s">
        <v>375</v>
      </c>
    </row>
    <row r="284" s="2" customFormat="1" ht="24.15" customHeight="1">
      <c r="A284" s="37"/>
      <c r="B284" s="38"/>
      <c r="C284" s="249" t="s">
        <v>376</v>
      </c>
      <c r="D284" s="249" t="s">
        <v>289</v>
      </c>
      <c r="E284" s="250" t="s">
        <v>377</v>
      </c>
      <c r="F284" s="251" t="s">
        <v>378</v>
      </c>
      <c r="G284" s="252" t="s">
        <v>345</v>
      </c>
      <c r="H284" s="253">
        <v>2</v>
      </c>
      <c r="I284" s="254"/>
      <c r="J284" s="255">
        <f>ROUND(I284*H284,2)</f>
        <v>0</v>
      </c>
      <c r="K284" s="256"/>
      <c r="L284" s="257"/>
      <c r="M284" s="258" t="s">
        <v>1</v>
      </c>
      <c r="N284" s="259" t="s">
        <v>40</v>
      </c>
      <c r="O284" s="90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4" t="s">
        <v>292</v>
      </c>
      <c r="AT284" s="224" t="s">
        <v>289</v>
      </c>
      <c r="AU284" s="224" t="s">
        <v>84</v>
      </c>
      <c r="AY284" s="16" t="s">
        <v>140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6" t="s">
        <v>80</v>
      </c>
      <c r="BK284" s="225">
        <f>ROUND(I284*H284,2)</f>
        <v>0</v>
      </c>
      <c r="BL284" s="16" t="s">
        <v>285</v>
      </c>
      <c r="BM284" s="224" t="s">
        <v>379</v>
      </c>
    </row>
    <row r="285" s="2" customFormat="1" ht="24.15" customHeight="1">
      <c r="A285" s="37"/>
      <c r="B285" s="38"/>
      <c r="C285" s="249" t="s">
        <v>380</v>
      </c>
      <c r="D285" s="249" t="s">
        <v>289</v>
      </c>
      <c r="E285" s="250" t="s">
        <v>381</v>
      </c>
      <c r="F285" s="251" t="s">
        <v>382</v>
      </c>
      <c r="G285" s="252" t="s">
        <v>345</v>
      </c>
      <c r="H285" s="253">
        <v>2</v>
      </c>
      <c r="I285" s="254"/>
      <c r="J285" s="255">
        <f>ROUND(I285*H285,2)</f>
        <v>0</v>
      </c>
      <c r="K285" s="256"/>
      <c r="L285" s="257"/>
      <c r="M285" s="258" t="s">
        <v>1</v>
      </c>
      <c r="N285" s="259" t="s">
        <v>40</v>
      </c>
      <c r="O285" s="90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4" t="s">
        <v>292</v>
      </c>
      <c r="AT285" s="224" t="s">
        <v>289</v>
      </c>
      <c r="AU285" s="224" t="s">
        <v>84</v>
      </c>
      <c r="AY285" s="16" t="s">
        <v>140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6" t="s">
        <v>80</v>
      </c>
      <c r="BK285" s="225">
        <f>ROUND(I285*H285,2)</f>
        <v>0</v>
      </c>
      <c r="BL285" s="16" t="s">
        <v>285</v>
      </c>
      <c r="BM285" s="224" t="s">
        <v>383</v>
      </c>
    </row>
    <row r="286" s="2" customFormat="1" ht="24.15" customHeight="1">
      <c r="A286" s="37"/>
      <c r="B286" s="38"/>
      <c r="C286" s="249" t="s">
        <v>384</v>
      </c>
      <c r="D286" s="249" t="s">
        <v>289</v>
      </c>
      <c r="E286" s="250" t="s">
        <v>385</v>
      </c>
      <c r="F286" s="251" t="s">
        <v>386</v>
      </c>
      <c r="G286" s="252" t="s">
        <v>345</v>
      </c>
      <c r="H286" s="253">
        <v>10</v>
      </c>
      <c r="I286" s="254"/>
      <c r="J286" s="255">
        <f>ROUND(I286*H286,2)</f>
        <v>0</v>
      </c>
      <c r="K286" s="256"/>
      <c r="L286" s="257"/>
      <c r="M286" s="258" t="s">
        <v>1</v>
      </c>
      <c r="N286" s="259" t="s">
        <v>40</v>
      </c>
      <c r="O286" s="90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4" t="s">
        <v>292</v>
      </c>
      <c r="AT286" s="224" t="s">
        <v>289</v>
      </c>
      <c r="AU286" s="224" t="s">
        <v>84</v>
      </c>
      <c r="AY286" s="16" t="s">
        <v>140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6" t="s">
        <v>80</v>
      </c>
      <c r="BK286" s="225">
        <f>ROUND(I286*H286,2)</f>
        <v>0</v>
      </c>
      <c r="BL286" s="16" t="s">
        <v>285</v>
      </c>
      <c r="BM286" s="224" t="s">
        <v>387</v>
      </c>
    </row>
    <row r="287" s="2" customFormat="1" ht="24.15" customHeight="1">
      <c r="A287" s="37"/>
      <c r="B287" s="38"/>
      <c r="C287" s="249" t="s">
        <v>388</v>
      </c>
      <c r="D287" s="249" t="s">
        <v>289</v>
      </c>
      <c r="E287" s="250" t="s">
        <v>389</v>
      </c>
      <c r="F287" s="251" t="s">
        <v>390</v>
      </c>
      <c r="G287" s="252" t="s">
        <v>345</v>
      </c>
      <c r="H287" s="253">
        <v>8</v>
      </c>
      <c r="I287" s="254"/>
      <c r="J287" s="255">
        <f>ROUND(I287*H287,2)</f>
        <v>0</v>
      </c>
      <c r="K287" s="256"/>
      <c r="L287" s="257"/>
      <c r="M287" s="258" t="s">
        <v>1</v>
      </c>
      <c r="N287" s="259" t="s">
        <v>40</v>
      </c>
      <c r="O287" s="90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4" t="s">
        <v>292</v>
      </c>
      <c r="AT287" s="224" t="s">
        <v>289</v>
      </c>
      <c r="AU287" s="224" t="s">
        <v>84</v>
      </c>
      <c r="AY287" s="16" t="s">
        <v>140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6" t="s">
        <v>80</v>
      </c>
      <c r="BK287" s="225">
        <f>ROUND(I287*H287,2)</f>
        <v>0</v>
      </c>
      <c r="BL287" s="16" t="s">
        <v>285</v>
      </c>
      <c r="BM287" s="224" t="s">
        <v>391</v>
      </c>
    </row>
    <row r="288" s="2" customFormat="1" ht="24.15" customHeight="1">
      <c r="A288" s="37"/>
      <c r="B288" s="38"/>
      <c r="C288" s="249" t="s">
        <v>392</v>
      </c>
      <c r="D288" s="249" t="s">
        <v>289</v>
      </c>
      <c r="E288" s="250" t="s">
        <v>393</v>
      </c>
      <c r="F288" s="251" t="s">
        <v>394</v>
      </c>
      <c r="G288" s="252" t="s">
        <v>345</v>
      </c>
      <c r="H288" s="253">
        <v>1</v>
      </c>
      <c r="I288" s="254"/>
      <c r="J288" s="255">
        <f>ROUND(I288*H288,2)</f>
        <v>0</v>
      </c>
      <c r="K288" s="256"/>
      <c r="L288" s="257"/>
      <c r="M288" s="258" t="s">
        <v>1</v>
      </c>
      <c r="N288" s="259" t="s">
        <v>40</v>
      </c>
      <c r="O288" s="90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4" t="s">
        <v>292</v>
      </c>
      <c r="AT288" s="224" t="s">
        <v>289</v>
      </c>
      <c r="AU288" s="224" t="s">
        <v>84</v>
      </c>
      <c r="AY288" s="16" t="s">
        <v>140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6" t="s">
        <v>80</v>
      </c>
      <c r="BK288" s="225">
        <f>ROUND(I288*H288,2)</f>
        <v>0</v>
      </c>
      <c r="BL288" s="16" t="s">
        <v>285</v>
      </c>
      <c r="BM288" s="224" t="s">
        <v>395</v>
      </c>
    </row>
    <row r="289" s="2" customFormat="1" ht="24.15" customHeight="1">
      <c r="A289" s="37"/>
      <c r="B289" s="38"/>
      <c r="C289" s="249" t="s">
        <v>396</v>
      </c>
      <c r="D289" s="249" t="s">
        <v>289</v>
      </c>
      <c r="E289" s="250" t="s">
        <v>397</v>
      </c>
      <c r="F289" s="251" t="s">
        <v>398</v>
      </c>
      <c r="G289" s="252" t="s">
        <v>345</v>
      </c>
      <c r="H289" s="253">
        <v>1</v>
      </c>
      <c r="I289" s="254"/>
      <c r="J289" s="255">
        <f>ROUND(I289*H289,2)</f>
        <v>0</v>
      </c>
      <c r="K289" s="256"/>
      <c r="L289" s="257"/>
      <c r="M289" s="258" t="s">
        <v>1</v>
      </c>
      <c r="N289" s="259" t="s">
        <v>40</v>
      </c>
      <c r="O289" s="90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4" t="s">
        <v>292</v>
      </c>
      <c r="AT289" s="224" t="s">
        <v>289</v>
      </c>
      <c r="AU289" s="224" t="s">
        <v>84</v>
      </c>
      <c r="AY289" s="16" t="s">
        <v>140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6" t="s">
        <v>80</v>
      </c>
      <c r="BK289" s="225">
        <f>ROUND(I289*H289,2)</f>
        <v>0</v>
      </c>
      <c r="BL289" s="16" t="s">
        <v>285</v>
      </c>
      <c r="BM289" s="224" t="s">
        <v>399</v>
      </c>
    </row>
    <row r="290" s="2" customFormat="1" ht="24.15" customHeight="1">
      <c r="A290" s="37"/>
      <c r="B290" s="38"/>
      <c r="C290" s="249" t="s">
        <v>400</v>
      </c>
      <c r="D290" s="249" t="s">
        <v>289</v>
      </c>
      <c r="E290" s="250" t="s">
        <v>401</v>
      </c>
      <c r="F290" s="251" t="s">
        <v>402</v>
      </c>
      <c r="G290" s="252" t="s">
        <v>345</v>
      </c>
      <c r="H290" s="253">
        <v>1</v>
      </c>
      <c r="I290" s="254"/>
      <c r="J290" s="255">
        <f>ROUND(I290*H290,2)</f>
        <v>0</v>
      </c>
      <c r="K290" s="256"/>
      <c r="L290" s="257"/>
      <c r="M290" s="258" t="s">
        <v>1</v>
      </c>
      <c r="N290" s="259" t="s">
        <v>40</v>
      </c>
      <c r="O290" s="90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4" t="s">
        <v>292</v>
      </c>
      <c r="AT290" s="224" t="s">
        <v>289</v>
      </c>
      <c r="AU290" s="224" t="s">
        <v>84</v>
      </c>
      <c r="AY290" s="16" t="s">
        <v>140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6" t="s">
        <v>80</v>
      </c>
      <c r="BK290" s="225">
        <f>ROUND(I290*H290,2)</f>
        <v>0</v>
      </c>
      <c r="BL290" s="16" t="s">
        <v>285</v>
      </c>
      <c r="BM290" s="224" t="s">
        <v>403</v>
      </c>
    </row>
    <row r="291" s="2" customFormat="1" ht="24.15" customHeight="1">
      <c r="A291" s="37"/>
      <c r="B291" s="38"/>
      <c r="C291" s="249" t="s">
        <v>404</v>
      </c>
      <c r="D291" s="249" t="s">
        <v>289</v>
      </c>
      <c r="E291" s="250" t="s">
        <v>405</v>
      </c>
      <c r="F291" s="251" t="s">
        <v>406</v>
      </c>
      <c r="G291" s="252" t="s">
        <v>345</v>
      </c>
      <c r="H291" s="253">
        <v>1</v>
      </c>
      <c r="I291" s="254"/>
      <c r="J291" s="255">
        <f>ROUND(I291*H291,2)</f>
        <v>0</v>
      </c>
      <c r="K291" s="256"/>
      <c r="L291" s="257"/>
      <c r="M291" s="258" t="s">
        <v>1</v>
      </c>
      <c r="N291" s="259" t="s">
        <v>40</v>
      </c>
      <c r="O291" s="90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4" t="s">
        <v>292</v>
      </c>
      <c r="AT291" s="224" t="s">
        <v>289</v>
      </c>
      <c r="AU291" s="224" t="s">
        <v>84</v>
      </c>
      <c r="AY291" s="16" t="s">
        <v>140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6" t="s">
        <v>80</v>
      </c>
      <c r="BK291" s="225">
        <f>ROUND(I291*H291,2)</f>
        <v>0</v>
      </c>
      <c r="BL291" s="16" t="s">
        <v>285</v>
      </c>
      <c r="BM291" s="224" t="s">
        <v>407</v>
      </c>
    </row>
    <row r="292" s="2" customFormat="1" ht="24.15" customHeight="1">
      <c r="A292" s="37"/>
      <c r="B292" s="38"/>
      <c r="C292" s="249" t="s">
        <v>408</v>
      </c>
      <c r="D292" s="249" t="s">
        <v>289</v>
      </c>
      <c r="E292" s="250" t="s">
        <v>409</v>
      </c>
      <c r="F292" s="251" t="s">
        <v>410</v>
      </c>
      <c r="G292" s="252" t="s">
        <v>345</v>
      </c>
      <c r="H292" s="253">
        <v>1</v>
      </c>
      <c r="I292" s="254"/>
      <c r="J292" s="255">
        <f>ROUND(I292*H292,2)</f>
        <v>0</v>
      </c>
      <c r="K292" s="256"/>
      <c r="L292" s="257"/>
      <c r="M292" s="258" t="s">
        <v>1</v>
      </c>
      <c r="N292" s="259" t="s">
        <v>40</v>
      </c>
      <c r="O292" s="90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292</v>
      </c>
      <c r="AT292" s="224" t="s">
        <v>289</v>
      </c>
      <c r="AU292" s="224" t="s">
        <v>84</v>
      </c>
      <c r="AY292" s="16" t="s">
        <v>140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80</v>
      </c>
      <c r="BK292" s="225">
        <f>ROUND(I292*H292,2)</f>
        <v>0</v>
      </c>
      <c r="BL292" s="16" t="s">
        <v>285</v>
      </c>
      <c r="BM292" s="224" t="s">
        <v>411</v>
      </c>
    </row>
    <row r="293" s="2" customFormat="1" ht="24.15" customHeight="1">
      <c r="A293" s="37"/>
      <c r="B293" s="38"/>
      <c r="C293" s="249" t="s">
        <v>412</v>
      </c>
      <c r="D293" s="249" t="s">
        <v>289</v>
      </c>
      <c r="E293" s="250" t="s">
        <v>413</v>
      </c>
      <c r="F293" s="251" t="s">
        <v>414</v>
      </c>
      <c r="G293" s="252" t="s">
        <v>345</v>
      </c>
      <c r="H293" s="253">
        <v>1</v>
      </c>
      <c r="I293" s="254"/>
      <c r="J293" s="255">
        <f>ROUND(I293*H293,2)</f>
        <v>0</v>
      </c>
      <c r="K293" s="256"/>
      <c r="L293" s="257"/>
      <c r="M293" s="258" t="s">
        <v>1</v>
      </c>
      <c r="N293" s="259" t="s">
        <v>40</v>
      </c>
      <c r="O293" s="90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4" t="s">
        <v>292</v>
      </c>
      <c r="AT293" s="224" t="s">
        <v>289</v>
      </c>
      <c r="AU293" s="224" t="s">
        <v>84</v>
      </c>
      <c r="AY293" s="16" t="s">
        <v>140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6" t="s">
        <v>80</v>
      </c>
      <c r="BK293" s="225">
        <f>ROUND(I293*H293,2)</f>
        <v>0</v>
      </c>
      <c r="BL293" s="16" t="s">
        <v>285</v>
      </c>
      <c r="BM293" s="224" t="s">
        <v>415</v>
      </c>
    </row>
    <row r="294" s="2" customFormat="1" ht="24.15" customHeight="1">
      <c r="A294" s="37"/>
      <c r="B294" s="38"/>
      <c r="C294" s="249" t="s">
        <v>416</v>
      </c>
      <c r="D294" s="249" t="s">
        <v>289</v>
      </c>
      <c r="E294" s="250" t="s">
        <v>417</v>
      </c>
      <c r="F294" s="251" t="s">
        <v>418</v>
      </c>
      <c r="G294" s="252" t="s">
        <v>345</v>
      </c>
      <c r="H294" s="253">
        <v>2</v>
      </c>
      <c r="I294" s="254"/>
      <c r="J294" s="255">
        <f>ROUND(I294*H294,2)</f>
        <v>0</v>
      </c>
      <c r="K294" s="256"/>
      <c r="L294" s="257"/>
      <c r="M294" s="258" t="s">
        <v>1</v>
      </c>
      <c r="N294" s="259" t="s">
        <v>40</v>
      </c>
      <c r="O294" s="90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4" t="s">
        <v>292</v>
      </c>
      <c r="AT294" s="224" t="s">
        <v>289</v>
      </c>
      <c r="AU294" s="224" t="s">
        <v>84</v>
      </c>
      <c r="AY294" s="16" t="s">
        <v>140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6" t="s">
        <v>80</v>
      </c>
      <c r="BK294" s="225">
        <f>ROUND(I294*H294,2)</f>
        <v>0</v>
      </c>
      <c r="BL294" s="16" t="s">
        <v>285</v>
      </c>
      <c r="BM294" s="224" t="s">
        <v>419</v>
      </c>
    </row>
    <row r="295" s="2" customFormat="1" ht="24.15" customHeight="1">
      <c r="A295" s="37"/>
      <c r="B295" s="38"/>
      <c r="C295" s="249" t="s">
        <v>420</v>
      </c>
      <c r="D295" s="249" t="s">
        <v>289</v>
      </c>
      <c r="E295" s="250" t="s">
        <v>421</v>
      </c>
      <c r="F295" s="251" t="s">
        <v>422</v>
      </c>
      <c r="G295" s="252" t="s">
        <v>345</v>
      </c>
      <c r="H295" s="253">
        <v>1</v>
      </c>
      <c r="I295" s="254"/>
      <c r="J295" s="255">
        <f>ROUND(I295*H295,2)</f>
        <v>0</v>
      </c>
      <c r="K295" s="256"/>
      <c r="L295" s="257"/>
      <c r="M295" s="258" t="s">
        <v>1</v>
      </c>
      <c r="N295" s="259" t="s">
        <v>40</v>
      </c>
      <c r="O295" s="90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4" t="s">
        <v>292</v>
      </c>
      <c r="AT295" s="224" t="s">
        <v>289</v>
      </c>
      <c r="AU295" s="224" t="s">
        <v>84</v>
      </c>
      <c r="AY295" s="16" t="s">
        <v>140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6" t="s">
        <v>80</v>
      </c>
      <c r="BK295" s="225">
        <f>ROUND(I295*H295,2)</f>
        <v>0</v>
      </c>
      <c r="BL295" s="16" t="s">
        <v>285</v>
      </c>
      <c r="BM295" s="224" t="s">
        <v>423</v>
      </c>
    </row>
    <row r="296" s="2" customFormat="1" ht="24.15" customHeight="1">
      <c r="A296" s="37"/>
      <c r="B296" s="38"/>
      <c r="C296" s="249" t="s">
        <v>424</v>
      </c>
      <c r="D296" s="249" t="s">
        <v>289</v>
      </c>
      <c r="E296" s="250" t="s">
        <v>425</v>
      </c>
      <c r="F296" s="251" t="s">
        <v>426</v>
      </c>
      <c r="G296" s="252" t="s">
        <v>345</v>
      </c>
      <c r="H296" s="253">
        <v>2</v>
      </c>
      <c r="I296" s="254"/>
      <c r="J296" s="255">
        <f>ROUND(I296*H296,2)</f>
        <v>0</v>
      </c>
      <c r="K296" s="256"/>
      <c r="L296" s="257"/>
      <c r="M296" s="258" t="s">
        <v>1</v>
      </c>
      <c r="N296" s="259" t="s">
        <v>40</v>
      </c>
      <c r="O296" s="90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4" t="s">
        <v>292</v>
      </c>
      <c r="AT296" s="224" t="s">
        <v>289</v>
      </c>
      <c r="AU296" s="224" t="s">
        <v>84</v>
      </c>
      <c r="AY296" s="16" t="s">
        <v>140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6" t="s">
        <v>80</v>
      </c>
      <c r="BK296" s="225">
        <f>ROUND(I296*H296,2)</f>
        <v>0</v>
      </c>
      <c r="BL296" s="16" t="s">
        <v>285</v>
      </c>
      <c r="BM296" s="224" t="s">
        <v>427</v>
      </c>
    </row>
    <row r="297" s="2" customFormat="1" ht="24.15" customHeight="1">
      <c r="A297" s="37"/>
      <c r="B297" s="38"/>
      <c r="C297" s="249" t="s">
        <v>428</v>
      </c>
      <c r="D297" s="249" t="s">
        <v>289</v>
      </c>
      <c r="E297" s="250" t="s">
        <v>429</v>
      </c>
      <c r="F297" s="251" t="s">
        <v>430</v>
      </c>
      <c r="G297" s="252" t="s">
        <v>345</v>
      </c>
      <c r="H297" s="253">
        <v>1</v>
      </c>
      <c r="I297" s="254"/>
      <c r="J297" s="255">
        <f>ROUND(I297*H297,2)</f>
        <v>0</v>
      </c>
      <c r="K297" s="256"/>
      <c r="L297" s="257"/>
      <c r="M297" s="258" t="s">
        <v>1</v>
      </c>
      <c r="N297" s="259" t="s">
        <v>40</v>
      </c>
      <c r="O297" s="90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4" t="s">
        <v>292</v>
      </c>
      <c r="AT297" s="224" t="s">
        <v>289</v>
      </c>
      <c r="AU297" s="224" t="s">
        <v>84</v>
      </c>
      <c r="AY297" s="16" t="s">
        <v>140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6" t="s">
        <v>80</v>
      </c>
      <c r="BK297" s="225">
        <f>ROUND(I297*H297,2)</f>
        <v>0</v>
      </c>
      <c r="BL297" s="16" t="s">
        <v>285</v>
      </c>
      <c r="BM297" s="224" t="s">
        <v>431</v>
      </c>
    </row>
    <row r="298" s="2" customFormat="1" ht="24.15" customHeight="1">
      <c r="A298" s="37"/>
      <c r="B298" s="38"/>
      <c r="C298" s="249" t="s">
        <v>432</v>
      </c>
      <c r="D298" s="249" t="s">
        <v>289</v>
      </c>
      <c r="E298" s="250" t="s">
        <v>433</v>
      </c>
      <c r="F298" s="251" t="s">
        <v>434</v>
      </c>
      <c r="G298" s="252" t="s">
        <v>345</v>
      </c>
      <c r="H298" s="253">
        <v>1</v>
      </c>
      <c r="I298" s="254"/>
      <c r="J298" s="255">
        <f>ROUND(I298*H298,2)</f>
        <v>0</v>
      </c>
      <c r="K298" s="256"/>
      <c r="L298" s="257"/>
      <c r="M298" s="258" t="s">
        <v>1</v>
      </c>
      <c r="N298" s="259" t="s">
        <v>40</v>
      </c>
      <c r="O298" s="90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4" t="s">
        <v>292</v>
      </c>
      <c r="AT298" s="224" t="s">
        <v>289</v>
      </c>
      <c r="AU298" s="224" t="s">
        <v>84</v>
      </c>
      <c r="AY298" s="16" t="s">
        <v>140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6" t="s">
        <v>80</v>
      </c>
      <c r="BK298" s="225">
        <f>ROUND(I298*H298,2)</f>
        <v>0</v>
      </c>
      <c r="BL298" s="16" t="s">
        <v>285</v>
      </c>
      <c r="BM298" s="224" t="s">
        <v>435</v>
      </c>
    </row>
    <row r="299" s="2" customFormat="1" ht="49.05" customHeight="1">
      <c r="A299" s="37"/>
      <c r="B299" s="38"/>
      <c r="C299" s="212" t="s">
        <v>436</v>
      </c>
      <c r="D299" s="212" t="s">
        <v>144</v>
      </c>
      <c r="E299" s="213" t="s">
        <v>437</v>
      </c>
      <c r="F299" s="214" t="s">
        <v>438</v>
      </c>
      <c r="G299" s="215" t="s">
        <v>249</v>
      </c>
      <c r="H299" s="216">
        <v>0.021000000000000001</v>
      </c>
      <c r="I299" s="217"/>
      <c r="J299" s="218">
        <f>ROUND(I299*H299,2)</f>
        <v>0</v>
      </c>
      <c r="K299" s="219"/>
      <c r="L299" s="43"/>
      <c r="M299" s="220" t="s">
        <v>1</v>
      </c>
      <c r="N299" s="221" t="s">
        <v>40</v>
      </c>
      <c r="O299" s="90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4" t="s">
        <v>285</v>
      </c>
      <c r="AT299" s="224" t="s">
        <v>144</v>
      </c>
      <c r="AU299" s="224" t="s">
        <v>84</v>
      </c>
      <c r="AY299" s="16" t="s">
        <v>140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6" t="s">
        <v>80</v>
      </c>
      <c r="BK299" s="225">
        <f>ROUND(I299*H299,2)</f>
        <v>0</v>
      </c>
      <c r="BL299" s="16" t="s">
        <v>285</v>
      </c>
      <c r="BM299" s="224" t="s">
        <v>439</v>
      </c>
    </row>
    <row r="300" s="12" customFormat="1" ht="22.8" customHeight="1">
      <c r="A300" s="12"/>
      <c r="B300" s="196"/>
      <c r="C300" s="197"/>
      <c r="D300" s="198" t="s">
        <v>74</v>
      </c>
      <c r="E300" s="210" t="s">
        <v>440</v>
      </c>
      <c r="F300" s="210" t="s">
        <v>441</v>
      </c>
      <c r="G300" s="197"/>
      <c r="H300" s="197"/>
      <c r="I300" s="200"/>
      <c r="J300" s="211">
        <f>BK300</f>
        <v>0</v>
      </c>
      <c r="K300" s="197"/>
      <c r="L300" s="202"/>
      <c r="M300" s="203"/>
      <c r="N300" s="204"/>
      <c r="O300" s="204"/>
      <c r="P300" s="205">
        <f>SUM(P301:P305)</f>
        <v>0</v>
      </c>
      <c r="Q300" s="204"/>
      <c r="R300" s="205">
        <f>SUM(R301:R305)</f>
        <v>0.0093337999999999997</v>
      </c>
      <c r="S300" s="204"/>
      <c r="T300" s="206">
        <f>SUM(T301:T305)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7" t="s">
        <v>84</v>
      </c>
      <c r="AT300" s="208" t="s">
        <v>74</v>
      </c>
      <c r="AU300" s="208" t="s">
        <v>80</v>
      </c>
      <c r="AY300" s="207" t="s">
        <v>140</v>
      </c>
      <c r="BK300" s="209">
        <f>SUM(BK301:BK305)</f>
        <v>0</v>
      </c>
    </row>
    <row r="301" s="2" customFormat="1" ht="33" customHeight="1">
      <c r="A301" s="37"/>
      <c r="B301" s="38"/>
      <c r="C301" s="212" t="s">
        <v>442</v>
      </c>
      <c r="D301" s="212" t="s">
        <v>144</v>
      </c>
      <c r="E301" s="213" t="s">
        <v>443</v>
      </c>
      <c r="F301" s="214" t="s">
        <v>444</v>
      </c>
      <c r="G301" s="215" t="s">
        <v>188</v>
      </c>
      <c r="H301" s="216">
        <v>2</v>
      </c>
      <c r="I301" s="217"/>
      <c r="J301" s="218">
        <f>ROUND(I301*H301,2)</f>
        <v>0</v>
      </c>
      <c r="K301" s="219"/>
      <c r="L301" s="43"/>
      <c r="M301" s="220" t="s">
        <v>1</v>
      </c>
      <c r="N301" s="221" t="s">
        <v>40</v>
      </c>
      <c r="O301" s="90"/>
      <c r="P301" s="222">
        <f>O301*H301</f>
        <v>0</v>
      </c>
      <c r="Q301" s="222">
        <v>0.00042999999999999999</v>
      </c>
      <c r="R301" s="222">
        <f>Q301*H301</f>
        <v>0.00085999999999999998</v>
      </c>
      <c r="S301" s="222">
        <v>0</v>
      </c>
      <c r="T301" s="22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4" t="s">
        <v>285</v>
      </c>
      <c r="AT301" s="224" t="s">
        <v>144</v>
      </c>
      <c r="AU301" s="224" t="s">
        <v>84</v>
      </c>
      <c r="AY301" s="16" t="s">
        <v>140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6" t="s">
        <v>80</v>
      </c>
      <c r="BK301" s="225">
        <f>ROUND(I301*H301,2)</f>
        <v>0</v>
      </c>
      <c r="BL301" s="16" t="s">
        <v>285</v>
      </c>
      <c r="BM301" s="224" t="s">
        <v>445</v>
      </c>
    </row>
    <row r="302" s="2" customFormat="1" ht="37.8" customHeight="1">
      <c r="A302" s="37"/>
      <c r="B302" s="38"/>
      <c r="C302" s="212" t="s">
        <v>446</v>
      </c>
      <c r="D302" s="212" t="s">
        <v>144</v>
      </c>
      <c r="E302" s="213" t="s">
        <v>447</v>
      </c>
      <c r="F302" s="214" t="s">
        <v>448</v>
      </c>
      <c r="G302" s="215" t="s">
        <v>157</v>
      </c>
      <c r="H302" s="216">
        <v>1.4610000000000001</v>
      </c>
      <c r="I302" s="217"/>
      <c r="J302" s="218">
        <f>ROUND(I302*H302,2)</f>
        <v>0</v>
      </c>
      <c r="K302" s="219"/>
      <c r="L302" s="43"/>
      <c r="M302" s="220" t="s">
        <v>1</v>
      </c>
      <c r="N302" s="221" t="s">
        <v>40</v>
      </c>
      <c r="O302" s="90"/>
      <c r="P302" s="222">
        <f>O302*H302</f>
        <v>0</v>
      </c>
      <c r="Q302" s="222">
        <v>0.0057999999999999996</v>
      </c>
      <c r="R302" s="222">
        <f>Q302*H302</f>
        <v>0.0084738000000000001</v>
      </c>
      <c r="S302" s="222">
        <v>0</v>
      </c>
      <c r="T302" s="22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4" t="s">
        <v>285</v>
      </c>
      <c r="AT302" s="224" t="s">
        <v>144</v>
      </c>
      <c r="AU302" s="224" t="s">
        <v>84</v>
      </c>
      <c r="AY302" s="16" t="s">
        <v>140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6" t="s">
        <v>80</v>
      </c>
      <c r="BK302" s="225">
        <f>ROUND(I302*H302,2)</f>
        <v>0</v>
      </c>
      <c r="BL302" s="16" t="s">
        <v>285</v>
      </c>
      <c r="BM302" s="224" t="s">
        <v>449</v>
      </c>
    </row>
    <row r="303" s="13" customFormat="1">
      <c r="A303" s="13"/>
      <c r="B303" s="226"/>
      <c r="C303" s="227"/>
      <c r="D303" s="228" t="s">
        <v>150</v>
      </c>
      <c r="E303" s="229" t="s">
        <v>1</v>
      </c>
      <c r="F303" s="230" t="s">
        <v>95</v>
      </c>
      <c r="G303" s="227"/>
      <c r="H303" s="231">
        <v>1.4610000000000001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150</v>
      </c>
      <c r="AU303" s="237" t="s">
        <v>84</v>
      </c>
      <c r="AV303" s="13" t="s">
        <v>84</v>
      </c>
      <c r="AW303" s="13" t="s">
        <v>31</v>
      </c>
      <c r="AX303" s="13" t="s">
        <v>80</v>
      </c>
      <c r="AY303" s="237" t="s">
        <v>140</v>
      </c>
    </row>
    <row r="304" s="2" customFormat="1" ht="44.25" customHeight="1">
      <c r="A304" s="37"/>
      <c r="B304" s="38"/>
      <c r="C304" s="249" t="s">
        <v>450</v>
      </c>
      <c r="D304" s="249" t="s">
        <v>289</v>
      </c>
      <c r="E304" s="250" t="s">
        <v>451</v>
      </c>
      <c r="F304" s="251" t="s">
        <v>452</v>
      </c>
      <c r="G304" s="252" t="s">
        <v>157</v>
      </c>
      <c r="H304" s="253">
        <v>1.661</v>
      </c>
      <c r="I304" s="254"/>
      <c r="J304" s="255">
        <f>ROUND(I304*H304,2)</f>
        <v>0</v>
      </c>
      <c r="K304" s="256"/>
      <c r="L304" s="257"/>
      <c r="M304" s="258" t="s">
        <v>1</v>
      </c>
      <c r="N304" s="259" t="s">
        <v>40</v>
      </c>
      <c r="O304" s="90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4" t="s">
        <v>292</v>
      </c>
      <c r="AT304" s="224" t="s">
        <v>289</v>
      </c>
      <c r="AU304" s="224" t="s">
        <v>84</v>
      </c>
      <c r="AY304" s="16" t="s">
        <v>140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6" t="s">
        <v>80</v>
      </c>
      <c r="BK304" s="225">
        <f>ROUND(I304*H304,2)</f>
        <v>0</v>
      </c>
      <c r="BL304" s="16" t="s">
        <v>285</v>
      </c>
      <c r="BM304" s="224" t="s">
        <v>453</v>
      </c>
    </row>
    <row r="305" s="13" customFormat="1">
      <c r="A305" s="13"/>
      <c r="B305" s="226"/>
      <c r="C305" s="227"/>
      <c r="D305" s="228" t="s">
        <v>150</v>
      </c>
      <c r="E305" s="229" t="s">
        <v>1</v>
      </c>
      <c r="F305" s="230" t="s">
        <v>454</v>
      </c>
      <c r="G305" s="227"/>
      <c r="H305" s="231">
        <v>1.661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150</v>
      </c>
      <c r="AU305" s="237" t="s">
        <v>84</v>
      </c>
      <c r="AV305" s="13" t="s">
        <v>84</v>
      </c>
      <c r="AW305" s="13" t="s">
        <v>31</v>
      </c>
      <c r="AX305" s="13" t="s">
        <v>80</v>
      </c>
      <c r="AY305" s="237" t="s">
        <v>140</v>
      </c>
    </row>
    <row r="306" s="12" customFormat="1" ht="22.8" customHeight="1">
      <c r="A306" s="12"/>
      <c r="B306" s="196"/>
      <c r="C306" s="197"/>
      <c r="D306" s="198" t="s">
        <v>74</v>
      </c>
      <c r="E306" s="210" t="s">
        <v>455</v>
      </c>
      <c r="F306" s="210" t="s">
        <v>456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SUM(P307:P310)</f>
        <v>0</v>
      </c>
      <c r="Q306" s="204"/>
      <c r="R306" s="205">
        <f>SUM(R307:R310)</f>
        <v>0.022583880000000004</v>
      </c>
      <c r="S306" s="204"/>
      <c r="T306" s="206">
        <f>SUM(T307:T310)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84</v>
      </c>
      <c r="AT306" s="208" t="s">
        <v>74</v>
      </c>
      <c r="AU306" s="208" t="s">
        <v>80</v>
      </c>
      <c r="AY306" s="207" t="s">
        <v>140</v>
      </c>
      <c r="BK306" s="209">
        <f>SUM(BK307:BK310)</f>
        <v>0</v>
      </c>
    </row>
    <row r="307" s="2" customFormat="1" ht="37.8" customHeight="1">
      <c r="A307" s="37"/>
      <c r="B307" s="38"/>
      <c r="C307" s="212" t="s">
        <v>457</v>
      </c>
      <c r="D307" s="212" t="s">
        <v>144</v>
      </c>
      <c r="E307" s="213" t="s">
        <v>458</v>
      </c>
      <c r="F307" s="214" t="s">
        <v>459</v>
      </c>
      <c r="G307" s="215" t="s">
        <v>157</v>
      </c>
      <c r="H307" s="216">
        <v>41.822000000000003</v>
      </c>
      <c r="I307" s="217"/>
      <c r="J307" s="218">
        <f>ROUND(I307*H307,2)</f>
        <v>0</v>
      </c>
      <c r="K307" s="219"/>
      <c r="L307" s="43"/>
      <c r="M307" s="220" t="s">
        <v>1</v>
      </c>
      <c r="N307" s="221" t="s">
        <v>40</v>
      </c>
      <c r="O307" s="90"/>
      <c r="P307" s="222">
        <f>O307*H307</f>
        <v>0</v>
      </c>
      <c r="Q307" s="222">
        <v>0.00012</v>
      </c>
      <c r="R307" s="222">
        <f>Q307*H307</f>
        <v>0.0050186400000000004</v>
      </c>
      <c r="S307" s="222">
        <v>0</v>
      </c>
      <c r="T307" s="22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4" t="s">
        <v>285</v>
      </c>
      <c r="AT307" s="224" t="s">
        <v>144</v>
      </c>
      <c r="AU307" s="224" t="s">
        <v>84</v>
      </c>
      <c r="AY307" s="16" t="s">
        <v>140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6" t="s">
        <v>80</v>
      </c>
      <c r="BK307" s="225">
        <f>ROUND(I307*H307,2)</f>
        <v>0</v>
      </c>
      <c r="BL307" s="16" t="s">
        <v>285</v>
      </c>
      <c r="BM307" s="224" t="s">
        <v>460</v>
      </c>
    </row>
    <row r="308" s="13" customFormat="1">
      <c r="A308" s="13"/>
      <c r="B308" s="226"/>
      <c r="C308" s="227"/>
      <c r="D308" s="228" t="s">
        <v>150</v>
      </c>
      <c r="E308" s="229" t="s">
        <v>1</v>
      </c>
      <c r="F308" s="230" t="s">
        <v>461</v>
      </c>
      <c r="G308" s="227"/>
      <c r="H308" s="231">
        <v>41.822000000000003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150</v>
      </c>
      <c r="AU308" s="237" t="s">
        <v>84</v>
      </c>
      <c r="AV308" s="13" t="s">
        <v>84</v>
      </c>
      <c r="AW308" s="13" t="s">
        <v>31</v>
      </c>
      <c r="AX308" s="13" t="s">
        <v>80</v>
      </c>
      <c r="AY308" s="237" t="s">
        <v>140</v>
      </c>
    </row>
    <row r="309" s="2" customFormat="1" ht="37.8" customHeight="1">
      <c r="A309" s="37"/>
      <c r="B309" s="38"/>
      <c r="C309" s="212" t="s">
        <v>462</v>
      </c>
      <c r="D309" s="212" t="s">
        <v>144</v>
      </c>
      <c r="E309" s="213" t="s">
        <v>463</v>
      </c>
      <c r="F309" s="214" t="s">
        <v>464</v>
      </c>
      <c r="G309" s="215" t="s">
        <v>157</v>
      </c>
      <c r="H309" s="216">
        <v>41.822000000000003</v>
      </c>
      <c r="I309" s="217"/>
      <c r="J309" s="218">
        <f>ROUND(I309*H309,2)</f>
        <v>0</v>
      </c>
      <c r="K309" s="219"/>
      <c r="L309" s="43"/>
      <c r="M309" s="220" t="s">
        <v>1</v>
      </c>
      <c r="N309" s="221" t="s">
        <v>40</v>
      </c>
      <c r="O309" s="90"/>
      <c r="P309" s="222">
        <f>O309*H309</f>
        <v>0</v>
      </c>
      <c r="Q309" s="222">
        <v>0.00042000000000000002</v>
      </c>
      <c r="R309" s="222">
        <f>Q309*H309</f>
        <v>0.017565240000000003</v>
      </c>
      <c r="S309" s="222">
        <v>0</v>
      </c>
      <c r="T309" s="22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4" t="s">
        <v>285</v>
      </c>
      <c r="AT309" s="224" t="s">
        <v>144</v>
      </c>
      <c r="AU309" s="224" t="s">
        <v>84</v>
      </c>
      <c r="AY309" s="16" t="s">
        <v>140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6" t="s">
        <v>80</v>
      </c>
      <c r="BK309" s="225">
        <f>ROUND(I309*H309,2)</f>
        <v>0</v>
      </c>
      <c r="BL309" s="16" t="s">
        <v>285</v>
      </c>
      <c r="BM309" s="224" t="s">
        <v>465</v>
      </c>
    </row>
    <row r="310" s="13" customFormat="1">
      <c r="A310" s="13"/>
      <c r="B310" s="226"/>
      <c r="C310" s="227"/>
      <c r="D310" s="228" t="s">
        <v>150</v>
      </c>
      <c r="E310" s="229" t="s">
        <v>1</v>
      </c>
      <c r="F310" s="230" t="s">
        <v>461</v>
      </c>
      <c r="G310" s="227"/>
      <c r="H310" s="231">
        <v>41.822000000000003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150</v>
      </c>
      <c r="AU310" s="237" t="s">
        <v>84</v>
      </c>
      <c r="AV310" s="13" t="s">
        <v>84</v>
      </c>
      <c r="AW310" s="13" t="s">
        <v>31</v>
      </c>
      <c r="AX310" s="13" t="s">
        <v>80</v>
      </c>
      <c r="AY310" s="237" t="s">
        <v>140</v>
      </c>
    </row>
    <row r="311" s="12" customFormat="1" ht="22.8" customHeight="1">
      <c r="A311" s="12"/>
      <c r="B311" s="196"/>
      <c r="C311" s="197"/>
      <c r="D311" s="198" t="s">
        <v>74</v>
      </c>
      <c r="E311" s="210" t="s">
        <v>466</v>
      </c>
      <c r="F311" s="210" t="s">
        <v>467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SUM(P312:P315)</f>
        <v>0</v>
      </c>
      <c r="Q311" s="204"/>
      <c r="R311" s="205">
        <f>SUM(R312:R315)</f>
        <v>0.039312899999999998</v>
      </c>
      <c r="S311" s="204"/>
      <c r="T311" s="206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84</v>
      </c>
      <c r="AT311" s="208" t="s">
        <v>74</v>
      </c>
      <c r="AU311" s="208" t="s">
        <v>80</v>
      </c>
      <c r="AY311" s="207" t="s">
        <v>140</v>
      </c>
      <c r="BK311" s="209">
        <f>SUM(BK312:BK315)</f>
        <v>0</v>
      </c>
    </row>
    <row r="312" s="2" customFormat="1" ht="24.15" customHeight="1">
      <c r="A312" s="37"/>
      <c r="B312" s="38"/>
      <c r="C312" s="212" t="s">
        <v>468</v>
      </c>
      <c r="D312" s="212" t="s">
        <v>144</v>
      </c>
      <c r="E312" s="213" t="s">
        <v>469</v>
      </c>
      <c r="F312" s="214" t="s">
        <v>470</v>
      </c>
      <c r="G312" s="215" t="s">
        <v>157</v>
      </c>
      <c r="H312" s="216">
        <v>52.277999999999999</v>
      </c>
      <c r="I312" s="217"/>
      <c r="J312" s="218">
        <f>ROUND(I312*H312,2)</f>
        <v>0</v>
      </c>
      <c r="K312" s="219"/>
      <c r="L312" s="43"/>
      <c r="M312" s="220" t="s">
        <v>1</v>
      </c>
      <c r="N312" s="221" t="s">
        <v>40</v>
      </c>
      <c r="O312" s="90"/>
      <c r="P312" s="222">
        <f>O312*H312</f>
        <v>0</v>
      </c>
      <c r="Q312" s="222">
        <v>0.00044000000000000002</v>
      </c>
      <c r="R312" s="222">
        <f>Q312*H312</f>
        <v>0.02300232</v>
      </c>
      <c r="S312" s="222">
        <v>0</v>
      </c>
      <c r="T312" s="22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4" t="s">
        <v>285</v>
      </c>
      <c r="AT312" s="224" t="s">
        <v>144</v>
      </c>
      <c r="AU312" s="224" t="s">
        <v>84</v>
      </c>
      <c r="AY312" s="16" t="s">
        <v>140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6" t="s">
        <v>80</v>
      </c>
      <c r="BK312" s="225">
        <f>ROUND(I312*H312,2)</f>
        <v>0</v>
      </c>
      <c r="BL312" s="16" t="s">
        <v>285</v>
      </c>
      <c r="BM312" s="224" t="s">
        <v>471</v>
      </c>
    </row>
    <row r="313" s="13" customFormat="1">
      <c r="A313" s="13"/>
      <c r="B313" s="226"/>
      <c r="C313" s="227"/>
      <c r="D313" s="228" t="s">
        <v>150</v>
      </c>
      <c r="E313" s="229" t="s">
        <v>1</v>
      </c>
      <c r="F313" s="230" t="s">
        <v>472</v>
      </c>
      <c r="G313" s="227"/>
      <c r="H313" s="231">
        <v>52.277999999999999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150</v>
      </c>
      <c r="AU313" s="237" t="s">
        <v>84</v>
      </c>
      <c r="AV313" s="13" t="s">
        <v>84</v>
      </c>
      <c r="AW313" s="13" t="s">
        <v>31</v>
      </c>
      <c r="AX313" s="13" t="s">
        <v>80</v>
      </c>
      <c r="AY313" s="237" t="s">
        <v>140</v>
      </c>
    </row>
    <row r="314" s="2" customFormat="1" ht="37.8" customHeight="1">
      <c r="A314" s="37"/>
      <c r="B314" s="38"/>
      <c r="C314" s="212" t="s">
        <v>473</v>
      </c>
      <c r="D314" s="212" t="s">
        <v>144</v>
      </c>
      <c r="E314" s="213" t="s">
        <v>474</v>
      </c>
      <c r="F314" s="214" t="s">
        <v>475</v>
      </c>
      <c r="G314" s="215" t="s">
        <v>157</v>
      </c>
      <c r="H314" s="216">
        <v>62.732999999999997</v>
      </c>
      <c r="I314" s="217"/>
      <c r="J314" s="218">
        <f>ROUND(I314*H314,2)</f>
        <v>0</v>
      </c>
      <c r="K314" s="219"/>
      <c r="L314" s="43"/>
      <c r="M314" s="220" t="s">
        <v>1</v>
      </c>
      <c r="N314" s="221" t="s">
        <v>40</v>
      </c>
      <c r="O314" s="90"/>
      <c r="P314" s="222">
        <f>O314*H314</f>
        <v>0</v>
      </c>
      <c r="Q314" s="222">
        <v>0.00025999999999999998</v>
      </c>
      <c r="R314" s="222">
        <f>Q314*H314</f>
        <v>0.016310579999999998</v>
      </c>
      <c r="S314" s="222">
        <v>0</v>
      </c>
      <c r="T314" s="22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4" t="s">
        <v>285</v>
      </c>
      <c r="AT314" s="224" t="s">
        <v>144</v>
      </c>
      <c r="AU314" s="224" t="s">
        <v>84</v>
      </c>
      <c r="AY314" s="16" t="s">
        <v>140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6" t="s">
        <v>80</v>
      </c>
      <c r="BK314" s="225">
        <f>ROUND(I314*H314,2)</f>
        <v>0</v>
      </c>
      <c r="BL314" s="16" t="s">
        <v>285</v>
      </c>
      <c r="BM314" s="224" t="s">
        <v>476</v>
      </c>
    </row>
    <row r="315" s="13" customFormat="1">
      <c r="A315" s="13"/>
      <c r="B315" s="226"/>
      <c r="C315" s="227"/>
      <c r="D315" s="228" t="s">
        <v>150</v>
      </c>
      <c r="E315" s="229" t="s">
        <v>1</v>
      </c>
      <c r="F315" s="230" t="s">
        <v>477</v>
      </c>
      <c r="G315" s="227"/>
      <c r="H315" s="231">
        <v>62.732999999999997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150</v>
      </c>
      <c r="AU315" s="237" t="s">
        <v>84</v>
      </c>
      <c r="AV315" s="13" t="s">
        <v>84</v>
      </c>
      <c r="AW315" s="13" t="s">
        <v>31</v>
      </c>
      <c r="AX315" s="13" t="s">
        <v>80</v>
      </c>
      <c r="AY315" s="237" t="s">
        <v>140</v>
      </c>
    </row>
    <row r="316" s="12" customFormat="1" ht="25.92" customHeight="1">
      <c r="A316" s="12"/>
      <c r="B316" s="196"/>
      <c r="C316" s="197"/>
      <c r="D316" s="198" t="s">
        <v>74</v>
      </c>
      <c r="E316" s="199" t="s">
        <v>478</v>
      </c>
      <c r="F316" s="199" t="s">
        <v>479</v>
      </c>
      <c r="G316" s="197"/>
      <c r="H316" s="197"/>
      <c r="I316" s="200"/>
      <c r="J316" s="201">
        <f>BK316</f>
        <v>0</v>
      </c>
      <c r="K316" s="197"/>
      <c r="L316" s="202"/>
      <c r="M316" s="203"/>
      <c r="N316" s="204"/>
      <c r="O316" s="204"/>
      <c r="P316" s="205">
        <f>P317</f>
        <v>0</v>
      </c>
      <c r="Q316" s="204"/>
      <c r="R316" s="205">
        <f>R317</f>
        <v>0</v>
      </c>
      <c r="S316" s="204"/>
      <c r="T316" s="206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480</v>
      </c>
      <c r="AT316" s="208" t="s">
        <v>74</v>
      </c>
      <c r="AU316" s="208" t="s">
        <v>75</v>
      </c>
      <c r="AY316" s="207" t="s">
        <v>140</v>
      </c>
      <c r="BK316" s="209">
        <f>BK317</f>
        <v>0</v>
      </c>
    </row>
    <row r="317" s="12" customFormat="1" ht="22.8" customHeight="1">
      <c r="A317" s="12"/>
      <c r="B317" s="196"/>
      <c r="C317" s="197"/>
      <c r="D317" s="198" t="s">
        <v>74</v>
      </c>
      <c r="E317" s="210" t="s">
        <v>481</v>
      </c>
      <c r="F317" s="210" t="s">
        <v>482</v>
      </c>
      <c r="G317" s="197"/>
      <c r="H317" s="197"/>
      <c r="I317" s="200"/>
      <c r="J317" s="211">
        <f>BK317</f>
        <v>0</v>
      </c>
      <c r="K317" s="197"/>
      <c r="L317" s="202"/>
      <c r="M317" s="203"/>
      <c r="N317" s="204"/>
      <c r="O317" s="204"/>
      <c r="P317" s="205">
        <f>SUM(P318:P323)</f>
        <v>0</v>
      </c>
      <c r="Q317" s="204"/>
      <c r="R317" s="205">
        <f>SUM(R318:R323)</f>
        <v>0</v>
      </c>
      <c r="S317" s="204"/>
      <c r="T317" s="206">
        <f>SUM(T318:T323)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7" t="s">
        <v>480</v>
      </c>
      <c r="AT317" s="208" t="s">
        <v>74</v>
      </c>
      <c r="AU317" s="208" t="s">
        <v>80</v>
      </c>
      <c r="AY317" s="207" t="s">
        <v>140</v>
      </c>
      <c r="BK317" s="209">
        <f>SUM(BK318:BK323)</f>
        <v>0</v>
      </c>
    </row>
    <row r="318" s="2" customFormat="1" ht="62.7" customHeight="1">
      <c r="A318" s="37"/>
      <c r="B318" s="38"/>
      <c r="C318" s="212" t="s">
        <v>483</v>
      </c>
      <c r="D318" s="212" t="s">
        <v>144</v>
      </c>
      <c r="E318" s="213" t="s">
        <v>484</v>
      </c>
      <c r="F318" s="214" t="s">
        <v>485</v>
      </c>
      <c r="G318" s="215" t="s">
        <v>486</v>
      </c>
      <c r="H318" s="216">
        <v>1</v>
      </c>
      <c r="I318" s="217"/>
      <c r="J318" s="218">
        <f>ROUND(I318*H318,2)</f>
        <v>0</v>
      </c>
      <c r="K318" s="219"/>
      <c r="L318" s="43"/>
      <c r="M318" s="220" t="s">
        <v>1</v>
      </c>
      <c r="N318" s="221" t="s">
        <v>40</v>
      </c>
      <c r="O318" s="90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4" t="s">
        <v>487</v>
      </c>
      <c r="AT318" s="224" t="s">
        <v>144</v>
      </c>
      <c r="AU318" s="224" t="s">
        <v>84</v>
      </c>
      <c r="AY318" s="16" t="s">
        <v>140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6" t="s">
        <v>80</v>
      </c>
      <c r="BK318" s="225">
        <f>ROUND(I318*H318,2)</f>
        <v>0</v>
      </c>
      <c r="BL318" s="16" t="s">
        <v>487</v>
      </c>
      <c r="BM318" s="224" t="s">
        <v>488</v>
      </c>
    </row>
    <row r="319" s="2" customFormat="1" ht="49.05" customHeight="1">
      <c r="A319" s="37"/>
      <c r="B319" s="38"/>
      <c r="C319" s="212" t="s">
        <v>489</v>
      </c>
      <c r="D319" s="212" t="s">
        <v>144</v>
      </c>
      <c r="E319" s="213" t="s">
        <v>490</v>
      </c>
      <c r="F319" s="214" t="s">
        <v>491</v>
      </c>
      <c r="G319" s="215" t="s">
        <v>486</v>
      </c>
      <c r="H319" s="216">
        <v>1</v>
      </c>
      <c r="I319" s="217"/>
      <c r="J319" s="218">
        <f>ROUND(I319*H319,2)</f>
        <v>0</v>
      </c>
      <c r="K319" s="219"/>
      <c r="L319" s="43"/>
      <c r="M319" s="220" t="s">
        <v>1</v>
      </c>
      <c r="N319" s="221" t="s">
        <v>40</v>
      </c>
      <c r="O319" s="90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4" t="s">
        <v>487</v>
      </c>
      <c r="AT319" s="224" t="s">
        <v>144</v>
      </c>
      <c r="AU319" s="224" t="s">
        <v>84</v>
      </c>
      <c r="AY319" s="16" t="s">
        <v>140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6" t="s">
        <v>80</v>
      </c>
      <c r="BK319" s="225">
        <f>ROUND(I319*H319,2)</f>
        <v>0</v>
      </c>
      <c r="BL319" s="16" t="s">
        <v>487</v>
      </c>
      <c r="BM319" s="224" t="s">
        <v>492</v>
      </c>
    </row>
    <row r="320" s="2" customFormat="1" ht="24.15" customHeight="1">
      <c r="A320" s="37"/>
      <c r="B320" s="38"/>
      <c r="C320" s="212" t="s">
        <v>493</v>
      </c>
      <c r="D320" s="212" t="s">
        <v>144</v>
      </c>
      <c r="E320" s="213" t="s">
        <v>494</v>
      </c>
      <c r="F320" s="214" t="s">
        <v>495</v>
      </c>
      <c r="G320" s="215" t="s">
        <v>486</v>
      </c>
      <c r="H320" s="216">
        <v>1</v>
      </c>
      <c r="I320" s="217"/>
      <c r="J320" s="218">
        <f>ROUND(I320*H320,2)</f>
        <v>0</v>
      </c>
      <c r="K320" s="219"/>
      <c r="L320" s="43"/>
      <c r="M320" s="220" t="s">
        <v>1</v>
      </c>
      <c r="N320" s="221" t="s">
        <v>40</v>
      </c>
      <c r="O320" s="90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4" t="s">
        <v>487</v>
      </c>
      <c r="AT320" s="224" t="s">
        <v>144</v>
      </c>
      <c r="AU320" s="224" t="s">
        <v>84</v>
      </c>
      <c r="AY320" s="16" t="s">
        <v>140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6" t="s">
        <v>80</v>
      </c>
      <c r="BK320" s="225">
        <f>ROUND(I320*H320,2)</f>
        <v>0</v>
      </c>
      <c r="BL320" s="16" t="s">
        <v>487</v>
      </c>
      <c r="BM320" s="224" t="s">
        <v>496</v>
      </c>
    </row>
    <row r="321" s="2" customFormat="1" ht="24.15" customHeight="1">
      <c r="A321" s="37"/>
      <c r="B321" s="38"/>
      <c r="C321" s="212" t="s">
        <v>497</v>
      </c>
      <c r="D321" s="212" t="s">
        <v>144</v>
      </c>
      <c r="E321" s="213" t="s">
        <v>498</v>
      </c>
      <c r="F321" s="214" t="s">
        <v>499</v>
      </c>
      <c r="G321" s="215" t="s">
        <v>486</v>
      </c>
      <c r="H321" s="216">
        <v>1</v>
      </c>
      <c r="I321" s="217"/>
      <c r="J321" s="218">
        <f>ROUND(I321*H321,2)</f>
        <v>0</v>
      </c>
      <c r="K321" s="219"/>
      <c r="L321" s="43"/>
      <c r="M321" s="220" t="s">
        <v>1</v>
      </c>
      <c r="N321" s="221" t="s">
        <v>40</v>
      </c>
      <c r="O321" s="90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4" t="s">
        <v>487</v>
      </c>
      <c r="AT321" s="224" t="s">
        <v>144</v>
      </c>
      <c r="AU321" s="224" t="s">
        <v>84</v>
      </c>
      <c r="AY321" s="16" t="s">
        <v>140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6" t="s">
        <v>80</v>
      </c>
      <c r="BK321" s="225">
        <f>ROUND(I321*H321,2)</f>
        <v>0</v>
      </c>
      <c r="BL321" s="16" t="s">
        <v>487</v>
      </c>
      <c r="BM321" s="224" t="s">
        <v>500</v>
      </c>
    </row>
    <row r="322" s="2" customFormat="1" ht="55.5" customHeight="1">
      <c r="A322" s="37"/>
      <c r="B322" s="38"/>
      <c r="C322" s="212" t="s">
        <v>501</v>
      </c>
      <c r="D322" s="212" t="s">
        <v>144</v>
      </c>
      <c r="E322" s="213" t="s">
        <v>502</v>
      </c>
      <c r="F322" s="214" t="s">
        <v>503</v>
      </c>
      <c r="G322" s="215" t="s">
        <v>486</v>
      </c>
      <c r="H322" s="216">
        <v>1</v>
      </c>
      <c r="I322" s="217"/>
      <c r="J322" s="218">
        <f>ROUND(I322*H322,2)</f>
        <v>0</v>
      </c>
      <c r="K322" s="219"/>
      <c r="L322" s="43"/>
      <c r="M322" s="220" t="s">
        <v>1</v>
      </c>
      <c r="N322" s="221" t="s">
        <v>40</v>
      </c>
      <c r="O322" s="90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4" t="s">
        <v>487</v>
      </c>
      <c r="AT322" s="224" t="s">
        <v>144</v>
      </c>
      <c r="AU322" s="224" t="s">
        <v>84</v>
      </c>
      <c r="AY322" s="16" t="s">
        <v>140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6" t="s">
        <v>80</v>
      </c>
      <c r="BK322" s="225">
        <f>ROUND(I322*H322,2)</f>
        <v>0</v>
      </c>
      <c r="BL322" s="16" t="s">
        <v>487</v>
      </c>
      <c r="BM322" s="224" t="s">
        <v>504</v>
      </c>
    </row>
    <row r="323" s="2" customFormat="1" ht="37.8" customHeight="1">
      <c r="A323" s="37"/>
      <c r="B323" s="38"/>
      <c r="C323" s="212" t="s">
        <v>505</v>
      </c>
      <c r="D323" s="212" t="s">
        <v>144</v>
      </c>
      <c r="E323" s="213" t="s">
        <v>506</v>
      </c>
      <c r="F323" s="214" t="s">
        <v>507</v>
      </c>
      <c r="G323" s="215" t="s">
        <v>486</v>
      </c>
      <c r="H323" s="216">
        <v>1</v>
      </c>
      <c r="I323" s="217"/>
      <c r="J323" s="218">
        <f>ROUND(I323*H323,2)</f>
        <v>0</v>
      </c>
      <c r="K323" s="219"/>
      <c r="L323" s="43"/>
      <c r="M323" s="260" t="s">
        <v>1</v>
      </c>
      <c r="N323" s="261" t="s">
        <v>40</v>
      </c>
      <c r="O323" s="262"/>
      <c r="P323" s="263">
        <f>O323*H323</f>
        <v>0</v>
      </c>
      <c r="Q323" s="263">
        <v>0</v>
      </c>
      <c r="R323" s="263">
        <f>Q323*H323</f>
        <v>0</v>
      </c>
      <c r="S323" s="263">
        <v>0</v>
      </c>
      <c r="T323" s="264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4" t="s">
        <v>487</v>
      </c>
      <c r="AT323" s="224" t="s">
        <v>144</v>
      </c>
      <c r="AU323" s="224" t="s">
        <v>84</v>
      </c>
      <c r="AY323" s="16" t="s">
        <v>140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6" t="s">
        <v>80</v>
      </c>
      <c r="BK323" s="225">
        <f>ROUND(I323*H323,2)</f>
        <v>0</v>
      </c>
      <c r="BL323" s="16" t="s">
        <v>487</v>
      </c>
      <c r="BM323" s="224" t="s">
        <v>508</v>
      </c>
    </row>
    <row r="324" s="2" customFormat="1" ht="6.96" customHeight="1">
      <c r="A324" s="37"/>
      <c r="B324" s="65"/>
      <c r="C324" s="66"/>
      <c r="D324" s="66"/>
      <c r="E324" s="66"/>
      <c r="F324" s="66"/>
      <c r="G324" s="66"/>
      <c r="H324" s="66"/>
      <c r="I324" s="66"/>
      <c r="J324" s="66"/>
      <c r="K324" s="66"/>
      <c r="L324" s="43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</row>
  </sheetData>
  <sheetProtection sheet="1" autoFilter="0" formatColumns="0" formatRows="0" objects="1" scenarios="1" spinCount="100000" saltValue="FBMv+WzV5VaZmUzkLZ4EA3tKVqBHJo6QKG3yf9eyPLspkZ3YjxNnHfU/aaI15mppZTZjbPeZTbRwtM3wGviVaA==" hashValue="G+H0JVvRYnecIeIWauuQl7pYGdCsIjoxqZ2UnBA5zGRr7TtSJK4moo3HyVzqT1m+fmJESNUCzHo+L9SBEAyqkA==" algorithmName="SHA-512" password="CC35"/>
  <autoFilter ref="C127:K323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19"/>
    </row>
    <row r="4" s="1" customFormat="1" ht="24.96" customHeight="1">
      <c r="B4" s="19"/>
      <c r="C4" s="133" t="s">
        <v>509</v>
      </c>
      <c r="H4" s="19"/>
    </row>
    <row r="5" s="1" customFormat="1" ht="12" customHeight="1">
      <c r="B5" s="19"/>
      <c r="C5" s="265" t="s">
        <v>13</v>
      </c>
      <c r="D5" s="141" t="s">
        <v>14</v>
      </c>
      <c r="E5" s="1"/>
      <c r="F5" s="1"/>
      <c r="H5" s="19"/>
    </row>
    <row r="6" s="1" customFormat="1" ht="36.96" customHeight="1">
      <c r="B6" s="19"/>
      <c r="C6" s="266" t="s">
        <v>16</v>
      </c>
      <c r="D6" s="267" t="s">
        <v>17</v>
      </c>
      <c r="E6" s="1"/>
      <c r="F6" s="1"/>
      <c r="H6" s="19"/>
    </row>
    <row r="7" s="1" customFormat="1" ht="16.5" customHeight="1">
      <c r="B7" s="19"/>
      <c r="C7" s="135" t="s">
        <v>22</v>
      </c>
      <c r="D7" s="138" t="str">
        <f>'Rekapitulace stavby'!AN8</f>
        <v>17. 2. 2023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4"/>
      <c r="B9" s="268"/>
      <c r="C9" s="269" t="s">
        <v>56</v>
      </c>
      <c r="D9" s="270" t="s">
        <v>57</v>
      </c>
      <c r="E9" s="270" t="s">
        <v>127</v>
      </c>
      <c r="F9" s="271" t="s">
        <v>510</v>
      </c>
      <c r="G9" s="184"/>
      <c r="H9" s="268"/>
    </row>
    <row r="10" s="2" customFormat="1" ht="26.4" customHeight="1">
      <c r="A10" s="37"/>
      <c r="B10" s="43"/>
      <c r="C10" s="272" t="s">
        <v>14</v>
      </c>
      <c r="D10" s="272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73" t="s">
        <v>85</v>
      </c>
      <c r="D11" s="274" t="s">
        <v>86</v>
      </c>
      <c r="E11" s="275" t="s">
        <v>1</v>
      </c>
      <c r="F11" s="276">
        <v>125.77500000000001</v>
      </c>
      <c r="G11" s="37"/>
      <c r="H11" s="43"/>
    </row>
    <row r="12" s="2" customFormat="1" ht="16.8" customHeight="1">
      <c r="A12" s="37"/>
      <c r="B12" s="43"/>
      <c r="C12" s="277" t="s">
        <v>1</v>
      </c>
      <c r="D12" s="277" t="s">
        <v>163</v>
      </c>
      <c r="E12" s="16" t="s">
        <v>1</v>
      </c>
      <c r="F12" s="278">
        <v>125.77500000000001</v>
      </c>
      <c r="G12" s="37"/>
      <c r="H12" s="43"/>
    </row>
    <row r="13" s="2" customFormat="1" ht="16.8" customHeight="1">
      <c r="A13" s="37"/>
      <c r="B13" s="43"/>
      <c r="C13" s="277" t="s">
        <v>85</v>
      </c>
      <c r="D13" s="277" t="s">
        <v>164</v>
      </c>
      <c r="E13" s="16" t="s">
        <v>1</v>
      </c>
      <c r="F13" s="278">
        <v>125.77500000000001</v>
      </c>
      <c r="G13" s="37"/>
      <c r="H13" s="43"/>
    </row>
    <row r="14" s="2" customFormat="1" ht="16.8" customHeight="1">
      <c r="A14" s="37"/>
      <c r="B14" s="43"/>
      <c r="C14" s="279" t="s">
        <v>511</v>
      </c>
      <c r="D14" s="37"/>
      <c r="E14" s="37"/>
      <c r="F14" s="37"/>
      <c r="G14" s="37"/>
      <c r="H14" s="43"/>
    </row>
    <row r="15" s="2" customFormat="1" ht="16.8" customHeight="1">
      <c r="A15" s="37"/>
      <c r="B15" s="43"/>
      <c r="C15" s="277" t="s">
        <v>160</v>
      </c>
      <c r="D15" s="277" t="s">
        <v>512</v>
      </c>
      <c r="E15" s="16" t="s">
        <v>157</v>
      </c>
      <c r="F15" s="278">
        <v>125.77500000000001</v>
      </c>
      <c r="G15" s="37"/>
      <c r="H15" s="43"/>
    </row>
    <row r="16" s="2" customFormat="1" ht="16.8" customHeight="1">
      <c r="A16" s="37"/>
      <c r="B16" s="43"/>
      <c r="C16" s="277" t="s">
        <v>214</v>
      </c>
      <c r="D16" s="277" t="s">
        <v>513</v>
      </c>
      <c r="E16" s="16" t="s">
        <v>157</v>
      </c>
      <c r="F16" s="278">
        <v>125.77500000000001</v>
      </c>
      <c r="G16" s="37"/>
      <c r="H16" s="43"/>
    </row>
    <row r="17" s="2" customFormat="1" ht="16.8" customHeight="1">
      <c r="A17" s="37"/>
      <c r="B17" s="43"/>
      <c r="C17" s="277" t="s">
        <v>218</v>
      </c>
      <c r="D17" s="277" t="s">
        <v>514</v>
      </c>
      <c r="E17" s="16" t="s">
        <v>157</v>
      </c>
      <c r="F17" s="278">
        <v>188.66300000000001</v>
      </c>
      <c r="G17" s="37"/>
      <c r="H17" s="43"/>
    </row>
    <row r="18" s="2" customFormat="1" ht="16.8" customHeight="1">
      <c r="A18" s="37"/>
      <c r="B18" s="43"/>
      <c r="C18" s="273" t="s">
        <v>82</v>
      </c>
      <c r="D18" s="274" t="s">
        <v>1</v>
      </c>
      <c r="E18" s="275" t="s">
        <v>1</v>
      </c>
      <c r="F18" s="276">
        <v>0.49299999999999999</v>
      </c>
      <c r="G18" s="37"/>
      <c r="H18" s="43"/>
    </row>
    <row r="19" s="2" customFormat="1" ht="16.8" customHeight="1">
      <c r="A19" s="37"/>
      <c r="B19" s="43"/>
      <c r="C19" s="273" t="s">
        <v>98</v>
      </c>
      <c r="D19" s="274" t="s">
        <v>99</v>
      </c>
      <c r="E19" s="275" t="s">
        <v>1</v>
      </c>
      <c r="F19" s="276">
        <v>38.700000000000003</v>
      </c>
      <c r="G19" s="37"/>
      <c r="H19" s="43"/>
    </row>
    <row r="20" s="2" customFormat="1" ht="16.8" customHeight="1">
      <c r="A20" s="37"/>
      <c r="B20" s="43"/>
      <c r="C20" s="277" t="s">
        <v>1</v>
      </c>
      <c r="D20" s="277" t="s">
        <v>322</v>
      </c>
      <c r="E20" s="16" t="s">
        <v>1</v>
      </c>
      <c r="F20" s="278">
        <v>7</v>
      </c>
      <c r="G20" s="37"/>
      <c r="H20" s="43"/>
    </row>
    <row r="21" s="2" customFormat="1" ht="16.8" customHeight="1">
      <c r="A21" s="37"/>
      <c r="B21" s="43"/>
      <c r="C21" s="277" t="s">
        <v>1</v>
      </c>
      <c r="D21" s="277" t="s">
        <v>323</v>
      </c>
      <c r="E21" s="16" t="s">
        <v>1</v>
      </c>
      <c r="F21" s="278">
        <v>2.3999999999999999</v>
      </c>
      <c r="G21" s="37"/>
      <c r="H21" s="43"/>
    </row>
    <row r="22" s="2" customFormat="1" ht="16.8" customHeight="1">
      <c r="A22" s="37"/>
      <c r="B22" s="43"/>
      <c r="C22" s="277" t="s">
        <v>1</v>
      </c>
      <c r="D22" s="277" t="s">
        <v>324</v>
      </c>
      <c r="E22" s="16" t="s">
        <v>1</v>
      </c>
      <c r="F22" s="278">
        <v>2</v>
      </c>
      <c r="G22" s="37"/>
      <c r="H22" s="43"/>
    </row>
    <row r="23" s="2" customFormat="1" ht="16.8" customHeight="1">
      <c r="A23" s="37"/>
      <c r="B23" s="43"/>
      <c r="C23" s="277" t="s">
        <v>1</v>
      </c>
      <c r="D23" s="277" t="s">
        <v>325</v>
      </c>
      <c r="E23" s="16" t="s">
        <v>1</v>
      </c>
      <c r="F23" s="278">
        <v>2</v>
      </c>
      <c r="G23" s="37"/>
      <c r="H23" s="43"/>
    </row>
    <row r="24" s="2" customFormat="1" ht="16.8" customHeight="1">
      <c r="A24" s="37"/>
      <c r="B24" s="43"/>
      <c r="C24" s="277" t="s">
        <v>1</v>
      </c>
      <c r="D24" s="277" t="s">
        <v>326</v>
      </c>
      <c r="E24" s="16" t="s">
        <v>1</v>
      </c>
      <c r="F24" s="278">
        <v>10</v>
      </c>
      <c r="G24" s="37"/>
      <c r="H24" s="43"/>
    </row>
    <row r="25" s="2" customFormat="1" ht="16.8" customHeight="1">
      <c r="A25" s="37"/>
      <c r="B25" s="43"/>
      <c r="C25" s="277" t="s">
        <v>1</v>
      </c>
      <c r="D25" s="277" t="s">
        <v>327</v>
      </c>
      <c r="E25" s="16" t="s">
        <v>1</v>
      </c>
      <c r="F25" s="278">
        <v>8</v>
      </c>
      <c r="G25" s="37"/>
      <c r="H25" s="43"/>
    </row>
    <row r="26" s="2" customFormat="1" ht="16.8" customHeight="1">
      <c r="A26" s="37"/>
      <c r="B26" s="43"/>
      <c r="C26" s="277" t="s">
        <v>1</v>
      </c>
      <c r="D26" s="277" t="s">
        <v>328</v>
      </c>
      <c r="E26" s="16" t="s">
        <v>1</v>
      </c>
      <c r="F26" s="278">
        <v>1</v>
      </c>
      <c r="G26" s="37"/>
      <c r="H26" s="43"/>
    </row>
    <row r="27" s="2" customFormat="1" ht="16.8" customHeight="1">
      <c r="A27" s="37"/>
      <c r="B27" s="43"/>
      <c r="C27" s="277" t="s">
        <v>1</v>
      </c>
      <c r="D27" s="277" t="s">
        <v>176</v>
      </c>
      <c r="E27" s="16" t="s">
        <v>1</v>
      </c>
      <c r="F27" s="278">
        <v>0.5</v>
      </c>
      <c r="G27" s="37"/>
      <c r="H27" s="43"/>
    </row>
    <row r="28" s="2" customFormat="1" ht="16.8" customHeight="1">
      <c r="A28" s="37"/>
      <c r="B28" s="43"/>
      <c r="C28" s="277" t="s">
        <v>1</v>
      </c>
      <c r="D28" s="277" t="s">
        <v>329</v>
      </c>
      <c r="E28" s="16" t="s">
        <v>1</v>
      </c>
      <c r="F28" s="278">
        <v>1</v>
      </c>
      <c r="G28" s="37"/>
      <c r="H28" s="43"/>
    </row>
    <row r="29" s="2" customFormat="1" ht="16.8" customHeight="1">
      <c r="A29" s="37"/>
      <c r="B29" s="43"/>
      <c r="C29" s="277" t="s">
        <v>1</v>
      </c>
      <c r="D29" s="277" t="s">
        <v>330</v>
      </c>
      <c r="E29" s="16" t="s">
        <v>1</v>
      </c>
      <c r="F29" s="278">
        <v>0.29999999999999999</v>
      </c>
      <c r="G29" s="37"/>
      <c r="H29" s="43"/>
    </row>
    <row r="30" s="2" customFormat="1" ht="16.8" customHeight="1">
      <c r="A30" s="37"/>
      <c r="B30" s="43"/>
      <c r="C30" s="277" t="s">
        <v>1</v>
      </c>
      <c r="D30" s="277" t="s">
        <v>331</v>
      </c>
      <c r="E30" s="16" t="s">
        <v>1</v>
      </c>
      <c r="F30" s="278">
        <v>0.59999999999999998</v>
      </c>
      <c r="G30" s="37"/>
      <c r="H30" s="43"/>
    </row>
    <row r="31" s="2" customFormat="1" ht="16.8" customHeight="1">
      <c r="A31" s="37"/>
      <c r="B31" s="43"/>
      <c r="C31" s="277" t="s">
        <v>1</v>
      </c>
      <c r="D31" s="277" t="s">
        <v>332</v>
      </c>
      <c r="E31" s="16" t="s">
        <v>1</v>
      </c>
      <c r="F31" s="278">
        <v>0.59999999999999998</v>
      </c>
      <c r="G31" s="37"/>
      <c r="H31" s="43"/>
    </row>
    <row r="32" s="2" customFormat="1" ht="16.8" customHeight="1">
      <c r="A32" s="37"/>
      <c r="B32" s="43"/>
      <c r="C32" s="277" t="s">
        <v>1</v>
      </c>
      <c r="D32" s="277" t="s">
        <v>333</v>
      </c>
      <c r="E32" s="16" t="s">
        <v>1</v>
      </c>
      <c r="F32" s="278">
        <v>0.80000000000000004</v>
      </c>
      <c r="G32" s="37"/>
      <c r="H32" s="43"/>
    </row>
    <row r="33" s="2" customFormat="1" ht="16.8" customHeight="1">
      <c r="A33" s="37"/>
      <c r="B33" s="43"/>
      <c r="C33" s="277" t="s">
        <v>1</v>
      </c>
      <c r="D33" s="277" t="s">
        <v>334</v>
      </c>
      <c r="E33" s="16" t="s">
        <v>1</v>
      </c>
      <c r="F33" s="278">
        <v>1.2</v>
      </c>
      <c r="G33" s="37"/>
      <c r="H33" s="43"/>
    </row>
    <row r="34" s="2" customFormat="1" ht="16.8" customHeight="1">
      <c r="A34" s="37"/>
      <c r="B34" s="43"/>
      <c r="C34" s="277" t="s">
        <v>1</v>
      </c>
      <c r="D34" s="277" t="s">
        <v>335</v>
      </c>
      <c r="E34" s="16" t="s">
        <v>1</v>
      </c>
      <c r="F34" s="278">
        <v>1</v>
      </c>
      <c r="G34" s="37"/>
      <c r="H34" s="43"/>
    </row>
    <row r="35" s="2" customFormat="1" ht="16.8" customHeight="1">
      <c r="A35" s="37"/>
      <c r="B35" s="43"/>
      <c r="C35" s="277" t="s">
        <v>1</v>
      </c>
      <c r="D35" s="277" t="s">
        <v>336</v>
      </c>
      <c r="E35" s="16" t="s">
        <v>1</v>
      </c>
      <c r="F35" s="278">
        <v>0.29999999999999999</v>
      </c>
      <c r="G35" s="37"/>
      <c r="H35" s="43"/>
    </row>
    <row r="36" s="2" customFormat="1" ht="16.8" customHeight="1">
      <c r="A36" s="37"/>
      <c r="B36" s="43"/>
      <c r="C36" s="277" t="s">
        <v>98</v>
      </c>
      <c r="D36" s="277" t="s">
        <v>164</v>
      </c>
      <c r="E36" s="16" t="s">
        <v>1</v>
      </c>
      <c r="F36" s="278">
        <v>38.700000000000003</v>
      </c>
      <c r="G36" s="37"/>
      <c r="H36" s="43"/>
    </row>
    <row r="37" s="2" customFormat="1" ht="16.8" customHeight="1">
      <c r="A37" s="37"/>
      <c r="B37" s="43"/>
      <c r="C37" s="279" t="s">
        <v>511</v>
      </c>
      <c r="D37" s="37"/>
      <c r="E37" s="37"/>
      <c r="F37" s="37"/>
      <c r="G37" s="37"/>
      <c r="H37" s="43"/>
    </row>
    <row r="38" s="2" customFormat="1">
      <c r="A38" s="37"/>
      <c r="B38" s="43"/>
      <c r="C38" s="277" t="s">
        <v>319</v>
      </c>
      <c r="D38" s="277" t="s">
        <v>320</v>
      </c>
      <c r="E38" s="16" t="s">
        <v>1</v>
      </c>
      <c r="F38" s="278">
        <v>38.700000000000003</v>
      </c>
      <c r="G38" s="37"/>
      <c r="H38" s="43"/>
    </row>
    <row r="39" s="2" customFormat="1" ht="16.8" customHeight="1">
      <c r="A39" s="37"/>
      <c r="B39" s="43"/>
      <c r="C39" s="277" t="s">
        <v>160</v>
      </c>
      <c r="D39" s="277" t="s">
        <v>512</v>
      </c>
      <c r="E39" s="16" t="s">
        <v>157</v>
      </c>
      <c r="F39" s="278">
        <v>125.77500000000001</v>
      </c>
      <c r="G39" s="37"/>
      <c r="H39" s="43"/>
    </row>
    <row r="40" s="2" customFormat="1" ht="16.8" customHeight="1">
      <c r="A40" s="37"/>
      <c r="B40" s="43"/>
      <c r="C40" s="277" t="s">
        <v>343</v>
      </c>
      <c r="D40" s="277" t="s">
        <v>515</v>
      </c>
      <c r="E40" s="16" t="s">
        <v>345</v>
      </c>
      <c r="F40" s="278">
        <v>44.505000000000003</v>
      </c>
      <c r="G40" s="37"/>
      <c r="H40" s="43"/>
    </row>
    <row r="41" s="2" customFormat="1">
      <c r="A41" s="37"/>
      <c r="B41" s="43"/>
      <c r="C41" s="277" t="s">
        <v>209</v>
      </c>
      <c r="D41" s="277" t="s">
        <v>516</v>
      </c>
      <c r="E41" s="16" t="s">
        <v>157</v>
      </c>
      <c r="F41" s="278">
        <v>58.049999999999997</v>
      </c>
      <c r="G41" s="37"/>
      <c r="H41" s="43"/>
    </row>
    <row r="42" s="2" customFormat="1">
      <c r="A42" s="37"/>
      <c r="B42" s="43"/>
      <c r="C42" s="277" t="s">
        <v>338</v>
      </c>
      <c r="D42" s="277" t="s">
        <v>517</v>
      </c>
      <c r="E42" s="16" t="s">
        <v>1</v>
      </c>
      <c r="F42" s="278">
        <v>38.700000000000003</v>
      </c>
      <c r="G42" s="37"/>
      <c r="H42" s="43"/>
    </row>
    <row r="43" s="2" customFormat="1" ht="16.8" customHeight="1">
      <c r="A43" s="37"/>
      <c r="B43" s="43"/>
      <c r="C43" s="273" t="s">
        <v>101</v>
      </c>
      <c r="D43" s="274" t="s">
        <v>102</v>
      </c>
      <c r="E43" s="275" t="s">
        <v>1</v>
      </c>
      <c r="F43" s="276">
        <v>45.100000000000001</v>
      </c>
      <c r="G43" s="37"/>
      <c r="H43" s="43"/>
    </row>
    <row r="44" s="2" customFormat="1" ht="16.8" customHeight="1">
      <c r="A44" s="37"/>
      <c r="B44" s="43"/>
      <c r="C44" s="273" t="s">
        <v>95</v>
      </c>
      <c r="D44" s="274" t="s">
        <v>96</v>
      </c>
      <c r="E44" s="275" t="s">
        <v>1</v>
      </c>
      <c r="F44" s="276">
        <v>1.4610000000000001</v>
      </c>
      <c r="G44" s="37"/>
      <c r="H44" s="43"/>
    </row>
    <row r="45" s="2" customFormat="1" ht="16.8" customHeight="1">
      <c r="A45" s="37"/>
      <c r="B45" s="43"/>
      <c r="C45" s="277" t="s">
        <v>1</v>
      </c>
      <c r="D45" s="277" t="s">
        <v>287</v>
      </c>
      <c r="E45" s="16" t="s">
        <v>1</v>
      </c>
      <c r="F45" s="278">
        <v>1.4610000000000001</v>
      </c>
      <c r="G45" s="37"/>
      <c r="H45" s="43"/>
    </row>
    <row r="46" s="2" customFormat="1" ht="16.8" customHeight="1">
      <c r="A46" s="37"/>
      <c r="B46" s="43"/>
      <c r="C46" s="277" t="s">
        <v>95</v>
      </c>
      <c r="D46" s="277" t="s">
        <v>164</v>
      </c>
      <c r="E46" s="16" t="s">
        <v>1</v>
      </c>
      <c r="F46" s="278">
        <v>1.4610000000000001</v>
      </c>
      <c r="G46" s="37"/>
      <c r="H46" s="43"/>
    </row>
    <row r="47" s="2" customFormat="1" ht="16.8" customHeight="1">
      <c r="A47" s="37"/>
      <c r="B47" s="43"/>
      <c r="C47" s="279" t="s">
        <v>511</v>
      </c>
      <c r="D47" s="37"/>
      <c r="E47" s="37"/>
      <c r="F47" s="37"/>
      <c r="G47" s="37"/>
      <c r="H47" s="43"/>
    </row>
    <row r="48" s="2" customFormat="1" ht="16.8" customHeight="1">
      <c r="A48" s="37"/>
      <c r="B48" s="43"/>
      <c r="C48" s="277" t="s">
        <v>283</v>
      </c>
      <c r="D48" s="277" t="s">
        <v>518</v>
      </c>
      <c r="E48" s="16" t="s">
        <v>157</v>
      </c>
      <c r="F48" s="278">
        <v>1.4610000000000001</v>
      </c>
      <c r="G48" s="37"/>
      <c r="H48" s="43"/>
    </row>
    <row r="49" s="2" customFormat="1" ht="16.8" customHeight="1">
      <c r="A49" s="37"/>
      <c r="B49" s="43"/>
      <c r="C49" s="277" t="s">
        <v>296</v>
      </c>
      <c r="D49" s="277" t="s">
        <v>519</v>
      </c>
      <c r="E49" s="16" t="s">
        <v>157</v>
      </c>
      <c r="F49" s="278">
        <v>2.0449999999999999</v>
      </c>
      <c r="G49" s="37"/>
      <c r="H49" s="43"/>
    </row>
    <row r="50" s="2" customFormat="1" ht="16.8" customHeight="1">
      <c r="A50" s="37"/>
      <c r="B50" s="43"/>
      <c r="C50" s="277" t="s">
        <v>447</v>
      </c>
      <c r="D50" s="277" t="s">
        <v>520</v>
      </c>
      <c r="E50" s="16" t="s">
        <v>157</v>
      </c>
      <c r="F50" s="278">
        <v>1.4610000000000001</v>
      </c>
      <c r="G50" s="37"/>
      <c r="H50" s="43"/>
    </row>
    <row r="51" s="2" customFormat="1">
      <c r="A51" s="37"/>
      <c r="B51" s="43"/>
      <c r="C51" s="277" t="s">
        <v>451</v>
      </c>
      <c r="D51" s="277" t="s">
        <v>452</v>
      </c>
      <c r="E51" s="16" t="s">
        <v>157</v>
      </c>
      <c r="F51" s="278">
        <v>1.661</v>
      </c>
      <c r="G51" s="37"/>
      <c r="H51" s="43"/>
    </row>
    <row r="52" s="2" customFormat="1" ht="16.8" customHeight="1">
      <c r="A52" s="37"/>
      <c r="B52" s="43"/>
      <c r="C52" s="273" t="s">
        <v>89</v>
      </c>
      <c r="D52" s="274" t="s">
        <v>90</v>
      </c>
      <c r="E52" s="275" t="s">
        <v>1</v>
      </c>
      <c r="F52" s="276">
        <v>72</v>
      </c>
      <c r="G52" s="37"/>
      <c r="H52" s="43"/>
    </row>
    <row r="53" s="2" customFormat="1" ht="16.8" customHeight="1">
      <c r="A53" s="37"/>
      <c r="B53" s="43"/>
      <c r="C53" s="277" t="s">
        <v>1</v>
      </c>
      <c r="D53" s="277" t="s">
        <v>169</v>
      </c>
      <c r="E53" s="16" t="s">
        <v>1</v>
      </c>
      <c r="F53" s="278">
        <v>14</v>
      </c>
      <c r="G53" s="37"/>
      <c r="H53" s="43"/>
    </row>
    <row r="54" s="2" customFormat="1" ht="16.8" customHeight="1">
      <c r="A54" s="37"/>
      <c r="B54" s="43"/>
      <c r="C54" s="277" t="s">
        <v>1</v>
      </c>
      <c r="D54" s="277" t="s">
        <v>170</v>
      </c>
      <c r="E54" s="16" t="s">
        <v>1</v>
      </c>
      <c r="F54" s="278">
        <v>5</v>
      </c>
      <c r="G54" s="37"/>
      <c r="H54" s="43"/>
    </row>
    <row r="55" s="2" customFormat="1" ht="16.8" customHeight="1">
      <c r="A55" s="37"/>
      <c r="B55" s="43"/>
      <c r="C55" s="277" t="s">
        <v>1</v>
      </c>
      <c r="D55" s="277" t="s">
        <v>171</v>
      </c>
      <c r="E55" s="16" t="s">
        <v>1</v>
      </c>
      <c r="F55" s="278">
        <v>3.7999999999999998</v>
      </c>
      <c r="G55" s="37"/>
      <c r="H55" s="43"/>
    </row>
    <row r="56" s="2" customFormat="1" ht="16.8" customHeight="1">
      <c r="A56" s="37"/>
      <c r="B56" s="43"/>
      <c r="C56" s="277" t="s">
        <v>1</v>
      </c>
      <c r="D56" s="277" t="s">
        <v>172</v>
      </c>
      <c r="E56" s="16" t="s">
        <v>1</v>
      </c>
      <c r="F56" s="278">
        <v>3.7999999999999998</v>
      </c>
      <c r="G56" s="37"/>
      <c r="H56" s="43"/>
    </row>
    <row r="57" s="2" customFormat="1" ht="16.8" customHeight="1">
      <c r="A57" s="37"/>
      <c r="B57" s="43"/>
      <c r="C57" s="277" t="s">
        <v>1</v>
      </c>
      <c r="D57" s="277" t="s">
        <v>173</v>
      </c>
      <c r="E57" s="16" t="s">
        <v>1</v>
      </c>
      <c r="F57" s="278">
        <v>21</v>
      </c>
      <c r="G57" s="37"/>
      <c r="H57" s="43"/>
    </row>
    <row r="58" s="2" customFormat="1" ht="16.8" customHeight="1">
      <c r="A58" s="37"/>
      <c r="B58" s="43"/>
      <c r="C58" s="277" t="s">
        <v>1</v>
      </c>
      <c r="D58" s="277" t="s">
        <v>174</v>
      </c>
      <c r="E58" s="16" t="s">
        <v>1</v>
      </c>
      <c r="F58" s="278">
        <v>15.199999999999999</v>
      </c>
      <c r="G58" s="37"/>
      <c r="H58" s="43"/>
    </row>
    <row r="59" s="2" customFormat="1" ht="16.8" customHeight="1">
      <c r="A59" s="37"/>
      <c r="B59" s="43"/>
      <c r="C59" s="277" t="s">
        <v>1</v>
      </c>
      <c r="D59" s="277" t="s">
        <v>175</v>
      </c>
      <c r="E59" s="16" t="s">
        <v>1</v>
      </c>
      <c r="F59" s="278">
        <v>2</v>
      </c>
      <c r="G59" s="37"/>
      <c r="H59" s="43"/>
    </row>
    <row r="60" s="2" customFormat="1" ht="16.8" customHeight="1">
      <c r="A60" s="37"/>
      <c r="B60" s="43"/>
      <c r="C60" s="277" t="s">
        <v>1</v>
      </c>
      <c r="D60" s="277" t="s">
        <v>176</v>
      </c>
      <c r="E60" s="16" t="s">
        <v>1</v>
      </c>
      <c r="F60" s="278">
        <v>0.5</v>
      </c>
      <c r="G60" s="37"/>
      <c r="H60" s="43"/>
    </row>
    <row r="61" s="2" customFormat="1" ht="16.8" customHeight="1">
      <c r="A61" s="37"/>
      <c r="B61" s="43"/>
      <c r="C61" s="277" t="s">
        <v>1</v>
      </c>
      <c r="D61" s="277" t="s">
        <v>177</v>
      </c>
      <c r="E61" s="16" t="s">
        <v>1</v>
      </c>
      <c r="F61" s="278">
        <v>1.1000000000000001</v>
      </c>
      <c r="G61" s="37"/>
      <c r="H61" s="43"/>
    </row>
    <row r="62" s="2" customFormat="1" ht="16.8" customHeight="1">
      <c r="A62" s="37"/>
      <c r="B62" s="43"/>
      <c r="C62" s="277" t="s">
        <v>1</v>
      </c>
      <c r="D62" s="277" t="s">
        <v>178</v>
      </c>
      <c r="E62" s="16" t="s">
        <v>1</v>
      </c>
      <c r="F62" s="278">
        <v>0.20000000000000001</v>
      </c>
      <c r="G62" s="37"/>
      <c r="H62" s="43"/>
    </row>
    <row r="63" s="2" customFormat="1" ht="16.8" customHeight="1">
      <c r="A63" s="37"/>
      <c r="B63" s="43"/>
      <c r="C63" s="277" t="s">
        <v>1</v>
      </c>
      <c r="D63" s="277" t="s">
        <v>179</v>
      </c>
      <c r="E63" s="16" t="s">
        <v>1</v>
      </c>
      <c r="F63" s="278">
        <v>0.5</v>
      </c>
      <c r="G63" s="37"/>
      <c r="H63" s="43"/>
    </row>
    <row r="64" s="2" customFormat="1" ht="16.8" customHeight="1">
      <c r="A64" s="37"/>
      <c r="B64" s="43"/>
      <c r="C64" s="277" t="s">
        <v>1</v>
      </c>
      <c r="D64" s="277" t="s">
        <v>180</v>
      </c>
      <c r="E64" s="16" t="s">
        <v>1</v>
      </c>
      <c r="F64" s="278">
        <v>0.5</v>
      </c>
      <c r="G64" s="37"/>
      <c r="H64" s="43"/>
    </row>
    <row r="65" s="2" customFormat="1" ht="16.8" customHeight="1">
      <c r="A65" s="37"/>
      <c r="B65" s="43"/>
      <c r="C65" s="277" t="s">
        <v>1</v>
      </c>
      <c r="D65" s="277" t="s">
        <v>181</v>
      </c>
      <c r="E65" s="16" t="s">
        <v>1</v>
      </c>
      <c r="F65" s="278">
        <v>0.59999999999999998</v>
      </c>
      <c r="G65" s="37"/>
      <c r="H65" s="43"/>
    </row>
    <row r="66" s="2" customFormat="1" ht="16.8" customHeight="1">
      <c r="A66" s="37"/>
      <c r="B66" s="43"/>
      <c r="C66" s="277" t="s">
        <v>1</v>
      </c>
      <c r="D66" s="277" t="s">
        <v>182</v>
      </c>
      <c r="E66" s="16" t="s">
        <v>1</v>
      </c>
      <c r="F66" s="278">
        <v>2.3999999999999999</v>
      </c>
      <c r="G66" s="37"/>
      <c r="H66" s="43"/>
    </row>
    <row r="67" s="2" customFormat="1" ht="16.8" customHeight="1">
      <c r="A67" s="37"/>
      <c r="B67" s="43"/>
      <c r="C67" s="277" t="s">
        <v>1</v>
      </c>
      <c r="D67" s="277" t="s">
        <v>183</v>
      </c>
      <c r="E67" s="16" t="s">
        <v>1</v>
      </c>
      <c r="F67" s="278">
        <v>1.2</v>
      </c>
      <c r="G67" s="37"/>
      <c r="H67" s="43"/>
    </row>
    <row r="68" s="2" customFormat="1" ht="16.8" customHeight="1">
      <c r="A68" s="37"/>
      <c r="B68" s="43"/>
      <c r="C68" s="277" t="s">
        <v>1</v>
      </c>
      <c r="D68" s="277" t="s">
        <v>184</v>
      </c>
      <c r="E68" s="16" t="s">
        <v>1</v>
      </c>
      <c r="F68" s="278">
        <v>0.20000000000000001</v>
      </c>
      <c r="G68" s="37"/>
      <c r="H68" s="43"/>
    </row>
    <row r="69" s="2" customFormat="1" ht="16.8" customHeight="1">
      <c r="A69" s="37"/>
      <c r="B69" s="43"/>
      <c r="C69" s="277" t="s">
        <v>89</v>
      </c>
      <c r="D69" s="277" t="s">
        <v>164</v>
      </c>
      <c r="E69" s="16" t="s">
        <v>1</v>
      </c>
      <c r="F69" s="278">
        <v>72</v>
      </c>
      <c r="G69" s="37"/>
      <c r="H69" s="43"/>
    </row>
    <row r="70" s="2" customFormat="1" ht="16.8" customHeight="1">
      <c r="A70" s="37"/>
      <c r="B70" s="43"/>
      <c r="C70" s="273" t="s">
        <v>92</v>
      </c>
      <c r="D70" s="274" t="s">
        <v>93</v>
      </c>
      <c r="E70" s="275" t="s">
        <v>1</v>
      </c>
      <c r="F70" s="276">
        <v>418.22000000000003</v>
      </c>
      <c r="G70" s="37"/>
      <c r="H70" s="43"/>
    </row>
    <row r="71" s="2" customFormat="1" ht="16.8" customHeight="1">
      <c r="A71" s="37"/>
      <c r="B71" s="43"/>
      <c r="C71" s="277" t="s">
        <v>1</v>
      </c>
      <c r="D71" s="277" t="s">
        <v>190</v>
      </c>
      <c r="E71" s="16" t="s">
        <v>1</v>
      </c>
      <c r="F71" s="278">
        <v>66.799999999999997</v>
      </c>
      <c r="G71" s="37"/>
      <c r="H71" s="43"/>
    </row>
    <row r="72" s="2" customFormat="1" ht="16.8" customHeight="1">
      <c r="A72" s="37"/>
      <c r="B72" s="43"/>
      <c r="C72" s="277" t="s">
        <v>1</v>
      </c>
      <c r="D72" s="277" t="s">
        <v>191</v>
      </c>
      <c r="E72" s="16" t="s">
        <v>1</v>
      </c>
      <c r="F72" s="278">
        <v>25.199999999999999</v>
      </c>
      <c r="G72" s="37"/>
      <c r="H72" s="43"/>
    </row>
    <row r="73" s="2" customFormat="1" ht="16.8" customHeight="1">
      <c r="A73" s="37"/>
      <c r="B73" s="43"/>
      <c r="C73" s="277" t="s">
        <v>1</v>
      </c>
      <c r="D73" s="277" t="s">
        <v>192</v>
      </c>
      <c r="E73" s="16" t="s">
        <v>1</v>
      </c>
      <c r="F73" s="278">
        <v>22.079999999999998</v>
      </c>
      <c r="G73" s="37"/>
      <c r="H73" s="43"/>
    </row>
    <row r="74" s="2" customFormat="1" ht="16.8" customHeight="1">
      <c r="A74" s="37"/>
      <c r="B74" s="43"/>
      <c r="C74" s="277" t="s">
        <v>1</v>
      </c>
      <c r="D74" s="277" t="s">
        <v>193</v>
      </c>
      <c r="E74" s="16" t="s">
        <v>1</v>
      </c>
      <c r="F74" s="278">
        <v>22.399999999999999</v>
      </c>
      <c r="G74" s="37"/>
      <c r="H74" s="43"/>
    </row>
    <row r="75" s="2" customFormat="1" ht="16.8" customHeight="1">
      <c r="A75" s="37"/>
      <c r="B75" s="43"/>
      <c r="C75" s="277" t="s">
        <v>1</v>
      </c>
      <c r="D75" s="277" t="s">
        <v>194</v>
      </c>
      <c r="E75" s="16" t="s">
        <v>1</v>
      </c>
      <c r="F75" s="278">
        <v>118</v>
      </c>
      <c r="G75" s="37"/>
      <c r="H75" s="43"/>
    </row>
    <row r="76" s="2" customFormat="1" ht="16.8" customHeight="1">
      <c r="A76" s="37"/>
      <c r="B76" s="43"/>
      <c r="C76" s="277" t="s">
        <v>1</v>
      </c>
      <c r="D76" s="277" t="s">
        <v>195</v>
      </c>
      <c r="E76" s="16" t="s">
        <v>1</v>
      </c>
      <c r="F76" s="278">
        <v>89.920000000000002</v>
      </c>
      <c r="G76" s="37"/>
      <c r="H76" s="43"/>
    </row>
    <row r="77" s="2" customFormat="1" ht="16.8" customHeight="1">
      <c r="A77" s="37"/>
      <c r="B77" s="43"/>
      <c r="C77" s="277" t="s">
        <v>1</v>
      </c>
      <c r="D77" s="277" t="s">
        <v>196</v>
      </c>
      <c r="E77" s="16" t="s">
        <v>1</v>
      </c>
      <c r="F77" s="278">
        <v>11.48</v>
      </c>
      <c r="G77" s="37"/>
      <c r="H77" s="43"/>
    </row>
    <row r="78" s="2" customFormat="1" ht="16.8" customHeight="1">
      <c r="A78" s="37"/>
      <c r="B78" s="43"/>
      <c r="C78" s="277" t="s">
        <v>1</v>
      </c>
      <c r="D78" s="277" t="s">
        <v>197</v>
      </c>
      <c r="E78" s="16" t="s">
        <v>1</v>
      </c>
      <c r="F78" s="278">
        <v>5.9000000000000004</v>
      </c>
      <c r="G78" s="37"/>
      <c r="H78" s="43"/>
    </row>
    <row r="79" s="2" customFormat="1" ht="16.8" customHeight="1">
      <c r="A79" s="37"/>
      <c r="B79" s="43"/>
      <c r="C79" s="277" t="s">
        <v>1</v>
      </c>
      <c r="D79" s="277" t="s">
        <v>198</v>
      </c>
      <c r="E79" s="16" t="s">
        <v>1</v>
      </c>
      <c r="F79" s="278">
        <v>8.0800000000000001</v>
      </c>
      <c r="G79" s="37"/>
      <c r="H79" s="43"/>
    </row>
    <row r="80" s="2" customFormat="1" ht="16.8" customHeight="1">
      <c r="A80" s="37"/>
      <c r="B80" s="43"/>
      <c r="C80" s="277" t="s">
        <v>1</v>
      </c>
      <c r="D80" s="277" t="s">
        <v>199</v>
      </c>
      <c r="E80" s="16" t="s">
        <v>1</v>
      </c>
      <c r="F80" s="278">
        <v>2.8799999999999999</v>
      </c>
      <c r="G80" s="37"/>
      <c r="H80" s="43"/>
    </row>
    <row r="81" s="2" customFormat="1" ht="16.8" customHeight="1">
      <c r="A81" s="37"/>
      <c r="B81" s="43"/>
      <c r="C81" s="277" t="s">
        <v>1</v>
      </c>
      <c r="D81" s="277" t="s">
        <v>200</v>
      </c>
      <c r="E81" s="16" t="s">
        <v>1</v>
      </c>
      <c r="F81" s="278">
        <v>5.2400000000000002</v>
      </c>
      <c r="G81" s="37"/>
      <c r="H81" s="43"/>
    </row>
    <row r="82" s="2" customFormat="1" ht="16.8" customHeight="1">
      <c r="A82" s="37"/>
      <c r="B82" s="43"/>
      <c r="C82" s="277" t="s">
        <v>1</v>
      </c>
      <c r="D82" s="277" t="s">
        <v>201</v>
      </c>
      <c r="E82" s="16" t="s">
        <v>1</v>
      </c>
      <c r="F82" s="278">
        <v>5.4400000000000004</v>
      </c>
      <c r="G82" s="37"/>
      <c r="H82" s="43"/>
    </row>
    <row r="83" s="2" customFormat="1" ht="16.8" customHeight="1">
      <c r="A83" s="37"/>
      <c r="B83" s="43"/>
      <c r="C83" s="277" t="s">
        <v>1</v>
      </c>
      <c r="D83" s="277" t="s">
        <v>202</v>
      </c>
      <c r="E83" s="16" t="s">
        <v>1</v>
      </c>
      <c r="F83" s="278">
        <v>9.8399999999999999</v>
      </c>
      <c r="G83" s="37"/>
      <c r="H83" s="43"/>
    </row>
    <row r="84" s="2" customFormat="1" ht="16.8" customHeight="1">
      <c r="A84" s="37"/>
      <c r="B84" s="43"/>
      <c r="C84" s="277" t="s">
        <v>1</v>
      </c>
      <c r="D84" s="277" t="s">
        <v>203</v>
      </c>
      <c r="E84" s="16" t="s">
        <v>1</v>
      </c>
      <c r="F84" s="278">
        <v>10.279999999999999</v>
      </c>
      <c r="G84" s="37"/>
      <c r="H84" s="43"/>
    </row>
    <row r="85" s="2" customFormat="1" ht="16.8" customHeight="1">
      <c r="A85" s="37"/>
      <c r="B85" s="43"/>
      <c r="C85" s="277" t="s">
        <v>1</v>
      </c>
      <c r="D85" s="277" t="s">
        <v>204</v>
      </c>
      <c r="E85" s="16" t="s">
        <v>1</v>
      </c>
      <c r="F85" s="278">
        <v>11.6</v>
      </c>
      <c r="G85" s="37"/>
      <c r="H85" s="43"/>
    </row>
    <row r="86" s="2" customFormat="1" ht="16.8" customHeight="1">
      <c r="A86" s="37"/>
      <c r="B86" s="43"/>
      <c r="C86" s="277" t="s">
        <v>1</v>
      </c>
      <c r="D86" s="277" t="s">
        <v>205</v>
      </c>
      <c r="E86" s="16" t="s">
        <v>1</v>
      </c>
      <c r="F86" s="278">
        <v>3.0800000000000001</v>
      </c>
      <c r="G86" s="37"/>
      <c r="H86" s="43"/>
    </row>
    <row r="87" s="2" customFormat="1" ht="16.8" customHeight="1">
      <c r="A87" s="37"/>
      <c r="B87" s="43"/>
      <c r="C87" s="277" t="s">
        <v>92</v>
      </c>
      <c r="D87" s="277" t="s">
        <v>164</v>
      </c>
      <c r="E87" s="16" t="s">
        <v>1</v>
      </c>
      <c r="F87" s="278">
        <v>418.22000000000003</v>
      </c>
      <c r="G87" s="37"/>
      <c r="H87" s="43"/>
    </row>
    <row r="88" s="2" customFormat="1" ht="16.8" customHeight="1">
      <c r="A88" s="37"/>
      <c r="B88" s="43"/>
      <c r="C88" s="279" t="s">
        <v>511</v>
      </c>
      <c r="D88" s="37"/>
      <c r="E88" s="37"/>
      <c r="F88" s="37"/>
      <c r="G88" s="37"/>
      <c r="H88" s="43"/>
    </row>
    <row r="89" s="2" customFormat="1" ht="16.8" customHeight="1">
      <c r="A89" s="37"/>
      <c r="B89" s="43"/>
      <c r="C89" s="277" t="s">
        <v>186</v>
      </c>
      <c r="D89" s="277" t="s">
        <v>521</v>
      </c>
      <c r="E89" s="16" t="s">
        <v>188</v>
      </c>
      <c r="F89" s="278">
        <v>418.22000000000003</v>
      </c>
      <c r="G89" s="37"/>
      <c r="H89" s="43"/>
    </row>
    <row r="90" s="2" customFormat="1" ht="16.8" customHeight="1">
      <c r="A90" s="37"/>
      <c r="B90" s="43"/>
      <c r="C90" s="277" t="s">
        <v>458</v>
      </c>
      <c r="D90" s="277" t="s">
        <v>522</v>
      </c>
      <c r="E90" s="16" t="s">
        <v>157</v>
      </c>
      <c r="F90" s="278">
        <v>41.822000000000003</v>
      </c>
      <c r="G90" s="37"/>
      <c r="H90" s="43"/>
    </row>
    <row r="91" s="2" customFormat="1" ht="16.8" customHeight="1">
      <c r="A91" s="37"/>
      <c r="B91" s="43"/>
      <c r="C91" s="277" t="s">
        <v>463</v>
      </c>
      <c r="D91" s="277" t="s">
        <v>523</v>
      </c>
      <c r="E91" s="16" t="s">
        <v>157</v>
      </c>
      <c r="F91" s="278">
        <v>41.822000000000003</v>
      </c>
      <c r="G91" s="37"/>
      <c r="H91" s="43"/>
    </row>
    <row r="92" s="2" customFormat="1" ht="16.8" customHeight="1">
      <c r="A92" s="37"/>
      <c r="B92" s="43"/>
      <c r="C92" s="277" t="s">
        <v>469</v>
      </c>
      <c r="D92" s="277" t="s">
        <v>524</v>
      </c>
      <c r="E92" s="16" t="s">
        <v>157</v>
      </c>
      <c r="F92" s="278">
        <v>52.277999999999999</v>
      </c>
      <c r="G92" s="37"/>
      <c r="H92" s="43"/>
    </row>
    <row r="93" s="2" customFormat="1">
      <c r="A93" s="37"/>
      <c r="B93" s="43"/>
      <c r="C93" s="277" t="s">
        <v>474</v>
      </c>
      <c r="D93" s="277" t="s">
        <v>525</v>
      </c>
      <c r="E93" s="16" t="s">
        <v>157</v>
      </c>
      <c r="F93" s="278">
        <v>62.732999999999997</v>
      </c>
      <c r="G93" s="37"/>
      <c r="H93" s="43"/>
    </row>
    <row r="94" s="2" customFormat="1">
      <c r="A94" s="37"/>
      <c r="B94" s="43"/>
      <c r="C94" s="277" t="s">
        <v>240</v>
      </c>
      <c r="D94" s="277" t="s">
        <v>526</v>
      </c>
      <c r="E94" s="16" t="s">
        <v>157</v>
      </c>
      <c r="F94" s="278">
        <v>84.644000000000005</v>
      </c>
      <c r="G94" s="37"/>
      <c r="H94" s="43"/>
    </row>
    <row r="95" s="2" customFormat="1" ht="7.44" customHeight="1">
      <c r="A95" s="37"/>
      <c r="B95" s="164"/>
      <c r="C95" s="165"/>
      <c r="D95" s="165"/>
      <c r="E95" s="165"/>
      <c r="F95" s="165"/>
      <c r="G95" s="165"/>
      <c r="H95" s="43"/>
    </row>
    <row r="96" s="2" customFormat="1">
      <c r="A96" s="37"/>
      <c r="B96" s="37"/>
      <c r="C96" s="37"/>
      <c r="D96" s="37"/>
      <c r="E96" s="37"/>
      <c r="F96" s="37"/>
      <c r="G96" s="37"/>
      <c r="H96" s="37"/>
    </row>
  </sheetData>
  <sheetProtection sheet="1" formatColumns="0" formatRows="0" objects="1" scenarios="1" spinCount="100000" saltValue="7NKmpFzguclatjN+CBiZcKyXbqjHH0OpPPdGW9fot6RJHLWK826+4itgd9EY05X+jpWGpFOTAUvQJF6xXLTTBA==" hashValue="+XbGlzCNKGZCgsH+LXA3dt6CpZnEIO718vZHNFvfDtjWsJdtn70SEcm26FPgBzVqcl+ObklcHXW5xUO0thAWA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2023-02-21T12:17:39Z</dcterms:created>
  <dcterms:modified xsi:type="dcterms:W3CDTF">2023-02-21T12:17:42Z</dcterms:modified>
</cp:coreProperties>
</file>