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U:\AA_PRENOS\"/>
    </mc:Choice>
  </mc:AlternateContent>
  <bookViews>
    <workbookView xWindow="0" yWindow="0" windowWidth="0" windowHeight="0"/>
  </bookViews>
  <sheets>
    <sheet name="Rekapitulace stavby" sheetId="1" r:id="rId1"/>
    <sheet name="01 - Školka" sheetId="2" r:id="rId2"/>
    <sheet name="02 - Kuchyně" sheetId="3" r:id="rId3"/>
    <sheet name="03 - Stavební úpravy v zá..." sheetId="4" r:id="rId4"/>
    <sheet name="04 - VRN" sheetId="5" r:id="rId5"/>
    <sheet name="Seznam figur" sheetId="6" r:id="rId6"/>
  </sheets>
  <definedNames>
    <definedName name="_xlnm.Print_Area" localSheetId="0">'Rekapitulace stavby'!$D$4:$AO$76,'Rekapitulace stavby'!$C$82:$AQ$99</definedName>
    <definedName name="_xlnm.Print_Titles" localSheetId="0">'Rekapitulace stavby'!$92:$92</definedName>
    <definedName name="_xlnm._FilterDatabase" localSheetId="1" hidden="1">'01 - Školka'!$C$132:$K$314</definedName>
    <definedName name="_xlnm.Print_Area" localSheetId="1">'01 - Školka'!$C$120:$J$314</definedName>
    <definedName name="_xlnm.Print_Titles" localSheetId="1">'01 - Školka'!$132:$132</definedName>
    <definedName name="_xlnm._FilterDatabase" localSheetId="2" hidden="1">'02 - Kuchyně'!$C$129:$K$193</definedName>
    <definedName name="_xlnm.Print_Area" localSheetId="2">'02 - Kuchyně'!$C$117:$J$193</definedName>
    <definedName name="_xlnm.Print_Titles" localSheetId="2">'02 - Kuchyně'!$129:$129</definedName>
    <definedName name="_xlnm._FilterDatabase" localSheetId="3" hidden="1">'03 - Stavební úpravy v zá...'!$C$128:$K$233</definedName>
    <definedName name="_xlnm.Print_Area" localSheetId="3">'03 - Stavební úpravy v zá...'!$C$116:$J$233</definedName>
    <definedName name="_xlnm.Print_Titles" localSheetId="3">'03 - Stavební úpravy v zá...'!$128:$128</definedName>
    <definedName name="_xlnm._FilterDatabase" localSheetId="4" hidden="1">'04 - VRN'!$C$117:$K$130</definedName>
    <definedName name="_xlnm.Print_Area" localSheetId="4">'04 - VRN'!$C$105:$J$130</definedName>
    <definedName name="_xlnm.Print_Titles" localSheetId="4">'04 - VRN'!$117:$117</definedName>
    <definedName name="_xlnm.Print_Area" localSheetId="5">'Seznam figur'!$C$4:$G$55</definedName>
    <definedName name="_xlnm.Print_Titles" localSheetId="5">'Seznam figur'!$9:$9</definedName>
  </definedNames>
  <calcPr/>
</workbook>
</file>

<file path=xl/calcChain.xml><?xml version="1.0" encoding="utf-8"?>
<calcChain xmlns="http://schemas.openxmlformats.org/spreadsheetml/2006/main">
  <c i="6" l="1" r="D7"/>
  <c i="5" r="J37"/>
  <c r="J36"/>
  <c i="1" r="AY98"/>
  <c i="5" r="J35"/>
  <c i="1" r="AX98"/>
  <c i="5" r="BI130"/>
  <c r="BH130"/>
  <c r="BG130"/>
  <c r="BF130"/>
  <c r="T130"/>
  <c r="R130"/>
  <c r="P130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BI126"/>
  <c r="BH126"/>
  <c r="BG126"/>
  <c r="BF126"/>
  <c r="T126"/>
  <c r="R126"/>
  <c r="P126"/>
  <c r="BI125"/>
  <c r="BH125"/>
  <c r="BG125"/>
  <c r="BF125"/>
  <c r="T125"/>
  <c r="R125"/>
  <c r="P125"/>
  <c r="BI124"/>
  <c r="BH124"/>
  <c r="BG124"/>
  <c r="BF124"/>
  <c r="T124"/>
  <c r="R124"/>
  <c r="P124"/>
  <c r="BI123"/>
  <c r="BH123"/>
  <c r="BG123"/>
  <c r="BF123"/>
  <c r="T123"/>
  <c r="R123"/>
  <c r="P123"/>
  <c r="BI122"/>
  <c r="BH122"/>
  <c r="BG122"/>
  <c r="BF122"/>
  <c r="T122"/>
  <c r="R122"/>
  <c r="P122"/>
  <c r="BI121"/>
  <c r="BH121"/>
  <c r="BG121"/>
  <c r="BF121"/>
  <c r="T121"/>
  <c r="R121"/>
  <c r="P121"/>
  <c r="J115"/>
  <c r="F112"/>
  <c r="E110"/>
  <c r="J92"/>
  <c r="F89"/>
  <c r="E87"/>
  <c r="J21"/>
  <c r="E21"/>
  <c r="J91"/>
  <c r="J20"/>
  <c r="J18"/>
  <c r="E18"/>
  <c r="F115"/>
  <c r="J17"/>
  <c r="J15"/>
  <c r="E15"/>
  <c r="F91"/>
  <c r="J14"/>
  <c r="J12"/>
  <c r="J89"/>
  <c r="E7"/>
  <c r="E85"/>
  <c i="4" r="J37"/>
  <c r="J36"/>
  <c i="1" r="AY97"/>
  <c i="4" r="J35"/>
  <c i="1" r="AX97"/>
  <c i="4" r="BI230"/>
  <c r="BH230"/>
  <c r="BG230"/>
  <c r="BF230"/>
  <c r="T230"/>
  <c r="R230"/>
  <c r="P230"/>
  <c r="BI228"/>
  <c r="BH228"/>
  <c r="BG228"/>
  <c r="BF228"/>
  <c r="T228"/>
  <c r="R228"/>
  <c r="P228"/>
  <c r="BI226"/>
  <c r="BH226"/>
  <c r="BG226"/>
  <c r="BF226"/>
  <c r="T226"/>
  <c r="R226"/>
  <c r="P226"/>
  <c r="BI224"/>
  <c r="BH224"/>
  <c r="BG224"/>
  <c r="BF224"/>
  <c r="T224"/>
  <c r="R224"/>
  <c r="P224"/>
  <c r="BI221"/>
  <c r="BH221"/>
  <c r="BG221"/>
  <c r="BF221"/>
  <c r="T221"/>
  <c r="R221"/>
  <c r="P221"/>
  <c r="BI219"/>
  <c r="BH219"/>
  <c r="BG219"/>
  <c r="BF219"/>
  <c r="T219"/>
  <c r="R219"/>
  <c r="P219"/>
  <c r="BI215"/>
  <c r="BH215"/>
  <c r="BG215"/>
  <c r="BF215"/>
  <c r="T215"/>
  <c r="R215"/>
  <c r="P215"/>
  <c r="BI211"/>
  <c r="BH211"/>
  <c r="BG211"/>
  <c r="BF211"/>
  <c r="T211"/>
  <c r="R211"/>
  <c r="P211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199"/>
  <c r="BH199"/>
  <c r="BG199"/>
  <c r="BF199"/>
  <c r="T199"/>
  <c r="R199"/>
  <c r="P199"/>
  <c r="BI197"/>
  <c r="BH197"/>
  <c r="BG197"/>
  <c r="BF197"/>
  <c r="T197"/>
  <c r="R197"/>
  <c r="P197"/>
  <c r="BI193"/>
  <c r="BH193"/>
  <c r="BG193"/>
  <c r="BF193"/>
  <c r="T193"/>
  <c r="R193"/>
  <c r="P193"/>
  <c r="BI191"/>
  <c r="BH191"/>
  <c r="BG191"/>
  <c r="BF191"/>
  <c r="T191"/>
  <c r="R191"/>
  <c r="P191"/>
  <c r="BI189"/>
  <c r="BH189"/>
  <c r="BG189"/>
  <c r="BF189"/>
  <c r="T189"/>
  <c r="R189"/>
  <c r="P189"/>
  <c r="BI187"/>
  <c r="BH187"/>
  <c r="BG187"/>
  <c r="BF187"/>
  <c r="T187"/>
  <c r="R187"/>
  <c r="P187"/>
  <c r="BI185"/>
  <c r="BH185"/>
  <c r="BG185"/>
  <c r="BF185"/>
  <c r="T185"/>
  <c r="R185"/>
  <c r="P185"/>
  <c r="BI183"/>
  <c r="BH183"/>
  <c r="BG183"/>
  <c r="BF183"/>
  <c r="T183"/>
  <c r="R183"/>
  <c r="P183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3"/>
  <c r="BH173"/>
  <c r="BG173"/>
  <c r="BF173"/>
  <c r="T173"/>
  <c r="R173"/>
  <c r="P173"/>
  <c r="BI170"/>
  <c r="BH170"/>
  <c r="BG170"/>
  <c r="BF170"/>
  <c r="T170"/>
  <c r="R170"/>
  <c r="P170"/>
  <c r="BI168"/>
  <c r="BH168"/>
  <c r="BG168"/>
  <c r="BF168"/>
  <c r="T168"/>
  <c r="R168"/>
  <c r="P168"/>
  <c r="BI167"/>
  <c r="BH167"/>
  <c r="BG167"/>
  <c r="BF167"/>
  <c r="T167"/>
  <c r="R167"/>
  <c r="P167"/>
  <c r="BI165"/>
  <c r="BH165"/>
  <c r="BG165"/>
  <c r="BF165"/>
  <c r="T165"/>
  <c r="R165"/>
  <c r="P165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7"/>
  <c r="BH147"/>
  <c r="BG147"/>
  <c r="BF147"/>
  <c r="T147"/>
  <c r="R147"/>
  <c r="P147"/>
  <c r="BI144"/>
  <c r="BH144"/>
  <c r="BG144"/>
  <c r="BF144"/>
  <c r="T144"/>
  <c r="R144"/>
  <c r="P144"/>
  <c r="BI142"/>
  <c r="BH142"/>
  <c r="BG142"/>
  <c r="BF142"/>
  <c r="T142"/>
  <c r="R142"/>
  <c r="P142"/>
  <c r="BI140"/>
  <c r="BH140"/>
  <c r="BG140"/>
  <c r="BF140"/>
  <c r="T140"/>
  <c r="R140"/>
  <c r="P140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T131"/>
  <c r="R132"/>
  <c r="R131"/>
  <c r="P132"/>
  <c r="P131"/>
  <c r="J126"/>
  <c r="F123"/>
  <c r="E121"/>
  <c r="J92"/>
  <c r="F89"/>
  <c r="E87"/>
  <c r="J21"/>
  <c r="E21"/>
  <c r="J91"/>
  <c r="J20"/>
  <c r="J18"/>
  <c r="E18"/>
  <c r="F126"/>
  <c r="J17"/>
  <c r="J15"/>
  <c r="E15"/>
  <c r="F91"/>
  <c r="J14"/>
  <c r="J12"/>
  <c r="J89"/>
  <c r="E7"/>
  <c r="E85"/>
  <c i="3" r="J37"/>
  <c r="J36"/>
  <c i="1" r="AY96"/>
  <c i="3" r="J35"/>
  <c i="1" r="AX96"/>
  <c i="3" r="BI193"/>
  <c r="BH193"/>
  <c r="BG193"/>
  <c r="BF193"/>
  <c r="T193"/>
  <c r="R193"/>
  <c r="P193"/>
  <c r="BI192"/>
  <c r="BH192"/>
  <c r="BG192"/>
  <c r="BF192"/>
  <c r="T192"/>
  <c r="R192"/>
  <c r="P192"/>
  <c r="BI189"/>
  <c r="BH189"/>
  <c r="BG189"/>
  <c r="BF189"/>
  <c r="T189"/>
  <c r="R189"/>
  <c r="P189"/>
  <c r="BI188"/>
  <c r="BH188"/>
  <c r="BG188"/>
  <c r="BF188"/>
  <c r="T188"/>
  <c r="R188"/>
  <c r="P188"/>
  <c r="BI187"/>
  <c r="BH187"/>
  <c r="BG187"/>
  <c r="BF187"/>
  <c r="T187"/>
  <c r="R187"/>
  <c r="P187"/>
  <c r="BI186"/>
  <c r="BH186"/>
  <c r="BG186"/>
  <c r="BF186"/>
  <c r="T186"/>
  <c r="R186"/>
  <c r="P186"/>
  <c r="BI185"/>
  <c r="BH185"/>
  <c r="BG185"/>
  <c r="BF185"/>
  <c r="T185"/>
  <c r="R185"/>
  <c r="P185"/>
  <c r="BI183"/>
  <c r="BH183"/>
  <c r="BG183"/>
  <c r="BF183"/>
  <c r="T183"/>
  <c r="R183"/>
  <c r="P183"/>
  <c r="BI182"/>
  <c r="BH182"/>
  <c r="BG182"/>
  <c r="BF182"/>
  <c r="T182"/>
  <c r="R182"/>
  <c r="P182"/>
  <c r="BI180"/>
  <c r="BH180"/>
  <c r="BG180"/>
  <c r="BF180"/>
  <c r="T180"/>
  <c r="T179"/>
  <c r="R180"/>
  <c r="R179"/>
  <c r="P180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59"/>
  <c r="BH159"/>
  <c r="BG159"/>
  <c r="BF159"/>
  <c r="T159"/>
  <c r="R159"/>
  <c r="P159"/>
  <c r="BI158"/>
  <c r="BH158"/>
  <c r="BG158"/>
  <c r="BF158"/>
  <c r="T158"/>
  <c r="R158"/>
  <c r="P158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3"/>
  <c r="BH153"/>
  <c r="BG153"/>
  <c r="BF153"/>
  <c r="T153"/>
  <c r="R153"/>
  <c r="P153"/>
  <c r="BI152"/>
  <c r="BH152"/>
  <c r="BG152"/>
  <c r="BF152"/>
  <c r="T152"/>
  <c r="R152"/>
  <c r="P152"/>
  <c r="BI151"/>
  <c r="BH151"/>
  <c r="BG151"/>
  <c r="BF151"/>
  <c r="T151"/>
  <c r="R151"/>
  <c r="P151"/>
  <c r="BI150"/>
  <c r="BH150"/>
  <c r="BG150"/>
  <c r="BF150"/>
  <c r="T150"/>
  <c r="R150"/>
  <c r="P150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6"/>
  <c r="BH146"/>
  <c r="BG146"/>
  <c r="BF146"/>
  <c r="T146"/>
  <c r="R146"/>
  <c r="P146"/>
  <c r="BI143"/>
  <c r="BH143"/>
  <c r="BG143"/>
  <c r="BF143"/>
  <c r="T143"/>
  <c r="R143"/>
  <c r="P143"/>
  <c r="BI141"/>
  <c r="BH141"/>
  <c r="BG141"/>
  <c r="BF141"/>
  <c r="T141"/>
  <c r="R141"/>
  <c r="P141"/>
  <c r="BI140"/>
  <c r="BH140"/>
  <c r="BG140"/>
  <c r="BF140"/>
  <c r="T140"/>
  <c r="R140"/>
  <c r="P140"/>
  <c r="BI139"/>
  <c r="BH139"/>
  <c r="BG139"/>
  <c r="BF139"/>
  <c r="T139"/>
  <c r="R139"/>
  <c r="P139"/>
  <c r="BI137"/>
  <c r="BH137"/>
  <c r="BG137"/>
  <c r="BF137"/>
  <c r="T137"/>
  <c r="T136"/>
  <c r="R137"/>
  <c r="R136"/>
  <c r="P137"/>
  <c r="P136"/>
  <c r="BI135"/>
  <c r="BH135"/>
  <c r="BG135"/>
  <c r="BF135"/>
  <c r="T135"/>
  <c r="R135"/>
  <c r="P135"/>
  <c r="BI134"/>
  <c r="BH134"/>
  <c r="BG134"/>
  <c r="BF134"/>
  <c r="T134"/>
  <c r="R134"/>
  <c r="P134"/>
  <c r="BI133"/>
  <c r="BH133"/>
  <c r="BG133"/>
  <c r="BF133"/>
  <c r="T133"/>
  <c r="R133"/>
  <c r="P133"/>
  <c r="J127"/>
  <c r="F124"/>
  <c r="E122"/>
  <c r="J92"/>
  <c r="F89"/>
  <c r="E87"/>
  <c r="J21"/>
  <c r="E21"/>
  <c r="J91"/>
  <c r="J20"/>
  <c r="J18"/>
  <c r="E18"/>
  <c r="F127"/>
  <c r="J17"/>
  <c r="J15"/>
  <c r="E15"/>
  <c r="F126"/>
  <c r="J14"/>
  <c r="J12"/>
  <c r="J124"/>
  <c r="E7"/>
  <c r="E120"/>
  <c i="2" r="J37"/>
  <c r="J36"/>
  <c i="1" r="AY95"/>
  <c i="2" r="J35"/>
  <c i="1" r="AX95"/>
  <c i="2" r="BI314"/>
  <c r="BH314"/>
  <c r="BG314"/>
  <c r="BF314"/>
  <c r="T314"/>
  <c r="R314"/>
  <c r="P314"/>
  <c r="BI313"/>
  <c r="BH313"/>
  <c r="BG313"/>
  <c r="BF313"/>
  <c r="T313"/>
  <c r="R313"/>
  <c r="P313"/>
  <c r="BI312"/>
  <c r="BH312"/>
  <c r="BG312"/>
  <c r="BF312"/>
  <c r="T312"/>
  <c r="R312"/>
  <c r="P312"/>
  <c r="BI311"/>
  <c r="BH311"/>
  <c r="BG311"/>
  <c r="BF311"/>
  <c r="T311"/>
  <c r="R311"/>
  <c r="P311"/>
  <c r="BI310"/>
  <c r="BH310"/>
  <c r="BG310"/>
  <c r="BF310"/>
  <c r="T310"/>
  <c r="R310"/>
  <c r="P310"/>
  <c r="BI309"/>
  <c r="BH309"/>
  <c r="BG309"/>
  <c r="BF309"/>
  <c r="T309"/>
  <c r="R309"/>
  <c r="P309"/>
  <c r="BI308"/>
  <c r="BH308"/>
  <c r="BG308"/>
  <c r="BF308"/>
  <c r="T308"/>
  <c r="R308"/>
  <c r="P308"/>
  <c r="BI305"/>
  <c r="BH305"/>
  <c r="BG305"/>
  <c r="BF305"/>
  <c r="T305"/>
  <c r="R305"/>
  <c r="P305"/>
  <c r="BI304"/>
  <c r="BH304"/>
  <c r="BG304"/>
  <c r="BF304"/>
  <c r="T304"/>
  <c r="R304"/>
  <c r="P304"/>
  <c r="BI303"/>
  <c r="BH303"/>
  <c r="BG303"/>
  <c r="BF303"/>
  <c r="T303"/>
  <c r="R303"/>
  <c r="P303"/>
  <c r="BI302"/>
  <c r="BH302"/>
  <c r="BG302"/>
  <c r="BF302"/>
  <c r="T302"/>
  <c r="R302"/>
  <c r="P302"/>
  <c r="BI301"/>
  <c r="BH301"/>
  <c r="BG301"/>
  <c r="BF301"/>
  <c r="T301"/>
  <c r="R301"/>
  <c r="P301"/>
  <c r="BI300"/>
  <c r="BH300"/>
  <c r="BG300"/>
  <c r="BF300"/>
  <c r="T300"/>
  <c r="R300"/>
  <c r="P300"/>
  <c r="BI299"/>
  <c r="BH299"/>
  <c r="BG299"/>
  <c r="BF299"/>
  <c r="T299"/>
  <c r="R299"/>
  <c r="P299"/>
  <c r="BI298"/>
  <c r="BH298"/>
  <c r="BG298"/>
  <c r="BF298"/>
  <c r="T298"/>
  <c r="R298"/>
  <c r="P298"/>
  <c r="BI297"/>
  <c r="BH297"/>
  <c r="BG297"/>
  <c r="BF297"/>
  <c r="T297"/>
  <c r="R297"/>
  <c r="P297"/>
  <c r="BI296"/>
  <c r="BH296"/>
  <c r="BG296"/>
  <c r="BF296"/>
  <c r="T296"/>
  <c r="R296"/>
  <c r="P296"/>
  <c r="BI295"/>
  <c r="BH295"/>
  <c r="BG295"/>
  <c r="BF295"/>
  <c r="T295"/>
  <c r="R295"/>
  <c r="P295"/>
  <c r="BI294"/>
  <c r="BH294"/>
  <c r="BG294"/>
  <c r="BF294"/>
  <c r="T294"/>
  <c r="R294"/>
  <c r="P294"/>
  <c r="BI293"/>
  <c r="BH293"/>
  <c r="BG293"/>
  <c r="BF293"/>
  <c r="T293"/>
  <c r="R293"/>
  <c r="P293"/>
  <c r="BI292"/>
  <c r="BH292"/>
  <c r="BG292"/>
  <c r="BF292"/>
  <c r="T292"/>
  <c r="R292"/>
  <c r="P292"/>
  <c r="BI291"/>
  <c r="BH291"/>
  <c r="BG291"/>
  <c r="BF291"/>
  <c r="T291"/>
  <c r="R291"/>
  <c r="P291"/>
  <c r="BI290"/>
  <c r="BH290"/>
  <c r="BG290"/>
  <c r="BF290"/>
  <c r="T290"/>
  <c r="R290"/>
  <c r="P290"/>
  <c r="BI289"/>
  <c r="BH289"/>
  <c r="BG289"/>
  <c r="BF289"/>
  <c r="T289"/>
  <c r="R289"/>
  <c r="P289"/>
  <c r="BI288"/>
  <c r="BH288"/>
  <c r="BG288"/>
  <c r="BF288"/>
  <c r="T288"/>
  <c r="R288"/>
  <c r="P288"/>
  <c r="BI287"/>
  <c r="BH287"/>
  <c r="BG287"/>
  <c r="BF287"/>
  <c r="T287"/>
  <c r="R287"/>
  <c r="P287"/>
  <c r="BI286"/>
  <c r="BH286"/>
  <c r="BG286"/>
  <c r="BF286"/>
  <c r="T286"/>
  <c r="R286"/>
  <c r="P286"/>
  <c r="BI285"/>
  <c r="BH285"/>
  <c r="BG285"/>
  <c r="BF285"/>
  <c r="T285"/>
  <c r="R285"/>
  <c r="P285"/>
  <c r="BI284"/>
  <c r="BH284"/>
  <c r="BG284"/>
  <c r="BF284"/>
  <c r="T284"/>
  <c r="R284"/>
  <c r="P284"/>
  <c r="BI283"/>
  <c r="BH283"/>
  <c r="BG283"/>
  <c r="BF283"/>
  <c r="T283"/>
  <c r="R283"/>
  <c r="P283"/>
  <c r="BI282"/>
  <c r="BH282"/>
  <c r="BG282"/>
  <c r="BF282"/>
  <c r="T282"/>
  <c r="R282"/>
  <c r="P282"/>
  <c r="BI281"/>
  <c r="BH281"/>
  <c r="BG281"/>
  <c r="BF281"/>
  <c r="T281"/>
  <c r="R281"/>
  <c r="P281"/>
  <c r="BI280"/>
  <c r="BH280"/>
  <c r="BG280"/>
  <c r="BF280"/>
  <c r="T280"/>
  <c r="R280"/>
  <c r="P280"/>
  <c r="BI278"/>
  <c r="BH278"/>
  <c r="BG278"/>
  <c r="BF278"/>
  <c r="T278"/>
  <c r="R278"/>
  <c r="P278"/>
  <c r="BI277"/>
  <c r="BH277"/>
  <c r="BG277"/>
  <c r="BF277"/>
  <c r="T277"/>
  <c r="R277"/>
  <c r="P277"/>
  <c r="BI275"/>
  <c r="BH275"/>
  <c r="BG275"/>
  <c r="BF275"/>
  <c r="T275"/>
  <c r="R275"/>
  <c r="P275"/>
  <c r="BI274"/>
  <c r="BH274"/>
  <c r="BG274"/>
  <c r="BF274"/>
  <c r="T274"/>
  <c r="R274"/>
  <c r="P274"/>
  <c r="BI273"/>
  <c r="BH273"/>
  <c r="BG273"/>
  <c r="BF273"/>
  <c r="T273"/>
  <c r="R273"/>
  <c r="P273"/>
  <c r="BI272"/>
  <c r="BH272"/>
  <c r="BG272"/>
  <c r="BF272"/>
  <c r="T272"/>
  <c r="R272"/>
  <c r="P272"/>
  <c r="BI271"/>
  <c r="BH271"/>
  <c r="BG271"/>
  <c r="BF271"/>
  <c r="T271"/>
  <c r="R271"/>
  <c r="P271"/>
  <c r="BI270"/>
  <c r="BH270"/>
  <c r="BG270"/>
  <c r="BF270"/>
  <c r="T270"/>
  <c r="R270"/>
  <c r="P270"/>
  <c r="BI269"/>
  <c r="BH269"/>
  <c r="BG269"/>
  <c r="BF269"/>
  <c r="T269"/>
  <c r="R269"/>
  <c r="P269"/>
  <c r="BI268"/>
  <c r="BH268"/>
  <c r="BG268"/>
  <c r="BF268"/>
  <c r="T268"/>
  <c r="R268"/>
  <c r="P268"/>
  <c r="BI267"/>
  <c r="BH267"/>
  <c r="BG267"/>
  <c r="BF267"/>
  <c r="T267"/>
  <c r="R267"/>
  <c r="P267"/>
  <c r="BI266"/>
  <c r="BH266"/>
  <c r="BG266"/>
  <c r="BF266"/>
  <c r="T266"/>
  <c r="R266"/>
  <c r="P266"/>
  <c r="BI265"/>
  <c r="BH265"/>
  <c r="BG265"/>
  <c r="BF265"/>
  <c r="T265"/>
  <c r="R265"/>
  <c r="P265"/>
  <c r="BI263"/>
  <c r="BH263"/>
  <c r="BG263"/>
  <c r="BF263"/>
  <c r="T263"/>
  <c r="R263"/>
  <c r="P263"/>
  <c r="BI262"/>
  <c r="BH262"/>
  <c r="BG262"/>
  <c r="BF262"/>
  <c r="T262"/>
  <c r="R262"/>
  <c r="P262"/>
  <c r="BI261"/>
  <c r="BH261"/>
  <c r="BG261"/>
  <c r="BF261"/>
  <c r="T261"/>
  <c r="R261"/>
  <c r="P261"/>
  <c r="BI260"/>
  <c r="BH260"/>
  <c r="BG260"/>
  <c r="BF260"/>
  <c r="T260"/>
  <c r="R260"/>
  <c r="P260"/>
  <c r="BI259"/>
  <c r="BH259"/>
  <c r="BG259"/>
  <c r="BF259"/>
  <c r="T259"/>
  <c r="R259"/>
  <c r="P259"/>
  <c r="BI258"/>
  <c r="BH258"/>
  <c r="BG258"/>
  <c r="BF258"/>
  <c r="T258"/>
  <c r="R258"/>
  <c r="P258"/>
  <c r="BI257"/>
  <c r="BH257"/>
  <c r="BG257"/>
  <c r="BF257"/>
  <c r="T257"/>
  <c r="R257"/>
  <c r="P257"/>
  <c r="BI256"/>
  <c r="BH256"/>
  <c r="BG256"/>
  <c r="BF256"/>
  <c r="T256"/>
  <c r="R256"/>
  <c r="P256"/>
  <c r="BI255"/>
  <c r="BH255"/>
  <c r="BG255"/>
  <c r="BF255"/>
  <c r="T255"/>
  <c r="R255"/>
  <c r="P255"/>
  <c r="BI254"/>
  <c r="BH254"/>
  <c r="BG254"/>
  <c r="BF254"/>
  <c r="T254"/>
  <c r="R254"/>
  <c r="P254"/>
  <c r="BI253"/>
  <c r="BH253"/>
  <c r="BG253"/>
  <c r="BF253"/>
  <c r="T253"/>
  <c r="R253"/>
  <c r="P253"/>
  <c r="BI252"/>
  <c r="BH252"/>
  <c r="BG252"/>
  <c r="BF252"/>
  <c r="T252"/>
  <c r="R252"/>
  <c r="P252"/>
  <c r="BI251"/>
  <c r="BH251"/>
  <c r="BG251"/>
  <c r="BF251"/>
  <c r="T251"/>
  <c r="R251"/>
  <c r="P251"/>
  <c r="BI250"/>
  <c r="BH250"/>
  <c r="BG250"/>
  <c r="BF250"/>
  <c r="T250"/>
  <c r="R250"/>
  <c r="P250"/>
  <c r="BI249"/>
  <c r="BH249"/>
  <c r="BG249"/>
  <c r="BF249"/>
  <c r="T249"/>
  <c r="R249"/>
  <c r="P249"/>
  <c r="BI248"/>
  <c r="BH248"/>
  <c r="BG248"/>
  <c r="BF248"/>
  <c r="T248"/>
  <c r="R248"/>
  <c r="P248"/>
  <c r="BI247"/>
  <c r="BH247"/>
  <c r="BG247"/>
  <c r="BF247"/>
  <c r="T247"/>
  <c r="R247"/>
  <c r="P247"/>
  <c r="BI246"/>
  <c r="BH246"/>
  <c r="BG246"/>
  <c r="BF246"/>
  <c r="T246"/>
  <c r="R246"/>
  <c r="P246"/>
  <c r="BI245"/>
  <c r="BH245"/>
  <c r="BG245"/>
  <c r="BF245"/>
  <c r="T245"/>
  <c r="R245"/>
  <c r="P245"/>
  <c r="BI244"/>
  <c r="BH244"/>
  <c r="BG244"/>
  <c r="BF244"/>
  <c r="T244"/>
  <c r="R244"/>
  <c r="P244"/>
  <c r="BI242"/>
  <c r="BH242"/>
  <c r="BG242"/>
  <c r="BF242"/>
  <c r="T242"/>
  <c r="R242"/>
  <c r="P242"/>
  <c r="BI241"/>
  <c r="BH241"/>
  <c r="BG241"/>
  <c r="BF241"/>
  <c r="T241"/>
  <c r="R241"/>
  <c r="P241"/>
  <c r="BI240"/>
  <c r="BH240"/>
  <c r="BG240"/>
  <c r="BF240"/>
  <c r="T240"/>
  <c r="R240"/>
  <c r="P240"/>
  <c r="BI239"/>
  <c r="BH239"/>
  <c r="BG239"/>
  <c r="BF239"/>
  <c r="T239"/>
  <c r="R239"/>
  <c r="P239"/>
  <c r="BI238"/>
  <c r="BH238"/>
  <c r="BG238"/>
  <c r="BF238"/>
  <c r="T238"/>
  <c r="R238"/>
  <c r="P238"/>
  <c r="BI237"/>
  <c r="BH237"/>
  <c r="BG237"/>
  <c r="BF237"/>
  <c r="T237"/>
  <c r="R237"/>
  <c r="P237"/>
  <c r="BI236"/>
  <c r="BH236"/>
  <c r="BG236"/>
  <c r="BF236"/>
  <c r="T236"/>
  <c r="R236"/>
  <c r="P236"/>
  <c r="BI235"/>
  <c r="BH235"/>
  <c r="BG235"/>
  <c r="BF235"/>
  <c r="T235"/>
  <c r="R235"/>
  <c r="P235"/>
  <c r="BI234"/>
  <c r="BH234"/>
  <c r="BG234"/>
  <c r="BF234"/>
  <c r="T234"/>
  <c r="R234"/>
  <c r="P234"/>
  <c r="BI233"/>
  <c r="BH233"/>
  <c r="BG233"/>
  <c r="BF233"/>
  <c r="T233"/>
  <c r="R233"/>
  <c r="P233"/>
  <c r="BI232"/>
  <c r="BH232"/>
  <c r="BG232"/>
  <c r="BF232"/>
  <c r="T232"/>
  <c r="R232"/>
  <c r="P232"/>
  <c r="BI231"/>
  <c r="BH231"/>
  <c r="BG231"/>
  <c r="BF231"/>
  <c r="T231"/>
  <c r="R231"/>
  <c r="P231"/>
  <c r="BI230"/>
  <c r="BH230"/>
  <c r="BG230"/>
  <c r="BF230"/>
  <c r="T230"/>
  <c r="R230"/>
  <c r="P230"/>
  <c r="BI229"/>
  <c r="BH229"/>
  <c r="BG229"/>
  <c r="BF229"/>
  <c r="T229"/>
  <c r="R229"/>
  <c r="P229"/>
  <c r="BI228"/>
  <c r="BH228"/>
  <c r="BG228"/>
  <c r="BF228"/>
  <c r="T228"/>
  <c r="R228"/>
  <c r="P228"/>
  <c r="BI227"/>
  <c r="BH227"/>
  <c r="BG227"/>
  <c r="BF227"/>
  <c r="T227"/>
  <c r="R227"/>
  <c r="P227"/>
  <c r="BI226"/>
  <c r="BH226"/>
  <c r="BG226"/>
  <c r="BF226"/>
  <c r="T226"/>
  <c r="R226"/>
  <c r="P226"/>
  <c r="BI225"/>
  <c r="BH225"/>
  <c r="BG225"/>
  <c r="BF225"/>
  <c r="T225"/>
  <c r="R225"/>
  <c r="P225"/>
  <c r="BI224"/>
  <c r="BH224"/>
  <c r="BG224"/>
  <c r="BF224"/>
  <c r="T224"/>
  <c r="R224"/>
  <c r="P224"/>
  <c r="BI223"/>
  <c r="BH223"/>
  <c r="BG223"/>
  <c r="BF223"/>
  <c r="T223"/>
  <c r="R223"/>
  <c r="P223"/>
  <c r="BI222"/>
  <c r="BH222"/>
  <c r="BG222"/>
  <c r="BF222"/>
  <c r="T222"/>
  <c r="R222"/>
  <c r="P222"/>
  <c r="BI221"/>
  <c r="BH221"/>
  <c r="BG221"/>
  <c r="BF221"/>
  <c r="T221"/>
  <c r="R221"/>
  <c r="P221"/>
  <c r="BI220"/>
  <c r="BH220"/>
  <c r="BG220"/>
  <c r="BF220"/>
  <c r="T220"/>
  <c r="R220"/>
  <c r="P220"/>
  <c r="BI219"/>
  <c r="BH219"/>
  <c r="BG219"/>
  <c r="BF219"/>
  <c r="T219"/>
  <c r="R219"/>
  <c r="P219"/>
  <c r="BI218"/>
  <c r="BH218"/>
  <c r="BG218"/>
  <c r="BF218"/>
  <c r="T218"/>
  <c r="R218"/>
  <c r="P218"/>
  <c r="BI217"/>
  <c r="BH217"/>
  <c r="BG217"/>
  <c r="BF217"/>
  <c r="T217"/>
  <c r="R217"/>
  <c r="P217"/>
  <c r="BI216"/>
  <c r="BH216"/>
  <c r="BG216"/>
  <c r="BF216"/>
  <c r="T216"/>
  <c r="R216"/>
  <c r="P216"/>
  <c r="BI215"/>
  <c r="BH215"/>
  <c r="BG215"/>
  <c r="BF215"/>
  <c r="T215"/>
  <c r="R215"/>
  <c r="P215"/>
  <c r="BI214"/>
  <c r="BH214"/>
  <c r="BG214"/>
  <c r="BF214"/>
  <c r="T214"/>
  <c r="R214"/>
  <c r="P214"/>
  <c r="BI213"/>
  <c r="BH213"/>
  <c r="BG213"/>
  <c r="BF213"/>
  <c r="T213"/>
  <c r="R213"/>
  <c r="P213"/>
  <c r="BI212"/>
  <c r="BH212"/>
  <c r="BG212"/>
  <c r="BF212"/>
  <c r="T212"/>
  <c r="R212"/>
  <c r="P212"/>
  <c r="BI211"/>
  <c r="BH211"/>
  <c r="BG211"/>
  <c r="BF211"/>
  <c r="T211"/>
  <c r="R211"/>
  <c r="P211"/>
  <c r="BI210"/>
  <c r="BH210"/>
  <c r="BG210"/>
  <c r="BF210"/>
  <c r="T210"/>
  <c r="R210"/>
  <c r="P210"/>
  <c r="BI208"/>
  <c r="BH208"/>
  <c r="BG208"/>
  <c r="BF208"/>
  <c r="T208"/>
  <c r="R208"/>
  <c r="P208"/>
  <c r="BI207"/>
  <c r="BH207"/>
  <c r="BG207"/>
  <c r="BF207"/>
  <c r="T207"/>
  <c r="R207"/>
  <c r="P207"/>
  <c r="BI206"/>
  <c r="BH206"/>
  <c r="BG206"/>
  <c r="BF206"/>
  <c r="T206"/>
  <c r="R206"/>
  <c r="P206"/>
  <c r="BI205"/>
  <c r="BH205"/>
  <c r="BG205"/>
  <c r="BF205"/>
  <c r="T205"/>
  <c r="R205"/>
  <c r="P205"/>
  <c r="BI204"/>
  <c r="BH204"/>
  <c r="BG204"/>
  <c r="BF204"/>
  <c r="T204"/>
  <c r="R204"/>
  <c r="P204"/>
  <c r="BI203"/>
  <c r="BH203"/>
  <c r="BG203"/>
  <c r="BF203"/>
  <c r="T203"/>
  <c r="R203"/>
  <c r="P203"/>
  <c r="BI202"/>
  <c r="BH202"/>
  <c r="BG202"/>
  <c r="BF202"/>
  <c r="T202"/>
  <c r="R202"/>
  <c r="P202"/>
  <c r="BI201"/>
  <c r="BH201"/>
  <c r="BG201"/>
  <c r="BF201"/>
  <c r="T201"/>
  <c r="R201"/>
  <c r="P201"/>
  <c r="BI200"/>
  <c r="BH200"/>
  <c r="BG200"/>
  <c r="BF200"/>
  <c r="T200"/>
  <c r="R200"/>
  <c r="P200"/>
  <c r="BI199"/>
  <c r="BH199"/>
  <c r="BG199"/>
  <c r="BF199"/>
  <c r="T199"/>
  <c r="R199"/>
  <c r="P199"/>
  <c r="BI198"/>
  <c r="BH198"/>
  <c r="BG198"/>
  <c r="BF198"/>
  <c r="T198"/>
  <c r="R198"/>
  <c r="P198"/>
  <c r="BI196"/>
  <c r="BH196"/>
  <c r="BG196"/>
  <c r="BF196"/>
  <c r="T196"/>
  <c r="R196"/>
  <c r="P196"/>
  <c r="BI195"/>
  <c r="BH195"/>
  <c r="BG195"/>
  <c r="BF195"/>
  <c r="T195"/>
  <c r="R195"/>
  <c r="P195"/>
  <c r="BI194"/>
  <c r="BH194"/>
  <c r="BG194"/>
  <c r="BF194"/>
  <c r="T194"/>
  <c r="R194"/>
  <c r="P194"/>
  <c r="BI193"/>
  <c r="BH193"/>
  <c r="BG193"/>
  <c r="BF193"/>
  <c r="T193"/>
  <c r="R193"/>
  <c r="P193"/>
  <c r="BI192"/>
  <c r="BH192"/>
  <c r="BG192"/>
  <c r="BF192"/>
  <c r="T192"/>
  <c r="R192"/>
  <c r="P192"/>
  <c r="BI191"/>
  <c r="BH191"/>
  <c r="BG191"/>
  <c r="BF191"/>
  <c r="T191"/>
  <c r="R191"/>
  <c r="P191"/>
  <c r="BI190"/>
  <c r="BH190"/>
  <c r="BG190"/>
  <c r="BF190"/>
  <c r="T190"/>
  <c r="R190"/>
  <c r="P190"/>
  <c r="BI189"/>
  <c r="BH189"/>
  <c r="BG189"/>
  <c r="BF189"/>
  <c r="T189"/>
  <c r="R189"/>
  <c r="P189"/>
  <c r="BI188"/>
  <c r="BH188"/>
  <c r="BG188"/>
  <c r="BF188"/>
  <c r="T188"/>
  <c r="R188"/>
  <c r="P188"/>
  <c r="BI186"/>
  <c r="BH186"/>
  <c r="BG186"/>
  <c r="BF186"/>
  <c r="T186"/>
  <c r="R186"/>
  <c r="P186"/>
  <c r="BI185"/>
  <c r="BH185"/>
  <c r="BG185"/>
  <c r="BF185"/>
  <c r="T185"/>
  <c r="R185"/>
  <c r="P185"/>
  <c r="BI184"/>
  <c r="BH184"/>
  <c r="BG184"/>
  <c r="BF184"/>
  <c r="T184"/>
  <c r="R184"/>
  <c r="P184"/>
  <c r="BI183"/>
  <c r="BH183"/>
  <c r="BG183"/>
  <c r="BF183"/>
  <c r="T183"/>
  <c r="R183"/>
  <c r="P183"/>
  <c r="BI182"/>
  <c r="BH182"/>
  <c r="BG182"/>
  <c r="BF182"/>
  <c r="T182"/>
  <c r="R182"/>
  <c r="P182"/>
  <c r="BI181"/>
  <c r="BH181"/>
  <c r="BG181"/>
  <c r="BF181"/>
  <c r="T181"/>
  <c r="R181"/>
  <c r="P181"/>
  <c r="BI180"/>
  <c r="BH180"/>
  <c r="BG180"/>
  <c r="BF180"/>
  <c r="T180"/>
  <c r="R180"/>
  <c r="P180"/>
  <c r="BI179"/>
  <c r="BH179"/>
  <c r="BG179"/>
  <c r="BF179"/>
  <c r="T179"/>
  <c r="R179"/>
  <c r="P179"/>
  <c r="BI178"/>
  <c r="BH178"/>
  <c r="BG178"/>
  <c r="BF178"/>
  <c r="T178"/>
  <c r="R178"/>
  <c r="P178"/>
  <c r="BI177"/>
  <c r="BH177"/>
  <c r="BG177"/>
  <c r="BF177"/>
  <c r="T177"/>
  <c r="R177"/>
  <c r="P177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70"/>
  <c r="BH170"/>
  <c r="BG170"/>
  <c r="BF170"/>
  <c r="T170"/>
  <c r="R170"/>
  <c r="P170"/>
  <c r="BI169"/>
  <c r="BH169"/>
  <c r="BG169"/>
  <c r="BF169"/>
  <c r="T169"/>
  <c r="R169"/>
  <c r="P169"/>
  <c r="BI168"/>
  <c r="BH168"/>
  <c r="BG168"/>
  <c r="BF168"/>
  <c r="T168"/>
  <c r="R168"/>
  <c r="P168"/>
  <c r="BI167"/>
  <c r="BH167"/>
  <c r="BG167"/>
  <c r="BF167"/>
  <c r="T167"/>
  <c r="R167"/>
  <c r="P167"/>
  <c r="BI166"/>
  <c r="BH166"/>
  <c r="BG166"/>
  <c r="BF166"/>
  <c r="T166"/>
  <c r="R166"/>
  <c r="P166"/>
  <c r="BI165"/>
  <c r="BH165"/>
  <c r="BG165"/>
  <c r="BF165"/>
  <c r="T165"/>
  <c r="R165"/>
  <c r="P165"/>
  <c r="BI164"/>
  <c r="BH164"/>
  <c r="BG164"/>
  <c r="BF164"/>
  <c r="T164"/>
  <c r="R164"/>
  <c r="P164"/>
  <c r="BI163"/>
  <c r="BH163"/>
  <c r="BG163"/>
  <c r="BF163"/>
  <c r="T163"/>
  <c r="R163"/>
  <c r="P163"/>
  <c r="BI162"/>
  <c r="BH162"/>
  <c r="BG162"/>
  <c r="BF162"/>
  <c r="T162"/>
  <c r="R162"/>
  <c r="P162"/>
  <c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8"/>
  <c r="BH158"/>
  <c r="BG158"/>
  <c r="BF158"/>
  <c r="T158"/>
  <c r="R158"/>
  <c r="P158"/>
  <c r="BI157"/>
  <c r="BH157"/>
  <c r="BG157"/>
  <c r="BF157"/>
  <c r="T157"/>
  <c r="R157"/>
  <c r="P157"/>
  <c r="BI156"/>
  <c r="BH156"/>
  <c r="BG156"/>
  <c r="BF156"/>
  <c r="T156"/>
  <c r="R156"/>
  <c r="P156"/>
  <c r="BI155"/>
  <c r="BH155"/>
  <c r="BG155"/>
  <c r="BF155"/>
  <c r="T155"/>
  <c r="R155"/>
  <c r="P155"/>
  <c r="BI154"/>
  <c r="BH154"/>
  <c r="BG154"/>
  <c r="BF154"/>
  <c r="T154"/>
  <c r="R154"/>
  <c r="P154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7"/>
  <c r="BH147"/>
  <c r="BG147"/>
  <c r="BF147"/>
  <c r="T147"/>
  <c r="R147"/>
  <c r="P147"/>
  <c r="BI145"/>
  <c r="BH145"/>
  <c r="BG145"/>
  <c r="BF145"/>
  <c r="T145"/>
  <c r="T144"/>
  <c r="R145"/>
  <c r="R144"/>
  <c r="P145"/>
  <c r="P144"/>
  <c r="BI143"/>
  <c r="BH143"/>
  <c r="BG143"/>
  <c r="BF143"/>
  <c r="T143"/>
  <c r="R143"/>
  <c r="P143"/>
  <c r="BI142"/>
  <c r="BH142"/>
  <c r="BG142"/>
  <c r="BF142"/>
  <c r="T142"/>
  <c r="R142"/>
  <c r="P142"/>
  <c r="BI140"/>
  <c r="BH140"/>
  <c r="BG140"/>
  <c r="BF140"/>
  <c r="T140"/>
  <c r="T139"/>
  <c r="R140"/>
  <c r="R139"/>
  <c r="P140"/>
  <c r="P139"/>
  <c r="BI138"/>
  <c r="BH138"/>
  <c r="BG138"/>
  <c r="BF138"/>
  <c r="T138"/>
  <c r="R138"/>
  <c r="P138"/>
  <c r="BI137"/>
  <c r="BH137"/>
  <c r="BG137"/>
  <c r="BF137"/>
  <c r="T137"/>
  <c r="R137"/>
  <c r="P137"/>
  <c r="BI136"/>
  <c r="BH136"/>
  <c r="BG136"/>
  <c r="BF136"/>
  <c r="T136"/>
  <c r="R136"/>
  <c r="P136"/>
  <c r="J130"/>
  <c r="F127"/>
  <c r="E125"/>
  <c r="J92"/>
  <c r="F89"/>
  <c r="E87"/>
  <c r="J21"/>
  <c r="E21"/>
  <c r="J129"/>
  <c r="J20"/>
  <c r="J18"/>
  <c r="E18"/>
  <c r="F130"/>
  <c r="J17"/>
  <c r="J15"/>
  <c r="E15"/>
  <c r="F91"/>
  <c r="J14"/>
  <c r="J12"/>
  <c r="J127"/>
  <c r="E7"/>
  <c r="E85"/>
  <c i="1" r="L90"/>
  <c r="AM90"/>
  <c r="AM89"/>
  <c r="L89"/>
  <c r="AM87"/>
  <c r="L87"/>
  <c r="L85"/>
  <c r="L84"/>
  <c i="2" r="J303"/>
  <c r="BK295"/>
  <c r="BK285"/>
  <c r="BK267"/>
  <c r="J236"/>
  <c r="BK214"/>
  <c r="J155"/>
  <c r="BK140"/>
  <c r="BK293"/>
  <c r="J270"/>
  <c r="BK222"/>
  <c r="J212"/>
  <c r="J181"/>
  <c r="J161"/>
  <c r="J297"/>
  <c r="BK281"/>
  <c r="J248"/>
  <c r="BK213"/>
  <c r="BK180"/>
  <c r="BK167"/>
  <c r="J266"/>
  <c r="J219"/>
  <c r="BK201"/>
  <c r="BK178"/>
  <c r="J163"/>
  <c r="BK136"/>
  <c r="J272"/>
  <c r="BK248"/>
  <c r="BK234"/>
  <c r="BK204"/>
  <c r="BK188"/>
  <c r="J160"/>
  <c r="BK297"/>
  <c r="BK257"/>
  <c r="J246"/>
  <c r="J223"/>
  <c r="BK203"/>
  <c r="J193"/>
  <c r="BK143"/>
  <c r="J300"/>
  <c r="J280"/>
  <c r="J229"/>
  <c r="J192"/>
  <c r="BK165"/>
  <c i="1" r="AS94"/>
  <c i="2" r="BK196"/>
  <c r="J184"/>
  <c r="J137"/>
  <c i="3" r="BK166"/>
  <c r="BK176"/>
  <c r="BK139"/>
  <c r="BK182"/>
  <c r="J163"/>
  <c r="BK188"/>
  <c r="J143"/>
  <c r="J171"/>
  <c r="J183"/>
  <c r="BK162"/>
  <c r="J140"/>
  <c r="J168"/>
  <c r="BK137"/>
  <c r="BK159"/>
  <c i="4" r="BK221"/>
  <c r="J173"/>
  <c r="J152"/>
  <c r="BK203"/>
  <c r="BK158"/>
  <c r="BK228"/>
  <c r="BK179"/>
  <c r="J147"/>
  <c r="BK199"/>
  <c r="J154"/>
  <c r="BK204"/>
  <c r="J149"/>
  <c r="J178"/>
  <c r="J203"/>
  <c r="J168"/>
  <c i="5" r="J123"/>
  <c r="J121"/>
  <c r="J125"/>
  <c r="BK121"/>
  <c i="2" r="J302"/>
  <c r="J283"/>
  <c r="BK233"/>
  <c r="J190"/>
  <c r="J301"/>
  <c r="BK273"/>
  <c r="J191"/>
  <c r="BK310"/>
  <c r="BK271"/>
  <c r="BK200"/>
  <c r="BK164"/>
  <c r="BK300"/>
  <c r="BK251"/>
  <c r="BK224"/>
  <c r="J173"/>
  <c r="J313"/>
  <c r="J252"/>
  <c r="BK220"/>
  <c r="BK161"/>
  <c r="J289"/>
  <c r="J240"/>
  <c r="J202"/>
  <c r="J165"/>
  <c r="J258"/>
  <c r="J185"/>
  <c r="BK142"/>
  <c r="J268"/>
  <c r="BK215"/>
  <c r="BK154"/>
  <c i="3" r="BK146"/>
  <c r="J187"/>
  <c r="J148"/>
  <c r="BK141"/>
  <c r="J174"/>
  <c r="BK147"/>
  <c r="BK143"/>
  <c r="BK140"/>
  <c i="4" r="J140"/>
  <c r="J221"/>
  <c r="J207"/>
  <c r="J228"/>
  <c r="J144"/>
  <c r="J211"/>
  <c r="J205"/>
  <c r="BK159"/>
  <c i="5" r="J126"/>
  <c i="2" r="J314"/>
  <c r="J294"/>
  <c r="J260"/>
  <c r="J228"/>
  <c r="J169"/>
  <c r="BK149"/>
  <c r="BK304"/>
  <c r="J284"/>
  <c r="BK228"/>
  <c r="J214"/>
  <c r="BK194"/>
  <c r="J170"/>
  <c r="BK313"/>
  <c r="J292"/>
  <c r="J273"/>
  <c r="J247"/>
  <c r="BK210"/>
  <c r="BK171"/>
  <c r="BK145"/>
  <c r="BK298"/>
  <c r="BK253"/>
  <c r="J234"/>
  <c r="BK225"/>
  <c r="J210"/>
  <c r="BK176"/>
  <c r="BK160"/>
  <c r="BK312"/>
  <c r="BK262"/>
  <c r="J242"/>
  <c r="BK207"/>
  <c r="BK198"/>
  <c r="BK172"/>
  <c r="BK309"/>
  <c r="BK278"/>
  <c r="J256"/>
  <c r="BK236"/>
  <c r="BK199"/>
  <c r="J177"/>
  <c r="BK158"/>
  <c r="BK305"/>
  <c r="J288"/>
  <c r="BK249"/>
  <c r="BK205"/>
  <c r="J156"/>
  <c r="BK138"/>
  <c r="J281"/>
  <c r="J265"/>
  <c r="BK242"/>
  <c r="J216"/>
  <c r="J189"/>
  <c r="BK183"/>
  <c i="3" r="J188"/>
  <c r="BK183"/>
  <c r="J156"/>
  <c r="J185"/>
  <c r="J158"/>
  <c r="BK186"/>
  <c r="J139"/>
  <c r="J150"/>
  <c r="J178"/>
  <c r="J155"/>
  <c r="J137"/>
  <c r="J172"/>
  <c r="J162"/>
  <c r="J177"/>
  <c r="J151"/>
  <c i="4" r="J199"/>
  <c r="BK230"/>
  <c r="J170"/>
  <c r="BK211"/>
  <c r="J165"/>
  <c r="BK132"/>
  <c r="J187"/>
  <c r="J230"/>
  <c r="J193"/>
  <c r="J224"/>
  <c r="J179"/>
  <c r="BK135"/>
  <c r="BK168"/>
  <c r="BK187"/>
  <c i="5" r="J129"/>
  <c r="BK125"/>
  <c r="BK129"/>
  <c i="2" r="J296"/>
  <c r="BK280"/>
  <c r="J255"/>
  <c r="J231"/>
  <c r="BK211"/>
  <c r="BK151"/>
  <c r="BK311"/>
  <c r="BK290"/>
  <c r="BK256"/>
  <c r="J204"/>
  <c r="BK174"/>
  <c r="BK294"/>
  <c r="J277"/>
  <c r="J241"/>
  <c r="J207"/>
  <c r="J174"/>
  <c r="BK159"/>
  <c r="BK303"/>
  <c r="J287"/>
  <c r="J261"/>
  <c r="BK245"/>
  <c r="BK230"/>
  <c r="J218"/>
  <c r="J195"/>
  <c r="BK168"/>
  <c r="J157"/>
  <c r="J308"/>
  <c r="J251"/>
  <c r="BK240"/>
  <c r="J205"/>
  <c r="J178"/>
  <c r="BK155"/>
  <c r="BK292"/>
  <c r="BK263"/>
  <c r="BK244"/>
  <c r="J220"/>
  <c r="J198"/>
  <c r="BK182"/>
  <c r="BK157"/>
  <c r="J291"/>
  <c r="BK260"/>
  <c r="BK221"/>
  <c r="BK191"/>
  <c r="BK163"/>
  <c r="BK137"/>
  <c r="J278"/>
  <c r="BK255"/>
  <c r="J239"/>
  <c r="J221"/>
  <c r="J188"/>
  <c r="J171"/>
  <c i="3" r="BK193"/>
  <c r="J134"/>
  <c r="BK155"/>
  <c r="BK174"/>
  <c r="J192"/>
  <c r="BK163"/>
  <c r="BK185"/>
  <c r="J146"/>
  <c r="BK169"/>
  <c r="BK154"/>
  <c r="J175"/>
  <c r="J164"/>
  <c r="J147"/>
  <c r="J169"/>
  <c i="4" r="J226"/>
  <c r="BK180"/>
  <c r="BK207"/>
  <c r="BK226"/>
  <c r="J167"/>
  <c r="BK144"/>
  <c r="BK197"/>
  <c r="BK154"/>
  <c r="J156"/>
  <c r="BK219"/>
  <c r="BK152"/>
  <c r="BK183"/>
  <c r="BK142"/>
  <c r="BK170"/>
  <c i="5" r="BK127"/>
  <c r="BK128"/>
  <c r="BK122"/>
  <c i="2" r="J310"/>
  <c r="J290"/>
  <c r="BK272"/>
  <c r="J257"/>
  <c r="J230"/>
  <c r="J172"/>
  <c r="J142"/>
  <c r="BK296"/>
  <c r="BK275"/>
  <c r="BK226"/>
  <c r="BK202"/>
  <c r="BK162"/>
  <c r="J311"/>
  <c r="J285"/>
  <c r="BK258"/>
  <c r="BK237"/>
  <c r="J175"/>
  <c r="BK166"/>
  <c r="BK314"/>
  <c r="BK299"/>
  <c r="J263"/>
  <c r="BK235"/>
  <c r="BK227"/>
  <c r="J211"/>
  <c r="BK185"/>
  <c r="J164"/>
  <c r="J145"/>
  <c r="BK283"/>
  <c r="J250"/>
  <c r="J238"/>
  <c r="BK206"/>
  <c r="J194"/>
  <c r="J176"/>
  <c r="J136"/>
  <c r="BK266"/>
  <c r="J249"/>
  <c r="BK229"/>
  <c r="BK208"/>
  <c r="J182"/>
  <c r="J167"/>
  <c r="BK308"/>
  <c r="BK284"/>
  <c r="J233"/>
  <c r="J196"/>
  <c r="BK177"/>
  <c r="J286"/>
  <c r="J274"/>
  <c r="BK247"/>
  <c r="J235"/>
  <c r="BK195"/>
  <c r="J143"/>
  <c i="3" r="BK173"/>
  <c r="BK189"/>
  <c r="BK158"/>
  <c r="J193"/>
  <c r="BK168"/>
  <c r="BK153"/>
  <c r="BK187"/>
  <c r="J152"/>
  <c r="J165"/>
  <c r="BK180"/>
  <c r="BK150"/>
  <c r="BK134"/>
  <c r="BK171"/>
  <c r="J159"/>
  <c r="J186"/>
  <c r="J154"/>
  <c i="4" r="BK215"/>
  <c r="J219"/>
  <c r="BK167"/>
  <c r="J215"/>
  <c r="BK177"/>
  <c r="BK149"/>
  <c r="J191"/>
  <c r="J161"/>
  <c r="BK224"/>
  <c r="BK161"/>
  <c r="BK206"/>
  <c r="BK140"/>
  <c r="BK205"/>
  <c r="BK151"/>
  <c r="J197"/>
  <c r="BK156"/>
  <c i="5" r="J127"/>
  <c r="BK123"/>
  <c r="J122"/>
  <c i="2" r="J309"/>
  <c r="J293"/>
  <c r="J282"/>
  <c r="J259"/>
  <c r="J226"/>
  <c r="J200"/>
  <c r="J154"/>
  <c r="J305"/>
  <c r="BK291"/>
  <c r="J262"/>
  <c r="BK219"/>
  <c r="J199"/>
  <c r="BK173"/>
  <c r="J158"/>
  <c r="BK286"/>
  <c r="BK268"/>
  <c r="BK232"/>
  <c r="J183"/>
  <c r="BK170"/>
  <c r="BK301"/>
  <c r="J269"/>
  <c r="BK250"/>
  <c r="BK231"/>
  <c r="J215"/>
  <c r="BK193"/>
  <c r="J166"/>
  <c r="J159"/>
  <c r="J275"/>
  <c r="J254"/>
  <c r="BK241"/>
  <c r="BK217"/>
  <c r="BK189"/>
  <c r="J162"/>
  <c r="J138"/>
  <c r="BK282"/>
  <c r="BK252"/>
  <c r="J227"/>
  <c r="J206"/>
  <c r="J180"/>
  <c r="J147"/>
  <c r="J304"/>
  <c r="BK265"/>
  <c r="BK218"/>
  <c r="J179"/>
  <c r="J149"/>
  <c r="BK288"/>
  <c r="BK277"/>
  <c r="J245"/>
  <c r="J224"/>
  <c r="J186"/>
  <c r="BK148"/>
  <c i="3" r="BK177"/>
  <c r="BK192"/>
  <c r="BK148"/>
  <c r="BK175"/>
  <c r="J161"/>
  <c r="BK178"/>
  <c r="J182"/>
  <c r="J135"/>
  <c r="BK156"/>
  <c r="J149"/>
  <c r="J173"/>
  <c r="J166"/>
  <c r="BK149"/>
  <c r="BK161"/>
  <c i="4" r="BK189"/>
  <c r="J202"/>
  <c r="J151"/>
  <c r="BK191"/>
  <c r="J153"/>
  <c r="J206"/>
  <c r="BK178"/>
  <c r="BK138"/>
  <c r="BK165"/>
  <c r="J132"/>
  <c r="J180"/>
  <c r="J138"/>
  <c r="J177"/>
  <c r="J204"/>
  <c r="BK185"/>
  <c i="5" r="J124"/>
  <c r="J128"/>
  <c r="J130"/>
  <c r="BK126"/>
  <c i="2" r="J299"/>
  <c r="BK261"/>
  <c r="J232"/>
  <c r="BK212"/>
  <c r="BK156"/>
  <c r="BK147"/>
  <c r="J298"/>
  <c r="BK238"/>
  <c r="J213"/>
  <c r="BK175"/>
  <c r="BK287"/>
  <c r="BK274"/>
  <c r="BK239"/>
  <c r="BK190"/>
  <c r="J168"/>
  <c r="J312"/>
  <c r="BK270"/>
  <c r="BK259"/>
  <c r="J244"/>
  <c r="BK223"/>
  <c r="J208"/>
  <c r="BK184"/>
  <c r="BK302"/>
  <c r="J267"/>
  <c r="J222"/>
  <c r="J203"/>
  <c r="BK179"/>
  <c r="J148"/>
  <c r="BK269"/>
  <c r="BK254"/>
  <c r="J237"/>
  <c r="J217"/>
  <c r="J201"/>
  <c r="BK186"/>
  <c r="BK169"/>
  <c r="J140"/>
  <c r="BK289"/>
  <c r="J253"/>
  <c r="BK216"/>
  <c r="J151"/>
  <c r="J295"/>
  <c r="J271"/>
  <c r="BK246"/>
  <c r="J225"/>
  <c r="BK192"/>
  <c r="BK181"/>
  <c i="3" r="J153"/>
  <c r="BK172"/>
  <c r="BK135"/>
  <c r="BK165"/>
  <c r="BK133"/>
  <c r="BK164"/>
  <c r="J189"/>
  <c r="J141"/>
  <c r="J167"/>
  <c r="BK151"/>
  <c r="J176"/>
  <c r="BK167"/>
  <c r="BK152"/>
  <c r="J180"/>
  <c r="J133"/>
  <c i="4" r="J185"/>
  <c r="J189"/>
  <c r="BK147"/>
  <c r="J159"/>
  <c r="BK208"/>
  <c r="J183"/>
  <c r="J135"/>
  <c r="BK173"/>
  <c r="BK153"/>
  <c r="BK202"/>
  <c r="J208"/>
  <c r="J158"/>
  <c r="BK193"/>
  <c r="J142"/>
  <c i="5" r="BK130"/>
  <c r="BK124"/>
  <c i="2" l="1" r="R153"/>
  <c r="P187"/>
  <c r="BK209"/>
  <c r="J209"/>
  <c r="J107"/>
  <c r="R243"/>
  <c r="R264"/>
  <c r="BK276"/>
  <c r="J276"/>
  <c r="J110"/>
  <c r="P276"/>
  <c r="T276"/>
  <c r="BK307"/>
  <c r="J307"/>
  <c r="J113"/>
  <c i="3" r="P132"/>
  <c r="T138"/>
  <c r="R160"/>
  <c r="R184"/>
  <c i="4" r="P160"/>
  <c r="R182"/>
  <c r="R201"/>
  <c r="P218"/>
  <c r="R227"/>
  <c i="2" r="BK135"/>
  <c r="J135"/>
  <c r="J98"/>
  <c r="P141"/>
  <c r="BK153"/>
  <c r="T187"/>
  <c r="P209"/>
  <c r="T243"/>
  <c r="BK279"/>
  <c r="J279"/>
  <c r="J111"/>
  <c r="R307"/>
  <c r="R306"/>
  <c i="3" r="R132"/>
  <c r="BK145"/>
  <c r="J145"/>
  <c r="J102"/>
  <c r="BK160"/>
  <c r="J160"/>
  <c r="J104"/>
  <c r="P170"/>
  <c r="P181"/>
  <c r="T184"/>
  <c i="4" r="T182"/>
  <c r="T196"/>
  <c r="R210"/>
  <c r="P223"/>
  <c i="2" r="T153"/>
  <c r="T209"/>
  <c r="R279"/>
  <c i="3" r="T132"/>
  <c r="T131"/>
  <c r="P145"/>
  <c r="BK157"/>
  <c r="J157"/>
  <c r="J103"/>
  <c r="T160"/>
  <c r="BK184"/>
  <c r="J184"/>
  <c r="J108"/>
  <c r="R191"/>
  <c r="R190"/>
  <c i="4" r="BK134"/>
  <c r="J134"/>
  <c r="J99"/>
  <c r="T160"/>
  <c r="T176"/>
  <c r="BK201"/>
  <c r="J201"/>
  <c r="J105"/>
  <c r="T210"/>
  <c r="P227"/>
  <c r="BK160"/>
  <c r="J160"/>
  <c r="J100"/>
  <c r="P182"/>
  <c r="P201"/>
  <c r="BK218"/>
  <c r="J218"/>
  <c r="J107"/>
  <c r="R223"/>
  <c i="5" r="P120"/>
  <c r="P119"/>
  <c r="P118"/>
  <c i="1" r="AU98"/>
  <c i="2" r="T135"/>
  <c r="BK141"/>
  <c r="J141"/>
  <c r="J100"/>
  <c r="BK146"/>
  <c r="J146"/>
  <c r="J102"/>
  <c r="P146"/>
  <c r="T146"/>
  <c r="BK187"/>
  <c r="J187"/>
  <c r="J105"/>
  <c r="BK197"/>
  <c r="J197"/>
  <c r="J106"/>
  <c r="T197"/>
  <c r="P243"/>
  <c r="P264"/>
  <c r="P279"/>
  <c r="P307"/>
  <c r="P306"/>
  <c i="3" r="P138"/>
  <c r="R145"/>
  <c r="P160"/>
  <c r="R170"/>
  <c r="P184"/>
  <c r="P191"/>
  <c r="P190"/>
  <c i="4" r="R134"/>
  <c r="BK182"/>
  <c r="R196"/>
  <c r="P210"/>
  <c r="BK223"/>
  <c r="J223"/>
  <c r="J108"/>
  <c r="T227"/>
  <c i="5" r="R120"/>
  <c r="R119"/>
  <c r="R118"/>
  <c i="2" r="P135"/>
  <c r="P134"/>
  <c r="T141"/>
  <c r="R146"/>
  <c r="R209"/>
  <c r="T264"/>
  <c r="R276"/>
  <c r="T307"/>
  <c r="T306"/>
  <c i="3" r="R138"/>
  <c r="R157"/>
  <c r="T170"/>
  <c r="R181"/>
  <c r="T191"/>
  <c r="T190"/>
  <c i="4" r="P134"/>
  <c r="P130"/>
  <c r="R160"/>
  <c r="P176"/>
  <c r="BK196"/>
  <c r="J196"/>
  <c r="J104"/>
  <c r="T201"/>
  <c r="T218"/>
  <c r="T223"/>
  <c i="5" r="T120"/>
  <c r="T119"/>
  <c r="T118"/>
  <c i="2" r="R135"/>
  <c r="R134"/>
  <c r="R141"/>
  <c r="P153"/>
  <c r="P152"/>
  <c r="R187"/>
  <c r="P197"/>
  <c r="R197"/>
  <c r="BK243"/>
  <c r="J243"/>
  <c r="J108"/>
  <c r="BK264"/>
  <c r="J264"/>
  <c r="J109"/>
  <c r="T279"/>
  <c i="3" r="BK132"/>
  <c r="BK138"/>
  <c r="J138"/>
  <c r="J100"/>
  <c r="T145"/>
  <c r="P157"/>
  <c r="T157"/>
  <c r="BK170"/>
  <c r="J170"/>
  <c r="J105"/>
  <c r="BK181"/>
  <c r="J181"/>
  <c r="J107"/>
  <c r="T181"/>
  <c r="BK191"/>
  <c r="J191"/>
  <c r="J110"/>
  <c i="4" r="T134"/>
  <c r="T130"/>
  <c r="BK176"/>
  <c r="J176"/>
  <c r="J101"/>
  <c r="R176"/>
  <c r="P196"/>
  <c r="BK210"/>
  <c r="J210"/>
  <c r="J106"/>
  <c r="R218"/>
  <c r="BK227"/>
  <c r="J227"/>
  <c r="J109"/>
  <c i="5" r="BK120"/>
  <c r="J120"/>
  <c r="J98"/>
  <c i="2" r="BK139"/>
  <c r="J139"/>
  <c r="J99"/>
  <c i="3" r="BK179"/>
  <c r="J179"/>
  <c r="J106"/>
  <c i="4" r="BK131"/>
  <c r="J131"/>
  <c r="J98"/>
  <c i="2" r="BK144"/>
  <c r="J144"/>
  <c r="J101"/>
  <c i="3" r="BK136"/>
  <c r="J136"/>
  <c r="J99"/>
  <c i="5" r="E108"/>
  <c r="J112"/>
  <c i="4" r="J182"/>
  <c r="J103"/>
  <c i="5" r="J114"/>
  <c r="BE126"/>
  <c r="BE127"/>
  <c r="BE128"/>
  <c i="4" r="BK130"/>
  <c r="J130"/>
  <c r="J97"/>
  <c i="5" r="F92"/>
  <c r="BE125"/>
  <c r="BE130"/>
  <c r="F114"/>
  <c r="BE123"/>
  <c r="BE124"/>
  <c r="BE129"/>
  <c r="BE121"/>
  <c r="BE122"/>
  <c i="3" r="J132"/>
  <c r="J98"/>
  <c r="BK190"/>
  <c r="J190"/>
  <c r="J109"/>
  <c i="4" r="E119"/>
  <c r="BE138"/>
  <c r="BE189"/>
  <c r="BE191"/>
  <c r="BE215"/>
  <c r="BE219"/>
  <c i="3" r="BK144"/>
  <c r="J144"/>
  <c r="J101"/>
  <c i="4" r="J123"/>
  <c r="BE135"/>
  <c r="BE165"/>
  <c r="BE187"/>
  <c r="BE159"/>
  <c r="BE161"/>
  <c r="BE199"/>
  <c r="BE211"/>
  <c r="BE228"/>
  <c r="BE140"/>
  <c r="BE203"/>
  <c r="BE221"/>
  <c r="BE226"/>
  <c r="F92"/>
  <c r="BE151"/>
  <c r="BE152"/>
  <c r="BE153"/>
  <c r="BE158"/>
  <c r="BE167"/>
  <c r="BE173"/>
  <c r="BE202"/>
  <c r="F125"/>
  <c r="BE142"/>
  <c r="BE154"/>
  <c r="BE170"/>
  <c r="BE179"/>
  <c r="BE185"/>
  <c r="BE197"/>
  <c r="BE206"/>
  <c r="BE207"/>
  <c r="BE224"/>
  <c r="J125"/>
  <c r="BE132"/>
  <c r="BE144"/>
  <c r="BE156"/>
  <c r="BE180"/>
  <c r="BE208"/>
  <c r="BE147"/>
  <c r="BE149"/>
  <c r="BE168"/>
  <c r="BE177"/>
  <c r="BE178"/>
  <c r="BE183"/>
  <c r="BE193"/>
  <c r="BE204"/>
  <c r="BE205"/>
  <c r="BE230"/>
  <c i="2" r="P133"/>
  <c i="1" r="AU95"/>
  <c i="3" r="J89"/>
  <c r="BE166"/>
  <c r="BE135"/>
  <c r="BE140"/>
  <c r="BE141"/>
  <c r="BE155"/>
  <c r="BE180"/>
  <c r="BE185"/>
  <c i="2" r="J153"/>
  <c r="J104"/>
  <c i="3" r="E85"/>
  <c r="BE133"/>
  <c r="BE159"/>
  <c r="BE171"/>
  <c r="BE172"/>
  <c r="BE175"/>
  <c r="BE186"/>
  <c i="2" r="BK134"/>
  <c r="J134"/>
  <c r="J97"/>
  <c i="3" r="F92"/>
  <c r="J126"/>
  <c r="BE139"/>
  <c r="BE153"/>
  <c r="BE161"/>
  <c r="BE162"/>
  <c r="BE164"/>
  <c r="BE167"/>
  <c r="BE168"/>
  <c r="BE183"/>
  <c r="BE134"/>
  <c r="BE137"/>
  <c r="BE146"/>
  <c r="BE148"/>
  <c r="BE149"/>
  <c r="BE158"/>
  <c r="BE173"/>
  <c r="BE174"/>
  <c r="BE189"/>
  <c r="BE193"/>
  <c r="BE176"/>
  <c r="F91"/>
  <c r="BE143"/>
  <c r="BE147"/>
  <c r="BE152"/>
  <c r="BE154"/>
  <c r="BE169"/>
  <c r="BE177"/>
  <c r="BE178"/>
  <c r="BE182"/>
  <c r="BE188"/>
  <c i="2" r="BK306"/>
  <c r="J306"/>
  <c r="J112"/>
  <c i="3" r="BE150"/>
  <c r="BE151"/>
  <c r="BE156"/>
  <c r="BE163"/>
  <c r="BE165"/>
  <c r="BE187"/>
  <c r="BE192"/>
  <c i="2" r="BE164"/>
  <c r="BE165"/>
  <c r="BE173"/>
  <c r="BE174"/>
  <c r="BE193"/>
  <c r="BE194"/>
  <c r="BE199"/>
  <c r="BE219"/>
  <c r="BE227"/>
  <c r="BE231"/>
  <c r="BE258"/>
  <c r="BE259"/>
  <c r="BE266"/>
  <c r="BE272"/>
  <c r="BE275"/>
  <c r="BE291"/>
  <c r="BE143"/>
  <c r="BE170"/>
  <c r="BE189"/>
  <c r="BE212"/>
  <c r="BE242"/>
  <c r="BE244"/>
  <c r="BE246"/>
  <c r="BE251"/>
  <c r="BE252"/>
  <c r="BE268"/>
  <c r="BE271"/>
  <c r="BE290"/>
  <c r="BE293"/>
  <c r="BE298"/>
  <c r="BE299"/>
  <c r="BE310"/>
  <c r="J89"/>
  <c r="F129"/>
  <c r="BE154"/>
  <c r="BE155"/>
  <c r="BE160"/>
  <c r="BE171"/>
  <c r="BE172"/>
  <c r="BE178"/>
  <c r="BE183"/>
  <c r="BE184"/>
  <c r="BE190"/>
  <c r="BE228"/>
  <c r="BE232"/>
  <c r="BE250"/>
  <c r="BE253"/>
  <c r="BE262"/>
  <c r="BE284"/>
  <c r="BE286"/>
  <c r="BE295"/>
  <c r="BE302"/>
  <c r="E123"/>
  <c r="BE142"/>
  <c r="BE145"/>
  <c r="BE158"/>
  <c r="BE163"/>
  <c r="BE166"/>
  <c r="BE167"/>
  <c r="BE168"/>
  <c r="BE182"/>
  <c r="BE191"/>
  <c r="BE201"/>
  <c r="BE213"/>
  <c r="BE214"/>
  <c r="BE215"/>
  <c r="BE216"/>
  <c r="BE229"/>
  <c r="BE236"/>
  <c r="BE245"/>
  <c r="BE263"/>
  <c r="BE269"/>
  <c r="BE273"/>
  <c r="BE277"/>
  <c r="BE281"/>
  <c r="BE301"/>
  <c r="BE309"/>
  <c r="BE137"/>
  <c r="BE138"/>
  <c r="BE147"/>
  <c r="BE149"/>
  <c r="BE175"/>
  <c r="BE179"/>
  <c r="BE180"/>
  <c r="BE181"/>
  <c r="BE198"/>
  <c r="BE203"/>
  <c r="BE204"/>
  <c r="BE222"/>
  <c r="BE237"/>
  <c r="BE240"/>
  <c r="BE241"/>
  <c r="BE248"/>
  <c r="BE257"/>
  <c r="BE267"/>
  <c r="BE280"/>
  <c r="BE282"/>
  <c r="BE285"/>
  <c r="BE294"/>
  <c r="BE296"/>
  <c r="BE297"/>
  <c r="BE304"/>
  <c r="J91"/>
  <c r="BE136"/>
  <c r="BE151"/>
  <c r="BE157"/>
  <c r="BE161"/>
  <c r="BE162"/>
  <c r="BE169"/>
  <c r="BE186"/>
  <c r="BE188"/>
  <c r="BE192"/>
  <c r="BE202"/>
  <c r="BE205"/>
  <c r="BE211"/>
  <c r="BE217"/>
  <c r="BE218"/>
  <c r="BE225"/>
  <c r="BE226"/>
  <c r="BE234"/>
  <c r="BE254"/>
  <c r="BE255"/>
  <c r="BE256"/>
  <c r="BE260"/>
  <c r="BE261"/>
  <c r="BE283"/>
  <c r="BE305"/>
  <c r="BE314"/>
  <c r="F92"/>
  <c r="BE140"/>
  <c r="BE156"/>
  <c r="BE159"/>
  <c r="BE176"/>
  <c r="BE185"/>
  <c r="BE196"/>
  <c r="BE200"/>
  <c r="BE207"/>
  <c r="BE224"/>
  <c r="BE230"/>
  <c r="BE233"/>
  <c r="BE235"/>
  <c r="BE247"/>
  <c r="BE287"/>
  <c r="BE288"/>
  <c r="BE289"/>
  <c r="BE292"/>
  <c r="BE303"/>
  <c r="BE313"/>
  <c r="BE148"/>
  <c r="BE177"/>
  <c r="BE195"/>
  <c r="BE206"/>
  <c r="BE208"/>
  <c r="BE210"/>
  <c r="BE220"/>
  <c r="BE221"/>
  <c r="BE223"/>
  <c r="BE238"/>
  <c r="BE239"/>
  <c r="BE249"/>
  <c r="BE265"/>
  <c r="BE270"/>
  <c r="BE274"/>
  <c r="BE278"/>
  <c r="BE300"/>
  <c r="BE308"/>
  <c r="BE311"/>
  <c r="BE312"/>
  <c i="3" r="F36"/>
  <c i="1" r="BC96"/>
  <c i="2" r="F37"/>
  <c i="1" r="BD95"/>
  <c i="4" r="J34"/>
  <c i="1" r="AW97"/>
  <c i="5" r="F36"/>
  <c i="1" r="BC98"/>
  <c i="3" r="F34"/>
  <c i="1" r="BA96"/>
  <c i="3" r="F37"/>
  <c i="1" r="BD96"/>
  <c i="4" r="F34"/>
  <c i="1" r="BA97"/>
  <c i="5" r="F37"/>
  <c i="1" r="BD98"/>
  <c i="2" r="J34"/>
  <c i="1" r="AW95"/>
  <c i="5" r="F34"/>
  <c i="1" r="BA98"/>
  <c i="3" r="J34"/>
  <c i="1" r="AW96"/>
  <c i="3" r="F35"/>
  <c i="1" r="BB96"/>
  <c i="4" r="F37"/>
  <c i="1" r="BD97"/>
  <c i="5" r="F35"/>
  <c i="1" r="BB98"/>
  <c i="2" r="F35"/>
  <c i="1" r="BB95"/>
  <c i="4" r="F35"/>
  <c i="1" r="BB97"/>
  <c i="2" r="F36"/>
  <c i="1" r="BC95"/>
  <c i="4" r="F36"/>
  <c i="1" r="BC97"/>
  <c i="5" r="J34"/>
  <c i="1" r="AW98"/>
  <c i="2" r="F34"/>
  <c i="1" r="BA95"/>
  <c i="3" l="1" r="R144"/>
  <c i="4" r="R130"/>
  <c r="P181"/>
  <c r="P129"/>
  <c i="1" r="AU97"/>
  <c i="3" r="BK131"/>
  <c r="J131"/>
  <c r="J97"/>
  <c i="2" r="T152"/>
  <c i="3" r="T144"/>
  <c r="T130"/>
  <c i="4" r="T181"/>
  <c r="T129"/>
  <c r="BK181"/>
  <c r="J181"/>
  <c r="J102"/>
  <c i="2" r="T134"/>
  <c r="T133"/>
  <c i="3" r="P144"/>
  <c r="R131"/>
  <c r="R130"/>
  <c i="4" r="R181"/>
  <c i="2" r="BK152"/>
  <c r="J152"/>
  <c r="J103"/>
  <c i="3" r="P131"/>
  <c r="P130"/>
  <c i="1" r="AU96"/>
  <c i="2" r="R152"/>
  <c r="R133"/>
  <c i="5" r="BK119"/>
  <c r="J119"/>
  <c r="J97"/>
  <c i="4" r="BK129"/>
  <c r="J129"/>
  <c r="J96"/>
  <c i="2" r="BK133"/>
  <c r="J133"/>
  <c i="3" r="J33"/>
  <c i="1" r="AV96"/>
  <c r="AT96"/>
  <c r="BA94"/>
  <c r="AW94"/>
  <c r="AK30"/>
  <c r="BB94"/>
  <c r="W31"/>
  <c i="2" r="F33"/>
  <c i="1" r="AZ95"/>
  <c i="4" r="F33"/>
  <c i="1" r="AZ97"/>
  <c i="3" r="F33"/>
  <c i="1" r="AZ96"/>
  <c i="5" r="F33"/>
  <c i="1" r="AZ98"/>
  <c r="BD94"/>
  <c r="W33"/>
  <c i="2" r="J33"/>
  <c i="1" r="AV95"/>
  <c r="AT95"/>
  <c i="2" r="J30"/>
  <c i="1" r="AG95"/>
  <c i="4" r="J33"/>
  <c i="1" r="AV97"/>
  <c r="AT97"/>
  <c i="5" r="J33"/>
  <c i="1" r="AV98"/>
  <c r="AT98"/>
  <c r="BC94"/>
  <c r="W32"/>
  <c i="4" l="1" r="R129"/>
  <c i="3" r="BK130"/>
  <c r="J130"/>
  <c i="5" r="BK118"/>
  <c r="J118"/>
  <c i="1" r="AN95"/>
  <c i="2" r="J96"/>
  <c r="J39"/>
  <c i="3" r="J30"/>
  <c i="1" r="AG96"/>
  <c r="AU94"/>
  <c r="AY94"/>
  <c i="5" r="J30"/>
  <c i="1" r="AG98"/>
  <c r="AZ94"/>
  <c r="W29"/>
  <c r="W30"/>
  <c r="AX94"/>
  <c i="4" r="J30"/>
  <c i="1" r="AG97"/>
  <c r="AG94"/>
  <c r="AK26"/>
  <c i="3" l="1" r="J39"/>
  <c i="5" r="J39"/>
  <c i="3" r="J96"/>
  <c i="5" r="J96"/>
  <c i="4" r="J39"/>
  <c i="1" r="AN97"/>
  <c r="AN96"/>
  <c r="AN98"/>
  <c r="AV94"/>
  <c r="AK29"/>
  <c r="AK35"/>
  <c l="1"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<sst xmlns="http://schemas.openxmlformats.org/spreadsheetml/2006/main">
  <si>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</si>
  <si>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</si>
  <si>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</si>
  <si>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</si>
  <si>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</si>
  <si>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{778861c5-3dcb-4877-bf73-c228497c140f}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</si>
  <si>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</si>
  <si>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</si>
  <si>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</si>
  <si>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</si>
  <si>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</si>
  <si>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</si>
  <si>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</si>
  <si>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</si>
  <si>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230317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</si>
  <si>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</si>
  <si>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</si>
  <si>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MŠL - rekonstrukce elektroinstalace</t>
  </si>
  <si>
    <t>KSO:</t>
  </si>
  <si>
    <t>CC-CZ:</t>
  </si>
  <si>
    <t>Místo:</t>
  </si>
  <si>
    <t>Horažďovice</t>
  </si>
  <si>
    <t>Datum:</t>
  </si>
  <si>
    <t>17. 3. 2023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</si>
  <si>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</si>
  <si>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</si>
  <si>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</si>
  <si>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</si>
  <si>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</si>
  <si>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</si>
  <si>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</si>
  <si>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</si>
  <si>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</si>
  <si>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Pavel Matoušek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</si>
  <si>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</si>
  <si>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</si>
  <si>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</si>
  <si>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</si>
  <si>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</si>
  <si>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</si>
  <si>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</si>
  <si>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</si>
  <si>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</si>
  <si>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</si>
  <si>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</si>
  <si>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</si>
  <si>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</si>
  <si>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</si>
  <si>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</si>
  <si>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</si>
  <si>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</si>
  <si>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</si>
  <si>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</si>
  <si>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</si>
  <si>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</si>
  <si>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</si>
  <si>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</si>
  <si>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</si>
  <si>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</si>
  <si>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</si>
  <si>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</si>
  <si>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</si>
  <si>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</si>
  <si>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</si>
  <si>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</si>
  <si>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</si>
  <si>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</si>
  <si>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</si>
  <si>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</si>
  <si>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</si>
  <si>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</si>
  <si>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</si>
  <si>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</si>
  <si>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</si>
  <si>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</si>
  <si>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</si>
  <si>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</si>
  <si>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</si>
  <si>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</si>
  <si>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</si>
  <si>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01</t>
  </si>
  <si>
    <t>Školka</t>
  </si>
  <si>
    <t>STA</t>
  </si>
  <si>
    <t>1</t>
  </si>
  <si>
    <t>{cf42f597-6d36-4666-a07c-0779099c0e93}</t>
  </si>
  <si>
    <t>2</t>
  </si>
  <si>
    <t>02</t>
  </si>
  <si>
    <t>Kuchyně</t>
  </si>
  <si>
    <t>{938da114-e032-458e-bc19-4cdad86fdb1f}</t>
  </si>
  <si>
    <t>03</t>
  </si>
  <si>
    <t>Stavební úpravy v zázemí kuchyně</t>
  </si>
  <si>
    <t>{63a7eac8-c46b-4572-9f8f-df43ba1b9831}</t>
  </si>
  <si>
    <t>04</t>
  </si>
  <si>
    <t>VRN</t>
  </si>
  <si>
    <t>{cadcb4d5-0b3d-48f1-85be-0d250ed5e922}</t>
  </si>
  <si>
    <t>KRYCÍ LIST SOUPISU PRACÍ</t>
  </si>
  <si>
    <t>Objekt:</t>
  </si>
  <si>
    <t>01 - Školka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</si>
  <si>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</si>
  <si>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</si>
  <si>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</si>
  <si>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</si>
  <si>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</si>
  <si>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</si>
  <si>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M46 - Zemní práce při montážích</t>
  </si>
  <si>
    <t xml:space="preserve">    5 - Komunikace</t>
  </si>
  <si>
    <t xml:space="preserve">    61 - Upravy povrchů vnitřní</t>
  </si>
  <si>
    <t xml:space="preserve">    97 - Prorážení otvorů</t>
  </si>
  <si>
    <t xml:space="preserve">    997 - Přesun sutě</t>
  </si>
  <si>
    <t>PSV - Práce a dodávky PSV</t>
  </si>
  <si>
    <t xml:space="preserve">    E2 - Materiál - hrubá elektroinstalace</t>
  </si>
  <si>
    <t xml:space="preserve">    E3 - Materiál - rozváděče</t>
  </si>
  <si>
    <t xml:space="preserve">    E4 - Materiál - osvětlení</t>
  </si>
  <si>
    <t xml:space="preserve">    E5 - Materiál - spínače, zásuvky, ostatní</t>
  </si>
  <si>
    <t xml:space="preserve">    M21.2 - Elektromontáže - hrubá elektroinstalace</t>
  </si>
  <si>
    <t xml:space="preserve">    M21.3 - Elektromontáže - rozváděče</t>
  </si>
  <si>
    <t xml:space="preserve">    M21.4 - Elektromontáže - osvětlení</t>
  </si>
  <si>
    <t xml:space="preserve">    M21.5 - Elektromontáže - spínače, zásuvky, ostatní</t>
  </si>
  <si>
    <t>VRN - Vedlejší rozpočtové náklady</t>
  </si>
  <si>
    <t xml:space="preserve">    VN - Vedlejší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</si>
  <si>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</si>
  <si>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</si>
  <si>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</si>
  <si>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</si>
  <si>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</si>
  <si>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</si>
  <si>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</si>
  <si>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</si>
  <si>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</si>
  <si>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</si>
  <si>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</si>
  <si>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</si>
  <si>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</si>
  <si>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</si>
  <si>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</si>
  <si>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</si>
  <si>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M46</t>
  </si>
  <si>
    <t>Zemní práce při montážích</t>
  </si>
  <si>
    <t>153</t>
  </si>
  <si>
    <t>K</t>
  </si>
  <si>
    <t>460200164RT1</t>
  </si>
  <si>
    <t xml:space="preserve">Výkop kabelové rýhy 35/80 cm  hor.4, strojní výkop rýhy</t>
  </si>
  <si>
    <t>m</t>
  </si>
  <si>
    <t>4</t>
  </si>
  <si>
    <t>836093851</t>
  </si>
  <si>
    <t>155</t>
  </si>
  <si>
    <t>460420014RT3</t>
  </si>
  <si>
    <t>Zřízení kabelového lože v rýze š.do 25 cm z písku, tloušťka vrstvy 20 cm</t>
  </si>
  <si>
    <t>-2131683990</t>
  </si>
  <si>
    <t>154</t>
  </si>
  <si>
    <t>460570164R00</t>
  </si>
  <si>
    <t>Zához rýhy 35/80 cm, hornina třídy 4, se zhutněním</t>
  </si>
  <si>
    <t>-20908360</t>
  </si>
  <si>
    <t>5</t>
  </si>
  <si>
    <t>Komunikace</t>
  </si>
  <si>
    <t>87</t>
  </si>
  <si>
    <t>599000010RAA</t>
  </si>
  <si>
    <t>Rozebrání a oprava asfaltové komunikace, řezání, výměna podkladu tl. 30 cm, asfaltobet.7 cm</t>
  </si>
  <si>
    <t>m2</t>
  </si>
  <si>
    <t>18330477</t>
  </si>
  <si>
    <t>61</t>
  </si>
  <si>
    <t>Upravy povrchů vnitřní</t>
  </si>
  <si>
    <t>88</t>
  </si>
  <si>
    <t>612403380R00</t>
  </si>
  <si>
    <t>Hrubá výplň rýh ve stěnách do 3x3 cm maltou ze SMS</t>
  </si>
  <si>
    <t>-1846575341</t>
  </si>
  <si>
    <t>89</t>
  </si>
  <si>
    <t>612471413R00</t>
  </si>
  <si>
    <t>Úprava vnitřních stěn aktivovaným štukem s přísad.</t>
  </si>
  <si>
    <t>1161299134</t>
  </si>
  <si>
    <t>97</t>
  </si>
  <si>
    <t>Prorážení otvorů</t>
  </si>
  <si>
    <t>90</t>
  </si>
  <si>
    <t>974032121R00</t>
  </si>
  <si>
    <t>Vysekání rýh zeď z dutých cihel 3 x 3 cm</t>
  </si>
  <si>
    <t>7733732</t>
  </si>
  <si>
    <t>997</t>
  </si>
  <si>
    <t>Přesun sutě</t>
  </si>
  <si>
    <t>164</t>
  </si>
  <si>
    <t>997013112</t>
  </si>
  <si>
    <t>Vnitrostaveništní doprava suti a vybouraných hmot vodorovně do 50 m svisle s použitím mechanizace pro budovy a haly výšky přes 6 do 9 m</t>
  </si>
  <si>
    <t>t</t>
  </si>
  <si>
    <t>-843092563</t>
  </si>
  <si>
    <t>165</t>
  </si>
  <si>
    <t>997013501</t>
  </si>
  <si>
    <t>Odvoz suti a vybouraných hmot na skládku nebo meziskládku se složením, na vzdálenost do 1 km</t>
  </si>
  <si>
    <t>483678137</t>
  </si>
  <si>
    <t>166</t>
  </si>
  <si>
    <t>997013511</t>
  </si>
  <si>
    <t>Odvoz suti a vybouraných hmot z meziskládky na skládku s naložením a se složením, na vzdálenost do 1 km</t>
  </si>
  <si>
    <t>-1147185812</t>
  </si>
  <si>
    <t>VV</t>
  </si>
  <si>
    <t>1,93*17 'Přepočtené koeficientem množství</t>
  </si>
  <si>
    <t>167</t>
  </si>
  <si>
    <t>997013863</t>
  </si>
  <si>
    <t>Poplatek za uložení stavebního odpadu na recyklační skládce (skládkovné) cihelného zatříděného do Katalogu odpadů pod kódem 17 01 02</t>
  </si>
  <si>
    <t>-267878219</t>
  </si>
  <si>
    <t>PSV</t>
  </si>
  <si>
    <t>Práce a dodávky PSV</t>
  </si>
  <si>
    <t>E2</t>
  </si>
  <si>
    <t>Materiál - hrubá elektroinstalace</t>
  </si>
  <si>
    <t>18</t>
  </si>
  <si>
    <t>23170105R</t>
  </si>
  <si>
    <t>Maxi nízkoexpanzní trubičková PU pěna 500 ml</t>
  </si>
  <si>
    <t>kus</t>
  </si>
  <si>
    <t>-737048211</t>
  </si>
  <si>
    <t>19</t>
  </si>
  <si>
    <t>23170126R</t>
  </si>
  <si>
    <t>Soudal studnařská montážní pěna 750 ml</t>
  </si>
  <si>
    <t>-599551758</t>
  </si>
  <si>
    <t>32</t>
  </si>
  <si>
    <t>31141996R</t>
  </si>
  <si>
    <t xml:space="preserve">Vrut zápustný 021814   5   x  40 mm, se závitem k hlavě, drážka pozidriv</t>
  </si>
  <si>
    <t>1000 k</t>
  </si>
  <si>
    <t>1919452503</t>
  </si>
  <si>
    <t>7</t>
  </si>
  <si>
    <t>34111032R</t>
  </si>
  <si>
    <t>Kabel silový s Cu jádrem 750 V CYKY 3 C x 1,5 mm2</t>
  </si>
  <si>
    <t>-1606938377</t>
  </si>
  <si>
    <t>8</t>
  </si>
  <si>
    <t>34111036R</t>
  </si>
  <si>
    <t>Kabel silový s Cu jádrem 750 V CYKY 3 x 2,5 mm2</t>
  </si>
  <si>
    <t>75840843</t>
  </si>
  <si>
    <t>6</t>
  </si>
  <si>
    <t>34111094R</t>
  </si>
  <si>
    <t>Kabel silový s Cu jádrem 750 V CYKY 5 x 2,5 mm2</t>
  </si>
  <si>
    <t>1270717540</t>
  </si>
  <si>
    <t>34111098R</t>
  </si>
  <si>
    <t>Kabel silový s Cu jádrem 750 V CYKY 5 x 4 mm2</t>
  </si>
  <si>
    <t>1934638596</t>
  </si>
  <si>
    <t>34111100R</t>
  </si>
  <si>
    <t>Kabel silový s Cu jádrem 750 V CYKY 5 x 6 mm2</t>
  </si>
  <si>
    <t>1058476071</t>
  </si>
  <si>
    <t>3</t>
  </si>
  <si>
    <t>34111101R</t>
  </si>
  <si>
    <t>Kabel silový s Cu jádrem 750 V CYKY 5 x 10 mm2</t>
  </si>
  <si>
    <t>1035445295</t>
  </si>
  <si>
    <t>34111620R</t>
  </si>
  <si>
    <t>Kabel silový s Cu jádrem 1 kV 1-CYKY 4 x 35 mm2</t>
  </si>
  <si>
    <t>-787044117</t>
  </si>
  <si>
    <t>341116250R</t>
  </si>
  <si>
    <t>Kabel silový s Cu jádrem 1 kV 1-CYKY 4 x 25 mm2</t>
  </si>
  <si>
    <t>1723363162</t>
  </si>
  <si>
    <t>11</t>
  </si>
  <si>
    <t>34140966R</t>
  </si>
  <si>
    <t>Vodič silový CY zelenožlutý 6,00 mm2 - drát</t>
  </si>
  <si>
    <t>1814667440</t>
  </si>
  <si>
    <t>9</t>
  </si>
  <si>
    <t>34142159R</t>
  </si>
  <si>
    <t>Vodič silový pevné uložení CYA 16 mm2</t>
  </si>
  <si>
    <t>-1081753295</t>
  </si>
  <si>
    <t>10</t>
  </si>
  <si>
    <t>34142162R</t>
  </si>
  <si>
    <t>Vodič silový pevné uložení CYA 50 mm2</t>
  </si>
  <si>
    <t>-1233977569</t>
  </si>
  <si>
    <t>16</t>
  </si>
  <si>
    <t>34571050R</t>
  </si>
  <si>
    <t>Trubka elektroinstal. ohebná 2316/LPE-1 d 16 mm</t>
  </si>
  <si>
    <t>-1370483044</t>
  </si>
  <si>
    <t>34571051R</t>
  </si>
  <si>
    <t>Trubka elektroinstal. ohebná 2323/LPE-1 d 22,9 mm</t>
  </si>
  <si>
    <t>-1036484183</t>
  </si>
  <si>
    <t>17</t>
  </si>
  <si>
    <t>345710548R</t>
  </si>
  <si>
    <t xml:space="preserve">Trubka elektroinstal. ohebná  2332/LPE-2</t>
  </si>
  <si>
    <t>1270397684</t>
  </si>
  <si>
    <t>22</t>
  </si>
  <si>
    <t>34571092R</t>
  </si>
  <si>
    <t>Trubka elektroinstalační tuhá z PVC 1525</t>
  </si>
  <si>
    <t>1624439324</t>
  </si>
  <si>
    <t>14</t>
  </si>
  <si>
    <t>3457114701R</t>
  </si>
  <si>
    <t>Trubka kabelová chránička KOPOFLEX KF 09050</t>
  </si>
  <si>
    <t>1023578863</t>
  </si>
  <si>
    <t>25</t>
  </si>
  <si>
    <t>34571518R</t>
  </si>
  <si>
    <t xml:space="preserve">Krabice univerzální z PH  KU 68- 1901</t>
  </si>
  <si>
    <t>-2007002813</t>
  </si>
  <si>
    <t>23</t>
  </si>
  <si>
    <t>34572120R</t>
  </si>
  <si>
    <t xml:space="preserve">Lišta vkládací z PVC délka 2 m  LV 40x20</t>
  </si>
  <si>
    <t>449579617</t>
  </si>
  <si>
    <t>29</t>
  </si>
  <si>
    <t>35442150R</t>
  </si>
  <si>
    <t>Svorka uzemňovací ZSA16 32 x 29 x 2 mm</t>
  </si>
  <si>
    <t>-1378322025</t>
  </si>
  <si>
    <t>30</t>
  </si>
  <si>
    <t>35443118R</t>
  </si>
  <si>
    <t xml:space="preserve">Pásek měděný   páska Cu (popř. nerez V4A)</t>
  </si>
  <si>
    <t>355923019</t>
  </si>
  <si>
    <t>31</t>
  </si>
  <si>
    <t>56284127R</t>
  </si>
  <si>
    <t>Hmoždinka 8 PA HM 8/1 8/1x40 mm</t>
  </si>
  <si>
    <t>434896746</t>
  </si>
  <si>
    <t>33</t>
  </si>
  <si>
    <t>58541233R</t>
  </si>
  <si>
    <t xml:space="preserve">Sádra stavební šedá G - 2 - BII    bal. 30 kg</t>
  </si>
  <si>
    <t>-1171747263</t>
  </si>
  <si>
    <t>20</t>
  </si>
  <si>
    <t>pol_200</t>
  </si>
  <si>
    <t>Kabel FTP 4x2x0,57, CAT.6e</t>
  </si>
  <si>
    <t>-573383481</t>
  </si>
  <si>
    <t>pol_201</t>
  </si>
  <si>
    <t>Kabel FTP 4x2x0,5, CAT.5e</t>
  </si>
  <si>
    <t>-148118061</t>
  </si>
  <si>
    <t>26</t>
  </si>
  <si>
    <t>pol_260</t>
  </si>
  <si>
    <t>Krabice univerzální z PH KPR68 hluboká</t>
  </si>
  <si>
    <t>-459878206</t>
  </si>
  <si>
    <t>24</t>
  </si>
  <si>
    <t>pol_261</t>
  </si>
  <si>
    <t>Rozbočovací krabice - A-box 100</t>
  </si>
  <si>
    <t>-902492778</t>
  </si>
  <si>
    <t>27</t>
  </si>
  <si>
    <t>pol_262</t>
  </si>
  <si>
    <t>Kopos KO 250 HA krabice odbočná 250x250, HOP</t>
  </si>
  <si>
    <t>1155058825</t>
  </si>
  <si>
    <t>28</t>
  </si>
  <si>
    <t>pol_263</t>
  </si>
  <si>
    <t>Svorkovnice hlavního pospojení</t>
  </si>
  <si>
    <t>-1665444151</t>
  </si>
  <si>
    <t>12</t>
  </si>
  <si>
    <t>pol_85001</t>
  </si>
  <si>
    <t>Chránička optického kabelu HDPE (černá), 06050_FS300</t>
  </si>
  <si>
    <t>987152384</t>
  </si>
  <si>
    <t>13</t>
  </si>
  <si>
    <t>pol_85002</t>
  </si>
  <si>
    <t>Kabel optický SM 9/125, 4vl., 1310nm, venkovní</t>
  </si>
  <si>
    <t>1205241307</t>
  </si>
  <si>
    <t>E3</t>
  </si>
  <si>
    <t>Materiál - rozváděče</t>
  </si>
  <si>
    <t>34</t>
  </si>
  <si>
    <t>pol_300</t>
  </si>
  <si>
    <t>Rozváděč RE1, viz výkres 3.1</t>
  </si>
  <si>
    <t>kpl</t>
  </si>
  <si>
    <t>-1648185107</t>
  </si>
  <si>
    <t>35</t>
  </si>
  <si>
    <t>pol_301</t>
  </si>
  <si>
    <t>Rozváděč RH1, viz. výkres 3.2</t>
  </si>
  <si>
    <t>1403425150</t>
  </si>
  <si>
    <t>36</t>
  </si>
  <si>
    <t>pol_302</t>
  </si>
  <si>
    <t>Rozváděč R0.1, viz. výkres 3.3</t>
  </si>
  <si>
    <t>311887455</t>
  </si>
  <si>
    <t>37</t>
  </si>
  <si>
    <t>pol_303</t>
  </si>
  <si>
    <t>Rozváděč R1.2, viz. výkres 3.4</t>
  </si>
  <si>
    <t>-1216149206</t>
  </si>
  <si>
    <t>38</t>
  </si>
  <si>
    <t>pol_304</t>
  </si>
  <si>
    <t>Rozváděč R1.3, viz. výkres 3.5</t>
  </si>
  <si>
    <t>-69531673</t>
  </si>
  <si>
    <t>39</t>
  </si>
  <si>
    <t>pol_305</t>
  </si>
  <si>
    <t>Rozváděč R1.4, viz. výkres 3.6</t>
  </si>
  <si>
    <t>-745091003</t>
  </si>
  <si>
    <t>40</t>
  </si>
  <si>
    <t>pol_306</t>
  </si>
  <si>
    <t>Rozváděč R1.6, viz. výkres 3.7</t>
  </si>
  <si>
    <t>394888993</t>
  </si>
  <si>
    <t>41</t>
  </si>
  <si>
    <t>pol_307</t>
  </si>
  <si>
    <t>Rozváděč R2.1, viz. výkres 3.8</t>
  </si>
  <si>
    <t>2143018159</t>
  </si>
  <si>
    <t>42</t>
  </si>
  <si>
    <t>pol_308</t>
  </si>
  <si>
    <t>Rozváděč R2.2, viz. výkres 3.9</t>
  </si>
  <si>
    <t>1689193183</t>
  </si>
  <si>
    <t>E4</t>
  </si>
  <si>
    <t>Materiál - osvětlení</t>
  </si>
  <si>
    <t>43</t>
  </si>
  <si>
    <t>pol_400</t>
  </si>
  <si>
    <t>LED svítidlo, typ:A</t>
  </si>
  <si>
    <t>-645266183</t>
  </si>
  <si>
    <t>44</t>
  </si>
  <si>
    <t>pol_401</t>
  </si>
  <si>
    <t>LED svítidlo, typ:B</t>
  </si>
  <si>
    <t>-1939814108</t>
  </si>
  <si>
    <t>45</t>
  </si>
  <si>
    <t>pol_402</t>
  </si>
  <si>
    <t>LED svítidlo, typ:C</t>
  </si>
  <si>
    <t>-1041310951</t>
  </si>
  <si>
    <t>46</t>
  </si>
  <si>
    <t>pol_404</t>
  </si>
  <si>
    <t>LED svítidlo, typ:E</t>
  </si>
  <si>
    <t>1250617064</t>
  </si>
  <si>
    <t>47</t>
  </si>
  <si>
    <t>pol_405</t>
  </si>
  <si>
    <t>LED svítidlo, typ:F</t>
  </si>
  <si>
    <t>-1523683632</t>
  </si>
  <si>
    <t>48</t>
  </si>
  <si>
    <t>pol_406</t>
  </si>
  <si>
    <t>LED svítidlo, typ:G</t>
  </si>
  <si>
    <t>-502118642</t>
  </si>
  <si>
    <t>49</t>
  </si>
  <si>
    <t>pol_407</t>
  </si>
  <si>
    <t>LED svítidlo, typ:H</t>
  </si>
  <si>
    <t>2010796225</t>
  </si>
  <si>
    <t>50</t>
  </si>
  <si>
    <t>pol_408</t>
  </si>
  <si>
    <t>LED svítidlo, typ:I</t>
  </si>
  <si>
    <t>-1395599833</t>
  </si>
  <si>
    <t>51</t>
  </si>
  <si>
    <t>pol_409</t>
  </si>
  <si>
    <t>LED svítidlo, typ:J, výběr dle požadavku investora</t>
  </si>
  <si>
    <t>1408957137</t>
  </si>
  <si>
    <t>52</t>
  </si>
  <si>
    <t>pol_410</t>
  </si>
  <si>
    <t>LED svítidlo, typ:K, IP54, výběr dle požadavku investora</t>
  </si>
  <si>
    <t>118202778</t>
  </si>
  <si>
    <t>53</t>
  </si>
  <si>
    <t>pol_411</t>
  </si>
  <si>
    <t>LED nouzové svítidlo, typ: NZ1</t>
  </si>
  <si>
    <t>-1924098371</t>
  </si>
  <si>
    <t>E5</t>
  </si>
  <si>
    <t>Materiál - spínače, zásuvky, ostatní</t>
  </si>
  <si>
    <t>54</t>
  </si>
  <si>
    <t>34535400R</t>
  </si>
  <si>
    <t>Strojek spínače 1pólového Tango 3558-A01340 řaz.1</t>
  </si>
  <si>
    <t>-1701634399</t>
  </si>
  <si>
    <t>60</t>
  </si>
  <si>
    <t>34535435R</t>
  </si>
  <si>
    <t xml:space="preserve">Strojek tlačítkového ovládače,řaz.1/0  3558-A91342</t>
  </si>
  <si>
    <t>1173588767</t>
  </si>
  <si>
    <t>55</t>
  </si>
  <si>
    <t>34535443R</t>
  </si>
  <si>
    <t>Strojek spínače seriového Tango 3559-A05345 řaz.5</t>
  </si>
  <si>
    <t>-18988827</t>
  </si>
  <si>
    <t>56</t>
  </si>
  <si>
    <t>34535444R</t>
  </si>
  <si>
    <t>Strojek spínače střídavého Tango 3559-A06345 řaz.6</t>
  </si>
  <si>
    <t>263805566</t>
  </si>
  <si>
    <t>57</t>
  </si>
  <si>
    <t>34535446R</t>
  </si>
  <si>
    <t>Strojek spínače křížového Tango 3559-A07345 řaz.7</t>
  </si>
  <si>
    <t>-1583818858</t>
  </si>
  <si>
    <t>62</t>
  </si>
  <si>
    <t>34536490R</t>
  </si>
  <si>
    <t>Kryt spínače Tango 3558A-A651</t>
  </si>
  <si>
    <t>2035209007</t>
  </si>
  <si>
    <t>63</t>
  </si>
  <si>
    <t>34536492R</t>
  </si>
  <si>
    <t>Kryt spínače Tango 3558A-A652</t>
  </si>
  <si>
    <t>-701921392</t>
  </si>
  <si>
    <t>64</t>
  </si>
  <si>
    <t>34536494R</t>
  </si>
  <si>
    <t>Kryt spínače Tango 3558A-A653</t>
  </si>
  <si>
    <t>1812814982</t>
  </si>
  <si>
    <t>34536601R</t>
  </si>
  <si>
    <t>Doutnavka signalizační 1784-0-0578 CZ</t>
  </si>
  <si>
    <t>34758964</t>
  </si>
  <si>
    <t>65</t>
  </si>
  <si>
    <t>34536700R</t>
  </si>
  <si>
    <t>Rámeček pro spínače a zásuvky Tango 3901A-B10</t>
  </si>
  <si>
    <t>-1917961633</t>
  </si>
  <si>
    <t>67</t>
  </si>
  <si>
    <t>34551614R</t>
  </si>
  <si>
    <t>Zásuvka Tango 5519A-A02357</t>
  </si>
  <si>
    <t>-1445923957</t>
  </si>
  <si>
    <t>68</t>
  </si>
  <si>
    <t>34551622R</t>
  </si>
  <si>
    <t>Zásuvka dvojnásobná Tango 5513A-C02357</t>
  </si>
  <si>
    <t>-284067839</t>
  </si>
  <si>
    <t>79</t>
  </si>
  <si>
    <t>34561406R</t>
  </si>
  <si>
    <t>Svorka WAGO 273-105 5x2,5</t>
  </si>
  <si>
    <t>-1664246698</t>
  </si>
  <si>
    <t>72</t>
  </si>
  <si>
    <t>358112503R</t>
  </si>
  <si>
    <t>Zásuvka nástěnná IZN 1653 16A 400V, IP44</t>
  </si>
  <si>
    <t>-1962563918</t>
  </si>
  <si>
    <t>58</t>
  </si>
  <si>
    <t>pol_500</t>
  </si>
  <si>
    <t>Venkovní vypínač IP54, řaz. 1, kompletní</t>
  </si>
  <si>
    <t>-1374435387</t>
  </si>
  <si>
    <t>59</t>
  </si>
  <si>
    <t>pol_500.1</t>
  </si>
  <si>
    <t>Venkovní vypínač IP54, řaz. 6, kompletní</t>
  </si>
  <si>
    <t>775171298</t>
  </si>
  <si>
    <t>66</t>
  </si>
  <si>
    <t>pol_510</t>
  </si>
  <si>
    <t>Bojlerová vývodka</t>
  </si>
  <si>
    <t>-2022704259</t>
  </si>
  <si>
    <t>69</t>
  </si>
  <si>
    <t>pol_511</t>
  </si>
  <si>
    <t>Zásuvka jednonásobná IP44 s víčkem 5518A-2999 B</t>
  </si>
  <si>
    <t>-360418832</t>
  </si>
  <si>
    <t>70</t>
  </si>
  <si>
    <t>pol_520</t>
  </si>
  <si>
    <t>Zásuvka datová RJ45, CAT.6 - kompletní</t>
  </si>
  <si>
    <t>-815089091</t>
  </si>
  <si>
    <t>71</t>
  </si>
  <si>
    <t>pol_522</t>
  </si>
  <si>
    <t>WiFi Access Point</t>
  </si>
  <si>
    <t>84637412</t>
  </si>
  <si>
    <t>73</t>
  </si>
  <si>
    <t>pol_523</t>
  </si>
  <si>
    <t>4pólový vypínač 40A, s možností uzamknutí v 0</t>
  </si>
  <si>
    <t>-1842838949</t>
  </si>
  <si>
    <t>83</t>
  </si>
  <si>
    <t>pol_525</t>
  </si>
  <si>
    <t>Čidlo pohybové IP54, 180° / 360°</t>
  </si>
  <si>
    <t>500481964</t>
  </si>
  <si>
    <t>74</t>
  </si>
  <si>
    <t>pol_535</t>
  </si>
  <si>
    <t>Sada zvonkového tabla IP s, kamerou pro 6 účastníků (např. 2N)</t>
  </si>
  <si>
    <t>-1496056805</t>
  </si>
  <si>
    <t>75</t>
  </si>
  <si>
    <t>pol_536</t>
  </si>
  <si>
    <t>El. vrátný</t>
  </si>
  <si>
    <t>1566981511</t>
  </si>
  <si>
    <t>76</t>
  </si>
  <si>
    <t>pol_537</t>
  </si>
  <si>
    <t>Širokoúhlý display pro, ovládání vstupních dveří</t>
  </si>
  <si>
    <t>1851065283</t>
  </si>
  <si>
    <t>77</t>
  </si>
  <si>
    <t>pol_538</t>
  </si>
  <si>
    <t>IP ústředna</t>
  </si>
  <si>
    <t>-1450615513</t>
  </si>
  <si>
    <t>78</t>
  </si>
  <si>
    <t>pol_539</t>
  </si>
  <si>
    <t>IP telefon s podsvíceným displejem</t>
  </si>
  <si>
    <t>-636867331</t>
  </si>
  <si>
    <t>80</t>
  </si>
  <si>
    <t>pol_552</t>
  </si>
  <si>
    <t>RACK (např. RUA-12-AS4–CAX–A1)</t>
  </si>
  <si>
    <t>-757232829</t>
  </si>
  <si>
    <t>81</t>
  </si>
  <si>
    <t>pol_553</t>
  </si>
  <si>
    <t>Optická vana (např. BK FOS2-1U-B)</t>
  </si>
  <si>
    <t>-173426644</t>
  </si>
  <si>
    <t>82</t>
  </si>
  <si>
    <t>pol_554</t>
  </si>
  <si>
    <t>Čelo optické vany (např. FP2-1U-12ST-B)</t>
  </si>
  <si>
    <t>-517488570</t>
  </si>
  <si>
    <t>84</t>
  </si>
  <si>
    <t>pol_555</t>
  </si>
  <si>
    <t>Patch panel (např. SX24-6-STP-BK)</t>
  </si>
  <si>
    <t>-1530550656</t>
  </si>
  <si>
    <t>85</t>
  </si>
  <si>
    <t>pol_556</t>
  </si>
  <si>
    <t>IP kamera</t>
  </si>
  <si>
    <t>-1120851298</t>
  </si>
  <si>
    <t>86</t>
  </si>
  <si>
    <t>pol_557</t>
  </si>
  <si>
    <t>DVR</t>
  </si>
  <si>
    <t>-1909659909</t>
  </si>
  <si>
    <t>M21.2</t>
  </si>
  <si>
    <t>Elektromontáže - hrubá elektroinstalace</t>
  </si>
  <si>
    <t>111</t>
  </si>
  <si>
    <t>210010003R00</t>
  </si>
  <si>
    <t>Trubka ohebná pod omítku/ pevně/ do podlahy, vnější průměr 32 mm</t>
  </si>
  <si>
    <t>-2074462290</t>
  </si>
  <si>
    <t>112</t>
  </si>
  <si>
    <t>210010017R00</t>
  </si>
  <si>
    <t>Trubka tuhá, bezhalogenová, uložená pevně 25 mm</t>
  </si>
  <si>
    <t>-656991508</t>
  </si>
  <si>
    <t>113</t>
  </si>
  <si>
    <t>210010091R00</t>
  </si>
  <si>
    <t>Lišta hranatá bezhalogenová do šířky 40 mm</t>
  </si>
  <si>
    <t>-193004389</t>
  </si>
  <si>
    <t>110</t>
  </si>
  <si>
    <t>210010344R00</t>
  </si>
  <si>
    <t>Krabice přístrojová KT250/KO250 pod omítku</t>
  </si>
  <si>
    <t>4090149</t>
  </si>
  <si>
    <t>109</t>
  </si>
  <si>
    <t>210220321R00</t>
  </si>
  <si>
    <t>Svorka na potrubí Bernard, včetně Cu pásku</t>
  </si>
  <si>
    <t>1355443052</t>
  </si>
  <si>
    <t>99</t>
  </si>
  <si>
    <t>210800105R00</t>
  </si>
  <si>
    <t>Kabel CYKY 750 V 3x1,5 mm2 uložený pod omítkou, /pevně</t>
  </si>
  <si>
    <t>-719381786</t>
  </si>
  <si>
    <t>98</t>
  </si>
  <si>
    <t>210800106R00</t>
  </si>
  <si>
    <t>Kabel CYKY 750 V 3x2,5 mm2 uložený pod omítkou, /pevně</t>
  </si>
  <si>
    <t>759973908</t>
  </si>
  <si>
    <t>210800116R00</t>
  </si>
  <si>
    <t>Kabel CYKY 750 V 5x2,5 mm2 uložený pod omítkou, /pevně</t>
  </si>
  <si>
    <t>1054919453</t>
  </si>
  <si>
    <t>102</t>
  </si>
  <si>
    <t>210800646R00</t>
  </si>
  <si>
    <t>Vodič H07V-K (CY) 6 mm2 uložený pevně</t>
  </si>
  <si>
    <t>-1750897875</t>
  </si>
  <si>
    <t>100</t>
  </si>
  <si>
    <t>210800648R00</t>
  </si>
  <si>
    <t>Vodič H07V-K (CYA) 16 mm2 uložený pevně</t>
  </si>
  <si>
    <t>-561137189</t>
  </si>
  <si>
    <t>101</t>
  </si>
  <si>
    <t>210800651R00</t>
  </si>
  <si>
    <t>Vodič H07V-K (CYA) 50 mm2 uložený pevně</t>
  </si>
  <si>
    <t>-925905723</t>
  </si>
  <si>
    <t>96</t>
  </si>
  <si>
    <t>210810057R00</t>
  </si>
  <si>
    <t>Kabel CYKY-m 750 V 5 žil 4 až 25 mm pevně uložený</t>
  </si>
  <si>
    <t>2023073796</t>
  </si>
  <si>
    <t>95</t>
  </si>
  <si>
    <t>210810434R00</t>
  </si>
  <si>
    <t>Kabel silový CYKY 1kV 4x35 mm2 pevně ulož.</t>
  </si>
  <si>
    <t>667617231</t>
  </si>
  <si>
    <t>108</t>
  </si>
  <si>
    <t>211010002R00</t>
  </si>
  <si>
    <t>Osazení hmoždinky do cihlového zdiva, HM 8</t>
  </si>
  <si>
    <t>1650755190</t>
  </si>
  <si>
    <t>105</t>
  </si>
  <si>
    <t>220260020R00</t>
  </si>
  <si>
    <t>Krabice KU 68 ve zdi včetně vysekání lůžka</t>
  </si>
  <si>
    <t>169636024</t>
  </si>
  <si>
    <t>103</t>
  </si>
  <si>
    <t>222080201R00</t>
  </si>
  <si>
    <t>Optický kabel v trubce</t>
  </si>
  <si>
    <t>-267224399</t>
  </si>
  <si>
    <t>104</t>
  </si>
  <si>
    <t>222280214R00</t>
  </si>
  <si>
    <t>Kabel EZS/UTP/FTP/KOAX v trubkách/lištách</t>
  </si>
  <si>
    <t>1442028367</t>
  </si>
  <si>
    <t>94</t>
  </si>
  <si>
    <t>pol_2000</t>
  </si>
  <si>
    <t>Demontáž stávající instalace vč. odvozu a, ekologické likvidace</t>
  </si>
  <si>
    <t>1004084628</t>
  </si>
  <si>
    <t>106</t>
  </si>
  <si>
    <t>pol_2001</t>
  </si>
  <si>
    <t>Krabice KU 68 hluboká ve zdi včetně vysekání lůžka</t>
  </si>
  <si>
    <t>-676331492</t>
  </si>
  <si>
    <t>107</t>
  </si>
  <si>
    <t>pol_2002</t>
  </si>
  <si>
    <t>Osazení a zapojení HOP/POP</t>
  </si>
  <si>
    <t>-2048247729</t>
  </si>
  <si>
    <t>M21.3</t>
  </si>
  <si>
    <t>Elektromontáže - rozváděče</t>
  </si>
  <si>
    <t>114</t>
  </si>
  <si>
    <t>210190001R00</t>
  </si>
  <si>
    <t>Montáž rozvodnic</t>
  </si>
  <si>
    <t>-550161008</t>
  </si>
  <si>
    <t>115</t>
  </si>
  <si>
    <t>222111022R00</t>
  </si>
  <si>
    <t>Skříň rozvaděče do 200 p. zasekání v cihl.zdivu</t>
  </si>
  <si>
    <t>2107805018</t>
  </si>
  <si>
    <t>116</t>
  </si>
  <si>
    <t>pol_3001</t>
  </si>
  <si>
    <t>Zapojení, oživení, popis RE1</t>
  </si>
  <si>
    <t>-974644290</t>
  </si>
  <si>
    <t>117</t>
  </si>
  <si>
    <t>pol_3002</t>
  </si>
  <si>
    <t>Zapojení, oživení, popis RH1</t>
  </si>
  <si>
    <t>1626344461</t>
  </si>
  <si>
    <t>118</t>
  </si>
  <si>
    <t>pol_3003</t>
  </si>
  <si>
    <t>Zapojení, oživení, popis R0.1</t>
  </si>
  <si>
    <t>-1292415136</t>
  </si>
  <si>
    <t>119</t>
  </si>
  <si>
    <t>pol_3004</t>
  </si>
  <si>
    <t>Zapojení, oživení, popis R1.2</t>
  </si>
  <si>
    <t>-1508132132</t>
  </si>
  <si>
    <t>120</t>
  </si>
  <si>
    <t>pol_3005</t>
  </si>
  <si>
    <t>Zapojení, oživení, popis R1.3</t>
  </si>
  <si>
    <t>-1993929526</t>
  </si>
  <si>
    <t>121</t>
  </si>
  <si>
    <t>pol_3006</t>
  </si>
  <si>
    <t>Zapojení, oživení, popis R1.4</t>
  </si>
  <si>
    <t>2002497320</t>
  </si>
  <si>
    <t>122</t>
  </si>
  <si>
    <t>pol_3007</t>
  </si>
  <si>
    <t>Zapojení, oživení, popis R1.6</t>
  </si>
  <si>
    <t>-1249811127</t>
  </si>
  <si>
    <t>123</t>
  </si>
  <si>
    <t>pol_3008</t>
  </si>
  <si>
    <t>Zapojení, oživení, popis R2.1</t>
  </si>
  <si>
    <t>1567408709</t>
  </si>
  <si>
    <t>124</t>
  </si>
  <si>
    <t>pol_3009</t>
  </si>
  <si>
    <t>Zapojení, oživení, popis R2.2</t>
  </si>
  <si>
    <t>1916034473</t>
  </si>
  <si>
    <t>M21.4</t>
  </si>
  <si>
    <t>Elektromontáže - osvětlení</t>
  </si>
  <si>
    <t>125</t>
  </si>
  <si>
    <t>650101521R00</t>
  </si>
  <si>
    <t>Montáž LED svítidla</t>
  </si>
  <si>
    <t>1170776261</t>
  </si>
  <si>
    <t>126</t>
  </si>
  <si>
    <t>650101921R00</t>
  </si>
  <si>
    <t>Montáž nouzového svítidla</t>
  </si>
  <si>
    <t>-651373567</t>
  </si>
  <si>
    <t>M21.5</t>
  </si>
  <si>
    <t>Elektromontáže - spínače, zásuvky, ostatní</t>
  </si>
  <si>
    <t>132</t>
  </si>
  <si>
    <t>210110021R00</t>
  </si>
  <si>
    <t>Spínač nástěnný jednopól.- řaz. 1, venkovní</t>
  </si>
  <si>
    <t>-1319359175</t>
  </si>
  <si>
    <t>133</t>
  </si>
  <si>
    <t>210110024R00</t>
  </si>
  <si>
    <t>Spínač nástěnný střídavý - řaz. 6, venkovní</t>
  </si>
  <si>
    <t>-297656388</t>
  </si>
  <si>
    <t>127</t>
  </si>
  <si>
    <t>210110041R00</t>
  </si>
  <si>
    <t>Spínač zapuštěný jednopólový, řazení 1</t>
  </si>
  <si>
    <t>2047939282</t>
  </si>
  <si>
    <t>128</t>
  </si>
  <si>
    <t>210110043R00</t>
  </si>
  <si>
    <t>Spínač zapuštěný seriový, řazení 5</t>
  </si>
  <si>
    <t>810300665</t>
  </si>
  <si>
    <t>129</t>
  </si>
  <si>
    <t>210110045R00</t>
  </si>
  <si>
    <t>Spínač zapuštěný střídavý, řazení 6</t>
  </si>
  <si>
    <t>-1571579611</t>
  </si>
  <si>
    <t>130</t>
  </si>
  <si>
    <t>210110046R00</t>
  </si>
  <si>
    <t>Spínač zapuštěný křížový, řazení 7</t>
  </si>
  <si>
    <t>-1225177096</t>
  </si>
  <si>
    <t>131</t>
  </si>
  <si>
    <t>210110047R00</t>
  </si>
  <si>
    <t>Spínač zapuštěný jednopól.se signál.doutnavkou 1/S</t>
  </si>
  <si>
    <t>-1139666483</t>
  </si>
  <si>
    <t>135</t>
  </si>
  <si>
    <t>210111012R00</t>
  </si>
  <si>
    <t>Zásuvka domovní zapuštěná - 2P+PE</t>
  </si>
  <si>
    <t>-1339516862</t>
  </si>
  <si>
    <t>136</t>
  </si>
  <si>
    <t>210111014R00</t>
  </si>
  <si>
    <t>Zásuvka domovní zapuštěná - provedení 2x (2P+PE)</t>
  </si>
  <si>
    <t>-1475302417</t>
  </si>
  <si>
    <t>137</t>
  </si>
  <si>
    <t>210111031R00</t>
  </si>
  <si>
    <t>Zásuvka domovní v krabici - 2P+PE, venkovní</t>
  </si>
  <si>
    <t>1818851957</t>
  </si>
  <si>
    <t>145</t>
  </si>
  <si>
    <t>210111117R00</t>
  </si>
  <si>
    <t xml:space="preserve">Zásuvka průmyslová IP 67  3P+N+PE  16 A</t>
  </si>
  <si>
    <t>-345627701</t>
  </si>
  <si>
    <t>149</t>
  </si>
  <si>
    <t>220400020RA0</t>
  </si>
  <si>
    <t>Telefonní přípojka pro max 6 účastníků</t>
  </si>
  <si>
    <t>693942326</t>
  </si>
  <si>
    <t>138</t>
  </si>
  <si>
    <t>222290001R00</t>
  </si>
  <si>
    <t>Zásuvka 1xRJ45 FTP kat.6e, do instalační krabice</t>
  </si>
  <si>
    <t>-2030227091</t>
  </si>
  <si>
    <t>147</t>
  </si>
  <si>
    <t>222323306R00</t>
  </si>
  <si>
    <t>Domácí telefon IP, na úchyt.body</t>
  </si>
  <si>
    <t>1465768699</t>
  </si>
  <si>
    <t>150</t>
  </si>
  <si>
    <t>222731206R00</t>
  </si>
  <si>
    <t>Vnější IP kompakt.kamera na úchytné body</t>
  </si>
  <si>
    <t>2006537806</t>
  </si>
  <si>
    <t>144</t>
  </si>
  <si>
    <t>650071623R00</t>
  </si>
  <si>
    <t>Montáž Access Point</t>
  </si>
  <si>
    <t>-1528021834</t>
  </si>
  <si>
    <t>152</t>
  </si>
  <si>
    <t>650072611R00</t>
  </si>
  <si>
    <t>Montáž čidla pohybu nástěnného přisazeného</t>
  </si>
  <si>
    <t>-1115475674</t>
  </si>
  <si>
    <t>148</t>
  </si>
  <si>
    <t>pol_00001</t>
  </si>
  <si>
    <t>Telefonní ústředna programování, oživení</t>
  </si>
  <si>
    <t>hod</t>
  </si>
  <si>
    <t>2049089168</t>
  </si>
  <si>
    <t>151</t>
  </si>
  <si>
    <t>pol_00002</t>
  </si>
  <si>
    <t>Montáž, zapojení, oživení DVR</t>
  </si>
  <si>
    <t>-1852368006</t>
  </si>
  <si>
    <t>134</t>
  </si>
  <si>
    <t>pol_5003</t>
  </si>
  <si>
    <t>359895166</t>
  </si>
  <si>
    <t>139</t>
  </si>
  <si>
    <t>pol_5005</t>
  </si>
  <si>
    <t>Montáž zvonkového tabla</t>
  </si>
  <si>
    <t>-1404573633</t>
  </si>
  <si>
    <t>140</t>
  </si>
  <si>
    <t>pol_5006</t>
  </si>
  <si>
    <t>Montáž displaye pro ovládání vstupních dveří</t>
  </si>
  <si>
    <t>1020870030</t>
  </si>
  <si>
    <t>141</t>
  </si>
  <si>
    <t>pol_5007</t>
  </si>
  <si>
    <t>Montáž RACKu</t>
  </si>
  <si>
    <t>593313222</t>
  </si>
  <si>
    <t>142</t>
  </si>
  <si>
    <t>pol_5011</t>
  </si>
  <si>
    <t>Připojení a oživení, rack 2x + DAT rozvody, DVR, přístup. systém</t>
  </si>
  <si>
    <t>-1030324880</t>
  </si>
  <si>
    <t>143</t>
  </si>
  <si>
    <t>pol_5014</t>
  </si>
  <si>
    <t>Montáž 4-pólového spínače</t>
  </si>
  <si>
    <t>-2134720540</t>
  </si>
  <si>
    <t>146</t>
  </si>
  <si>
    <t>pol_556.1</t>
  </si>
  <si>
    <t>1072363907</t>
  </si>
  <si>
    <t>Vedlejší rozpočtové náklady</t>
  </si>
  <si>
    <t>VN</t>
  </si>
  <si>
    <t>Vedlejší náklady</t>
  </si>
  <si>
    <t>156</t>
  </si>
  <si>
    <t>005231010R</t>
  </si>
  <si>
    <t>Revize výchozí</t>
  </si>
  <si>
    <t>Soubor</t>
  </si>
  <si>
    <t>510918293</t>
  </si>
  <si>
    <t>158</t>
  </si>
  <si>
    <t>pol_6001</t>
  </si>
  <si>
    <t>Doprava</t>
  </si>
  <si>
    <t>-1635510895</t>
  </si>
  <si>
    <t>159</t>
  </si>
  <si>
    <t>pol_6002</t>
  </si>
  <si>
    <t>Mapování stávajících, rozvodů kuchyně</t>
  </si>
  <si>
    <t>-1206881424</t>
  </si>
  <si>
    <t>160</t>
  </si>
  <si>
    <t>pol_6003</t>
  </si>
  <si>
    <t>Mapování stávajících rozvodů VZT - rozvody, zachovat!</t>
  </si>
  <si>
    <t>1077995769</t>
  </si>
  <si>
    <t>161</t>
  </si>
  <si>
    <t>pol_6004</t>
  </si>
  <si>
    <t>Přepojení stávajících rozvodů kuchyně do nového, rozváděče</t>
  </si>
  <si>
    <t>-1392683344</t>
  </si>
  <si>
    <t>162</t>
  </si>
  <si>
    <t>pol_6005</t>
  </si>
  <si>
    <t>Vyhledání stávajících rozvodů kuchyně pro možnost, přepojení</t>
  </si>
  <si>
    <t>1483181491</t>
  </si>
  <si>
    <t>163</t>
  </si>
  <si>
    <t>pol_6006</t>
  </si>
  <si>
    <t>Mapování stávajících rozvodů realizovaných v, předešlé etapě</t>
  </si>
  <si>
    <t>-471385394</t>
  </si>
  <si>
    <t>02 - Kuchyně</t>
  </si>
  <si>
    <t>-357348425</t>
  </si>
  <si>
    <t>612420014RA0</t>
  </si>
  <si>
    <t>Omítka stěn vnitřní vápenocementová hladká</t>
  </si>
  <si>
    <t>283555569</t>
  </si>
  <si>
    <t>842827734</t>
  </si>
  <si>
    <t>1936825850</t>
  </si>
  <si>
    <t>92</t>
  </si>
  <si>
    <t>997013111</t>
  </si>
  <si>
    <t>Vnitrostaveništní doprava suti a vybouraných hmot vodorovně do 50 m svisle s použitím mechanizace pro budovy a haly výšky do 6 m</t>
  </si>
  <si>
    <t>1778499449</t>
  </si>
  <si>
    <t>93</t>
  </si>
  <si>
    <t>-1477683933</t>
  </si>
  <si>
    <t>997013509</t>
  </si>
  <si>
    <t>Odvoz suti a vybouraných hmot na skládku nebo meziskládku se složením, na vzdálenost Příplatek k ceně za každý další i započatý 1 km přes 1 km</t>
  </si>
  <si>
    <t>-2126300151</t>
  </si>
  <si>
    <t>0,42*17 'Přepočtené koeficientem množství</t>
  </si>
  <si>
    <t>-1225977962</t>
  </si>
  <si>
    <t>-1383880711</t>
  </si>
  <si>
    <t>1991744050</t>
  </si>
  <si>
    <t>-1487934671</t>
  </si>
  <si>
    <t>-1882759699</t>
  </si>
  <si>
    <t>1764441298</t>
  </si>
  <si>
    <t>-1121557809</t>
  </si>
  <si>
    <t>1922560865</t>
  </si>
  <si>
    <t>-1751751086</t>
  </si>
  <si>
    <t>1306624641</t>
  </si>
  <si>
    <t>-1207705244</t>
  </si>
  <si>
    <t>1541200764</t>
  </si>
  <si>
    <t>1628257465</t>
  </si>
  <si>
    <t>1649742671</t>
  </si>
  <si>
    <t>-1771977788</t>
  </si>
  <si>
    <t>-160914939</t>
  </si>
  <si>
    <t>-449114241</t>
  </si>
  <si>
    <t>1891876318</t>
  </si>
  <si>
    <t>1282910393</t>
  </si>
  <si>
    <t>1765176927</t>
  </si>
  <si>
    <t>1825619226</t>
  </si>
  <si>
    <t>-1855265694</t>
  </si>
  <si>
    <t>1548001481</t>
  </si>
  <si>
    <t>642177438</t>
  </si>
  <si>
    <t>-502266548</t>
  </si>
  <si>
    <t>-1620516683</t>
  </si>
  <si>
    <t>1920473694</t>
  </si>
  <si>
    <t>-327240919</t>
  </si>
  <si>
    <t>220270605R00</t>
  </si>
  <si>
    <t xml:space="preserve">Mont vodiče ay,cy,cya  6 pevně</t>
  </si>
  <si>
    <t>85481724</t>
  </si>
  <si>
    <t>-718245524</t>
  </si>
  <si>
    <t>-618216357</t>
  </si>
  <si>
    <t>pol_3010</t>
  </si>
  <si>
    <t>Přepojení nových rozvodů a odpojení stávajících z, rozváděče R1.4</t>
  </si>
  <si>
    <t>-1273842807</t>
  </si>
  <si>
    <t>-2050016771</t>
  </si>
  <si>
    <t>1376343548</t>
  </si>
  <si>
    <t>1125485471</t>
  </si>
  <si>
    <t>168</t>
  </si>
  <si>
    <t>-320619556</t>
  </si>
  <si>
    <t>169</t>
  </si>
  <si>
    <t>-434270626</t>
  </si>
  <si>
    <t>173</t>
  </si>
  <si>
    <t>740632543</t>
  </si>
  <si>
    <t>172</t>
  </si>
  <si>
    <t>252039760</t>
  </si>
  <si>
    <t>-1507892067</t>
  </si>
  <si>
    <t>892813943</t>
  </si>
  <si>
    <t>OM100</t>
  </si>
  <si>
    <t>7,18</t>
  </si>
  <si>
    <t>PDL</t>
  </si>
  <si>
    <t>8,2</t>
  </si>
  <si>
    <t>OBKL</t>
  </si>
  <si>
    <t>17,85</t>
  </si>
  <si>
    <t>IS</t>
  </si>
  <si>
    <t>3,57</t>
  </si>
  <si>
    <t>OPROM</t>
  </si>
  <si>
    <t>19,05</t>
  </si>
  <si>
    <t>03 - Stavební úpravy v zázemí kuchyně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</si>
  <si>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</si>
  <si>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</si>
  <si>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</si>
  <si>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711 - Izolace proti vodě, vlhkosti a plynům</t>
  </si>
  <si>
    <t xml:space="preserve">    713 - Izolace tepelné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</si>
  <si>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</si>
  <si>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</si>
  <si>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</si>
  <si>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</si>
  <si>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</si>
  <si>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Svislé a kompletní konstrukce</t>
  </si>
  <si>
    <t>342272225</t>
  </si>
  <si>
    <t>Příčky z pórobetonových tvárnic hladkých na tenké maltové lože objemová hmotnost do 500 kg/m3, tloušťka příčky 100 mm</t>
  </si>
  <si>
    <t>1503191857</t>
  </si>
  <si>
    <t>1,9*3,0-1,45*2,0</t>
  </si>
  <si>
    <t>Úpravy povrchů, podlahy a osazování výplní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</si>
  <si>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</si>
  <si>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</si>
  <si>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-170638481</t>
  </si>
  <si>
    <t>1,9*3,0*2-1,45*2,0*2+(3,0*2+1,9)*0,1*2</t>
  </si>
  <si>
    <t>Mezisoučet</t>
  </si>
  <si>
    <t>611325421</t>
  </si>
  <si>
    <t>Oprava vápenocementové omítky vnitřních ploch štukové dvouvrstvé, tloušťky do 20 mm a tloušťky štuku do 3 mm stropů, v rozsahu opravované plochy do 10%</t>
  </si>
  <si>
    <t>-1420596211</t>
  </si>
  <si>
    <t>612321111</t>
  </si>
  <si>
    <t>Omítka vápenocementová vnitřních ploch nanášená ručně jednovrstvá, tloušťky do 10 mm hrubá zatřená svislých konstrukcí stěn</t>
  </si>
  <si>
    <t>1327902954</t>
  </si>
  <si>
    <t>612321121</t>
  </si>
  <si>
    <t>Omítka vápenocementová vnitřních ploch nanášená ručně jednovrstvá, tloušťky do 10 mm hladká svislých konstrukcí stěn</t>
  </si>
  <si>
    <t>160358370</t>
  </si>
  <si>
    <t>612325421</t>
  </si>
  <si>
    <t>Oprava vápenocementové omítky vnitřních ploch štukové dvouvrstvé, tloušťky do 20 mm a tloušťky štuku do 3 mm stěn, v rozsahu opravované plochy do 10%</t>
  </si>
  <si>
    <t>-864367961</t>
  </si>
  <si>
    <t>(1,85*2+4,5*2)*(3,0-1,5)</t>
  </si>
  <si>
    <t>631311115</t>
  </si>
  <si>
    <t>Mazanina z betonu prostého bez zvýšených nároků na prostředí tl. přes 50 do 80 mm tř. C 20/25</t>
  </si>
  <si>
    <t>m3</t>
  </si>
  <si>
    <t>-455466953</t>
  </si>
  <si>
    <t>PDL*0,065</t>
  </si>
  <si>
    <t>631311131</t>
  </si>
  <si>
    <t>Doplnění dosavadních mazanin prostým betonem s dodáním hmot, bez potěru, plochy jednotlivě do 1 m2 a tl. přes 80 mm</t>
  </si>
  <si>
    <t>401682806</t>
  </si>
  <si>
    <t>1,45*0,1*0,1</t>
  </si>
  <si>
    <t>631319011</t>
  </si>
  <si>
    <t>Příplatek k cenám mazanin za úpravu povrchu mazaniny přehlazením, mazanina tl. přes 50 do 80 mm</t>
  </si>
  <si>
    <t>1388946634</t>
  </si>
  <si>
    <t>631319171</t>
  </si>
  <si>
    <t>Příplatek k cenám mazanin za stržení povrchu spodní vrstvy mazaniny latí před vložením výztuže nebo pletiva pro tl. obou vrstev mazaniny přes 50 do 80 mm</t>
  </si>
  <si>
    <t>-1532313155</t>
  </si>
  <si>
    <t>631319181</t>
  </si>
  <si>
    <t>Příplatek k cenám mazanin za sklon přes 15° do 35° od vodorovné roviny mazanina tl. přes 50 do 80 mm</t>
  </si>
  <si>
    <t>-1588026620</t>
  </si>
  <si>
    <t>631362021</t>
  </si>
  <si>
    <t>Výztuž mazanin ze svařovaných sítí z drátů typu KARI</t>
  </si>
  <si>
    <t>-491372957</t>
  </si>
  <si>
    <t>PDL*11,88/1000</t>
  </si>
  <si>
    <t>632481213</t>
  </si>
  <si>
    <t>Separační vrstva k oddělení podlahových vrstev z polyetylénové fólie</t>
  </si>
  <si>
    <t>-1563249882</t>
  </si>
  <si>
    <t>642942221</t>
  </si>
  <si>
    <t>Osazování zárubní nebo rámů kovových dveřních lisovaných nebo z úhelníků bez dveřních křídel na cementovou maltu, plochy otvoru přes 2,5 do 4,5 m2</t>
  </si>
  <si>
    <t>-898426466</t>
  </si>
  <si>
    <t>M</t>
  </si>
  <si>
    <t>55331744</t>
  </si>
  <si>
    <t>zárubeň dvoukřídlá ocelová pro zdění tl stěny 75-100mm rozměru 1450/1970, 2100mm</t>
  </si>
  <si>
    <t>-359613634</t>
  </si>
  <si>
    <t>Ostatní konstrukce a práce, bourání</t>
  </si>
  <si>
    <t>965042241</t>
  </si>
  <si>
    <t>Bourání mazanin betonových nebo z litého asfaltu tl. přes 100 mm, plochy přes 4 m2</t>
  </si>
  <si>
    <t>1026312426</t>
  </si>
  <si>
    <t>PDL*0,12</t>
  </si>
  <si>
    <t>974032124</t>
  </si>
  <si>
    <t>Vysekání rýh ve stěnách nebo příčkách z dutých cihel, tvárnic, desek z dutých cihel nebo tvárnic do hl. 30 mm a šířky do 150 mm</t>
  </si>
  <si>
    <t>1575254528</t>
  </si>
  <si>
    <t>3,0*2+1,9</t>
  </si>
  <si>
    <t>974042554</t>
  </si>
  <si>
    <t>Vysekání rýh v betonové nebo jiné monolitické dlažbě s betonovým podkladem do hl. 100 mm a šířky do 150 mm</t>
  </si>
  <si>
    <t>942672731</t>
  </si>
  <si>
    <t>977311112</t>
  </si>
  <si>
    <t>Řezání stávajících betonových mazanin bez vyztužení hloubky přes 50 do 100 mm</t>
  </si>
  <si>
    <t>-850316721</t>
  </si>
  <si>
    <t>1,9*2</t>
  </si>
  <si>
    <t>978011191</t>
  </si>
  <si>
    <t>Otlučení vápenných nebo vápenocementových omítek vnitřních ploch stropů, v rozsahu přes 50 do 100 %</t>
  </si>
  <si>
    <t>-831608630</t>
  </si>
  <si>
    <t>(4,5*2+1,85*2-0,8)*0,3</t>
  </si>
  <si>
    <t>978059541</t>
  </si>
  <si>
    <t>Odsekání obkladů stěn včetně otlučení podkladní omítky až na zdivo z obkládaček vnitřních, z jakýchkoliv materiálů, plochy přes 1 m2</t>
  </si>
  <si>
    <t>1493075442</t>
  </si>
  <si>
    <t>(1,85*2-0,8+4,5*2)*1,5</t>
  </si>
  <si>
    <t>391557936</t>
  </si>
  <si>
    <t>1145103052</t>
  </si>
  <si>
    <t>-1987565919</t>
  </si>
  <si>
    <t>997013869</t>
  </si>
  <si>
    <t>Poplatek za uložení stavebního odpadu na recyklační skládce (skládkovné) ze směsí nebo oddělených frakcí betonu, cihel a keramických výrobků zatříděného do Katalogu odpadů pod kódem 17 01 07</t>
  </si>
  <si>
    <t>843409635</t>
  </si>
  <si>
    <t>711</t>
  </si>
  <si>
    <t>Izolace proti vodě, vlhkosti a plynům</t>
  </si>
  <si>
    <t>711111001</t>
  </si>
  <si>
    <t>Provedení izolace proti zemní vlhkosti natěradly a tmely za studena na ploše vodorovné V nátěrem penetračním</t>
  </si>
  <si>
    <t>244060411</t>
  </si>
  <si>
    <t>711112001</t>
  </si>
  <si>
    <t>Provedení izolace proti zemní vlhkosti natěradly a tmely za studena na ploše svislé S nátěrem penetračním</t>
  </si>
  <si>
    <t>977041218</t>
  </si>
  <si>
    <t>11163150</t>
  </si>
  <si>
    <t>lak penetrační asfaltový</t>
  </si>
  <si>
    <t>151617816</t>
  </si>
  <si>
    <t>3,57*0,00034 'Přepočtené koeficientem množství</t>
  </si>
  <si>
    <t>711141559</t>
  </si>
  <si>
    <t>Provedení izolace proti zemní vlhkosti pásy přitavením NAIP na ploše vodorovné V</t>
  </si>
  <si>
    <t>-2125545625</t>
  </si>
  <si>
    <t>711142559</t>
  </si>
  <si>
    <t>Provedení izolace proti zemní vlhkosti pásy přitavením NAIP na ploše svislé S</t>
  </si>
  <si>
    <t>2059782534</t>
  </si>
  <si>
    <t>62833158</t>
  </si>
  <si>
    <t>pás asfaltový natavitelný oxidovaný tl 4,0mm typu G200 S40 s vložkou ze skleněné tkaniny, s jemnozrnným minerálním posypem</t>
  </si>
  <si>
    <t>-2009524666</t>
  </si>
  <si>
    <t>IS+PDL</t>
  </si>
  <si>
    <t>11,77*1,1655 'Přepočtené koeficientem množství</t>
  </si>
  <si>
    <t>713</t>
  </si>
  <si>
    <t>Izolace tepelné</t>
  </si>
  <si>
    <t>713121111</t>
  </si>
  <si>
    <t>Montáž tepelné izolace podlah rohožemi, pásy, deskami, dílci, bloky (izolační materiál ve specifikaci) kladenými volně jednovrstvá</t>
  </si>
  <si>
    <t>1441587987</t>
  </si>
  <si>
    <t>28375889</t>
  </si>
  <si>
    <t>deska EPS 150 pro konstrukce s vysokým zatížením λ=0,035 tl 20mm</t>
  </si>
  <si>
    <t>-1201238261</t>
  </si>
  <si>
    <t>8,2*1,05 'Přepočtené koeficientem množství</t>
  </si>
  <si>
    <t>766</t>
  </si>
  <si>
    <t>Konstrukce truhlářské</t>
  </si>
  <si>
    <t>766660011</t>
  </si>
  <si>
    <t>Montáž dveřních křídel dřevěných nebo plastových otevíravých do ocelové zárubně povrchově upravených dvoukřídlových, šířky do 1450 mm</t>
  </si>
  <si>
    <t>1875478696</t>
  </si>
  <si>
    <t>MSN.0012755.URS</t>
  </si>
  <si>
    <t>dveře interiérové dvoukřídlé zasklené 2/3, voština, hladké bílé, 145x197</t>
  </si>
  <si>
    <t>-1936953105</t>
  </si>
  <si>
    <t>766660728</t>
  </si>
  <si>
    <t>Montáž dveřních doplňků dveřního kování interiérového zámku</t>
  </si>
  <si>
    <t>1531727905</t>
  </si>
  <si>
    <t>54924014</t>
  </si>
  <si>
    <t>zámek zadlabací mezipokojový pravolevý rozteč 90x40mm</t>
  </si>
  <si>
    <t>-862491128</t>
  </si>
  <si>
    <t>766660729</t>
  </si>
  <si>
    <t>Montáž dveřních doplňků dveřního kování interiérového štítku s klikou</t>
  </si>
  <si>
    <t>-2139749750</t>
  </si>
  <si>
    <t>54914123</t>
  </si>
  <si>
    <t>kování rozetové klika/klika</t>
  </si>
  <si>
    <t>-1203423935</t>
  </si>
  <si>
    <t>R766-0001</t>
  </si>
  <si>
    <t>D+M+Dmtž - Protiprachová příčka</t>
  </si>
  <si>
    <t>-380459734</t>
  </si>
  <si>
    <t>3,800*3,0</t>
  </si>
  <si>
    <t>771</t>
  </si>
  <si>
    <t>Podlahy z dlaždic</t>
  </si>
  <si>
    <t>771574115</t>
  </si>
  <si>
    <t>Montáž podlah z dlaždic keramických lepených flexibilním lepidlem maloformátových hladkých přes 22 do 25 ks/m2</t>
  </si>
  <si>
    <t>-338636823</t>
  </si>
  <si>
    <t>"dvere"1,9*0,3+(1,9-1,45)*2*0,1</t>
  </si>
  <si>
    <t>"skrabka"PDL</t>
  </si>
  <si>
    <t>59761605</t>
  </si>
  <si>
    <t>dlažba keramická hutná hladká do interiéru přes 22 do 25ks/m2</t>
  </si>
  <si>
    <t>-1541919403</t>
  </si>
  <si>
    <t>8,86*1,02</t>
  </si>
  <si>
    <t>9,037*1,1 'Přepočtené koeficientem množství</t>
  </si>
  <si>
    <t>781</t>
  </si>
  <si>
    <t>Dokončovací práce - obklady</t>
  </si>
  <si>
    <t>781474115</t>
  </si>
  <si>
    <t>Montáž obkladů vnitřních stěn z dlaždic keramických lepených flexibilním lepidlem maloformátových hladkých přes 22 do 25 ks/m2</t>
  </si>
  <si>
    <t>-1840478168</t>
  </si>
  <si>
    <t>59761039</t>
  </si>
  <si>
    <t>obklad keramický hladký přes 22 do 25ks/m2</t>
  </si>
  <si>
    <t>1190366764</t>
  </si>
  <si>
    <t>17,85*1,1 'Přepočtené koeficientem množství</t>
  </si>
  <si>
    <t>783</t>
  </si>
  <si>
    <t>Dokončovací práce - nátěry</t>
  </si>
  <si>
    <t>783813131</t>
  </si>
  <si>
    <t>Penetrační nátěr omítek hladkých omítek hladkých, zrnitých tenkovrstvých nebo štukových stupně členitosti 1 a 2 syntetický</t>
  </si>
  <si>
    <t>239194569</t>
  </si>
  <si>
    <t>((1,9-1,45)*3+2,6+1,4)*1,2</t>
  </si>
  <si>
    <t>783817121</t>
  </si>
  <si>
    <t>Krycí (ochranný ) nátěr omítek jednonásobný hladkých omítek hladkých, zrnitých tenkovrstvých nebo štukových stupně členitosti 1 a 2 syntetický</t>
  </si>
  <si>
    <t>490403604</t>
  </si>
  <si>
    <t>784</t>
  </si>
  <si>
    <t>Dokončovací práce - malby a tapety</t>
  </si>
  <si>
    <t>784181001</t>
  </si>
  <si>
    <t>Pačokování jednonásobné v místnostech výšky do 3,80 m</t>
  </si>
  <si>
    <t>1909290389</t>
  </si>
  <si>
    <t>OM100+OPROM*0,1</t>
  </si>
  <si>
    <t>784211101</t>
  </si>
  <si>
    <t>Malby z malířských směsí oděruvzdorných za mokra dvojnásobné, bílé za mokra oděruvzdorné výborně v místnostech výšky do 3,80 m</t>
  </si>
  <si>
    <t>945952542</t>
  </si>
  <si>
    <t>OM100 + 50</t>
  </si>
  <si>
    <t>OPROM+PDL</t>
  </si>
  <si>
    <t>04 - VRN</t>
  </si>
  <si>
    <t xml:space="preserve">    VRN9 - Ostatní náklady</t>
  </si>
  <si>
    <t>VRN9</t>
  </si>
  <si>
    <t>Ostatní náklady</t>
  </si>
  <si>
    <t>R094103100</t>
  </si>
  <si>
    <t>Zajištění a provedení všech prací a dodávek nezbytných k provedení díla, tj. prací a dodávek které nejsou přímo určeny rozsahem stavby, avšak jejich provedení je pro zhotovení stavby nezbytné (např. VRN/NUS vč. zařízení staveniště)</t>
  </si>
  <si>
    <t>1024</t>
  </si>
  <si>
    <t>-1131327227</t>
  </si>
  <si>
    <t>R094103104</t>
  </si>
  <si>
    <t>VN - Opatření pro zajištění bezpečnosti, ochrany zdraví a požární bezpečnosti</t>
  </si>
  <si>
    <t>828190805</t>
  </si>
  <si>
    <t>R094103106</t>
  </si>
  <si>
    <t xml:space="preserve">VN - Požárně bezpečnostní opatření  - dodávka a montáže materiálů a požárně bezpečnostních zařízení dle požárně bezpečnostního řešení stavby, které nejsou součástí výkazu výměr  (např. PHP, označení únikových cest)</t>
  </si>
  <si>
    <t>1047817508</t>
  </si>
  <si>
    <t>R094103107</t>
  </si>
  <si>
    <t>VN - Provedení zkoušek materiálů, zařízení a hutnění, komplexní vyzkoušení a zaškolení obsluhy v minimálním rozsahu daným ČSN</t>
  </si>
  <si>
    <t>1164378077</t>
  </si>
  <si>
    <t>R094103130</t>
  </si>
  <si>
    <t>VN - Vyklizení a úklid budovy</t>
  </si>
  <si>
    <t>-1947488726</t>
  </si>
  <si>
    <t>R094103131</t>
  </si>
  <si>
    <t>VN - Zákryt konstrukcí</t>
  </si>
  <si>
    <t>-1920386820</t>
  </si>
  <si>
    <t>R094103150</t>
  </si>
  <si>
    <t xml:space="preserve">ON - Zpracování plánu bezpečnosti a ochrany zdraví při práci na staveništi dle § 15 zák. č. 309/2006 Sb. v platném znění. a určit osobu zodpovědnou ze bezpečnost a ochranu zdraví na staveništi. </t>
  </si>
  <si>
    <t>1858428454</t>
  </si>
  <si>
    <t>R094103155</t>
  </si>
  <si>
    <t>ON - Pořízení kompletní dokladové části stavby dle podmínek smlouvy o dílo (zejména kontroly, zkoušky, revize, atesty, prohlášení atd. )</t>
  </si>
  <si>
    <t>1410665671</t>
  </si>
  <si>
    <t>R094103156</t>
  </si>
  <si>
    <t>ON - Pořízení projektové dokumentace skutečného provedení stavby DSPS v digitální podobě + 3 paré v tištěné podobě</t>
  </si>
  <si>
    <t>1880165410</t>
  </si>
  <si>
    <t>R094103170</t>
  </si>
  <si>
    <t>ON - Geodetické práce – geometrické plány</t>
  </si>
  <si>
    <t>589753301</t>
  </si>
  <si>
    <t>SEZNAM FIGUR</t>
  </si>
  <si>
    <t>Výměra</t>
  </si>
  <si>
    <t xml:space="preserve"> 03</t>
  </si>
  <si>
    <t>Použití figury:</t>
  </si>
  <si>
    <t>Otlučení (osekání) vnitřní vápenné nebo vápenocementové omítky stropů v rozsahu přes 50 do 100 %</t>
  </si>
  <si>
    <t>Vápenocementová omítka hrubá jednovrstvá zatřená vnitřních stěn nanášená ručně</t>
  </si>
  <si>
    <t>Provedení izolace proti zemní vlhkosti svislé za studena nátěrem penetračním</t>
  </si>
  <si>
    <t>Provedení izolace proti zemní vlhkosti pásy přitavením svislé NAIP</t>
  </si>
  <si>
    <t>Odsekání a odebrání obkladů stěn z vnitřních obkládaček plochy přes 1 m2</t>
  </si>
  <si>
    <t>Vápenocementová omítka hladká jednovrstvá vnitřních stěn nanášená ručně</t>
  </si>
  <si>
    <t>Montáž obkladů vnitřních keramických hladkých přes 22 do 25 ks/m2 lepených flexibilním lepidlem</t>
  </si>
  <si>
    <t>Vápenocementová omítka štuková dvouvrstvá vnitřních stropů rovných nanášená ručně</t>
  </si>
  <si>
    <t>Jednonásobné pačokování v místnostech v do 3,80 m</t>
  </si>
  <si>
    <t>Dvojnásobné bílé malby ze směsí za mokra výborně oděruvzdorných v místnostech v do 3,80 m</t>
  </si>
  <si>
    <t>Oprava vnitřní vápenocementové štukové omítky stěn v rozsahu plochy do 10 %</t>
  </si>
  <si>
    <t>Bourání podkladů pod dlažby nebo mazanin betonových nebo z litého asfaltu tl přes 100 mm pl přes 4 m2</t>
  </si>
  <si>
    <t>Oprava vnitřní vápenocementové štukové omítky stropů v rozsahu plochy do 10 %</t>
  </si>
  <si>
    <t>Mazanina tl přes 50 do 80 mm z betonu prostého bez zvýšených nároků na prostředí tř. C 20/25</t>
  </si>
  <si>
    <t>Výztuž mazanin svařovanými sítěmi Kari</t>
  </si>
  <si>
    <t>Separační vrstva z PE fólie</t>
  </si>
  <si>
    <t>Provedení izolace proti zemní vlhkosti vodorovné za studena nátěrem penetračním</t>
  </si>
  <si>
    <t>Provedení izolace proti zemní vlhkosti pásy přitavením vodorovné NAIP</t>
  </si>
  <si>
    <t>Montáž izolace tepelné podlah volně kladenými rohožemi, pásy, dílci, deskami 1 vrstva</t>
  </si>
  <si>
    <t>Montáž podlah keramických hladkých lepených flexibilním lepidlem přes 22 do 25 ks/m2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</si>
</sst>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8"/>
      <color rgb="FF000000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4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166" fontId="28" fillId="0" borderId="0" xfId="0" applyNumberFormat="1" applyFont="1" applyBorder="1" applyAlignment="1" applyProtection="1">
      <alignment vertical="center"/>
    </xf>
    <xf numFmtId="4" fontId="28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7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 wrapText="1"/>
    </xf>
    <xf numFmtId="0" fontId="37" fillId="0" borderId="22" xfId="0" applyFont="1" applyBorder="1" applyAlignment="1">
      <alignment horizontal="left" vertical="center"/>
    </xf>
    <xf numFmtId="167" fontId="37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5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6.xml.rels>&#65279;<?xml version="1.0" encoding="utf-8"?><Relationships xmlns="http://schemas.openxmlformats.org/package/2006/relationships"><Relationship Id="rId1" Type="http://schemas.openxmlformats.org/officeDocument/2006/relationships/hyperlink" Target="http://www.urs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&#65279;<?xml version="1.0" encoding="utf-8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19</v>
      </c>
      <c r="AL7" s="21"/>
      <c r="AM7" s="21"/>
      <c r="AN7" s="26" t="s">
        <v>1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20</v>
      </c>
      <c r="E8" s="21"/>
      <c r="F8" s="21"/>
      <c r="G8" s="21"/>
      <c r="H8" s="21"/>
      <c r="I8" s="21"/>
      <c r="J8" s="21"/>
      <c r="K8" s="26" t="s">
        <v>21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22</v>
      </c>
      <c r="AL8" s="21"/>
      <c r="AM8" s="21"/>
      <c r="AN8" s="32" t="s">
        <v>23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24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25</v>
      </c>
      <c r="AL10" s="21"/>
      <c r="AM10" s="21"/>
      <c r="AN10" s="26" t="s">
        <v>1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26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27</v>
      </c>
      <c r="AL11" s="21"/>
      <c r="AM11" s="21"/>
      <c r="AN11" s="26" t="s">
        <v>1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28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25</v>
      </c>
      <c r="AL13" s="21"/>
      <c r="AM13" s="21"/>
      <c r="AN13" s="33" t="s">
        <v>29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29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27</v>
      </c>
      <c r="AL14" s="21"/>
      <c r="AM14" s="21"/>
      <c r="AN14" s="33" t="s">
        <v>29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30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25</v>
      </c>
      <c r="AL16" s="21"/>
      <c r="AM16" s="21"/>
      <c r="AN16" s="26" t="s">
        <v>1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26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27</v>
      </c>
      <c r="AL17" s="21"/>
      <c r="AM17" s="21"/>
      <c r="AN17" s="26" t="s">
        <v>1</v>
      </c>
      <c r="AO17" s="21"/>
      <c r="AP17" s="21"/>
      <c r="AQ17" s="21"/>
      <c r="AR17" s="19"/>
      <c r="BE17" s="30"/>
      <c r="BS17" s="16" t="s">
        <v>31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32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25</v>
      </c>
      <c r="AL19" s="21"/>
      <c r="AM19" s="21"/>
      <c r="AN19" s="26" t="s">
        <v>1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33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27</v>
      </c>
      <c r="AL20" s="21"/>
      <c r="AM20" s="21"/>
      <c r="AN20" s="26" t="s">
        <v>1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34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16.5" customHeight="1">
      <c r="B23" s="20"/>
      <c r="C23" s="21"/>
      <c r="D23" s="21"/>
      <c r="E23" s="35" t="s">
        <v>1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35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ROUND(AG94,2)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36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37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38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39</v>
      </c>
      <c r="E29" s="46"/>
      <c r="F29" s="31" t="s">
        <v>40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ROUND(AZ94,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ROUND(AV94,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41</v>
      </c>
      <c r="G30" s="46"/>
      <c r="H30" s="46"/>
      <c r="I30" s="46"/>
      <c r="J30" s="46"/>
      <c r="K30" s="46"/>
      <c r="L30" s="47">
        <v>0.14999999999999999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ROUND(BA94,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ROUND(AW94,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42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ROUND(BB94,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43</v>
      </c>
      <c r="G32" s="46"/>
      <c r="H32" s="46"/>
      <c r="I32" s="46"/>
      <c r="J32" s="46"/>
      <c r="K32" s="46"/>
      <c r="L32" s="47">
        <v>0.14999999999999999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ROUND(BC94,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44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ROUND(BD94,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50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0"/>
    </row>
    <row r="35" s="2" customFormat="1" ht="25.92" customHeight="1">
      <c r="A35" s="37"/>
      <c r="B35" s="38"/>
      <c r="C35" s="51"/>
      <c r="D35" s="52" t="s">
        <v>45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46</v>
      </c>
      <c r="U35" s="53"/>
      <c r="V35" s="53"/>
      <c r="W35" s="53"/>
      <c r="X35" s="55" t="s">
        <v>47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14.4" customHeight="1">
      <c r="A37" s="37"/>
      <c r="B37" s="38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  <c r="AF37" s="39"/>
      <c r="AG37" s="39"/>
      <c r="AH37" s="39"/>
      <c r="AI37" s="39"/>
      <c r="AJ37" s="39"/>
      <c r="AK37" s="39"/>
      <c r="AL37" s="39"/>
      <c r="AM37" s="39"/>
      <c r="AN37" s="39"/>
      <c r="AO37" s="39"/>
      <c r="AP37" s="39"/>
      <c r="AQ37" s="39"/>
      <c r="AR37" s="43"/>
      <c r="BE37" s="37"/>
    </row>
    <row r="38" s="1" customFormat="1" ht="14.4" customHeight="1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="1" customFormat="1" ht="14.4" customHeight="1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="1" customFormat="1" ht="14.4" customHeight="1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="1" customFormat="1" ht="14.4" customHeight="1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="1" customFormat="1" ht="14.4" customHeight="1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="1" customFormat="1" ht="14.4" customHeight="1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="1" customFormat="1" ht="14.4" customHeight="1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="1" customFormat="1" ht="14.4" customHeight="1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="1" customFormat="1" ht="14.4" customHeight="1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="1" customFormat="1" ht="14.4" customHeight="1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="1" customFormat="1" ht="14.4" customHeight="1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="2" customFormat="1" ht="14.4" customHeight="1">
      <c r="B49" s="58"/>
      <c r="C49" s="59"/>
      <c r="D49" s="60" t="s">
        <v>48</v>
      </c>
      <c r="E49" s="61"/>
      <c r="F49" s="61"/>
      <c r="G49" s="61"/>
      <c r="H49" s="61"/>
      <c r="I49" s="61"/>
      <c r="J49" s="61"/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  <c r="AA49" s="61"/>
      <c r="AB49" s="61"/>
      <c r="AC49" s="61"/>
      <c r="AD49" s="61"/>
      <c r="AE49" s="61"/>
      <c r="AF49" s="61"/>
      <c r="AG49" s="61"/>
      <c r="AH49" s="60" t="s">
        <v>49</v>
      </c>
      <c r="AI49" s="61"/>
      <c r="AJ49" s="61"/>
      <c r="AK49" s="61"/>
      <c r="AL49" s="61"/>
      <c r="AM49" s="61"/>
      <c r="AN49" s="61"/>
      <c r="AO49" s="61"/>
      <c r="AP49" s="59"/>
      <c r="AQ49" s="59"/>
      <c r="AR49" s="62"/>
    </row>
    <row r="50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="2" customFormat="1">
      <c r="A60" s="37"/>
      <c r="B60" s="38"/>
      <c r="C60" s="39"/>
      <c r="D60" s="63" t="s">
        <v>50</v>
      </c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63" t="s">
        <v>51</v>
      </c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63" t="s">
        <v>50</v>
      </c>
      <c r="AI60" s="41"/>
      <c r="AJ60" s="41"/>
      <c r="AK60" s="41"/>
      <c r="AL60" s="41"/>
      <c r="AM60" s="63" t="s">
        <v>51</v>
      </c>
      <c r="AN60" s="41"/>
      <c r="AO60" s="41"/>
      <c r="AP60" s="39"/>
      <c r="AQ60" s="39"/>
      <c r="AR60" s="43"/>
      <c r="BE60" s="37"/>
    </row>
    <row r="61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="2" customFormat="1">
      <c r="A64" s="37"/>
      <c r="B64" s="38"/>
      <c r="C64" s="39"/>
      <c r="D64" s="60" t="s">
        <v>52</v>
      </c>
      <c r="E64" s="64"/>
      <c r="F64" s="64"/>
      <c r="G64" s="64"/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4"/>
      <c r="Z64" s="64"/>
      <c r="AA64" s="64"/>
      <c r="AB64" s="64"/>
      <c r="AC64" s="64"/>
      <c r="AD64" s="64"/>
      <c r="AE64" s="64"/>
      <c r="AF64" s="64"/>
      <c r="AG64" s="64"/>
      <c r="AH64" s="60" t="s">
        <v>53</v>
      </c>
      <c r="AI64" s="64"/>
      <c r="AJ64" s="64"/>
      <c r="AK64" s="64"/>
      <c r="AL64" s="64"/>
      <c r="AM64" s="64"/>
      <c r="AN64" s="64"/>
      <c r="AO64" s="64"/>
      <c r="AP64" s="39"/>
      <c r="AQ64" s="39"/>
      <c r="AR64" s="43"/>
      <c r="BE64" s="37"/>
    </row>
    <row r="65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="2" customFormat="1">
      <c r="A75" s="37"/>
      <c r="B75" s="38"/>
      <c r="C75" s="39"/>
      <c r="D75" s="63" t="s">
        <v>50</v>
      </c>
      <c r="E75" s="41"/>
      <c r="F75" s="41"/>
      <c r="G75" s="41"/>
      <c r="H75" s="41"/>
      <c r="I75" s="41"/>
      <c r="J75" s="41"/>
      <c r="K75" s="41"/>
      <c r="L75" s="41"/>
      <c r="M75" s="41"/>
      <c r="N75" s="41"/>
      <c r="O75" s="41"/>
      <c r="P75" s="41"/>
      <c r="Q75" s="41"/>
      <c r="R75" s="41"/>
      <c r="S75" s="41"/>
      <c r="T75" s="41"/>
      <c r="U75" s="41"/>
      <c r="V75" s="63" t="s">
        <v>51</v>
      </c>
      <c r="W75" s="41"/>
      <c r="X75" s="41"/>
      <c r="Y75" s="41"/>
      <c r="Z75" s="41"/>
      <c r="AA75" s="41"/>
      <c r="AB75" s="41"/>
      <c r="AC75" s="41"/>
      <c r="AD75" s="41"/>
      <c r="AE75" s="41"/>
      <c r="AF75" s="41"/>
      <c r="AG75" s="41"/>
      <c r="AH75" s="63" t="s">
        <v>50</v>
      </c>
      <c r="AI75" s="41"/>
      <c r="AJ75" s="41"/>
      <c r="AK75" s="41"/>
      <c r="AL75" s="41"/>
      <c r="AM75" s="63" t="s">
        <v>51</v>
      </c>
      <c r="AN75" s="41"/>
      <c r="AO75" s="41"/>
      <c r="AP75" s="39"/>
      <c r="AQ75" s="39"/>
      <c r="AR75" s="43"/>
      <c r="BE75" s="37"/>
    </row>
    <row r="76" s="2" customForma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  <c r="X76" s="39"/>
      <c r="Y76" s="39"/>
      <c r="Z76" s="39"/>
      <c r="AA76" s="39"/>
      <c r="AB76" s="39"/>
      <c r="AC76" s="39"/>
      <c r="AD76" s="39"/>
      <c r="AE76" s="39"/>
      <c r="AF76" s="39"/>
      <c r="AG76" s="39"/>
      <c r="AH76" s="39"/>
      <c r="AI76" s="39"/>
      <c r="AJ76" s="39"/>
      <c r="AK76" s="39"/>
      <c r="AL76" s="39"/>
      <c r="AM76" s="39"/>
      <c r="AN76" s="39"/>
      <c r="AO76" s="39"/>
      <c r="AP76" s="39"/>
      <c r="AQ76" s="39"/>
      <c r="AR76" s="43"/>
      <c r="BE76" s="37"/>
    </row>
    <row r="77" s="2" customFormat="1" ht="6.96" customHeight="1">
      <c r="A77" s="37"/>
      <c r="B77" s="65"/>
      <c r="C77" s="66"/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6"/>
      <c r="Q77" s="66"/>
      <c r="R77" s="66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6"/>
      <c r="AR77" s="43"/>
      <c r="BE77" s="37"/>
    </row>
    <row r="81" s="2" customFormat="1" ht="6.96" customHeight="1">
      <c r="A81" s="37"/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  <c r="Y81" s="68"/>
      <c r="Z81" s="68"/>
      <c r="AA81" s="68"/>
      <c r="AB81" s="68"/>
      <c r="AC81" s="68"/>
      <c r="AD81" s="68"/>
      <c r="AE81" s="68"/>
      <c r="AF81" s="68"/>
      <c r="AG81" s="68"/>
      <c r="AH81" s="68"/>
      <c r="AI81" s="68"/>
      <c r="AJ81" s="68"/>
      <c r="AK81" s="68"/>
      <c r="AL81" s="68"/>
      <c r="AM81" s="68"/>
      <c r="AN81" s="68"/>
      <c r="AO81" s="68"/>
      <c r="AP81" s="68"/>
      <c r="AQ81" s="68"/>
      <c r="AR81" s="43"/>
      <c r="BE81" s="37"/>
    </row>
    <row r="82" s="2" customFormat="1" ht="24.96" customHeight="1">
      <c r="A82" s="37"/>
      <c r="B82" s="38"/>
      <c r="C82" s="22" t="s">
        <v>54</v>
      </c>
      <c r="D82" s="39"/>
      <c r="E82" s="39"/>
      <c r="F82" s="39"/>
      <c r="G82" s="39"/>
      <c r="H82" s="39"/>
      <c r="I82" s="39"/>
      <c r="J82" s="39"/>
      <c r="K82" s="39"/>
      <c r="L82" s="39"/>
      <c r="M82" s="39"/>
      <c r="N82" s="39"/>
      <c r="O82" s="39"/>
      <c r="P82" s="39"/>
      <c r="Q82" s="39"/>
      <c r="R82" s="3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  <c r="AF82" s="39"/>
      <c r="AG82" s="39"/>
      <c r="AH82" s="39"/>
      <c r="AI82" s="39"/>
      <c r="AJ82" s="39"/>
      <c r="AK82" s="39"/>
      <c r="AL82" s="39"/>
      <c r="AM82" s="39"/>
      <c r="AN82" s="39"/>
      <c r="AO82" s="39"/>
      <c r="AP82" s="39"/>
      <c r="AQ82" s="39"/>
      <c r="AR82" s="43"/>
      <c r="BE82" s="37"/>
    </row>
    <row r="83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39"/>
      <c r="M83" s="39"/>
      <c r="N83" s="39"/>
      <c r="O83" s="39"/>
      <c r="P83" s="39"/>
      <c r="Q83" s="39"/>
      <c r="R83" s="3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  <c r="AF83" s="39"/>
      <c r="AG83" s="39"/>
      <c r="AH83" s="39"/>
      <c r="AI83" s="39"/>
      <c r="AJ83" s="39"/>
      <c r="AK83" s="39"/>
      <c r="AL83" s="39"/>
      <c r="AM83" s="39"/>
      <c r="AN83" s="39"/>
      <c r="AO83" s="39"/>
      <c r="AP83" s="39"/>
      <c r="AQ83" s="39"/>
      <c r="AR83" s="43"/>
      <c r="BE83" s="37"/>
    </row>
    <row r="84" s="4" customFormat="1" ht="12" customHeight="1">
      <c r="A84" s="4"/>
      <c r="B84" s="69"/>
      <c r="C84" s="31" t="s">
        <v>13</v>
      </c>
      <c r="D84" s="70"/>
      <c r="E84" s="70"/>
      <c r="F84" s="70"/>
      <c r="G84" s="70"/>
      <c r="H84" s="70"/>
      <c r="I84" s="70"/>
      <c r="J84" s="70"/>
      <c r="K84" s="70"/>
      <c r="L84" s="70" t="str">
        <f>K5</f>
        <v>230317</v>
      </c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1"/>
      <c r="BE84" s="4"/>
    </row>
    <row r="85" s="5" customFormat="1" ht="36.96" customHeight="1">
      <c r="A85" s="5"/>
      <c r="B85" s="72"/>
      <c r="C85" s="73" t="s">
        <v>16</v>
      </c>
      <c r="D85" s="74"/>
      <c r="E85" s="74"/>
      <c r="F85" s="74"/>
      <c r="G85" s="74"/>
      <c r="H85" s="74"/>
      <c r="I85" s="74"/>
      <c r="J85" s="74"/>
      <c r="K85" s="74"/>
      <c r="L85" s="75" t="str">
        <f>K6</f>
        <v>MŠL - rekonstrukce elektroinstalace</v>
      </c>
      <c r="M85" s="74"/>
      <c r="N85" s="74"/>
      <c r="O85" s="74"/>
      <c r="P85" s="74"/>
      <c r="Q85" s="74"/>
      <c r="R85" s="74"/>
      <c r="S85" s="74"/>
      <c r="T85" s="74"/>
      <c r="U85" s="74"/>
      <c r="V85" s="74"/>
      <c r="W85" s="74"/>
      <c r="X85" s="74"/>
      <c r="Y85" s="74"/>
      <c r="Z85" s="74"/>
      <c r="AA85" s="74"/>
      <c r="AB85" s="74"/>
      <c r="AC85" s="74"/>
      <c r="AD85" s="74"/>
      <c r="AE85" s="74"/>
      <c r="AF85" s="74"/>
      <c r="AG85" s="74"/>
      <c r="AH85" s="74"/>
      <c r="AI85" s="74"/>
      <c r="AJ85" s="74"/>
      <c r="AK85" s="74"/>
      <c r="AL85" s="74"/>
      <c r="AM85" s="74"/>
      <c r="AN85" s="74"/>
      <c r="AO85" s="74"/>
      <c r="AP85" s="74"/>
      <c r="AQ85" s="74"/>
      <c r="AR85" s="76"/>
      <c r="BE85" s="5"/>
    </row>
    <row r="86" s="2" customFormat="1" ht="6.96" customHeight="1">
      <c r="A86" s="37"/>
      <c r="B86" s="38"/>
      <c r="C86" s="39"/>
      <c r="D86" s="39"/>
      <c r="E86" s="39"/>
      <c r="F86" s="39"/>
      <c r="G86" s="39"/>
      <c r="H86" s="39"/>
      <c r="I86" s="39"/>
      <c r="J86" s="39"/>
      <c r="K86" s="39"/>
      <c r="L86" s="39"/>
      <c r="M86" s="39"/>
      <c r="N86" s="39"/>
      <c r="O86" s="39"/>
      <c r="P86" s="39"/>
      <c r="Q86" s="39"/>
      <c r="R86" s="3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  <c r="AF86" s="39"/>
      <c r="AG86" s="39"/>
      <c r="AH86" s="39"/>
      <c r="AI86" s="39"/>
      <c r="AJ86" s="39"/>
      <c r="AK86" s="39"/>
      <c r="AL86" s="39"/>
      <c r="AM86" s="39"/>
      <c r="AN86" s="39"/>
      <c r="AO86" s="39"/>
      <c r="AP86" s="39"/>
      <c r="AQ86" s="39"/>
      <c r="AR86" s="43"/>
      <c r="BE86" s="37"/>
    </row>
    <row r="87" s="2" customFormat="1" ht="12" customHeight="1">
      <c r="A87" s="37"/>
      <c r="B87" s="38"/>
      <c r="C87" s="31" t="s">
        <v>20</v>
      </c>
      <c r="D87" s="39"/>
      <c r="E87" s="39"/>
      <c r="F87" s="39"/>
      <c r="G87" s="39"/>
      <c r="H87" s="39"/>
      <c r="I87" s="39"/>
      <c r="J87" s="39"/>
      <c r="K87" s="39"/>
      <c r="L87" s="77" t="str">
        <f>IF(K8="","",K8)</f>
        <v>Horažďovice</v>
      </c>
      <c r="M87" s="39"/>
      <c r="N87" s="39"/>
      <c r="O87" s="39"/>
      <c r="P87" s="39"/>
      <c r="Q87" s="39"/>
      <c r="R87" s="3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  <c r="AF87" s="39"/>
      <c r="AG87" s="39"/>
      <c r="AH87" s="39"/>
      <c r="AI87" s="31" t="s">
        <v>22</v>
      </c>
      <c r="AJ87" s="39"/>
      <c r="AK87" s="39"/>
      <c r="AL87" s="39"/>
      <c r="AM87" s="78" t="str">
        <f>IF(AN8= "","",AN8)</f>
        <v>17. 3. 2023</v>
      </c>
      <c r="AN87" s="78"/>
      <c r="AO87" s="39"/>
      <c r="AP87" s="39"/>
      <c r="AQ87" s="39"/>
      <c r="AR87" s="43"/>
      <c r="BE87" s="37"/>
    </row>
    <row r="88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39"/>
      <c r="M88" s="39"/>
      <c r="N88" s="39"/>
      <c r="O88" s="39"/>
      <c r="P88" s="39"/>
      <c r="Q88" s="39"/>
      <c r="R88" s="3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  <c r="AF88" s="39"/>
      <c r="AG88" s="39"/>
      <c r="AH88" s="39"/>
      <c r="AI88" s="39"/>
      <c r="AJ88" s="39"/>
      <c r="AK88" s="39"/>
      <c r="AL88" s="39"/>
      <c r="AM88" s="39"/>
      <c r="AN88" s="39"/>
      <c r="AO88" s="39"/>
      <c r="AP88" s="39"/>
      <c r="AQ88" s="39"/>
      <c r="AR88" s="43"/>
      <c r="BE88" s="37"/>
    </row>
    <row r="89" s="2" customFormat="1" ht="15.15" customHeight="1">
      <c r="A89" s="37"/>
      <c r="B89" s="38"/>
      <c r="C89" s="31" t="s">
        <v>24</v>
      </c>
      <c r="D89" s="39"/>
      <c r="E89" s="39"/>
      <c r="F89" s="39"/>
      <c r="G89" s="39"/>
      <c r="H89" s="39"/>
      <c r="I89" s="39"/>
      <c r="J89" s="39"/>
      <c r="K89" s="39"/>
      <c r="L89" s="70" t="str">
        <f>IF(E11= "","",E11)</f>
        <v xml:space="preserve"> </v>
      </c>
      <c r="M89" s="39"/>
      <c r="N89" s="39"/>
      <c r="O89" s="39"/>
      <c r="P89" s="39"/>
      <c r="Q89" s="39"/>
      <c r="R89" s="3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  <c r="AF89" s="39"/>
      <c r="AG89" s="39"/>
      <c r="AH89" s="39"/>
      <c r="AI89" s="31" t="s">
        <v>30</v>
      </c>
      <c r="AJ89" s="39"/>
      <c r="AK89" s="39"/>
      <c r="AL89" s="39"/>
      <c r="AM89" s="79" t="str">
        <f>IF(E17="","",E17)</f>
        <v xml:space="preserve"> </v>
      </c>
      <c r="AN89" s="70"/>
      <c r="AO89" s="70"/>
      <c r="AP89" s="70"/>
      <c r="AQ89" s="39"/>
      <c r="AR89" s="43"/>
      <c r="AS89" s="80" t="s">
        <v>55</v>
      </c>
      <c r="AT89" s="81"/>
      <c r="AU89" s="82"/>
      <c r="AV89" s="82"/>
      <c r="AW89" s="82"/>
      <c r="AX89" s="82"/>
      <c r="AY89" s="82"/>
      <c r="AZ89" s="82"/>
      <c r="BA89" s="82"/>
      <c r="BB89" s="82"/>
      <c r="BC89" s="82"/>
      <c r="BD89" s="83"/>
      <c r="BE89" s="37"/>
    </row>
    <row r="90" s="2" customFormat="1" ht="15.15" customHeight="1">
      <c r="A90" s="37"/>
      <c r="B90" s="38"/>
      <c r="C90" s="31" t="s">
        <v>28</v>
      </c>
      <c r="D90" s="39"/>
      <c r="E90" s="39"/>
      <c r="F90" s="39"/>
      <c r="G90" s="39"/>
      <c r="H90" s="39"/>
      <c r="I90" s="39"/>
      <c r="J90" s="39"/>
      <c r="K90" s="39"/>
      <c r="L90" s="70" t="str">
        <f>IF(E14= "Vyplň údaj","",E14)</f>
        <v/>
      </c>
      <c r="M90" s="39"/>
      <c r="N90" s="39"/>
      <c r="O90" s="39"/>
      <c r="P90" s="39"/>
      <c r="Q90" s="39"/>
      <c r="R90" s="3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  <c r="AF90" s="39"/>
      <c r="AG90" s="39"/>
      <c r="AH90" s="39"/>
      <c r="AI90" s="31" t="s">
        <v>32</v>
      </c>
      <c r="AJ90" s="39"/>
      <c r="AK90" s="39"/>
      <c r="AL90" s="39"/>
      <c r="AM90" s="79" t="str">
        <f>IF(E20="","",E20)</f>
        <v>Pavel Matoušek</v>
      </c>
      <c r="AN90" s="70"/>
      <c r="AO90" s="70"/>
      <c r="AP90" s="70"/>
      <c r="AQ90" s="39"/>
      <c r="AR90" s="43"/>
      <c r="AS90" s="84"/>
      <c r="AT90" s="85"/>
      <c r="AU90" s="86"/>
      <c r="AV90" s="86"/>
      <c r="AW90" s="86"/>
      <c r="AX90" s="86"/>
      <c r="AY90" s="86"/>
      <c r="AZ90" s="86"/>
      <c r="BA90" s="86"/>
      <c r="BB90" s="86"/>
      <c r="BC90" s="86"/>
      <c r="BD90" s="87"/>
      <c r="BE90" s="37"/>
    </row>
    <row r="91" s="2" customFormat="1" ht="10.8" customHeight="1">
      <c r="A91" s="37"/>
      <c r="B91" s="38"/>
      <c r="C91" s="39"/>
      <c r="D91" s="39"/>
      <c r="E91" s="39"/>
      <c r="F91" s="39"/>
      <c r="G91" s="39"/>
      <c r="H91" s="39"/>
      <c r="I91" s="39"/>
      <c r="J91" s="39"/>
      <c r="K91" s="39"/>
      <c r="L91" s="39"/>
      <c r="M91" s="39"/>
      <c r="N91" s="39"/>
      <c r="O91" s="39"/>
      <c r="P91" s="39"/>
      <c r="Q91" s="39"/>
      <c r="R91" s="3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  <c r="AF91" s="39"/>
      <c r="AG91" s="39"/>
      <c r="AH91" s="39"/>
      <c r="AI91" s="39"/>
      <c r="AJ91" s="39"/>
      <c r="AK91" s="39"/>
      <c r="AL91" s="39"/>
      <c r="AM91" s="39"/>
      <c r="AN91" s="39"/>
      <c r="AO91" s="39"/>
      <c r="AP91" s="39"/>
      <c r="AQ91" s="39"/>
      <c r="AR91" s="43"/>
      <c r="AS91" s="88"/>
      <c r="AT91" s="89"/>
      <c r="AU91" s="90"/>
      <c r="AV91" s="90"/>
      <c r="AW91" s="90"/>
      <c r="AX91" s="90"/>
      <c r="AY91" s="90"/>
      <c r="AZ91" s="90"/>
      <c r="BA91" s="90"/>
      <c r="BB91" s="90"/>
      <c r="BC91" s="90"/>
      <c r="BD91" s="91"/>
      <c r="BE91" s="37"/>
    </row>
    <row r="92" s="2" customFormat="1" ht="29.28" customHeight="1">
      <c r="A92" s="37"/>
      <c r="B92" s="38"/>
      <c r="C92" s="92" t="s">
        <v>56</v>
      </c>
      <c r="D92" s="93"/>
      <c r="E92" s="93"/>
      <c r="F92" s="93"/>
      <c r="G92" s="93"/>
      <c r="H92" s="94"/>
      <c r="I92" s="95" t="s">
        <v>57</v>
      </c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93"/>
      <c r="Y92" s="93"/>
      <c r="Z92" s="93"/>
      <c r="AA92" s="93"/>
      <c r="AB92" s="93"/>
      <c r="AC92" s="93"/>
      <c r="AD92" s="93"/>
      <c r="AE92" s="93"/>
      <c r="AF92" s="93"/>
      <c r="AG92" s="96" t="s">
        <v>58</v>
      </c>
      <c r="AH92" s="93"/>
      <c r="AI92" s="93"/>
      <c r="AJ92" s="93"/>
      <c r="AK92" s="93"/>
      <c r="AL92" s="93"/>
      <c r="AM92" s="93"/>
      <c r="AN92" s="95" t="s">
        <v>59</v>
      </c>
      <c r="AO92" s="93"/>
      <c r="AP92" s="97"/>
      <c r="AQ92" s="98" t="s">
        <v>60</v>
      </c>
      <c r="AR92" s="43"/>
      <c r="AS92" s="99" t="s">
        <v>61</v>
      </c>
      <c r="AT92" s="100" t="s">
        <v>62</v>
      </c>
      <c r="AU92" s="100" t="s">
        <v>63</v>
      </c>
      <c r="AV92" s="100" t="s">
        <v>64</v>
      </c>
      <c r="AW92" s="100" t="s">
        <v>65</v>
      </c>
      <c r="AX92" s="100" t="s">
        <v>66</v>
      </c>
      <c r="AY92" s="100" t="s">
        <v>67</v>
      </c>
      <c r="AZ92" s="100" t="s">
        <v>68</v>
      </c>
      <c r="BA92" s="100" t="s">
        <v>69</v>
      </c>
      <c r="BB92" s="100" t="s">
        <v>70</v>
      </c>
      <c r="BC92" s="100" t="s">
        <v>71</v>
      </c>
      <c r="BD92" s="101" t="s">
        <v>72</v>
      </c>
      <c r="BE92" s="37"/>
    </row>
    <row r="93" s="2" customFormat="1" ht="10.8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39"/>
      <c r="M93" s="39"/>
      <c r="N93" s="39"/>
      <c r="O93" s="39"/>
      <c r="P93" s="39"/>
      <c r="Q93" s="39"/>
      <c r="R93" s="39"/>
      <c r="S93" s="39"/>
      <c r="T93" s="39"/>
      <c r="U93" s="39"/>
      <c r="V93" s="39"/>
      <c r="W93" s="39"/>
      <c r="X93" s="39"/>
      <c r="Y93" s="39"/>
      <c r="Z93" s="39"/>
      <c r="AA93" s="39"/>
      <c r="AB93" s="39"/>
      <c r="AC93" s="39"/>
      <c r="AD93" s="39"/>
      <c r="AE93" s="39"/>
      <c r="AF93" s="39"/>
      <c r="AG93" s="39"/>
      <c r="AH93" s="39"/>
      <c r="AI93" s="39"/>
      <c r="AJ93" s="39"/>
      <c r="AK93" s="39"/>
      <c r="AL93" s="39"/>
      <c r="AM93" s="39"/>
      <c r="AN93" s="39"/>
      <c r="AO93" s="39"/>
      <c r="AP93" s="39"/>
      <c r="AQ93" s="39"/>
      <c r="AR93" s="43"/>
      <c r="AS93" s="102"/>
      <c r="AT93" s="103"/>
      <c r="AU93" s="103"/>
      <c r="AV93" s="103"/>
      <c r="AW93" s="103"/>
      <c r="AX93" s="103"/>
      <c r="AY93" s="103"/>
      <c r="AZ93" s="103"/>
      <c r="BA93" s="103"/>
      <c r="BB93" s="103"/>
      <c r="BC93" s="103"/>
      <c r="BD93" s="104"/>
      <c r="BE93" s="37"/>
    </row>
    <row r="94" s="6" customFormat="1" ht="32.4" customHeight="1">
      <c r="A94" s="6"/>
      <c r="B94" s="105"/>
      <c r="C94" s="106" t="s">
        <v>73</v>
      </c>
      <c r="D94" s="107"/>
      <c r="E94" s="107"/>
      <c r="F94" s="107"/>
      <c r="G94" s="107"/>
      <c r="H94" s="107"/>
      <c r="I94" s="107"/>
      <c r="J94" s="107"/>
      <c r="K94" s="107"/>
      <c r="L94" s="107"/>
      <c r="M94" s="107"/>
      <c r="N94" s="107"/>
      <c r="O94" s="107"/>
      <c r="P94" s="107"/>
      <c r="Q94" s="107"/>
      <c r="R94" s="107"/>
      <c r="S94" s="107"/>
      <c r="T94" s="107"/>
      <c r="U94" s="107"/>
      <c r="V94" s="107"/>
      <c r="W94" s="107"/>
      <c r="X94" s="107"/>
      <c r="Y94" s="107"/>
      <c r="Z94" s="107"/>
      <c r="AA94" s="107"/>
      <c r="AB94" s="107"/>
      <c r="AC94" s="107"/>
      <c r="AD94" s="107"/>
      <c r="AE94" s="107"/>
      <c r="AF94" s="107"/>
      <c r="AG94" s="108">
        <f>ROUND(SUM(AG95:AG98),2)</f>
        <v>0</v>
      </c>
      <c r="AH94" s="108"/>
      <c r="AI94" s="108"/>
      <c r="AJ94" s="108"/>
      <c r="AK94" s="108"/>
      <c r="AL94" s="108"/>
      <c r="AM94" s="108"/>
      <c r="AN94" s="109">
        <f>SUM(AG94,AT94)</f>
        <v>0</v>
      </c>
      <c r="AO94" s="109"/>
      <c r="AP94" s="109"/>
      <c r="AQ94" s="110" t="s">
        <v>1</v>
      </c>
      <c r="AR94" s="111"/>
      <c r="AS94" s="112">
        <f>ROUND(SUM(AS95:AS98),2)</f>
        <v>0</v>
      </c>
      <c r="AT94" s="113">
        <f>ROUND(SUM(AV94:AW94),2)</f>
        <v>0</v>
      </c>
      <c r="AU94" s="114">
        <f>ROUND(SUM(AU95:AU98),5)</f>
        <v>0</v>
      </c>
      <c r="AV94" s="113">
        <f>ROUND(AZ94*L29,2)</f>
        <v>0</v>
      </c>
      <c r="AW94" s="113">
        <f>ROUND(BA94*L30,2)</f>
        <v>0</v>
      </c>
      <c r="AX94" s="113">
        <f>ROUND(BB94*L29,2)</f>
        <v>0</v>
      </c>
      <c r="AY94" s="113">
        <f>ROUND(BC94*L30,2)</f>
        <v>0</v>
      </c>
      <c r="AZ94" s="113">
        <f>ROUND(SUM(AZ95:AZ98),2)</f>
        <v>0</v>
      </c>
      <c r="BA94" s="113">
        <f>ROUND(SUM(BA95:BA98),2)</f>
        <v>0</v>
      </c>
      <c r="BB94" s="113">
        <f>ROUND(SUM(BB95:BB98),2)</f>
        <v>0</v>
      </c>
      <c r="BC94" s="113">
        <f>ROUND(SUM(BC95:BC98),2)</f>
        <v>0</v>
      </c>
      <c r="BD94" s="115">
        <f>ROUND(SUM(BD95:BD98),2)</f>
        <v>0</v>
      </c>
      <c r="BE94" s="6"/>
      <c r="BS94" s="116" t="s">
        <v>74</v>
      </c>
      <c r="BT94" s="116" t="s">
        <v>75</v>
      </c>
      <c r="BU94" s="117" t="s">
        <v>76</v>
      </c>
      <c r="BV94" s="116" t="s">
        <v>77</v>
      </c>
      <c r="BW94" s="116" t="s">
        <v>5</v>
      </c>
      <c r="BX94" s="116" t="s">
        <v>78</v>
      </c>
      <c r="CL94" s="116" t="s">
        <v>1</v>
      </c>
    </row>
    <row r="95" s="7" customFormat="1" ht="16.5" customHeight="1">
      <c r="A95" s="118" t="s">
        <v>79</v>
      </c>
      <c r="B95" s="119"/>
      <c r="C95" s="120"/>
      <c r="D95" s="121" t="s">
        <v>80</v>
      </c>
      <c r="E95" s="121"/>
      <c r="F95" s="121"/>
      <c r="G95" s="121"/>
      <c r="H95" s="121"/>
      <c r="I95" s="122"/>
      <c r="J95" s="121" t="s">
        <v>81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'01 - Školka'!J30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82</v>
      </c>
      <c r="AR95" s="125"/>
      <c r="AS95" s="126">
        <v>0</v>
      </c>
      <c r="AT95" s="127">
        <f>ROUND(SUM(AV95:AW95),2)</f>
        <v>0</v>
      </c>
      <c r="AU95" s="128">
        <f>'01 - Školka'!P133</f>
        <v>0</v>
      </c>
      <c r="AV95" s="127">
        <f>'01 - Školka'!J33</f>
        <v>0</v>
      </c>
      <c r="AW95" s="127">
        <f>'01 - Školka'!J34</f>
        <v>0</v>
      </c>
      <c r="AX95" s="127">
        <f>'01 - Školka'!J35</f>
        <v>0</v>
      </c>
      <c r="AY95" s="127">
        <f>'01 - Školka'!J36</f>
        <v>0</v>
      </c>
      <c r="AZ95" s="127">
        <f>'01 - Školka'!F33</f>
        <v>0</v>
      </c>
      <c r="BA95" s="127">
        <f>'01 - Školka'!F34</f>
        <v>0</v>
      </c>
      <c r="BB95" s="127">
        <f>'01 - Školka'!F35</f>
        <v>0</v>
      </c>
      <c r="BC95" s="127">
        <f>'01 - Školka'!F36</f>
        <v>0</v>
      </c>
      <c r="BD95" s="129">
        <f>'01 - Školka'!F37</f>
        <v>0</v>
      </c>
      <c r="BE95" s="7"/>
      <c r="BT95" s="130" t="s">
        <v>83</v>
      </c>
      <c r="BV95" s="130" t="s">
        <v>77</v>
      </c>
      <c r="BW95" s="130" t="s">
        <v>84</v>
      </c>
      <c r="BX95" s="130" t="s">
        <v>5</v>
      </c>
      <c r="CL95" s="130" t="s">
        <v>1</v>
      </c>
      <c r="CM95" s="130" t="s">
        <v>85</v>
      </c>
    </row>
    <row r="96" s="7" customFormat="1" ht="16.5" customHeight="1">
      <c r="A96" s="118" t="s">
        <v>79</v>
      </c>
      <c r="B96" s="119"/>
      <c r="C96" s="120"/>
      <c r="D96" s="121" t="s">
        <v>86</v>
      </c>
      <c r="E96" s="121"/>
      <c r="F96" s="121"/>
      <c r="G96" s="121"/>
      <c r="H96" s="121"/>
      <c r="I96" s="122"/>
      <c r="J96" s="121" t="s">
        <v>87</v>
      </c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3">
        <f>'02 - Kuchyně'!J30</f>
        <v>0</v>
      </c>
      <c r="AH96" s="122"/>
      <c r="AI96" s="122"/>
      <c r="AJ96" s="122"/>
      <c r="AK96" s="122"/>
      <c r="AL96" s="122"/>
      <c r="AM96" s="122"/>
      <c r="AN96" s="123">
        <f>SUM(AG96,AT96)</f>
        <v>0</v>
      </c>
      <c r="AO96" s="122"/>
      <c r="AP96" s="122"/>
      <c r="AQ96" s="124" t="s">
        <v>82</v>
      </c>
      <c r="AR96" s="125"/>
      <c r="AS96" s="126">
        <v>0</v>
      </c>
      <c r="AT96" s="127">
        <f>ROUND(SUM(AV96:AW96),2)</f>
        <v>0</v>
      </c>
      <c r="AU96" s="128">
        <f>'02 - Kuchyně'!P130</f>
        <v>0</v>
      </c>
      <c r="AV96" s="127">
        <f>'02 - Kuchyně'!J33</f>
        <v>0</v>
      </c>
      <c r="AW96" s="127">
        <f>'02 - Kuchyně'!J34</f>
        <v>0</v>
      </c>
      <c r="AX96" s="127">
        <f>'02 - Kuchyně'!J35</f>
        <v>0</v>
      </c>
      <c r="AY96" s="127">
        <f>'02 - Kuchyně'!J36</f>
        <v>0</v>
      </c>
      <c r="AZ96" s="127">
        <f>'02 - Kuchyně'!F33</f>
        <v>0</v>
      </c>
      <c r="BA96" s="127">
        <f>'02 - Kuchyně'!F34</f>
        <v>0</v>
      </c>
      <c r="BB96" s="127">
        <f>'02 - Kuchyně'!F35</f>
        <v>0</v>
      </c>
      <c r="BC96" s="127">
        <f>'02 - Kuchyně'!F36</f>
        <v>0</v>
      </c>
      <c r="BD96" s="129">
        <f>'02 - Kuchyně'!F37</f>
        <v>0</v>
      </c>
      <c r="BE96" s="7"/>
      <c r="BT96" s="130" t="s">
        <v>83</v>
      </c>
      <c r="BV96" s="130" t="s">
        <v>77</v>
      </c>
      <c r="BW96" s="130" t="s">
        <v>88</v>
      </c>
      <c r="BX96" s="130" t="s">
        <v>5</v>
      </c>
      <c r="CL96" s="130" t="s">
        <v>1</v>
      </c>
      <c r="CM96" s="130" t="s">
        <v>85</v>
      </c>
    </row>
    <row r="97" s="7" customFormat="1" ht="16.5" customHeight="1">
      <c r="A97" s="118" t="s">
        <v>79</v>
      </c>
      <c r="B97" s="119"/>
      <c r="C97" s="120"/>
      <c r="D97" s="121" t="s">
        <v>89</v>
      </c>
      <c r="E97" s="121"/>
      <c r="F97" s="121"/>
      <c r="G97" s="121"/>
      <c r="H97" s="121"/>
      <c r="I97" s="122"/>
      <c r="J97" s="121" t="s">
        <v>90</v>
      </c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3">
        <f>'03 - Stavební úpravy v zá...'!J30</f>
        <v>0</v>
      </c>
      <c r="AH97" s="122"/>
      <c r="AI97" s="122"/>
      <c r="AJ97" s="122"/>
      <c r="AK97" s="122"/>
      <c r="AL97" s="122"/>
      <c r="AM97" s="122"/>
      <c r="AN97" s="123">
        <f>SUM(AG97,AT97)</f>
        <v>0</v>
      </c>
      <c r="AO97" s="122"/>
      <c r="AP97" s="122"/>
      <c r="AQ97" s="124" t="s">
        <v>82</v>
      </c>
      <c r="AR97" s="125"/>
      <c r="AS97" s="126">
        <v>0</v>
      </c>
      <c r="AT97" s="127">
        <f>ROUND(SUM(AV97:AW97),2)</f>
        <v>0</v>
      </c>
      <c r="AU97" s="128">
        <f>'03 - Stavební úpravy v zá...'!P129</f>
        <v>0</v>
      </c>
      <c r="AV97" s="127">
        <f>'03 - Stavební úpravy v zá...'!J33</f>
        <v>0</v>
      </c>
      <c r="AW97" s="127">
        <f>'03 - Stavební úpravy v zá...'!J34</f>
        <v>0</v>
      </c>
      <c r="AX97" s="127">
        <f>'03 - Stavební úpravy v zá...'!J35</f>
        <v>0</v>
      </c>
      <c r="AY97" s="127">
        <f>'03 - Stavební úpravy v zá...'!J36</f>
        <v>0</v>
      </c>
      <c r="AZ97" s="127">
        <f>'03 - Stavební úpravy v zá...'!F33</f>
        <v>0</v>
      </c>
      <c r="BA97" s="127">
        <f>'03 - Stavební úpravy v zá...'!F34</f>
        <v>0</v>
      </c>
      <c r="BB97" s="127">
        <f>'03 - Stavební úpravy v zá...'!F35</f>
        <v>0</v>
      </c>
      <c r="BC97" s="127">
        <f>'03 - Stavební úpravy v zá...'!F36</f>
        <v>0</v>
      </c>
      <c r="BD97" s="129">
        <f>'03 - Stavební úpravy v zá...'!F37</f>
        <v>0</v>
      </c>
      <c r="BE97" s="7"/>
      <c r="BT97" s="130" t="s">
        <v>83</v>
      </c>
      <c r="BV97" s="130" t="s">
        <v>77</v>
      </c>
      <c r="BW97" s="130" t="s">
        <v>91</v>
      </c>
      <c r="BX97" s="130" t="s">
        <v>5</v>
      </c>
      <c r="CL97" s="130" t="s">
        <v>1</v>
      </c>
      <c r="CM97" s="130" t="s">
        <v>85</v>
      </c>
    </row>
    <row r="98" s="7" customFormat="1" ht="16.5" customHeight="1">
      <c r="A98" s="118" t="s">
        <v>79</v>
      </c>
      <c r="B98" s="119"/>
      <c r="C98" s="120"/>
      <c r="D98" s="121" t="s">
        <v>92</v>
      </c>
      <c r="E98" s="121"/>
      <c r="F98" s="121"/>
      <c r="G98" s="121"/>
      <c r="H98" s="121"/>
      <c r="I98" s="122"/>
      <c r="J98" s="121" t="s">
        <v>93</v>
      </c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3">
        <f>'04 - VRN'!J30</f>
        <v>0</v>
      </c>
      <c r="AH98" s="122"/>
      <c r="AI98" s="122"/>
      <c r="AJ98" s="122"/>
      <c r="AK98" s="122"/>
      <c r="AL98" s="122"/>
      <c r="AM98" s="122"/>
      <c r="AN98" s="123">
        <f>SUM(AG98,AT98)</f>
        <v>0</v>
      </c>
      <c r="AO98" s="122"/>
      <c r="AP98" s="122"/>
      <c r="AQ98" s="124" t="s">
        <v>82</v>
      </c>
      <c r="AR98" s="125"/>
      <c r="AS98" s="131">
        <v>0</v>
      </c>
      <c r="AT98" s="132">
        <f>ROUND(SUM(AV98:AW98),2)</f>
        <v>0</v>
      </c>
      <c r="AU98" s="133">
        <f>'04 - VRN'!P118</f>
        <v>0</v>
      </c>
      <c r="AV98" s="132">
        <f>'04 - VRN'!J33</f>
        <v>0</v>
      </c>
      <c r="AW98" s="132">
        <f>'04 - VRN'!J34</f>
        <v>0</v>
      </c>
      <c r="AX98" s="132">
        <f>'04 - VRN'!J35</f>
        <v>0</v>
      </c>
      <c r="AY98" s="132">
        <f>'04 - VRN'!J36</f>
        <v>0</v>
      </c>
      <c r="AZ98" s="132">
        <f>'04 - VRN'!F33</f>
        <v>0</v>
      </c>
      <c r="BA98" s="132">
        <f>'04 - VRN'!F34</f>
        <v>0</v>
      </c>
      <c r="BB98" s="132">
        <f>'04 - VRN'!F35</f>
        <v>0</v>
      </c>
      <c r="BC98" s="132">
        <f>'04 - VRN'!F36</f>
        <v>0</v>
      </c>
      <c r="BD98" s="134">
        <f>'04 - VRN'!F37</f>
        <v>0</v>
      </c>
      <c r="BE98" s="7"/>
      <c r="BT98" s="130" t="s">
        <v>83</v>
      </c>
      <c r="BV98" s="130" t="s">
        <v>77</v>
      </c>
      <c r="BW98" s="130" t="s">
        <v>94</v>
      </c>
      <c r="BX98" s="130" t="s">
        <v>5</v>
      </c>
      <c r="CL98" s="130" t="s">
        <v>1</v>
      </c>
      <c r="CM98" s="130" t="s">
        <v>85</v>
      </c>
    </row>
    <row r="99" s="2" customFormat="1" ht="30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39"/>
      <c r="M99" s="39"/>
      <c r="N99" s="39"/>
      <c r="O99" s="39"/>
      <c r="P99" s="39"/>
      <c r="Q99" s="39"/>
      <c r="R99" s="39"/>
      <c r="S99" s="39"/>
      <c r="T99" s="39"/>
      <c r="U99" s="39"/>
      <c r="V99" s="39"/>
      <c r="W99" s="39"/>
      <c r="X99" s="39"/>
      <c r="Y99" s="39"/>
      <c r="Z99" s="39"/>
      <c r="AA99" s="39"/>
      <c r="AB99" s="39"/>
      <c r="AC99" s="39"/>
      <c r="AD99" s="39"/>
      <c r="AE99" s="39"/>
      <c r="AF99" s="39"/>
      <c r="AG99" s="39"/>
      <c r="AH99" s="39"/>
      <c r="AI99" s="39"/>
      <c r="AJ99" s="39"/>
      <c r="AK99" s="39"/>
      <c r="AL99" s="39"/>
      <c r="AM99" s="39"/>
      <c r="AN99" s="39"/>
      <c r="AO99" s="39"/>
      <c r="AP99" s="39"/>
      <c r="AQ99" s="39"/>
      <c r="AR99" s="43"/>
      <c r="AS99" s="37"/>
      <c r="AT99" s="37"/>
      <c r="AU99" s="37"/>
      <c r="AV99" s="37"/>
      <c r="AW99" s="37"/>
      <c r="AX99" s="37"/>
      <c r="AY99" s="37"/>
      <c r="AZ99" s="37"/>
      <c r="BA99" s="37"/>
      <c r="BB99" s="37"/>
      <c r="BC99" s="37"/>
      <c r="BD99" s="37"/>
      <c r="BE99" s="37"/>
    </row>
    <row r="100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6"/>
      <c r="M100" s="66"/>
      <c r="N100" s="66"/>
      <c r="O100" s="66"/>
      <c r="P100" s="66"/>
      <c r="Q100" s="66"/>
      <c r="R100" s="66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6"/>
      <c r="AR100" s="43"/>
      <c r="AS100" s="37"/>
      <c r="AT100" s="37"/>
      <c r="AU100" s="37"/>
      <c r="AV100" s="37"/>
      <c r="AW100" s="37"/>
      <c r="AX100" s="37"/>
      <c r="AY100" s="37"/>
      <c r="AZ100" s="37"/>
      <c r="BA100" s="37"/>
      <c r="BB100" s="37"/>
      <c r="BC100" s="37"/>
      <c r="BD100" s="37"/>
      <c r="BE100" s="37"/>
    </row>
  </sheetData>
  <sheetProtection sheet="1" formatColumns="0" formatRows="0" objects="1" scenarios="1" spinCount="100000" saltValue="29gx7QIgj/9xfF0Zo/+3KSl9K+KaIDeIUffDBnL/ECvhps/+YJHzmhuhh9t+6+NQjGFNBsQime+yz1bgh5w1gA==" hashValue="IU2Qu+v6cz8bMc9X739SNzAg2j9icG5sGTUJTN26Z/GYXQKGkt5I8+jKqwlTvtBr0DvsFlY8+YV4kE4Xf8AupQ==" algorithmName="SHA-512" password="CC35"/>
  <mergeCells count="54">
    <mergeCell ref="L85:AJ85"/>
    <mergeCell ref="AM87:AN87"/>
    <mergeCell ref="AM89:AP89"/>
    <mergeCell ref="AS89:AT91"/>
    <mergeCell ref="AM90:AP90"/>
    <mergeCell ref="C92:G92"/>
    <mergeCell ref="AG92:AM92"/>
    <mergeCell ref="I92:AF92"/>
    <mergeCell ref="AN92:AP92"/>
    <mergeCell ref="D95:H95"/>
    <mergeCell ref="AG95:AM95"/>
    <mergeCell ref="J95:AF95"/>
    <mergeCell ref="AN95:AP95"/>
    <mergeCell ref="J96:AF96"/>
    <mergeCell ref="D96:H96"/>
    <mergeCell ref="AG96:AM96"/>
    <mergeCell ref="AN96:AP96"/>
    <mergeCell ref="AN97:AP97"/>
    <mergeCell ref="D97:H97"/>
    <mergeCell ref="J97:AF97"/>
    <mergeCell ref="AG97:AM97"/>
    <mergeCell ref="AN98:AP98"/>
    <mergeCell ref="AG98:AM98"/>
    <mergeCell ref="D98:H98"/>
    <mergeCell ref="J98:AF98"/>
    <mergeCell ref="AG94:AM94"/>
    <mergeCell ref="AN94:AP94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  <mergeCell ref="AK33:AO33"/>
    <mergeCell ref="L33:P33"/>
    <mergeCell ref="W33:AE33"/>
    <mergeCell ref="AK35:AO35"/>
    <mergeCell ref="X35:AB35"/>
    <mergeCell ref="AR2:BE2"/>
  </mergeCells>
  <hyperlinks>
    <hyperlink ref="A95" location="'01 - Školka'!C2" display="/"/>
    <hyperlink ref="A96" location="'02 - Kuchyně'!C2" display="/"/>
    <hyperlink ref="A97" location="'03 - Stavební úpravy v zá...'!C2" display="/"/>
    <hyperlink ref="A98" location="'04 - VRN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84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hidden="1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MŠL - rekonstrukce elektroinstalace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ROUND(J133,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ROUND((SUM(BE133:BE314)),  2)</f>
        <v>0</v>
      </c>
      <c r="G33" s="37"/>
      <c r="H33" s="37"/>
      <c r="I33" s="154">
        <v>0.20999999999999999</v>
      </c>
      <c r="J33" s="153">
        <f>ROUND(((SUM(BE133:BE314))*I33),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ROUND((SUM(BF133:BF314)),  2)</f>
        <v>0</v>
      </c>
      <c r="G34" s="37"/>
      <c r="H34" s="37"/>
      <c r="I34" s="154">
        <v>0.14999999999999999</v>
      </c>
      <c r="J34" s="153">
        <f>ROUND(((SUM(BF133:BF314))*I34),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ROUND((SUM(BG133:BG314)),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ROUND((SUM(BH133:BH314)),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ROUND((SUM(BI133:BI314)),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MŠL - rekonstrukce elektroinstalace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01 - Školka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Horažďovice</v>
      </c>
      <c r="G89" s="39"/>
      <c r="H89" s="39"/>
      <c r="I89" s="31" t="s">
        <v>22</v>
      </c>
      <c r="J89" s="78" t="str">
        <f>IF(J12="","",J12)</f>
        <v>17. 3. 2023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Pavel Matoušek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J133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hidden="1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J134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104</v>
      </c>
      <c r="E98" s="187"/>
      <c r="F98" s="187"/>
      <c r="G98" s="187"/>
      <c r="H98" s="187"/>
      <c r="I98" s="187"/>
      <c r="J98" s="188">
        <f>J135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105</v>
      </c>
      <c r="E99" s="187"/>
      <c r="F99" s="187"/>
      <c r="G99" s="187"/>
      <c r="H99" s="187"/>
      <c r="I99" s="187"/>
      <c r="J99" s="188">
        <f>J139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106</v>
      </c>
      <c r="E100" s="187"/>
      <c r="F100" s="187"/>
      <c r="G100" s="187"/>
      <c r="H100" s="187"/>
      <c r="I100" s="187"/>
      <c r="J100" s="188">
        <f>J141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107</v>
      </c>
      <c r="E101" s="187"/>
      <c r="F101" s="187"/>
      <c r="G101" s="187"/>
      <c r="H101" s="187"/>
      <c r="I101" s="187"/>
      <c r="J101" s="188">
        <f>J144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10" customFormat="1" ht="19.92" customHeight="1">
      <c r="A102" s="10"/>
      <c r="B102" s="184"/>
      <c r="C102" s="185"/>
      <c r="D102" s="186" t="s">
        <v>108</v>
      </c>
      <c r="E102" s="187"/>
      <c r="F102" s="187"/>
      <c r="G102" s="187"/>
      <c r="H102" s="187"/>
      <c r="I102" s="187"/>
      <c r="J102" s="188">
        <f>J146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9" customFormat="1" ht="24.96" customHeight="1">
      <c r="A103" s="9"/>
      <c r="B103" s="178"/>
      <c r="C103" s="179"/>
      <c r="D103" s="180" t="s">
        <v>109</v>
      </c>
      <c r="E103" s="181"/>
      <c r="F103" s="181"/>
      <c r="G103" s="181"/>
      <c r="H103" s="181"/>
      <c r="I103" s="181"/>
      <c r="J103" s="182">
        <f>J152</f>
        <v>0</v>
      </c>
      <c r="K103" s="179"/>
      <c r="L103" s="183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hidden="1" s="10" customFormat="1" ht="19.92" customHeight="1">
      <c r="A104" s="10"/>
      <c r="B104" s="184"/>
      <c r="C104" s="185"/>
      <c r="D104" s="186" t="s">
        <v>110</v>
      </c>
      <c r="E104" s="187"/>
      <c r="F104" s="187"/>
      <c r="G104" s="187"/>
      <c r="H104" s="187"/>
      <c r="I104" s="187"/>
      <c r="J104" s="188">
        <f>J153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4"/>
      <c r="C105" s="185"/>
      <c r="D105" s="186" t="s">
        <v>111</v>
      </c>
      <c r="E105" s="187"/>
      <c r="F105" s="187"/>
      <c r="G105" s="187"/>
      <c r="H105" s="187"/>
      <c r="I105" s="187"/>
      <c r="J105" s="188">
        <f>J187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4"/>
      <c r="C106" s="185"/>
      <c r="D106" s="186" t="s">
        <v>112</v>
      </c>
      <c r="E106" s="187"/>
      <c r="F106" s="187"/>
      <c r="G106" s="187"/>
      <c r="H106" s="187"/>
      <c r="I106" s="187"/>
      <c r="J106" s="188">
        <f>J197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4"/>
      <c r="C107" s="185"/>
      <c r="D107" s="186" t="s">
        <v>113</v>
      </c>
      <c r="E107" s="187"/>
      <c r="F107" s="187"/>
      <c r="G107" s="187"/>
      <c r="H107" s="187"/>
      <c r="I107" s="187"/>
      <c r="J107" s="188">
        <f>J209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4"/>
      <c r="C108" s="185"/>
      <c r="D108" s="186" t="s">
        <v>114</v>
      </c>
      <c r="E108" s="187"/>
      <c r="F108" s="187"/>
      <c r="G108" s="187"/>
      <c r="H108" s="187"/>
      <c r="I108" s="187"/>
      <c r="J108" s="188">
        <f>J243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4"/>
      <c r="C109" s="185"/>
      <c r="D109" s="186" t="s">
        <v>115</v>
      </c>
      <c r="E109" s="187"/>
      <c r="F109" s="187"/>
      <c r="G109" s="187"/>
      <c r="H109" s="187"/>
      <c r="I109" s="187"/>
      <c r="J109" s="188">
        <f>J264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10" customFormat="1" ht="19.92" customHeight="1">
      <c r="A110" s="10"/>
      <c r="B110" s="184"/>
      <c r="C110" s="185"/>
      <c r="D110" s="186" t="s">
        <v>116</v>
      </c>
      <c r="E110" s="187"/>
      <c r="F110" s="187"/>
      <c r="G110" s="187"/>
      <c r="H110" s="187"/>
      <c r="I110" s="187"/>
      <c r="J110" s="188">
        <f>J276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10" customFormat="1" ht="19.92" customHeight="1">
      <c r="A111" s="10"/>
      <c r="B111" s="184"/>
      <c r="C111" s="185"/>
      <c r="D111" s="186" t="s">
        <v>117</v>
      </c>
      <c r="E111" s="187"/>
      <c r="F111" s="187"/>
      <c r="G111" s="187"/>
      <c r="H111" s="187"/>
      <c r="I111" s="187"/>
      <c r="J111" s="188">
        <f>J279</f>
        <v>0</v>
      </c>
      <c r="K111" s="185"/>
      <c r="L111" s="189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hidden="1" s="9" customFormat="1" ht="24.96" customHeight="1">
      <c r="A112" s="9"/>
      <c r="B112" s="178"/>
      <c r="C112" s="179"/>
      <c r="D112" s="180" t="s">
        <v>118</v>
      </c>
      <c r="E112" s="181"/>
      <c r="F112" s="181"/>
      <c r="G112" s="181"/>
      <c r="H112" s="181"/>
      <c r="I112" s="181"/>
      <c r="J112" s="182">
        <f>J306</f>
        <v>0</v>
      </c>
      <c r="K112" s="179"/>
      <c r="L112" s="183"/>
      <c r="S112" s="9"/>
      <c r="T112" s="9"/>
      <c r="U112" s="9"/>
      <c r="V112" s="9"/>
      <c r="W112" s="9"/>
      <c r="X112" s="9"/>
      <c r="Y112" s="9"/>
      <c r="Z112" s="9"/>
      <c r="AA112" s="9"/>
      <c r="AB112" s="9"/>
      <c r="AC112" s="9"/>
      <c r="AD112" s="9"/>
      <c r="AE112" s="9"/>
    </row>
    <row r="113" hidden="1" s="10" customFormat="1" ht="19.92" customHeight="1">
      <c r="A113" s="10"/>
      <c r="B113" s="184"/>
      <c r="C113" s="185"/>
      <c r="D113" s="186" t="s">
        <v>119</v>
      </c>
      <c r="E113" s="187"/>
      <c r="F113" s="187"/>
      <c r="G113" s="187"/>
      <c r="H113" s="187"/>
      <c r="I113" s="187"/>
      <c r="J113" s="188">
        <f>J307</f>
        <v>0</v>
      </c>
      <c r="K113" s="185"/>
      <c r="L113" s="189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hidden="1" s="2" customFormat="1" ht="21.84" customHeight="1">
      <c r="A114" s="37"/>
      <c r="B114" s="38"/>
      <c r="C114" s="39"/>
      <c r="D114" s="39"/>
      <c r="E114" s="39"/>
      <c r="F114" s="39"/>
      <c r="G114" s="39"/>
      <c r="H114" s="39"/>
      <c r="I114" s="39"/>
      <c r="J114" s="39"/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hidden="1" s="2" customFormat="1" ht="6.96" customHeight="1">
      <c r="A115" s="37"/>
      <c r="B115" s="65"/>
      <c r="C115" s="66"/>
      <c r="D115" s="66"/>
      <c r="E115" s="66"/>
      <c r="F115" s="66"/>
      <c r="G115" s="66"/>
      <c r="H115" s="66"/>
      <c r="I115" s="66"/>
      <c r="J115" s="66"/>
      <c r="K115" s="66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hidden="1"/>
    <row r="117" hidden="1"/>
    <row r="118" hidden="1"/>
    <row r="119" s="2" customFormat="1" ht="6.96" customHeight="1">
      <c r="A119" s="37"/>
      <c r="B119" s="67"/>
      <c r="C119" s="68"/>
      <c r="D119" s="68"/>
      <c r="E119" s="68"/>
      <c r="F119" s="68"/>
      <c r="G119" s="68"/>
      <c r="H119" s="68"/>
      <c r="I119" s="68"/>
      <c r="J119" s="68"/>
      <c r="K119" s="68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24.96" customHeight="1">
      <c r="A120" s="37"/>
      <c r="B120" s="38"/>
      <c r="C120" s="22" t="s">
        <v>120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6.96" customHeight="1">
      <c r="A121" s="37"/>
      <c r="B121" s="38"/>
      <c r="C121" s="39"/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2" customHeight="1">
      <c r="A122" s="37"/>
      <c r="B122" s="38"/>
      <c r="C122" s="31" t="s">
        <v>16</v>
      </c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6.5" customHeight="1">
      <c r="A123" s="37"/>
      <c r="B123" s="38"/>
      <c r="C123" s="39"/>
      <c r="D123" s="39"/>
      <c r="E123" s="173" t="str">
        <f>E7</f>
        <v>MŠL - rekonstrukce elektroinstalace</v>
      </c>
      <c r="F123" s="31"/>
      <c r="G123" s="31"/>
      <c r="H123" s="31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96</v>
      </c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6.5" customHeight="1">
      <c r="A125" s="37"/>
      <c r="B125" s="38"/>
      <c r="C125" s="39"/>
      <c r="D125" s="39"/>
      <c r="E125" s="75" t="str">
        <f>E9</f>
        <v>01 - Školka</v>
      </c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6.96" customHeight="1">
      <c r="A126" s="37"/>
      <c r="B126" s="38"/>
      <c r="C126" s="39"/>
      <c r="D126" s="39"/>
      <c r="E126" s="39"/>
      <c r="F126" s="39"/>
      <c r="G126" s="39"/>
      <c r="H126" s="39"/>
      <c r="I126" s="39"/>
      <c r="J126" s="39"/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2" customHeight="1">
      <c r="A127" s="37"/>
      <c r="B127" s="38"/>
      <c r="C127" s="31" t="s">
        <v>20</v>
      </c>
      <c r="D127" s="39"/>
      <c r="E127" s="39"/>
      <c r="F127" s="26" t="str">
        <f>F12</f>
        <v>Horažďovice</v>
      </c>
      <c r="G127" s="39"/>
      <c r="H127" s="39"/>
      <c r="I127" s="31" t="s">
        <v>22</v>
      </c>
      <c r="J127" s="78" t="str">
        <f>IF(J12="","",J12)</f>
        <v>17. 3. 2023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6.96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2" customFormat="1" ht="15.15" customHeight="1">
      <c r="A129" s="37"/>
      <c r="B129" s="38"/>
      <c r="C129" s="31" t="s">
        <v>24</v>
      </c>
      <c r="D129" s="39"/>
      <c r="E129" s="39"/>
      <c r="F129" s="26" t="str">
        <f>E15</f>
        <v xml:space="preserve"> </v>
      </c>
      <c r="G129" s="39"/>
      <c r="H129" s="39"/>
      <c r="I129" s="31" t="s">
        <v>30</v>
      </c>
      <c r="J129" s="35" t="str">
        <f>E21</f>
        <v xml:space="preserve"> </v>
      </c>
      <c r="K129" s="39"/>
      <c r="L129" s="62"/>
      <c r="S129" s="37"/>
      <c r="T129" s="37"/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</row>
    <row r="130" s="2" customFormat="1" ht="15.15" customHeight="1">
      <c r="A130" s="37"/>
      <c r="B130" s="38"/>
      <c r="C130" s="31" t="s">
        <v>28</v>
      </c>
      <c r="D130" s="39"/>
      <c r="E130" s="39"/>
      <c r="F130" s="26" t="str">
        <f>IF(E18="","",E18)</f>
        <v>Vyplň údaj</v>
      </c>
      <c r="G130" s="39"/>
      <c r="H130" s="39"/>
      <c r="I130" s="31" t="s">
        <v>32</v>
      </c>
      <c r="J130" s="35" t="str">
        <f>E24</f>
        <v>Pavel Matoušek</v>
      </c>
      <c r="K130" s="39"/>
      <c r="L130" s="62"/>
      <c r="S130" s="37"/>
      <c r="T130" s="37"/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</row>
    <row r="131" s="2" customFormat="1" ht="10.32" customHeight="1">
      <c r="A131" s="37"/>
      <c r="B131" s="38"/>
      <c r="C131" s="39"/>
      <c r="D131" s="39"/>
      <c r="E131" s="39"/>
      <c r="F131" s="39"/>
      <c r="G131" s="39"/>
      <c r="H131" s="39"/>
      <c r="I131" s="39"/>
      <c r="J131" s="39"/>
      <c r="K131" s="39"/>
      <c r="L131" s="62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  <row r="132" s="11" customFormat="1" ht="29.28" customHeight="1">
      <c r="A132" s="190"/>
      <c r="B132" s="191"/>
      <c r="C132" s="192" t="s">
        <v>121</v>
      </c>
      <c r="D132" s="193" t="s">
        <v>60</v>
      </c>
      <c r="E132" s="193" t="s">
        <v>56</v>
      </c>
      <c r="F132" s="193" t="s">
        <v>57</v>
      </c>
      <c r="G132" s="193" t="s">
        <v>122</v>
      </c>
      <c r="H132" s="193" t="s">
        <v>123</v>
      </c>
      <c r="I132" s="193" t="s">
        <v>124</v>
      </c>
      <c r="J132" s="194" t="s">
        <v>100</v>
      </c>
      <c r="K132" s="195" t="s">
        <v>125</v>
      </c>
      <c r="L132" s="196"/>
      <c r="M132" s="99" t="s">
        <v>1</v>
      </c>
      <c r="N132" s="100" t="s">
        <v>39</v>
      </c>
      <c r="O132" s="100" t="s">
        <v>126</v>
      </c>
      <c r="P132" s="100" t="s">
        <v>127</v>
      </c>
      <c r="Q132" s="100" t="s">
        <v>128</v>
      </c>
      <c r="R132" s="100" t="s">
        <v>129</v>
      </c>
      <c r="S132" s="100" t="s">
        <v>130</v>
      </c>
      <c r="T132" s="101" t="s">
        <v>131</v>
      </c>
      <c r="U132" s="190"/>
      <c r="V132" s="190"/>
      <c r="W132" s="190"/>
      <c r="X132" s="190"/>
      <c r="Y132" s="190"/>
      <c r="Z132" s="190"/>
      <c r="AA132" s="190"/>
      <c r="AB132" s="190"/>
      <c r="AC132" s="190"/>
      <c r="AD132" s="190"/>
      <c r="AE132" s="190"/>
    </row>
    <row r="133" s="2" customFormat="1" ht="22.8" customHeight="1">
      <c r="A133" s="37"/>
      <c r="B133" s="38"/>
      <c r="C133" s="106" t="s">
        <v>132</v>
      </c>
      <c r="D133" s="39"/>
      <c r="E133" s="39"/>
      <c r="F133" s="39"/>
      <c r="G133" s="39"/>
      <c r="H133" s="39"/>
      <c r="I133" s="39"/>
      <c r="J133" s="197">
        <f>BK133</f>
        <v>0</v>
      </c>
      <c r="K133" s="39"/>
      <c r="L133" s="43"/>
      <c r="M133" s="102"/>
      <c r="N133" s="198"/>
      <c r="O133" s="103"/>
      <c r="P133" s="199">
        <f>P134+P152+P306</f>
        <v>0</v>
      </c>
      <c r="Q133" s="103"/>
      <c r="R133" s="199">
        <f>R134+R152+R306</f>
        <v>0</v>
      </c>
      <c r="S133" s="103"/>
      <c r="T133" s="200">
        <f>T134+T152+T306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T133" s="16" t="s">
        <v>74</v>
      </c>
      <c r="AU133" s="16" t="s">
        <v>102</v>
      </c>
      <c r="BK133" s="201">
        <f>BK134+BK152+BK306</f>
        <v>0</v>
      </c>
    </row>
    <row r="134" s="12" customFormat="1" ht="25.92" customHeight="1">
      <c r="A134" s="12"/>
      <c r="B134" s="202"/>
      <c r="C134" s="203"/>
      <c r="D134" s="204" t="s">
        <v>74</v>
      </c>
      <c r="E134" s="205" t="s">
        <v>133</v>
      </c>
      <c r="F134" s="205" t="s">
        <v>134</v>
      </c>
      <c r="G134" s="203"/>
      <c r="H134" s="203"/>
      <c r="I134" s="206"/>
      <c r="J134" s="207">
        <f>BK134</f>
        <v>0</v>
      </c>
      <c r="K134" s="203"/>
      <c r="L134" s="208"/>
      <c r="M134" s="209"/>
      <c r="N134" s="210"/>
      <c r="O134" s="210"/>
      <c r="P134" s="211">
        <f>P135+P139+P141+P144+P146</f>
        <v>0</v>
      </c>
      <c r="Q134" s="210"/>
      <c r="R134" s="211">
        <f>R135+R139+R141+R144+R146</f>
        <v>0</v>
      </c>
      <c r="S134" s="210"/>
      <c r="T134" s="212">
        <f>T135+T139+T141+T144+T146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75</v>
      </c>
      <c r="AY134" s="213" t="s">
        <v>135</v>
      </c>
      <c r="BK134" s="215">
        <f>BK135+BK139+BK141+BK144+BK146</f>
        <v>0</v>
      </c>
    </row>
    <row r="135" s="12" customFormat="1" ht="22.8" customHeight="1">
      <c r="A135" s="12"/>
      <c r="B135" s="202"/>
      <c r="C135" s="203"/>
      <c r="D135" s="204" t="s">
        <v>74</v>
      </c>
      <c r="E135" s="216" t="s">
        <v>136</v>
      </c>
      <c r="F135" s="216" t="s">
        <v>137</v>
      </c>
      <c r="G135" s="203"/>
      <c r="H135" s="203"/>
      <c r="I135" s="206"/>
      <c r="J135" s="217">
        <f>BK135</f>
        <v>0</v>
      </c>
      <c r="K135" s="203"/>
      <c r="L135" s="208"/>
      <c r="M135" s="209"/>
      <c r="N135" s="210"/>
      <c r="O135" s="210"/>
      <c r="P135" s="211">
        <f>SUM(P136:P138)</f>
        <v>0</v>
      </c>
      <c r="Q135" s="210"/>
      <c r="R135" s="211">
        <f>SUM(R136:R138)</f>
        <v>0</v>
      </c>
      <c r="S135" s="210"/>
      <c r="T135" s="212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3" t="s">
        <v>83</v>
      </c>
      <c r="AT135" s="214" t="s">
        <v>74</v>
      </c>
      <c r="AU135" s="214" t="s">
        <v>83</v>
      </c>
      <c r="AY135" s="213" t="s">
        <v>135</v>
      </c>
      <c r="BK135" s="215">
        <f>SUM(BK136:BK138)</f>
        <v>0</v>
      </c>
    </row>
    <row r="136" s="2" customFormat="1" ht="21.75" customHeight="1">
      <c r="A136" s="37"/>
      <c r="B136" s="38"/>
      <c r="C136" s="218" t="s">
        <v>138</v>
      </c>
      <c r="D136" s="218" t="s">
        <v>139</v>
      </c>
      <c r="E136" s="219" t="s">
        <v>140</v>
      </c>
      <c r="F136" s="220" t="s">
        <v>141</v>
      </c>
      <c r="G136" s="221" t="s">
        <v>142</v>
      </c>
      <c r="H136" s="222">
        <v>8</v>
      </c>
      <c r="I136" s="223"/>
      <c r="J136" s="224">
        <f>ROUND(I136*H136,2)</f>
        <v>0</v>
      </c>
      <c r="K136" s="225"/>
      <c r="L136" s="43"/>
      <c r="M136" s="226" t="s">
        <v>1</v>
      </c>
      <c r="N136" s="227" t="s">
        <v>40</v>
      </c>
      <c r="O136" s="90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30" t="s">
        <v>143</v>
      </c>
      <c r="AT136" s="230" t="s">
        <v>139</v>
      </c>
      <c r="AU136" s="230" t="s">
        <v>85</v>
      </c>
      <c r="AY136" s="16" t="s">
        <v>135</v>
      </c>
      <c r="BE136" s="231">
        <f>IF(N136="základní",J136,0)</f>
        <v>0</v>
      </c>
      <c r="BF136" s="231">
        <f>IF(N136="snížená",J136,0)</f>
        <v>0</v>
      </c>
      <c r="BG136" s="231">
        <f>IF(N136="zákl. přenesená",J136,0)</f>
        <v>0</v>
      </c>
      <c r="BH136" s="231">
        <f>IF(N136="sníž. přenesená",J136,0)</f>
        <v>0</v>
      </c>
      <c r="BI136" s="231">
        <f>IF(N136="nulová",J136,0)</f>
        <v>0</v>
      </c>
      <c r="BJ136" s="16" t="s">
        <v>83</v>
      </c>
      <c r="BK136" s="231">
        <f>ROUND(I136*H136,2)</f>
        <v>0</v>
      </c>
      <c r="BL136" s="16" t="s">
        <v>143</v>
      </c>
      <c r="BM136" s="230" t="s">
        <v>144</v>
      </c>
    </row>
    <row r="137" s="2" customFormat="1" ht="24.15" customHeight="1">
      <c r="A137" s="37"/>
      <c r="B137" s="38"/>
      <c r="C137" s="218" t="s">
        <v>145</v>
      </c>
      <c r="D137" s="218" t="s">
        <v>139</v>
      </c>
      <c r="E137" s="219" t="s">
        <v>146</v>
      </c>
      <c r="F137" s="220" t="s">
        <v>147</v>
      </c>
      <c r="G137" s="221" t="s">
        <v>142</v>
      </c>
      <c r="H137" s="222">
        <v>8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143</v>
      </c>
      <c r="AT137" s="230" t="s">
        <v>139</v>
      </c>
      <c r="AU137" s="230" t="s">
        <v>85</v>
      </c>
      <c r="AY137" s="16" t="s">
        <v>135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83</v>
      </c>
      <c r="BK137" s="231">
        <f>ROUND(I137*H137,2)</f>
        <v>0</v>
      </c>
      <c r="BL137" s="16" t="s">
        <v>143</v>
      </c>
      <c r="BM137" s="230" t="s">
        <v>148</v>
      </c>
    </row>
    <row r="138" s="2" customFormat="1" ht="21.75" customHeight="1">
      <c r="A138" s="37"/>
      <c r="B138" s="38"/>
      <c r="C138" s="218" t="s">
        <v>149</v>
      </c>
      <c r="D138" s="218" t="s">
        <v>139</v>
      </c>
      <c r="E138" s="219" t="s">
        <v>150</v>
      </c>
      <c r="F138" s="220" t="s">
        <v>151</v>
      </c>
      <c r="G138" s="221" t="s">
        <v>142</v>
      </c>
      <c r="H138" s="222">
        <v>8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143</v>
      </c>
      <c r="AT138" s="230" t="s">
        <v>139</v>
      </c>
      <c r="AU138" s="230" t="s">
        <v>85</v>
      </c>
      <c r="AY138" s="16" t="s">
        <v>135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83</v>
      </c>
      <c r="BK138" s="231">
        <f>ROUND(I138*H138,2)</f>
        <v>0</v>
      </c>
      <c r="BL138" s="16" t="s">
        <v>143</v>
      </c>
      <c r="BM138" s="230" t="s">
        <v>152</v>
      </c>
    </row>
    <row r="139" s="12" customFormat="1" ht="22.8" customHeight="1">
      <c r="A139" s="12"/>
      <c r="B139" s="202"/>
      <c r="C139" s="203"/>
      <c r="D139" s="204" t="s">
        <v>74</v>
      </c>
      <c r="E139" s="216" t="s">
        <v>153</v>
      </c>
      <c r="F139" s="216" t="s">
        <v>154</v>
      </c>
      <c r="G139" s="203"/>
      <c r="H139" s="203"/>
      <c r="I139" s="206"/>
      <c r="J139" s="217">
        <f>BK139</f>
        <v>0</v>
      </c>
      <c r="K139" s="203"/>
      <c r="L139" s="208"/>
      <c r="M139" s="209"/>
      <c r="N139" s="210"/>
      <c r="O139" s="210"/>
      <c r="P139" s="211">
        <f>P140</f>
        <v>0</v>
      </c>
      <c r="Q139" s="210"/>
      <c r="R139" s="211">
        <f>R140</f>
        <v>0</v>
      </c>
      <c r="S139" s="210"/>
      <c r="T139" s="212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13" t="s">
        <v>83</v>
      </c>
      <c r="AT139" s="214" t="s">
        <v>74</v>
      </c>
      <c r="AU139" s="214" t="s">
        <v>83</v>
      </c>
      <c r="AY139" s="213" t="s">
        <v>135</v>
      </c>
      <c r="BK139" s="215">
        <f>BK140</f>
        <v>0</v>
      </c>
    </row>
    <row r="140" s="2" customFormat="1" ht="24.15" customHeight="1">
      <c r="A140" s="37"/>
      <c r="B140" s="38"/>
      <c r="C140" s="218" t="s">
        <v>155</v>
      </c>
      <c r="D140" s="218" t="s">
        <v>139</v>
      </c>
      <c r="E140" s="219" t="s">
        <v>156</v>
      </c>
      <c r="F140" s="220" t="s">
        <v>157</v>
      </c>
      <c r="G140" s="221" t="s">
        <v>158</v>
      </c>
      <c r="H140" s="222">
        <v>4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40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143</v>
      </c>
      <c r="AT140" s="230" t="s">
        <v>139</v>
      </c>
      <c r="AU140" s="230" t="s">
        <v>85</v>
      </c>
      <c r="AY140" s="16" t="s">
        <v>135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83</v>
      </c>
      <c r="BK140" s="231">
        <f>ROUND(I140*H140,2)</f>
        <v>0</v>
      </c>
      <c r="BL140" s="16" t="s">
        <v>143</v>
      </c>
      <c r="BM140" s="230" t="s">
        <v>159</v>
      </c>
    </row>
    <row r="141" s="12" customFormat="1" ht="22.8" customHeight="1">
      <c r="A141" s="12"/>
      <c r="B141" s="202"/>
      <c r="C141" s="203"/>
      <c r="D141" s="204" t="s">
        <v>74</v>
      </c>
      <c r="E141" s="216" t="s">
        <v>160</v>
      </c>
      <c r="F141" s="216" t="s">
        <v>161</v>
      </c>
      <c r="G141" s="203"/>
      <c r="H141" s="203"/>
      <c r="I141" s="206"/>
      <c r="J141" s="217">
        <f>BK141</f>
        <v>0</v>
      </c>
      <c r="K141" s="203"/>
      <c r="L141" s="208"/>
      <c r="M141" s="209"/>
      <c r="N141" s="210"/>
      <c r="O141" s="210"/>
      <c r="P141" s="211">
        <f>SUM(P142:P143)</f>
        <v>0</v>
      </c>
      <c r="Q141" s="210"/>
      <c r="R141" s="211">
        <f>SUM(R142:R143)</f>
        <v>0</v>
      </c>
      <c r="S141" s="210"/>
      <c r="T141" s="212">
        <f>SUM(T142:T143)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13" t="s">
        <v>83</v>
      </c>
      <c r="AT141" s="214" t="s">
        <v>74</v>
      </c>
      <c r="AU141" s="214" t="s">
        <v>83</v>
      </c>
      <c r="AY141" s="213" t="s">
        <v>135</v>
      </c>
      <c r="BK141" s="215">
        <f>SUM(BK142:BK143)</f>
        <v>0</v>
      </c>
    </row>
    <row r="142" s="2" customFormat="1" ht="21.75" customHeight="1">
      <c r="A142" s="37"/>
      <c r="B142" s="38"/>
      <c r="C142" s="218" t="s">
        <v>162</v>
      </c>
      <c r="D142" s="218" t="s">
        <v>139</v>
      </c>
      <c r="E142" s="219" t="s">
        <v>163</v>
      </c>
      <c r="F142" s="220" t="s">
        <v>164</v>
      </c>
      <c r="G142" s="221" t="s">
        <v>142</v>
      </c>
      <c r="H142" s="222">
        <v>3950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</v>
      </c>
      <c r="R142" s="228">
        <f>Q142*H142</f>
        <v>0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143</v>
      </c>
      <c r="AT142" s="230" t="s">
        <v>139</v>
      </c>
      <c r="AU142" s="230" t="s">
        <v>85</v>
      </c>
      <c r="AY142" s="16" t="s">
        <v>135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83</v>
      </c>
      <c r="BK142" s="231">
        <f>ROUND(I142*H142,2)</f>
        <v>0</v>
      </c>
      <c r="BL142" s="16" t="s">
        <v>143</v>
      </c>
      <c r="BM142" s="230" t="s">
        <v>165</v>
      </c>
    </row>
    <row r="143" s="2" customFormat="1" ht="21.75" customHeight="1">
      <c r="A143" s="37"/>
      <c r="B143" s="38"/>
      <c r="C143" s="218" t="s">
        <v>166</v>
      </c>
      <c r="D143" s="218" t="s">
        <v>139</v>
      </c>
      <c r="E143" s="219" t="s">
        <v>167</v>
      </c>
      <c r="F143" s="220" t="s">
        <v>168</v>
      </c>
      <c r="G143" s="221" t="s">
        <v>158</v>
      </c>
      <c r="H143" s="222">
        <v>1382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40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143</v>
      </c>
      <c r="AT143" s="230" t="s">
        <v>139</v>
      </c>
      <c r="AU143" s="230" t="s">
        <v>85</v>
      </c>
      <c r="AY143" s="16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83</v>
      </c>
      <c r="BK143" s="231">
        <f>ROUND(I143*H143,2)</f>
        <v>0</v>
      </c>
      <c r="BL143" s="16" t="s">
        <v>143</v>
      </c>
      <c r="BM143" s="230" t="s">
        <v>169</v>
      </c>
    </row>
    <row r="144" s="12" customFormat="1" ht="22.8" customHeight="1">
      <c r="A144" s="12"/>
      <c r="B144" s="202"/>
      <c r="C144" s="203"/>
      <c r="D144" s="204" t="s">
        <v>74</v>
      </c>
      <c r="E144" s="216" t="s">
        <v>170</v>
      </c>
      <c r="F144" s="216" t="s">
        <v>171</v>
      </c>
      <c r="G144" s="203"/>
      <c r="H144" s="203"/>
      <c r="I144" s="206"/>
      <c r="J144" s="217">
        <f>BK144</f>
        <v>0</v>
      </c>
      <c r="K144" s="203"/>
      <c r="L144" s="208"/>
      <c r="M144" s="209"/>
      <c r="N144" s="210"/>
      <c r="O144" s="210"/>
      <c r="P144" s="211">
        <f>P145</f>
        <v>0</v>
      </c>
      <c r="Q144" s="210"/>
      <c r="R144" s="211">
        <f>R145</f>
        <v>0</v>
      </c>
      <c r="S144" s="210"/>
      <c r="T144" s="212">
        <f>T145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83</v>
      </c>
      <c r="AT144" s="214" t="s">
        <v>74</v>
      </c>
      <c r="AU144" s="214" t="s">
        <v>83</v>
      </c>
      <c r="AY144" s="213" t="s">
        <v>135</v>
      </c>
      <c r="BK144" s="215">
        <f>BK145</f>
        <v>0</v>
      </c>
    </row>
    <row r="145" s="2" customFormat="1" ht="16.5" customHeight="1">
      <c r="A145" s="37"/>
      <c r="B145" s="38"/>
      <c r="C145" s="218" t="s">
        <v>172</v>
      </c>
      <c r="D145" s="218" t="s">
        <v>139</v>
      </c>
      <c r="E145" s="219" t="s">
        <v>173</v>
      </c>
      <c r="F145" s="220" t="s">
        <v>174</v>
      </c>
      <c r="G145" s="221" t="s">
        <v>142</v>
      </c>
      <c r="H145" s="222">
        <v>3950</v>
      </c>
      <c r="I145" s="223"/>
      <c r="J145" s="224">
        <f>ROUND(I145*H145,2)</f>
        <v>0</v>
      </c>
      <c r="K145" s="225"/>
      <c r="L145" s="43"/>
      <c r="M145" s="226" t="s">
        <v>1</v>
      </c>
      <c r="N145" s="227" t="s">
        <v>40</v>
      </c>
      <c r="O145" s="90"/>
      <c r="P145" s="228">
        <f>O145*H145</f>
        <v>0</v>
      </c>
      <c r="Q145" s="228">
        <v>0</v>
      </c>
      <c r="R145" s="228">
        <f>Q145*H145</f>
        <v>0</v>
      </c>
      <c r="S145" s="228">
        <v>0</v>
      </c>
      <c r="T145" s="229">
        <f>S145*H145</f>
        <v>0</v>
      </c>
      <c r="U145" s="37"/>
      <c r="V145" s="37"/>
      <c r="W145" s="37"/>
      <c r="X145" s="37"/>
      <c r="Y145" s="37"/>
      <c r="Z145" s="37"/>
      <c r="AA145" s="37"/>
      <c r="AB145" s="37"/>
      <c r="AC145" s="37"/>
      <c r="AD145" s="37"/>
      <c r="AE145" s="37"/>
      <c r="AR145" s="230" t="s">
        <v>143</v>
      </c>
      <c r="AT145" s="230" t="s">
        <v>139</v>
      </c>
      <c r="AU145" s="230" t="s">
        <v>85</v>
      </c>
      <c r="AY145" s="16" t="s">
        <v>135</v>
      </c>
      <c r="BE145" s="231">
        <f>IF(N145="základní",J145,0)</f>
        <v>0</v>
      </c>
      <c r="BF145" s="231">
        <f>IF(N145="snížená",J145,0)</f>
        <v>0</v>
      </c>
      <c r="BG145" s="231">
        <f>IF(N145="zákl. přenesená",J145,0)</f>
        <v>0</v>
      </c>
      <c r="BH145" s="231">
        <f>IF(N145="sníž. přenesená",J145,0)</f>
        <v>0</v>
      </c>
      <c r="BI145" s="231">
        <f>IF(N145="nulová",J145,0)</f>
        <v>0</v>
      </c>
      <c r="BJ145" s="16" t="s">
        <v>83</v>
      </c>
      <c r="BK145" s="231">
        <f>ROUND(I145*H145,2)</f>
        <v>0</v>
      </c>
      <c r="BL145" s="16" t="s">
        <v>143</v>
      </c>
      <c r="BM145" s="230" t="s">
        <v>175</v>
      </c>
    </row>
    <row r="146" s="12" customFormat="1" ht="22.8" customHeight="1">
      <c r="A146" s="12"/>
      <c r="B146" s="202"/>
      <c r="C146" s="203"/>
      <c r="D146" s="204" t="s">
        <v>74</v>
      </c>
      <c r="E146" s="216" t="s">
        <v>176</v>
      </c>
      <c r="F146" s="216" t="s">
        <v>177</v>
      </c>
      <c r="G146" s="203"/>
      <c r="H146" s="203"/>
      <c r="I146" s="206"/>
      <c r="J146" s="217">
        <f>BK146</f>
        <v>0</v>
      </c>
      <c r="K146" s="203"/>
      <c r="L146" s="208"/>
      <c r="M146" s="209"/>
      <c r="N146" s="210"/>
      <c r="O146" s="210"/>
      <c r="P146" s="211">
        <f>SUM(P147:P151)</f>
        <v>0</v>
      </c>
      <c r="Q146" s="210"/>
      <c r="R146" s="211">
        <f>SUM(R147:R151)</f>
        <v>0</v>
      </c>
      <c r="S146" s="210"/>
      <c r="T146" s="212">
        <f>SUM(T147:T151)</f>
        <v>0</v>
      </c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R146" s="213" t="s">
        <v>83</v>
      </c>
      <c r="AT146" s="214" t="s">
        <v>74</v>
      </c>
      <c r="AU146" s="214" t="s">
        <v>83</v>
      </c>
      <c r="AY146" s="213" t="s">
        <v>135</v>
      </c>
      <c r="BK146" s="215">
        <f>SUM(BK147:BK151)</f>
        <v>0</v>
      </c>
    </row>
    <row r="147" s="2" customFormat="1" ht="44.25" customHeight="1">
      <c r="A147" s="37"/>
      <c r="B147" s="38"/>
      <c r="C147" s="218" t="s">
        <v>178</v>
      </c>
      <c r="D147" s="218" t="s">
        <v>139</v>
      </c>
      <c r="E147" s="219" t="s">
        <v>179</v>
      </c>
      <c r="F147" s="220" t="s">
        <v>180</v>
      </c>
      <c r="G147" s="221" t="s">
        <v>181</v>
      </c>
      <c r="H147" s="222">
        <v>1.9299999999999999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143</v>
      </c>
      <c r="AT147" s="230" t="s">
        <v>139</v>
      </c>
      <c r="AU147" s="230" t="s">
        <v>85</v>
      </c>
      <c r="AY147" s="16" t="s">
        <v>135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83</v>
      </c>
      <c r="BK147" s="231">
        <f>ROUND(I147*H147,2)</f>
        <v>0</v>
      </c>
      <c r="BL147" s="16" t="s">
        <v>143</v>
      </c>
      <c r="BM147" s="230" t="s">
        <v>182</v>
      </c>
    </row>
    <row r="148" s="2" customFormat="1" ht="33" customHeight="1">
      <c r="A148" s="37"/>
      <c r="B148" s="38"/>
      <c r="C148" s="218" t="s">
        <v>183</v>
      </c>
      <c r="D148" s="218" t="s">
        <v>139</v>
      </c>
      <c r="E148" s="219" t="s">
        <v>184</v>
      </c>
      <c r="F148" s="220" t="s">
        <v>185</v>
      </c>
      <c r="G148" s="221" t="s">
        <v>181</v>
      </c>
      <c r="H148" s="222">
        <v>1.9299999999999999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143</v>
      </c>
      <c r="AT148" s="230" t="s">
        <v>139</v>
      </c>
      <c r="AU148" s="230" t="s">
        <v>85</v>
      </c>
      <c r="AY148" s="16" t="s">
        <v>135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83</v>
      </c>
      <c r="BK148" s="231">
        <f>ROUND(I148*H148,2)</f>
        <v>0</v>
      </c>
      <c r="BL148" s="16" t="s">
        <v>143</v>
      </c>
      <c r="BM148" s="230" t="s">
        <v>186</v>
      </c>
    </row>
    <row r="149" s="2" customFormat="1" ht="37.8" customHeight="1">
      <c r="A149" s="37"/>
      <c r="B149" s="38"/>
      <c r="C149" s="218" t="s">
        <v>187</v>
      </c>
      <c r="D149" s="218" t="s">
        <v>139</v>
      </c>
      <c r="E149" s="219" t="s">
        <v>188</v>
      </c>
      <c r="F149" s="220" t="s">
        <v>189</v>
      </c>
      <c r="G149" s="221" t="s">
        <v>181</v>
      </c>
      <c r="H149" s="222">
        <v>32.810000000000002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40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143</v>
      </c>
      <c r="AT149" s="230" t="s">
        <v>139</v>
      </c>
      <c r="AU149" s="230" t="s">
        <v>85</v>
      </c>
      <c r="AY149" s="16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83</v>
      </c>
      <c r="BK149" s="231">
        <f>ROUND(I149*H149,2)</f>
        <v>0</v>
      </c>
      <c r="BL149" s="16" t="s">
        <v>143</v>
      </c>
      <c r="BM149" s="230" t="s">
        <v>190</v>
      </c>
    </row>
    <row r="150" s="13" customFormat="1">
      <c r="A150" s="13"/>
      <c r="B150" s="232"/>
      <c r="C150" s="233"/>
      <c r="D150" s="234" t="s">
        <v>191</v>
      </c>
      <c r="E150" s="233"/>
      <c r="F150" s="235" t="s">
        <v>192</v>
      </c>
      <c r="G150" s="233"/>
      <c r="H150" s="236">
        <v>32.810000000000002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191</v>
      </c>
      <c r="AU150" s="242" t="s">
        <v>85</v>
      </c>
      <c r="AV150" s="13" t="s">
        <v>85</v>
      </c>
      <c r="AW150" s="13" t="s">
        <v>4</v>
      </c>
      <c r="AX150" s="13" t="s">
        <v>83</v>
      </c>
      <c r="AY150" s="242" t="s">
        <v>135</v>
      </c>
    </row>
    <row r="151" s="2" customFormat="1" ht="44.25" customHeight="1">
      <c r="A151" s="37"/>
      <c r="B151" s="38"/>
      <c r="C151" s="218" t="s">
        <v>193</v>
      </c>
      <c r="D151" s="218" t="s">
        <v>139</v>
      </c>
      <c r="E151" s="219" t="s">
        <v>194</v>
      </c>
      <c r="F151" s="220" t="s">
        <v>195</v>
      </c>
      <c r="G151" s="221" t="s">
        <v>181</v>
      </c>
      <c r="H151" s="222">
        <v>1.9299999999999999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143</v>
      </c>
      <c r="AT151" s="230" t="s">
        <v>139</v>
      </c>
      <c r="AU151" s="230" t="s">
        <v>85</v>
      </c>
      <c r="AY151" s="16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83</v>
      </c>
      <c r="BK151" s="231">
        <f>ROUND(I151*H151,2)</f>
        <v>0</v>
      </c>
      <c r="BL151" s="16" t="s">
        <v>143</v>
      </c>
      <c r="BM151" s="230" t="s">
        <v>196</v>
      </c>
    </row>
    <row r="152" s="12" customFormat="1" ht="25.92" customHeight="1">
      <c r="A152" s="12"/>
      <c r="B152" s="202"/>
      <c r="C152" s="203"/>
      <c r="D152" s="204" t="s">
        <v>74</v>
      </c>
      <c r="E152" s="205" t="s">
        <v>197</v>
      </c>
      <c r="F152" s="205" t="s">
        <v>198</v>
      </c>
      <c r="G152" s="203"/>
      <c r="H152" s="203"/>
      <c r="I152" s="206"/>
      <c r="J152" s="207">
        <f>BK152</f>
        <v>0</v>
      </c>
      <c r="K152" s="203"/>
      <c r="L152" s="208"/>
      <c r="M152" s="209"/>
      <c r="N152" s="210"/>
      <c r="O152" s="210"/>
      <c r="P152" s="211">
        <f>P153+P187+P197+P209+P243+P264+P276+P279</f>
        <v>0</v>
      </c>
      <c r="Q152" s="210"/>
      <c r="R152" s="211">
        <f>R153+R187+R197+R209+R243+R264+R276+R279</f>
        <v>0</v>
      </c>
      <c r="S152" s="210"/>
      <c r="T152" s="212">
        <f>T153+T187+T197+T209+T243+T264+T276+T279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13" t="s">
        <v>85</v>
      </c>
      <c r="AT152" s="214" t="s">
        <v>74</v>
      </c>
      <c r="AU152" s="214" t="s">
        <v>75</v>
      </c>
      <c r="AY152" s="213" t="s">
        <v>135</v>
      </c>
      <c r="BK152" s="215">
        <f>BK153+BK187+BK197+BK209+BK243+BK264+BK276+BK279</f>
        <v>0</v>
      </c>
    </row>
    <row r="153" s="12" customFormat="1" ht="22.8" customHeight="1">
      <c r="A153" s="12"/>
      <c r="B153" s="202"/>
      <c r="C153" s="203"/>
      <c r="D153" s="204" t="s">
        <v>74</v>
      </c>
      <c r="E153" s="216" t="s">
        <v>199</v>
      </c>
      <c r="F153" s="216" t="s">
        <v>200</v>
      </c>
      <c r="G153" s="203"/>
      <c r="H153" s="203"/>
      <c r="I153" s="206"/>
      <c r="J153" s="217">
        <f>BK153</f>
        <v>0</v>
      </c>
      <c r="K153" s="203"/>
      <c r="L153" s="208"/>
      <c r="M153" s="209"/>
      <c r="N153" s="210"/>
      <c r="O153" s="210"/>
      <c r="P153" s="211">
        <f>SUM(P154:P186)</f>
        <v>0</v>
      </c>
      <c r="Q153" s="210"/>
      <c r="R153" s="211">
        <f>SUM(R154:R186)</f>
        <v>0</v>
      </c>
      <c r="S153" s="210"/>
      <c r="T153" s="212">
        <f>SUM(T154:T186)</f>
        <v>0</v>
      </c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R153" s="213" t="s">
        <v>83</v>
      </c>
      <c r="AT153" s="214" t="s">
        <v>74</v>
      </c>
      <c r="AU153" s="214" t="s">
        <v>83</v>
      </c>
      <c r="AY153" s="213" t="s">
        <v>135</v>
      </c>
      <c r="BK153" s="215">
        <f>SUM(BK154:BK186)</f>
        <v>0</v>
      </c>
    </row>
    <row r="154" s="2" customFormat="1" ht="16.5" customHeight="1">
      <c r="A154" s="37"/>
      <c r="B154" s="38"/>
      <c r="C154" s="218" t="s">
        <v>201</v>
      </c>
      <c r="D154" s="218" t="s">
        <v>139</v>
      </c>
      <c r="E154" s="219" t="s">
        <v>202</v>
      </c>
      <c r="F154" s="220" t="s">
        <v>203</v>
      </c>
      <c r="G154" s="221" t="s">
        <v>204</v>
      </c>
      <c r="H154" s="222">
        <v>6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143</v>
      </c>
      <c r="AT154" s="230" t="s">
        <v>139</v>
      </c>
      <c r="AU154" s="230" t="s">
        <v>85</v>
      </c>
      <c r="AY154" s="16" t="s">
        <v>135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83</v>
      </c>
      <c r="BK154" s="231">
        <f>ROUND(I154*H154,2)</f>
        <v>0</v>
      </c>
      <c r="BL154" s="16" t="s">
        <v>143</v>
      </c>
      <c r="BM154" s="230" t="s">
        <v>205</v>
      </c>
    </row>
    <row r="155" s="2" customFormat="1" ht="16.5" customHeight="1">
      <c r="A155" s="37"/>
      <c r="B155" s="38"/>
      <c r="C155" s="218" t="s">
        <v>206</v>
      </c>
      <c r="D155" s="218" t="s">
        <v>139</v>
      </c>
      <c r="E155" s="219" t="s">
        <v>207</v>
      </c>
      <c r="F155" s="220" t="s">
        <v>208</v>
      </c>
      <c r="G155" s="221" t="s">
        <v>204</v>
      </c>
      <c r="H155" s="222">
        <v>1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143</v>
      </c>
      <c r="AT155" s="230" t="s">
        <v>139</v>
      </c>
      <c r="AU155" s="230" t="s">
        <v>85</v>
      </c>
      <c r="AY155" s="16" t="s">
        <v>135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83</v>
      </c>
      <c r="BK155" s="231">
        <f>ROUND(I155*H155,2)</f>
        <v>0</v>
      </c>
      <c r="BL155" s="16" t="s">
        <v>143</v>
      </c>
      <c r="BM155" s="230" t="s">
        <v>209</v>
      </c>
    </row>
    <row r="156" s="2" customFormat="1" ht="24.15" customHeight="1">
      <c r="A156" s="37"/>
      <c r="B156" s="38"/>
      <c r="C156" s="218" t="s">
        <v>210</v>
      </c>
      <c r="D156" s="218" t="s">
        <v>139</v>
      </c>
      <c r="E156" s="219" t="s">
        <v>211</v>
      </c>
      <c r="F156" s="220" t="s">
        <v>212</v>
      </c>
      <c r="G156" s="221" t="s">
        <v>213</v>
      </c>
      <c r="H156" s="222">
        <v>1.05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40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143</v>
      </c>
      <c r="AT156" s="230" t="s">
        <v>139</v>
      </c>
      <c r="AU156" s="230" t="s">
        <v>85</v>
      </c>
      <c r="AY156" s="16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83</v>
      </c>
      <c r="BK156" s="231">
        <f>ROUND(I156*H156,2)</f>
        <v>0</v>
      </c>
      <c r="BL156" s="16" t="s">
        <v>143</v>
      </c>
      <c r="BM156" s="230" t="s">
        <v>214</v>
      </c>
    </row>
    <row r="157" s="2" customFormat="1" ht="21.75" customHeight="1">
      <c r="A157" s="37"/>
      <c r="B157" s="38"/>
      <c r="C157" s="218" t="s">
        <v>215</v>
      </c>
      <c r="D157" s="218" t="s">
        <v>139</v>
      </c>
      <c r="E157" s="219" t="s">
        <v>216</v>
      </c>
      <c r="F157" s="220" t="s">
        <v>217</v>
      </c>
      <c r="G157" s="221" t="s">
        <v>142</v>
      </c>
      <c r="H157" s="222">
        <v>3210</v>
      </c>
      <c r="I157" s="223"/>
      <c r="J157" s="224">
        <f>ROUND(I157*H157,2)</f>
        <v>0</v>
      </c>
      <c r="K157" s="225"/>
      <c r="L157" s="43"/>
      <c r="M157" s="226" t="s">
        <v>1</v>
      </c>
      <c r="N157" s="227" t="s">
        <v>40</v>
      </c>
      <c r="O157" s="90"/>
      <c r="P157" s="228">
        <f>O157*H157</f>
        <v>0</v>
      </c>
      <c r="Q157" s="228">
        <v>0</v>
      </c>
      <c r="R157" s="228">
        <f>Q157*H157</f>
        <v>0</v>
      </c>
      <c r="S157" s="228">
        <v>0</v>
      </c>
      <c r="T157" s="229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30" t="s">
        <v>143</v>
      </c>
      <c r="AT157" s="230" t="s">
        <v>139</v>
      </c>
      <c r="AU157" s="230" t="s">
        <v>85</v>
      </c>
      <c r="AY157" s="16" t="s">
        <v>135</v>
      </c>
      <c r="BE157" s="231">
        <f>IF(N157="základní",J157,0)</f>
        <v>0</v>
      </c>
      <c r="BF157" s="231">
        <f>IF(N157="snížená",J157,0)</f>
        <v>0</v>
      </c>
      <c r="BG157" s="231">
        <f>IF(N157="zákl. přenesená",J157,0)</f>
        <v>0</v>
      </c>
      <c r="BH157" s="231">
        <f>IF(N157="sníž. přenesená",J157,0)</f>
        <v>0</v>
      </c>
      <c r="BI157" s="231">
        <f>IF(N157="nulová",J157,0)</f>
        <v>0</v>
      </c>
      <c r="BJ157" s="16" t="s">
        <v>83</v>
      </c>
      <c r="BK157" s="231">
        <f>ROUND(I157*H157,2)</f>
        <v>0</v>
      </c>
      <c r="BL157" s="16" t="s">
        <v>143</v>
      </c>
      <c r="BM157" s="230" t="s">
        <v>218</v>
      </c>
    </row>
    <row r="158" s="2" customFormat="1" ht="21.75" customHeight="1">
      <c r="A158" s="37"/>
      <c r="B158" s="38"/>
      <c r="C158" s="218" t="s">
        <v>219</v>
      </c>
      <c r="D158" s="218" t="s">
        <v>139</v>
      </c>
      <c r="E158" s="219" t="s">
        <v>220</v>
      </c>
      <c r="F158" s="220" t="s">
        <v>221</v>
      </c>
      <c r="G158" s="221" t="s">
        <v>142</v>
      </c>
      <c r="H158" s="222">
        <v>1729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143</v>
      </c>
      <c r="AT158" s="230" t="s">
        <v>139</v>
      </c>
      <c r="AU158" s="230" t="s">
        <v>85</v>
      </c>
      <c r="AY158" s="16" t="s">
        <v>135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83</v>
      </c>
      <c r="BK158" s="231">
        <f>ROUND(I158*H158,2)</f>
        <v>0</v>
      </c>
      <c r="BL158" s="16" t="s">
        <v>143</v>
      </c>
      <c r="BM158" s="230" t="s">
        <v>222</v>
      </c>
    </row>
    <row r="159" s="2" customFormat="1" ht="21.75" customHeight="1">
      <c r="A159" s="37"/>
      <c r="B159" s="38"/>
      <c r="C159" s="218" t="s">
        <v>223</v>
      </c>
      <c r="D159" s="218" t="s">
        <v>139</v>
      </c>
      <c r="E159" s="219" t="s">
        <v>224</v>
      </c>
      <c r="F159" s="220" t="s">
        <v>225</v>
      </c>
      <c r="G159" s="221" t="s">
        <v>142</v>
      </c>
      <c r="H159" s="222">
        <v>96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143</v>
      </c>
      <c r="AT159" s="230" t="s">
        <v>139</v>
      </c>
      <c r="AU159" s="230" t="s">
        <v>85</v>
      </c>
      <c r="AY159" s="16" t="s">
        <v>135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83</v>
      </c>
      <c r="BK159" s="231">
        <f>ROUND(I159*H159,2)</f>
        <v>0</v>
      </c>
      <c r="BL159" s="16" t="s">
        <v>143</v>
      </c>
      <c r="BM159" s="230" t="s">
        <v>226</v>
      </c>
    </row>
    <row r="160" s="2" customFormat="1" ht="21.75" customHeight="1">
      <c r="A160" s="37"/>
      <c r="B160" s="38"/>
      <c r="C160" s="218" t="s">
        <v>153</v>
      </c>
      <c r="D160" s="218" t="s">
        <v>139</v>
      </c>
      <c r="E160" s="219" t="s">
        <v>227</v>
      </c>
      <c r="F160" s="220" t="s">
        <v>228</v>
      </c>
      <c r="G160" s="221" t="s">
        <v>142</v>
      </c>
      <c r="H160" s="222">
        <v>52</v>
      </c>
      <c r="I160" s="223"/>
      <c r="J160" s="224">
        <f>ROUND(I160*H160,2)</f>
        <v>0</v>
      </c>
      <c r="K160" s="225"/>
      <c r="L160" s="43"/>
      <c r="M160" s="226" t="s">
        <v>1</v>
      </c>
      <c r="N160" s="227" t="s">
        <v>40</v>
      </c>
      <c r="O160" s="90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R160" s="230" t="s">
        <v>143</v>
      </c>
      <c r="AT160" s="230" t="s">
        <v>139</v>
      </c>
      <c r="AU160" s="230" t="s">
        <v>85</v>
      </c>
      <c r="AY160" s="16" t="s">
        <v>135</v>
      </c>
      <c r="BE160" s="231">
        <f>IF(N160="základní",J160,0)</f>
        <v>0</v>
      </c>
      <c r="BF160" s="231">
        <f>IF(N160="snížená",J160,0)</f>
        <v>0</v>
      </c>
      <c r="BG160" s="231">
        <f>IF(N160="zákl. přenesená",J160,0)</f>
        <v>0</v>
      </c>
      <c r="BH160" s="231">
        <f>IF(N160="sníž. přenesená",J160,0)</f>
        <v>0</v>
      </c>
      <c r="BI160" s="231">
        <f>IF(N160="nulová",J160,0)</f>
        <v>0</v>
      </c>
      <c r="BJ160" s="16" t="s">
        <v>83</v>
      </c>
      <c r="BK160" s="231">
        <f>ROUND(I160*H160,2)</f>
        <v>0</v>
      </c>
      <c r="BL160" s="16" t="s">
        <v>143</v>
      </c>
      <c r="BM160" s="230" t="s">
        <v>229</v>
      </c>
    </row>
    <row r="161" s="2" customFormat="1" ht="21.75" customHeight="1">
      <c r="A161" s="37"/>
      <c r="B161" s="38"/>
      <c r="C161" s="218" t="s">
        <v>143</v>
      </c>
      <c r="D161" s="218" t="s">
        <v>139</v>
      </c>
      <c r="E161" s="219" t="s">
        <v>230</v>
      </c>
      <c r="F161" s="220" t="s">
        <v>231</v>
      </c>
      <c r="G161" s="221" t="s">
        <v>142</v>
      </c>
      <c r="H161" s="222">
        <v>34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143</v>
      </c>
      <c r="AT161" s="230" t="s">
        <v>139</v>
      </c>
      <c r="AU161" s="230" t="s">
        <v>85</v>
      </c>
      <c r="AY161" s="16" t="s">
        <v>135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83</v>
      </c>
      <c r="BK161" s="231">
        <f>ROUND(I161*H161,2)</f>
        <v>0</v>
      </c>
      <c r="BL161" s="16" t="s">
        <v>143</v>
      </c>
      <c r="BM161" s="230" t="s">
        <v>232</v>
      </c>
    </row>
    <row r="162" s="2" customFormat="1" ht="21.75" customHeight="1">
      <c r="A162" s="37"/>
      <c r="B162" s="38"/>
      <c r="C162" s="218" t="s">
        <v>233</v>
      </c>
      <c r="D162" s="218" t="s">
        <v>139</v>
      </c>
      <c r="E162" s="219" t="s">
        <v>234</v>
      </c>
      <c r="F162" s="220" t="s">
        <v>235</v>
      </c>
      <c r="G162" s="221" t="s">
        <v>142</v>
      </c>
      <c r="H162" s="222">
        <v>283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143</v>
      </c>
      <c r="AT162" s="230" t="s">
        <v>139</v>
      </c>
      <c r="AU162" s="230" t="s">
        <v>85</v>
      </c>
      <c r="AY162" s="16" t="s">
        <v>135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83</v>
      </c>
      <c r="BK162" s="231">
        <f>ROUND(I162*H162,2)</f>
        <v>0</v>
      </c>
      <c r="BL162" s="16" t="s">
        <v>143</v>
      </c>
      <c r="BM162" s="230" t="s">
        <v>236</v>
      </c>
    </row>
    <row r="163" s="2" customFormat="1" ht="21.75" customHeight="1">
      <c r="A163" s="37"/>
      <c r="B163" s="38"/>
      <c r="C163" s="218" t="s">
        <v>83</v>
      </c>
      <c r="D163" s="218" t="s">
        <v>139</v>
      </c>
      <c r="E163" s="219" t="s">
        <v>237</v>
      </c>
      <c r="F163" s="220" t="s">
        <v>238</v>
      </c>
      <c r="G163" s="221" t="s">
        <v>142</v>
      </c>
      <c r="H163" s="222">
        <v>16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143</v>
      </c>
      <c r="AT163" s="230" t="s">
        <v>139</v>
      </c>
      <c r="AU163" s="230" t="s">
        <v>85</v>
      </c>
      <c r="AY163" s="16" t="s">
        <v>135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83</v>
      </c>
      <c r="BK163" s="231">
        <f>ROUND(I163*H163,2)</f>
        <v>0</v>
      </c>
      <c r="BL163" s="16" t="s">
        <v>143</v>
      </c>
      <c r="BM163" s="230" t="s">
        <v>239</v>
      </c>
    </row>
    <row r="164" s="2" customFormat="1" ht="21.75" customHeight="1">
      <c r="A164" s="37"/>
      <c r="B164" s="38"/>
      <c r="C164" s="218" t="s">
        <v>85</v>
      </c>
      <c r="D164" s="218" t="s">
        <v>139</v>
      </c>
      <c r="E164" s="219" t="s">
        <v>240</v>
      </c>
      <c r="F164" s="220" t="s">
        <v>241</v>
      </c>
      <c r="G164" s="221" t="s">
        <v>142</v>
      </c>
      <c r="H164" s="222">
        <v>5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40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143</v>
      </c>
      <c r="AT164" s="230" t="s">
        <v>139</v>
      </c>
      <c r="AU164" s="230" t="s">
        <v>85</v>
      </c>
      <c r="AY164" s="16" t="s">
        <v>135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83</v>
      </c>
      <c r="BK164" s="231">
        <f>ROUND(I164*H164,2)</f>
        <v>0</v>
      </c>
      <c r="BL164" s="16" t="s">
        <v>143</v>
      </c>
      <c r="BM164" s="230" t="s">
        <v>242</v>
      </c>
    </row>
    <row r="165" s="2" customFormat="1" ht="16.5" customHeight="1">
      <c r="A165" s="37"/>
      <c r="B165" s="38"/>
      <c r="C165" s="218" t="s">
        <v>243</v>
      </c>
      <c r="D165" s="218" t="s">
        <v>139</v>
      </c>
      <c r="E165" s="219" t="s">
        <v>244</v>
      </c>
      <c r="F165" s="220" t="s">
        <v>245</v>
      </c>
      <c r="G165" s="221" t="s">
        <v>142</v>
      </c>
      <c r="H165" s="222">
        <v>60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40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143</v>
      </c>
      <c r="AT165" s="230" t="s">
        <v>139</v>
      </c>
      <c r="AU165" s="230" t="s">
        <v>85</v>
      </c>
      <c r="AY165" s="16" t="s">
        <v>135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83</v>
      </c>
      <c r="BK165" s="231">
        <f>ROUND(I165*H165,2)</f>
        <v>0</v>
      </c>
      <c r="BL165" s="16" t="s">
        <v>143</v>
      </c>
      <c r="BM165" s="230" t="s">
        <v>246</v>
      </c>
    </row>
    <row r="166" s="2" customFormat="1" ht="16.5" customHeight="1">
      <c r="A166" s="37"/>
      <c r="B166" s="38"/>
      <c r="C166" s="218" t="s">
        <v>247</v>
      </c>
      <c r="D166" s="218" t="s">
        <v>139</v>
      </c>
      <c r="E166" s="219" t="s">
        <v>248</v>
      </c>
      <c r="F166" s="220" t="s">
        <v>249</v>
      </c>
      <c r="G166" s="221" t="s">
        <v>142</v>
      </c>
      <c r="H166" s="222">
        <v>180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143</v>
      </c>
      <c r="AT166" s="230" t="s">
        <v>139</v>
      </c>
      <c r="AU166" s="230" t="s">
        <v>85</v>
      </c>
      <c r="AY166" s="16" t="s">
        <v>135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83</v>
      </c>
      <c r="BK166" s="231">
        <f>ROUND(I166*H166,2)</f>
        <v>0</v>
      </c>
      <c r="BL166" s="16" t="s">
        <v>143</v>
      </c>
      <c r="BM166" s="230" t="s">
        <v>250</v>
      </c>
    </row>
    <row r="167" s="2" customFormat="1" ht="16.5" customHeight="1">
      <c r="A167" s="37"/>
      <c r="B167" s="38"/>
      <c r="C167" s="218" t="s">
        <v>251</v>
      </c>
      <c r="D167" s="218" t="s">
        <v>139</v>
      </c>
      <c r="E167" s="219" t="s">
        <v>252</v>
      </c>
      <c r="F167" s="220" t="s">
        <v>253</v>
      </c>
      <c r="G167" s="221" t="s">
        <v>142</v>
      </c>
      <c r="H167" s="222">
        <v>283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143</v>
      </c>
      <c r="AT167" s="230" t="s">
        <v>139</v>
      </c>
      <c r="AU167" s="230" t="s">
        <v>85</v>
      </c>
      <c r="AY167" s="16" t="s">
        <v>135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83</v>
      </c>
      <c r="BK167" s="231">
        <f>ROUND(I167*H167,2)</f>
        <v>0</v>
      </c>
      <c r="BL167" s="16" t="s">
        <v>143</v>
      </c>
      <c r="BM167" s="230" t="s">
        <v>254</v>
      </c>
    </row>
    <row r="168" s="2" customFormat="1" ht="21.75" customHeight="1">
      <c r="A168" s="37"/>
      <c r="B168" s="38"/>
      <c r="C168" s="218" t="s">
        <v>255</v>
      </c>
      <c r="D168" s="218" t="s">
        <v>139</v>
      </c>
      <c r="E168" s="219" t="s">
        <v>256</v>
      </c>
      <c r="F168" s="220" t="s">
        <v>257</v>
      </c>
      <c r="G168" s="221" t="s">
        <v>142</v>
      </c>
      <c r="H168" s="222">
        <v>200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143</v>
      </c>
      <c r="AT168" s="230" t="s">
        <v>139</v>
      </c>
      <c r="AU168" s="230" t="s">
        <v>85</v>
      </c>
      <c r="AY168" s="16" t="s">
        <v>135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83</v>
      </c>
      <c r="BK168" s="231">
        <f>ROUND(I168*H168,2)</f>
        <v>0</v>
      </c>
      <c r="BL168" s="16" t="s">
        <v>143</v>
      </c>
      <c r="BM168" s="230" t="s">
        <v>258</v>
      </c>
    </row>
    <row r="169" s="2" customFormat="1" ht="21.75" customHeight="1">
      <c r="A169" s="37"/>
      <c r="B169" s="38"/>
      <c r="C169" s="218" t="s">
        <v>8</v>
      </c>
      <c r="D169" s="218" t="s">
        <v>139</v>
      </c>
      <c r="E169" s="219" t="s">
        <v>259</v>
      </c>
      <c r="F169" s="220" t="s">
        <v>260</v>
      </c>
      <c r="G169" s="221" t="s">
        <v>142</v>
      </c>
      <c r="H169" s="222">
        <v>2400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40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143</v>
      </c>
      <c r="AT169" s="230" t="s">
        <v>139</v>
      </c>
      <c r="AU169" s="230" t="s">
        <v>85</v>
      </c>
      <c r="AY169" s="16" t="s">
        <v>135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83</v>
      </c>
      <c r="BK169" s="231">
        <f>ROUND(I169*H169,2)</f>
        <v>0</v>
      </c>
      <c r="BL169" s="16" t="s">
        <v>143</v>
      </c>
      <c r="BM169" s="230" t="s">
        <v>261</v>
      </c>
    </row>
    <row r="170" s="2" customFormat="1" ht="16.5" customHeight="1">
      <c r="A170" s="37"/>
      <c r="B170" s="38"/>
      <c r="C170" s="218" t="s">
        <v>262</v>
      </c>
      <c r="D170" s="218" t="s">
        <v>139</v>
      </c>
      <c r="E170" s="219" t="s">
        <v>263</v>
      </c>
      <c r="F170" s="220" t="s">
        <v>264</v>
      </c>
      <c r="G170" s="221" t="s">
        <v>142</v>
      </c>
      <c r="H170" s="222">
        <v>50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143</v>
      </c>
      <c r="AT170" s="230" t="s">
        <v>139</v>
      </c>
      <c r="AU170" s="230" t="s">
        <v>85</v>
      </c>
      <c r="AY170" s="16" t="s">
        <v>135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143</v>
      </c>
      <c r="BM170" s="230" t="s">
        <v>265</v>
      </c>
    </row>
    <row r="171" s="2" customFormat="1" ht="16.5" customHeight="1">
      <c r="A171" s="37"/>
      <c r="B171" s="38"/>
      <c r="C171" s="218" t="s">
        <v>266</v>
      </c>
      <c r="D171" s="218" t="s">
        <v>139</v>
      </c>
      <c r="E171" s="219" t="s">
        <v>267</v>
      </c>
      <c r="F171" s="220" t="s">
        <v>268</v>
      </c>
      <c r="G171" s="221" t="s">
        <v>142</v>
      </c>
      <c r="H171" s="222">
        <v>150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143</v>
      </c>
      <c r="AT171" s="230" t="s">
        <v>139</v>
      </c>
      <c r="AU171" s="230" t="s">
        <v>85</v>
      </c>
      <c r="AY171" s="16" t="s">
        <v>135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83</v>
      </c>
      <c r="BK171" s="231">
        <f>ROUND(I171*H171,2)</f>
        <v>0</v>
      </c>
      <c r="BL171" s="16" t="s">
        <v>143</v>
      </c>
      <c r="BM171" s="230" t="s">
        <v>269</v>
      </c>
    </row>
    <row r="172" s="2" customFormat="1" ht="16.5" customHeight="1">
      <c r="A172" s="37"/>
      <c r="B172" s="38"/>
      <c r="C172" s="218" t="s">
        <v>270</v>
      </c>
      <c r="D172" s="218" t="s">
        <v>139</v>
      </c>
      <c r="E172" s="219" t="s">
        <v>271</v>
      </c>
      <c r="F172" s="220" t="s">
        <v>272</v>
      </c>
      <c r="G172" s="221" t="s">
        <v>142</v>
      </c>
      <c r="H172" s="222">
        <v>20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40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143</v>
      </c>
      <c r="AT172" s="230" t="s">
        <v>139</v>
      </c>
      <c r="AU172" s="230" t="s">
        <v>85</v>
      </c>
      <c r="AY172" s="16" t="s">
        <v>135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83</v>
      </c>
      <c r="BK172" s="231">
        <f>ROUND(I172*H172,2)</f>
        <v>0</v>
      </c>
      <c r="BL172" s="16" t="s">
        <v>143</v>
      </c>
      <c r="BM172" s="230" t="s">
        <v>273</v>
      </c>
    </row>
    <row r="173" s="2" customFormat="1" ht="16.5" customHeight="1">
      <c r="A173" s="37"/>
      <c r="B173" s="38"/>
      <c r="C173" s="218" t="s">
        <v>274</v>
      </c>
      <c r="D173" s="218" t="s">
        <v>139</v>
      </c>
      <c r="E173" s="219" t="s">
        <v>275</v>
      </c>
      <c r="F173" s="220" t="s">
        <v>276</v>
      </c>
      <c r="G173" s="221" t="s">
        <v>204</v>
      </c>
      <c r="H173" s="222">
        <v>309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40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143</v>
      </c>
      <c r="AT173" s="230" t="s">
        <v>139</v>
      </c>
      <c r="AU173" s="230" t="s">
        <v>85</v>
      </c>
      <c r="AY173" s="16" t="s">
        <v>135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83</v>
      </c>
      <c r="BK173" s="231">
        <f>ROUND(I173*H173,2)</f>
        <v>0</v>
      </c>
      <c r="BL173" s="16" t="s">
        <v>143</v>
      </c>
      <c r="BM173" s="230" t="s">
        <v>277</v>
      </c>
    </row>
    <row r="174" s="2" customFormat="1" ht="16.5" customHeight="1">
      <c r="A174" s="37"/>
      <c r="B174" s="38"/>
      <c r="C174" s="218" t="s">
        <v>278</v>
      </c>
      <c r="D174" s="218" t="s">
        <v>139</v>
      </c>
      <c r="E174" s="219" t="s">
        <v>279</v>
      </c>
      <c r="F174" s="220" t="s">
        <v>280</v>
      </c>
      <c r="G174" s="221" t="s">
        <v>142</v>
      </c>
      <c r="H174" s="222">
        <v>15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143</v>
      </c>
      <c r="AT174" s="230" t="s">
        <v>139</v>
      </c>
      <c r="AU174" s="230" t="s">
        <v>85</v>
      </c>
      <c r="AY174" s="16" t="s">
        <v>135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83</v>
      </c>
      <c r="BK174" s="231">
        <f>ROUND(I174*H174,2)</f>
        <v>0</v>
      </c>
      <c r="BL174" s="16" t="s">
        <v>143</v>
      </c>
      <c r="BM174" s="230" t="s">
        <v>281</v>
      </c>
    </row>
    <row r="175" s="2" customFormat="1" ht="16.5" customHeight="1">
      <c r="A175" s="37"/>
      <c r="B175" s="38"/>
      <c r="C175" s="218" t="s">
        <v>282</v>
      </c>
      <c r="D175" s="218" t="s">
        <v>139</v>
      </c>
      <c r="E175" s="219" t="s">
        <v>283</v>
      </c>
      <c r="F175" s="220" t="s">
        <v>284</v>
      </c>
      <c r="G175" s="221" t="s">
        <v>204</v>
      </c>
      <c r="H175" s="222">
        <v>40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40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143</v>
      </c>
      <c r="AT175" s="230" t="s">
        <v>139</v>
      </c>
      <c r="AU175" s="230" t="s">
        <v>85</v>
      </c>
      <c r="AY175" s="16" t="s">
        <v>135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83</v>
      </c>
      <c r="BK175" s="231">
        <f>ROUND(I175*H175,2)</f>
        <v>0</v>
      </c>
      <c r="BL175" s="16" t="s">
        <v>143</v>
      </c>
      <c r="BM175" s="230" t="s">
        <v>285</v>
      </c>
    </row>
    <row r="176" s="2" customFormat="1" ht="16.5" customHeight="1">
      <c r="A176" s="37"/>
      <c r="B176" s="38"/>
      <c r="C176" s="218" t="s">
        <v>286</v>
      </c>
      <c r="D176" s="218" t="s">
        <v>139</v>
      </c>
      <c r="E176" s="219" t="s">
        <v>287</v>
      </c>
      <c r="F176" s="220" t="s">
        <v>288</v>
      </c>
      <c r="G176" s="221" t="s">
        <v>142</v>
      </c>
      <c r="H176" s="222">
        <v>10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143</v>
      </c>
      <c r="AT176" s="230" t="s">
        <v>139</v>
      </c>
      <c r="AU176" s="230" t="s">
        <v>85</v>
      </c>
      <c r="AY176" s="16" t="s">
        <v>135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83</v>
      </c>
      <c r="BK176" s="231">
        <f>ROUND(I176*H176,2)</f>
        <v>0</v>
      </c>
      <c r="BL176" s="16" t="s">
        <v>143</v>
      </c>
      <c r="BM176" s="230" t="s">
        <v>289</v>
      </c>
    </row>
    <row r="177" s="2" customFormat="1" ht="16.5" customHeight="1">
      <c r="A177" s="37"/>
      <c r="B177" s="38"/>
      <c r="C177" s="218" t="s">
        <v>290</v>
      </c>
      <c r="D177" s="218" t="s">
        <v>139</v>
      </c>
      <c r="E177" s="219" t="s">
        <v>291</v>
      </c>
      <c r="F177" s="220" t="s">
        <v>292</v>
      </c>
      <c r="G177" s="221" t="s">
        <v>213</v>
      </c>
      <c r="H177" s="222">
        <v>1.05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40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143</v>
      </c>
      <c r="AT177" s="230" t="s">
        <v>139</v>
      </c>
      <c r="AU177" s="230" t="s">
        <v>85</v>
      </c>
      <c r="AY177" s="16" t="s">
        <v>135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83</v>
      </c>
      <c r="BK177" s="231">
        <f>ROUND(I177*H177,2)</f>
        <v>0</v>
      </c>
      <c r="BL177" s="16" t="s">
        <v>143</v>
      </c>
      <c r="BM177" s="230" t="s">
        <v>293</v>
      </c>
    </row>
    <row r="178" s="2" customFormat="1" ht="21.75" customHeight="1">
      <c r="A178" s="37"/>
      <c r="B178" s="38"/>
      <c r="C178" s="218" t="s">
        <v>294</v>
      </c>
      <c r="D178" s="218" t="s">
        <v>139</v>
      </c>
      <c r="E178" s="219" t="s">
        <v>295</v>
      </c>
      <c r="F178" s="220" t="s">
        <v>296</v>
      </c>
      <c r="G178" s="221" t="s">
        <v>181</v>
      </c>
      <c r="H178" s="222">
        <v>0.35999999999999999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40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143</v>
      </c>
      <c r="AT178" s="230" t="s">
        <v>139</v>
      </c>
      <c r="AU178" s="230" t="s">
        <v>85</v>
      </c>
      <c r="AY178" s="16" t="s">
        <v>135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83</v>
      </c>
      <c r="BK178" s="231">
        <f>ROUND(I178*H178,2)</f>
        <v>0</v>
      </c>
      <c r="BL178" s="16" t="s">
        <v>143</v>
      </c>
      <c r="BM178" s="230" t="s">
        <v>297</v>
      </c>
    </row>
    <row r="179" s="2" customFormat="1" ht="16.5" customHeight="1">
      <c r="A179" s="37"/>
      <c r="B179" s="38"/>
      <c r="C179" s="218" t="s">
        <v>298</v>
      </c>
      <c r="D179" s="218" t="s">
        <v>139</v>
      </c>
      <c r="E179" s="219" t="s">
        <v>299</v>
      </c>
      <c r="F179" s="220" t="s">
        <v>300</v>
      </c>
      <c r="G179" s="221" t="s">
        <v>142</v>
      </c>
      <c r="H179" s="222">
        <v>2686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143</v>
      </c>
      <c r="AT179" s="230" t="s">
        <v>139</v>
      </c>
      <c r="AU179" s="230" t="s">
        <v>85</v>
      </c>
      <c r="AY179" s="16" t="s">
        <v>135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83</v>
      </c>
      <c r="BK179" s="231">
        <f>ROUND(I179*H179,2)</f>
        <v>0</v>
      </c>
      <c r="BL179" s="16" t="s">
        <v>143</v>
      </c>
      <c r="BM179" s="230" t="s">
        <v>301</v>
      </c>
    </row>
    <row r="180" s="2" customFormat="1" ht="16.5" customHeight="1">
      <c r="A180" s="37"/>
      <c r="B180" s="38"/>
      <c r="C180" s="218" t="s">
        <v>7</v>
      </c>
      <c r="D180" s="218" t="s">
        <v>139</v>
      </c>
      <c r="E180" s="219" t="s">
        <v>302</v>
      </c>
      <c r="F180" s="220" t="s">
        <v>303</v>
      </c>
      <c r="G180" s="221" t="s">
        <v>142</v>
      </c>
      <c r="H180" s="222">
        <v>153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143</v>
      </c>
      <c r="AT180" s="230" t="s">
        <v>139</v>
      </c>
      <c r="AU180" s="230" t="s">
        <v>85</v>
      </c>
      <c r="AY180" s="16" t="s">
        <v>135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83</v>
      </c>
      <c r="BK180" s="231">
        <f>ROUND(I180*H180,2)</f>
        <v>0</v>
      </c>
      <c r="BL180" s="16" t="s">
        <v>143</v>
      </c>
      <c r="BM180" s="230" t="s">
        <v>304</v>
      </c>
    </row>
    <row r="181" s="2" customFormat="1" ht="16.5" customHeight="1">
      <c r="A181" s="37"/>
      <c r="B181" s="38"/>
      <c r="C181" s="218" t="s">
        <v>305</v>
      </c>
      <c r="D181" s="218" t="s">
        <v>139</v>
      </c>
      <c r="E181" s="219" t="s">
        <v>306</v>
      </c>
      <c r="F181" s="220" t="s">
        <v>307</v>
      </c>
      <c r="G181" s="221" t="s">
        <v>204</v>
      </c>
      <c r="H181" s="222">
        <v>20</v>
      </c>
      <c r="I181" s="223"/>
      <c r="J181" s="224">
        <f>ROUND(I181*H181,2)</f>
        <v>0</v>
      </c>
      <c r="K181" s="225"/>
      <c r="L181" s="43"/>
      <c r="M181" s="226" t="s">
        <v>1</v>
      </c>
      <c r="N181" s="227" t="s">
        <v>40</v>
      </c>
      <c r="O181" s="90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U181" s="37"/>
      <c r="V181" s="37"/>
      <c r="W181" s="37"/>
      <c r="X181" s="37"/>
      <c r="Y181" s="37"/>
      <c r="Z181" s="37"/>
      <c r="AA181" s="37"/>
      <c r="AB181" s="37"/>
      <c r="AC181" s="37"/>
      <c r="AD181" s="37"/>
      <c r="AE181" s="37"/>
      <c r="AR181" s="230" t="s">
        <v>143</v>
      </c>
      <c r="AT181" s="230" t="s">
        <v>139</v>
      </c>
      <c r="AU181" s="230" t="s">
        <v>85</v>
      </c>
      <c r="AY181" s="16" t="s">
        <v>135</v>
      </c>
      <c r="BE181" s="231">
        <f>IF(N181="základní",J181,0)</f>
        <v>0</v>
      </c>
      <c r="BF181" s="231">
        <f>IF(N181="snížená",J181,0)</f>
        <v>0</v>
      </c>
      <c r="BG181" s="231">
        <f>IF(N181="zákl. přenesená",J181,0)</f>
        <v>0</v>
      </c>
      <c r="BH181" s="231">
        <f>IF(N181="sníž. přenesená",J181,0)</f>
        <v>0</v>
      </c>
      <c r="BI181" s="231">
        <f>IF(N181="nulová",J181,0)</f>
        <v>0</v>
      </c>
      <c r="BJ181" s="16" t="s">
        <v>83</v>
      </c>
      <c r="BK181" s="231">
        <f>ROUND(I181*H181,2)</f>
        <v>0</v>
      </c>
      <c r="BL181" s="16" t="s">
        <v>143</v>
      </c>
      <c r="BM181" s="230" t="s">
        <v>308</v>
      </c>
    </row>
    <row r="182" s="2" customFormat="1" ht="16.5" customHeight="1">
      <c r="A182" s="37"/>
      <c r="B182" s="38"/>
      <c r="C182" s="218" t="s">
        <v>309</v>
      </c>
      <c r="D182" s="218" t="s">
        <v>139</v>
      </c>
      <c r="E182" s="219" t="s">
        <v>310</v>
      </c>
      <c r="F182" s="220" t="s">
        <v>311</v>
      </c>
      <c r="G182" s="221" t="s">
        <v>204</v>
      </c>
      <c r="H182" s="222">
        <v>20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40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143</v>
      </c>
      <c r="AT182" s="230" t="s">
        <v>139</v>
      </c>
      <c r="AU182" s="230" t="s">
        <v>85</v>
      </c>
      <c r="AY182" s="16" t="s">
        <v>135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83</v>
      </c>
      <c r="BK182" s="231">
        <f>ROUND(I182*H182,2)</f>
        <v>0</v>
      </c>
      <c r="BL182" s="16" t="s">
        <v>143</v>
      </c>
      <c r="BM182" s="230" t="s">
        <v>312</v>
      </c>
    </row>
    <row r="183" s="2" customFormat="1" ht="21.75" customHeight="1">
      <c r="A183" s="37"/>
      <c r="B183" s="38"/>
      <c r="C183" s="218" t="s">
        <v>313</v>
      </c>
      <c r="D183" s="218" t="s">
        <v>139</v>
      </c>
      <c r="E183" s="219" t="s">
        <v>314</v>
      </c>
      <c r="F183" s="220" t="s">
        <v>315</v>
      </c>
      <c r="G183" s="221" t="s">
        <v>204</v>
      </c>
      <c r="H183" s="222">
        <v>8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143</v>
      </c>
      <c r="AT183" s="230" t="s">
        <v>139</v>
      </c>
      <c r="AU183" s="230" t="s">
        <v>85</v>
      </c>
      <c r="AY183" s="16" t="s">
        <v>135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83</v>
      </c>
      <c r="BK183" s="231">
        <f>ROUND(I183*H183,2)</f>
        <v>0</v>
      </c>
      <c r="BL183" s="16" t="s">
        <v>143</v>
      </c>
      <c r="BM183" s="230" t="s">
        <v>316</v>
      </c>
    </row>
    <row r="184" s="2" customFormat="1" ht="16.5" customHeight="1">
      <c r="A184" s="37"/>
      <c r="B184" s="38"/>
      <c r="C184" s="218" t="s">
        <v>317</v>
      </c>
      <c r="D184" s="218" t="s">
        <v>139</v>
      </c>
      <c r="E184" s="219" t="s">
        <v>318</v>
      </c>
      <c r="F184" s="220" t="s">
        <v>319</v>
      </c>
      <c r="G184" s="221" t="s">
        <v>204</v>
      </c>
      <c r="H184" s="222">
        <v>8</v>
      </c>
      <c r="I184" s="223"/>
      <c r="J184" s="224">
        <f>ROUND(I184*H184,2)</f>
        <v>0</v>
      </c>
      <c r="K184" s="225"/>
      <c r="L184" s="43"/>
      <c r="M184" s="226" t="s">
        <v>1</v>
      </c>
      <c r="N184" s="227" t="s">
        <v>40</v>
      </c>
      <c r="O184" s="90"/>
      <c r="P184" s="228">
        <f>O184*H184</f>
        <v>0</v>
      </c>
      <c r="Q184" s="228">
        <v>0</v>
      </c>
      <c r="R184" s="228">
        <f>Q184*H184</f>
        <v>0</v>
      </c>
      <c r="S184" s="228">
        <v>0</v>
      </c>
      <c r="T184" s="229">
        <f>S184*H184</f>
        <v>0</v>
      </c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R184" s="230" t="s">
        <v>143</v>
      </c>
      <c r="AT184" s="230" t="s">
        <v>139</v>
      </c>
      <c r="AU184" s="230" t="s">
        <v>85</v>
      </c>
      <c r="AY184" s="16" t="s">
        <v>135</v>
      </c>
      <c r="BE184" s="231">
        <f>IF(N184="základní",J184,0)</f>
        <v>0</v>
      </c>
      <c r="BF184" s="231">
        <f>IF(N184="snížená",J184,0)</f>
        <v>0</v>
      </c>
      <c r="BG184" s="231">
        <f>IF(N184="zákl. přenesená",J184,0)</f>
        <v>0</v>
      </c>
      <c r="BH184" s="231">
        <f>IF(N184="sníž. přenesená",J184,0)</f>
        <v>0</v>
      </c>
      <c r="BI184" s="231">
        <f>IF(N184="nulová",J184,0)</f>
        <v>0</v>
      </c>
      <c r="BJ184" s="16" t="s">
        <v>83</v>
      </c>
      <c r="BK184" s="231">
        <f>ROUND(I184*H184,2)</f>
        <v>0</v>
      </c>
      <c r="BL184" s="16" t="s">
        <v>143</v>
      </c>
      <c r="BM184" s="230" t="s">
        <v>320</v>
      </c>
    </row>
    <row r="185" s="2" customFormat="1" ht="24.15" customHeight="1">
      <c r="A185" s="37"/>
      <c r="B185" s="38"/>
      <c r="C185" s="218" t="s">
        <v>321</v>
      </c>
      <c r="D185" s="218" t="s">
        <v>139</v>
      </c>
      <c r="E185" s="219" t="s">
        <v>322</v>
      </c>
      <c r="F185" s="220" t="s">
        <v>323</v>
      </c>
      <c r="G185" s="221" t="s">
        <v>142</v>
      </c>
      <c r="H185" s="222">
        <v>29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40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143</v>
      </c>
      <c r="AT185" s="230" t="s">
        <v>139</v>
      </c>
      <c r="AU185" s="230" t="s">
        <v>85</v>
      </c>
      <c r="AY185" s="16" t="s">
        <v>135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83</v>
      </c>
      <c r="BK185" s="231">
        <f>ROUND(I185*H185,2)</f>
        <v>0</v>
      </c>
      <c r="BL185" s="16" t="s">
        <v>143</v>
      </c>
      <c r="BM185" s="230" t="s">
        <v>324</v>
      </c>
    </row>
    <row r="186" s="2" customFormat="1" ht="16.5" customHeight="1">
      <c r="A186" s="37"/>
      <c r="B186" s="38"/>
      <c r="C186" s="218" t="s">
        <v>325</v>
      </c>
      <c r="D186" s="218" t="s">
        <v>139</v>
      </c>
      <c r="E186" s="219" t="s">
        <v>326</v>
      </c>
      <c r="F186" s="220" t="s">
        <v>327</v>
      </c>
      <c r="G186" s="221" t="s">
        <v>142</v>
      </c>
      <c r="H186" s="222">
        <v>29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40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143</v>
      </c>
      <c r="AT186" s="230" t="s">
        <v>139</v>
      </c>
      <c r="AU186" s="230" t="s">
        <v>85</v>
      </c>
      <c r="AY186" s="16" t="s">
        <v>135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83</v>
      </c>
      <c r="BK186" s="231">
        <f>ROUND(I186*H186,2)</f>
        <v>0</v>
      </c>
      <c r="BL186" s="16" t="s">
        <v>143</v>
      </c>
      <c r="BM186" s="230" t="s">
        <v>328</v>
      </c>
    </row>
    <row r="187" s="12" customFormat="1" ht="22.8" customHeight="1">
      <c r="A187" s="12"/>
      <c r="B187" s="202"/>
      <c r="C187" s="203"/>
      <c r="D187" s="204" t="s">
        <v>74</v>
      </c>
      <c r="E187" s="216" t="s">
        <v>329</v>
      </c>
      <c r="F187" s="216" t="s">
        <v>330</v>
      </c>
      <c r="G187" s="203"/>
      <c r="H187" s="203"/>
      <c r="I187" s="206"/>
      <c r="J187" s="217">
        <f>BK187</f>
        <v>0</v>
      </c>
      <c r="K187" s="203"/>
      <c r="L187" s="208"/>
      <c r="M187" s="209"/>
      <c r="N187" s="210"/>
      <c r="O187" s="210"/>
      <c r="P187" s="211">
        <f>SUM(P188:P196)</f>
        <v>0</v>
      </c>
      <c r="Q187" s="210"/>
      <c r="R187" s="211">
        <f>SUM(R188:R196)</f>
        <v>0</v>
      </c>
      <c r="S187" s="210"/>
      <c r="T187" s="212">
        <f>SUM(T188:T196)</f>
        <v>0</v>
      </c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R187" s="213" t="s">
        <v>83</v>
      </c>
      <c r="AT187" s="214" t="s">
        <v>74</v>
      </c>
      <c r="AU187" s="214" t="s">
        <v>83</v>
      </c>
      <c r="AY187" s="213" t="s">
        <v>135</v>
      </c>
      <c r="BK187" s="215">
        <f>SUM(BK188:BK196)</f>
        <v>0</v>
      </c>
    </row>
    <row r="188" s="2" customFormat="1" ht="16.5" customHeight="1">
      <c r="A188" s="37"/>
      <c r="B188" s="38"/>
      <c r="C188" s="218" t="s">
        <v>331</v>
      </c>
      <c r="D188" s="218" t="s">
        <v>139</v>
      </c>
      <c r="E188" s="219" t="s">
        <v>332</v>
      </c>
      <c r="F188" s="220" t="s">
        <v>333</v>
      </c>
      <c r="G188" s="221" t="s">
        <v>334</v>
      </c>
      <c r="H188" s="222">
        <v>1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40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143</v>
      </c>
      <c r="AT188" s="230" t="s">
        <v>139</v>
      </c>
      <c r="AU188" s="230" t="s">
        <v>85</v>
      </c>
      <c r="AY188" s="16" t="s">
        <v>135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83</v>
      </c>
      <c r="BK188" s="231">
        <f>ROUND(I188*H188,2)</f>
        <v>0</v>
      </c>
      <c r="BL188" s="16" t="s">
        <v>143</v>
      </c>
      <c r="BM188" s="230" t="s">
        <v>335</v>
      </c>
    </row>
    <row r="189" s="2" customFormat="1" ht="16.5" customHeight="1">
      <c r="A189" s="37"/>
      <c r="B189" s="38"/>
      <c r="C189" s="218" t="s">
        <v>336</v>
      </c>
      <c r="D189" s="218" t="s">
        <v>139</v>
      </c>
      <c r="E189" s="219" t="s">
        <v>337</v>
      </c>
      <c r="F189" s="220" t="s">
        <v>338</v>
      </c>
      <c r="G189" s="221" t="s">
        <v>334</v>
      </c>
      <c r="H189" s="222">
        <v>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40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143</v>
      </c>
      <c r="AT189" s="230" t="s">
        <v>139</v>
      </c>
      <c r="AU189" s="230" t="s">
        <v>85</v>
      </c>
      <c r="AY189" s="16" t="s">
        <v>135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83</v>
      </c>
      <c r="BK189" s="231">
        <f>ROUND(I189*H189,2)</f>
        <v>0</v>
      </c>
      <c r="BL189" s="16" t="s">
        <v>143</v>
      </c>
      <c r="BM189" s="230" t="s">
        <v>339</v>
      </c>
    </row>
    <row r="190" s="2" customFormat="1" ht="16.5" customHeight="1">
      <c r="A190" s="37"/>
      <c r="B190" s="38"/>
      <c r="C190" s="218" t="s">
        <v>340</v>
      </c>
      <c r="D190" s="218" t="s">
        <v>139</v>
      </c>
      <c r="E190" s="219" t="s">
        <v>341</v>
      </c>
      <c r="F190" s="220" t="s">
        <v>342</v>
      </c>
      <c r="G190" s="221" t="s">
        <v>334</v>
      </c>
      <c r="H190" s="222">
        <v>1</v>
      </c>
      <c r="I190" s="223"/>
      <c r="J190" s="224">
        <f>ROUND(I190*H190,2)</f>
        <v>0</v>
      </c>
      <c r="K190" s="225"/>
      <c r="L190" s="43"/>
      <c r="M190" s="226" t="s">
        <v>1</v>
      </c>
      <c r="N190" s="227" t="s">
        <v>40</v>
      </c>
      <c r="O190" s="90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U190" s="37"/>
      <c r="V190" s="37"/>
      <c r="W190" s="37"/>
      <c r="X190" s="37"/>
      <c r="Y190" s="37"/>
      <c r="Z190" s="37"/>
      <c r="AA190" s="37"/>
      <c r="AB190" s="37"/>
      <c r="AC190" s="37"/>
      <c r="AD190" s="37"/>
      <c r="AE190" s="37"/>
      <c r="AR190" s="230" t="s">
        <v>143</v>
      </c>
      <c r="AT190" s="230" t="s">
        <v>139</v>
      </c>
      <c r="AU190" s="230" t="s">
        <v>85</v>
      </c>
      <c r="AY190" s="16" t="s">
        <v>135</v>
      </c>
      <c r="BE190" s="231">
        <f>IF(N190="základní",J190,0)</f>
        <v>0</v>
      </c>
      <c r="BF190" s="231">
        <f>IF(N190="snížená",J190,0)</f>
        <v>0</v>
      </c>
      <c r="BG190" s="231">
        <f>IF(N190="zákl. přenesená",J190,0)</f>
        <v>0</v>
      </c>
      <c r="BH190" s="231">
        <f>IF(N190="sníž. přenesená",J190,0)</f>
        <v>0</v>
      </c>
      <c r="BI190" s="231">
        <f>IF(N190="nulová",J190,0)</f>
        <v>0</v>
      </c>
      <c r="BJ190" s="16" t="s">
        <v>83</v>
      </c>
      <c r="BK190" s="231">
        <f>ROUND(I190*H190,2)</f>
        <v>0</v>
      </c>
      <c r="BL190" s="16" t="s">
        <v>143</v>
      </c>
      <c r="BM190" s="230" t="s">
        <v>343</v>
      </c>
    </row>
    <row r="191" s="2" customFormat="1" ht="16.5" customHeight="1">
      <c r="A191" s="37"/>
      <c r="B191" s="38"/>
      <c r="C191" s="218" t="s">
        <v>344</v>
      </c>
      <c r="D191" s="218" t="s">
        <v>139</v>
      </c>
      <c r="E191" s="219" t="s">
        <v>345</v>
      </c>
      <c r="F191" s="220" t="s">
        <v>346</v>
      </c>
      <c r="G191" s="221" t="s">
        <v>334</v>
      </c>
      <c r="H191" s="222">
        <v>1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40</v>
      </c>
      <c r="O191" s="90"/>
      <c r="P191" s="228">
        <f>O191*H191</f>
        <v>0</v>
      </c>
      <c r="Q191" s="228">
        <v>0</v>
      </c>
      <c r="R191" s="228">
        <f>Q191*H191</f>
        <v>0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143</v>
      </c>
      <c r="AT191" s="230" t="s">
        <v>139</v>
      </c>
      <c r="AU191" s="230" t="s">
        <v>85</v>
      </c>
      <c r="AY191" s="16" t="s">
        <v>135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83</v>
      </c>
      <c r="BK191" s="231">
        <f>ROUND(I191*H191,2)</f>
        <v>0</v>
      </c>
      <c r="BL191" s="16" t="s">
        <v>143</v>
      </c>
      <c r="BM191" s="230" t="s">
        <v>347</v>
      </c>
    </row>
    <row r="192" s="2" customFormat="1" ht="16.5" customHeight="1">
      <c r="A192" s="37"/>
      <c r="B192" s="38"/>
      <c r="C192" s="218" t="s">
        <v>348</v>
      </c>
      <c r="D192" s="218" t="s">
        <v>139</v>
      </c>
      <c r="E192" s="219" t="s">
        <v>349</v>
      </c>
      <c r="F192" s="220" t="s">
        <v>350</v>
      </c>
      <c r="G192" s="221" t="s">
        <v>334</v>
      </c>
      <c r="H192" s="222">
        <v>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40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143</v>
      </c>
      <c r="AT192" s="230" t="s">
        <v>139</v>
      </c>
      <c r="AU192" s="230" t="s">
        <v>85</v>
      </c>
      <c r="AY192" s="16" t="s">
        <v>135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83</v>
      </c>
      <c r="BK192" s="231">
        <f>ROUND(I192*H192,2)</f>
        <v>0</v>
      </c>
      <c r="BL192" s="16" t="s">
        <v>143</v>
      </c>
      <c r="BM192" s="230" t="s">
        <v>351</v>
      </c>
    </row>
    <row r="193" s="2" customFormat="1" ht="16.5" customHeight="1">
      <c r="A193" s="37"/>
      <c r="B193" s="38"/>
      <c r="C193" s="218" t="s">
        <v>352</v>
      </c>
      <c r="D193" s="218" t="s">
        <v>139</v>
      </c>
      <c r="E193" s="219" t="s">
        <v>353</v>
      </c>
      <c r="F193" s="220" t="s">
        <v>354</v>
      </c>
      <c r="G193" s="221" t="s">
        <v>334</v>
      </c>
      <c r="H193" s="222">
        <v>1</v>
      </c>
      <c r="I193" s="223"/>
      <c r="J193" s="224">
        <f>ROUND(I193*H193,2)</f>
        <v>0</v>
      </c>
      <c r="K193" s="225"/>
      <c r="L193" s="43"/>
      <c r="M193" s="226" t="s">
        <v>1</v>
      </c>
      <c r="N193" s="227" t="s">
        <v>40</v>
      </c>
      <c r="O193" s="90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143</v>
      </c>
      <c r="AT193" s="230" t="s">
        <v>139</v>
      </c>
      <c r="AU193" s="230" t="s">
        <v>85</v>
      </c>
      <c r="AY193" s="16" t="s">
        <v>135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83</v>
      </c>
      <c r="BK193" s="231">
        <f>ROUND(I193*H193,2)</f>
        <v>0</v>
      </c>
      <c r="BL193" s="16" t="s">
        <v>143</v>
      </c>
      <c r="BM193" s="230" t="s">
        <v>355</v>
      </c>
    </row>
    <row r="194" s="2" customFormat="1" ht="16.5" customHeight="1">
      <c r="A194" s="37"/>
      <c r="B194" s="38"/>
      <c r="C194" s="218" t="s">
        <v>356</v>
      </c>
      <c r="D194" s="218" t="s">
        <v>139</v>
      </c>
      <c r="E194" s="219" t="s">
        <v>357</v>
      </c>
      <c r="F194" s="220" t="s">
        <v>358</v>
      </c>
      <c r="G194" s="221" t="s">
        <v>334</v>
      </c>
      <c r="H194" s="222">
        <v>1</v>
      </c>
      <c r="I194" s="223"/>
      <c r="J194" s="224">
        <f>ROUND(I194*H194,2)</f>
        <v>0</v>
      </c>
      <c r="K194" s="225"/>
      <c r="L194" s="43"/>
      <c r="M194" s="226" t="s">
        <v>1</v>
      </c>
      <c r="N194" s="227" t="s">
        <v>40</v>
      </c>
      <c r="O194" s="90"/>
      <c r="P194" s="228">
        <f>O194*H194</f>
        <v>0</v>
      </c>
      <c r="Q194" s="228">
        <v>0</v>
      </c>
      <c r="R194" s="228">
        <f>Q194*H194</f>
        <v>0</v>
      </c>
      <c r="S194" s="228">
        <v>0</v>
      </c>
      <c r="T194" s="229">
        <f>S194*H194</f>
        <v>0</v>
      </c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  <c r="AR194" s="230" t="s">
        <v>143</v>
      </c>
      <c r="AT194" s="230" t="s">
        <v>139</v>
      </c>
      <c r="AU194" s="230" t="s">
        <v>85</v>
      </c>
      <c r="AY194" s="16" t="s">
        <v>135</v>
      </c>
      <c r="BE194" s="231">
        <f>IF(N194="základní",J194,0)</f>
        <v>0</v>
      </c>
      <c r="BF194" s="231">
        <f>IF(N194="snížená",J194,0)</f>
        <v>0</v>
      </c>
      <c r="BG194" s="231">
        <f>IF(N194="zákl. přenesená",J194,0)</f>
        <v>0</v>
      </c>
      <c r="BH194" s="231">
        <f>IF(N194="sníž. přenesená",J194,0)</f>
        <v>0</v>
      </c>
      <c r="BI194" s="231">
        <f>IF(N194="nulová",J194,0)</f>
        <v>0</v>
      </c>
      <c r="BJ194" s="16" t="s">
        <v>83</v>
      </c>
      <c r="BK194" s="231">
        <f>ROUND(I194*H194,2)</f>
        <v>0</v>
      </c>
      <c r="BL194" s="16" t="s">
        <v>143</v>
      </c>
      <c r="BM194" s="230" t="s">
        <v>359</v>
      </c>
    </row>
    <row r="195" s="2" customFormat="1" ht="16.5" customHeight="1">
      <c r="A195" s="37"/>
      <c r="B195" s="38"/>
      <c r="C195" s="218" t="s">
        <v>360</v>
      </c>
      <c r="D195" s="218" t="s">
        <v>139</v>
      </c>
      <c r="E195" s="219" t="s">
        <v>361</v>
      </c>
      <c r="F195" s="220" t="s">
        <v>362</v>
      </c>
      <c r="G195" s="221" t="s">
        <v>334</v>
      </c>
      <c r="H195" s="222">
        <v>1</v>
      </c>
      <c r="I195" s="223"/>
      <c r="J195" s="224">
        <f>ROUND(I195*H195,2)</f>
        <v>0</v>
      </c>
      <c r="K195" s="225"/>
      <c r="L195" s="43"/>
      <c r="M195" s="226" t="s">
        <v>1</v>
      </c>
      <c r="N195" s="227" t="s">
        <v>40</v>
      </c>
      <c r="O195" s="90"/>
      <c r="P195" s="228">
        <f>O195*H195</f>
        <v>0</v>
      </c>
      <c r="Q195" s="228">
        <v>0</v>
      </c>
      <c r="R195" s="228">
        <f>Q195*H195</f>
        <v>0</v>
      </c>
      <c r="S195" s="228">
        <v>0</v>
      </c>
      <c r="T195" s="229">
        <f>S195*H195</f>
        <v>0</v>
      </c>
      <c r="U195" s="37"/>
      <c r="V195" s="37"/>
      <c r="W195" s="37"/>
      <c r="X195" s="37"/>
      <c r="Y195" s="37"/>
      <c r="Z195" s="37"/>
      <c r="AA195" s="37"/>
      <c r="AB195" s="37"/>
      <c r="AC195" s="37"/>
      <c r="AD195" s="37"/>
      <c r="AE195" s="37"/>
      <c r="AR195" s="230" t="s">
        <v>143</v>
      </c>
      <c r="AT195" s="230" t="s">
        <v>139</v>
      </c>
      <c r="AU195" s="230" t="s">
        <v>85</v>
      </c>
      <c r="AY195" s="16" t="s">
        <v>135</v>
      </c>
      <c r="BE195" s="231">
        <f>IF(N195="základní",J195,0)</f>
        <v>0</v>
      </c>
      <c r="BF195" s="231">
        <f>IF(N195="snížená",J195,0)</f>
        <v>0</v>
      </c>
      <c r="BG195" s="231">
        <f>IF(N195="zákl. přenesená",J195,0)</f>
        <v>0</v>
      </c>
      <c r="BH195" s="231">
        <f>IF(N195="sníž. přenesená",J195,0)</f>
        <v>0</v>
      </c>
      <c r="BI195" s="231">
        <f>IF(N195="nulová",J195,0)</f>
        <v>0</v>
      </c>
      <c r="BJ195" s="16" t="s">
        <v>83</v>
      </c>
      <c r="BK195" s="231">
        <f>ROUND(I195*H195,2)</f>
        <v>0</v>
      </c>
      <c r="BL195" s="16" t="s">
        <v>143</v>
      </c>
      <c r="BM195" s="230" t="s">
        <v>363</v>
      </c>
    </row>
    <row r="196" s="2" customFormat="1" ht="16.5" customHeight="1">
      <c r="A196" s="37"/>
      <c r="B196" s="38"/>
      <c r="C196" s="218" t="s">
        <v>364</v>
      </c>
      <c r="D196" s="218" t="s">
        <v>139</v>
      </c>
      <c r="E196" s="219" t="s">
        <v>365</v>
      </c>
      <c r="F196" s="220" t="s">
        <v>366</v>
      </c>
      <c r="G196" s="221" t="s">
        <v>334</v>
      </c>
      <c r="H196" s="222">
        <v>1</v>
      </c>
      <c r="I196" s="223"/>
      <c r="J196" s="224">
        <f>ROUND(I196*H196,2)</f>
        <v>0</v>
      </c>
      <c r="K196" s="225"/>
      <c r="L196" s="43"/>
      <c r="M196" s="226" t="s">
        <v>1</v>
      </c>
      <c r="N196" s="227" t="s">
        <v>40</v>
      </c>
      <c r="O196" s="90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U196" s="37"/>
      <c r="V196" s="37"/>
      <c r="W196" s="37"/>
      <c r="X196" s="37"/>
      <c r="Y196" s="37"/>
      <c r="Z196" s="37"/>
      <c r="AA196" s="37"/>
      <c r="AB196" s="37"/>
      <c r="AC196" s="37"/>
      <c r="AD196" s="37"/>
      <c r="AE196" s="37"/>
      <c r="AR196" s="230" t="s">
        <v>143</v>
      </c>
      <c r="AT196" s="230" t="s">
        <v>139</v>
      </c>
      <c r="AU196" s="230" t="s">
        <v>85</v>
      </c>
      <c r="AY196" s="16" t="s">
        <v>135</v>
      </c>
      <c r="BE196" s="231">
        <f>IF(N196="základní",J196,0)</f>
        <v>0</v>
      </c>
      <c r="BF196" s="231">
        <f>IF(N196="snížená",J196,0)</f>
        <v>0</v>
      </c>
      <c r="BG196" s="231">
        <f>IF(N196="zákl. přenesená",J196,0)</f>
        <v>0</v>
      </c>
      <c r="BH196" s="231">
        <f>IF(N196="sníž. přenesená",J196,0)</f>
        <v>0</v>
      </c>
      <c r="BI196" s="231">
        <f>IF(N196="nulová",J196,0)</f>
        <v>0</v>
      </c>
      <c r="BJ196" s="16" t="s">
        <v>83</v>
      </c>
      <c r="BK196" s="231">
        <f>ROUND(I196*H196,2)</f>
        <v>0</v>
      </c>
      <c r="BL196" s="16" t="s">
        <v>143</v>
      </c>
      <c r="BM196" s="230" t="s">
        <v>367</v>
      </c>
    </row>
    <row r="197" s="12" customFormat="1" ht="22.8" customHeight="1">
      <c r="A197" s="12"/>
      <c r="B197" s="202"/>
      <c r="C197" s="203"/>
      <c r="D197" s="204" t="s">
        <v>74</v>
      </c>
      <c r="E197" s="216" t="s">
        <v>368</v>
      </c>
      <c r="F197" s="216" t="s">
        <v>369</v>
      </c>
      <c r="G197" s="203"/>
      <c r="H197" s="203"/>
      <c r="I197" s="206"/>
      <c r="J197" s="217">
        <f>BK197</f>
        <v>0</v>
      </c>
      <c r="K197" s="203"/>
      <c r="L197" s="208"/>
      <c r="M197" s="209"/>
      <c r="N197" s="210"/>
      <c r="O197" s="210"/>
      <c r="P197" s="211">
        <f>SUM(P198:P208)</f>
        <v>0</v>
      </c>
      <c r="Q197" s="210"/>
      <c r="R197" s="211">
        <f>SUM(R198:R208)</f>
        <v>0</v>
      </c>
      <c r="S197" s="210"/>
      <c r="T197" s="212">
        <f>SUM(T198:T208)</f>
        <v>0</v>
      </c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R197" s="213" t="s">
        <v>83</v>
      </c>
      <c r="AT197" s="214" t="s">
        <v>74</v>
      </c>
      <c r="AU197" s="214" t="s">
        <v>83</v>
      </c>
      <c r="AY197" s="213" t="s">
        <v>135</v>
      </c>
      <c r="BK197" s="215">
        <f>SUM(BK198:BK208)</f>
        <v>0</v>
      </c>
    </row>
    <row r="198" s="2" customFormat="1" ht="16.5" customHeight="1">
      <c r="A198" s="37"/>
      <c r="B198" s="38"/>
      <c r="C198" s="218" t="s">
        <v>370</v>
      </c>
      <c r="D198" s="218" t="s">
        <v>139</v>
      </c>
      <c r="E198" s="219" t="s">
        <v>371</v>
      </c>
      <c r="F198" s="220" t="s">
        <v>372</v>
      </c>
      <c r="G198" s="221" t="s">
        <v>204</v>
      </c>
      <c r="H198" s="222">
        <v>23</v>
      </c>
      <c r="I198" s="223"/>
      <c r="J198" s="224">
        <f>ROUND(I198*H198,2)</f>
        <v>0</v>
      </c>
      <c r="K198" s="225"/>
      <c r="L198" s="43"/>
      <c r="M198" s="226" t="s">
        <v>1</v>
      </c>
      <c r="N198" s="227" t="s">
        <v>40</v>
      </c>
      <c r="O198" s="90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U198" s="37"/>
      <c r="V198" s="37"/>
      <c r="W198" s="37"/>
      <c r="X198" s="37"/>
      <c r="Y198" s="37"/>
      <c r="Z198" s="37"/>
      <c r="AA198" s="37"/>
      <c r="AB198" s="37"/>
      <c r="AC198" s="37"/>
      <c r="AD198" s="37"/>
      <c r="AE198" s="37"/>
      <c r="AR198" s="230" t="s">
        <v>143</v>
      </c>
      <c r="AT198" s="230" t="s">
        <v>139</v>
      </c>
      <c r="AU198" s="230" t="s">
        <v>85</v>
      </c>
      <c r="AY198" s="16" t="s">
        <v>135</v>
      </c>
      <c r="BE198" s="231">
        <f>IF(N198="základní",J198,0)</f>
        <v>0</v>
      </c>
      <c r="BF198" s="231">
        <f>IF(N198="snížená",J198,0)</f>
        <v>0</v>
      </c>
      <c r="BG198" s="231">
        <f>IF(N198="zákl. přenesená",J198,0)</f>
        <v>0</v>
      </c>
      <c r="BH198" s="231">
        <f>IF(N198="sníž. přenesená",J198,0)</f>
        <v>0</v>
      </c>
      <c r="BI198" s="231">
        <f>IF(N198="nulová",J198,0)</f>
        <v>0</v>
      </c>
      <c r="BJ198" s="16" t="s">
        <v>83</v>
      </c>
      <c r="BK198" s="231">
        <f>ROUND(I198*H198,2)</f>
        <v>0</v>
      </c>
      <c r="BL198" s="16" t="s">
        <v>143</v>
      </c>
      <c r="BM198" s="230" t="s">
        <v>373</v>
      </c>
    </row>
    <row r="199" s="2" customFormat="1" ht="16.5" customHeight="1">
      <c r="A199" s="37"/>
      <c r="B199" s="38"/>
      <c r="C199" s="218" t="s">
        <v>374</v>
      </c>
      <c r="D199" s="218" t="s">
        <v>139</v>
      </c>
      <c r="E199" s="219" t="s">
        <v>375</v>
      </c>
      <c r="F199" s="220" t="s">
        <v>376</v>
      </c>
      <c r="G199" s="221" t="s">
        <v>204</v>
      </c>
      <c r="H199" s="222">
        <v>1</v>
      </c>
      <c r="I199" s="223"/>
      <c r="J199" s="224">
        <f>ROUND(I199*H199,2)</f>
        <v>0</v>
      </c>
      <c r="K199" s="225"/>
      <c r="L199" s="43"/>
      <c r="M199" s="226" t="s">
        <v>1</v>
      </c>
      <c r="N199" s="227" t="s">
        <v>40</v>
      </c>
      <c r="O199" s="90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143</v>
      </c>
      <c r="AT199" s="230" t="s">
        <v>139</v>
      </c>
      <c r="AU199" s="230" t="s">
        <v>85</v>
      </c>
      <c r="AY199" s="16" t="s">
        <v>135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83</v>
      </c>
      <c r="BK199" s="231">
        <f>ROUND(I199*H199,2)</f>
        <v>0</v>
      </c>
      <c r="BL199" s="16" t="s">
        <v>143</v>
      </c>
      <c r="BM199" s="230" t="s">
        <v>377</v>
      </c>
    </row>
    <row r="200" s="2" customFormat="1" ht="16.5" customHeight="1">
      <c r="A200" s="37"/>
      <c r="B200" s="38"/>
      <c r="C200" s="218" t="s">
        <v>378</v>
      </c>
      <c r="D200" s="218" t="s">
        <v>139</v>
      </c>
      <c r="E200" s="219" t="s">
        <v>379</v>
      </c>
      <c r="F200" s="220" t="s">
        <v>380</v>
      </c>
      <c r="G200" s="221" t="s">
        <v>204</v>
      </c>
      <c r="H200" s="222">
        <v>63</v>
      </c>
      <c r="I200" s="223"/>
      <c r="J200" s="224">
        <f>ROUND(I200*H200,2)</f>
        <v>0</v>
      </c>
      <c r="K200" s="225"/>
      <c r="L200" s="43"/>
      <c r="M200" s="226" t="s">
        <v>1</v>
      </c>
      <c r="N200" s="227" t="s">
        <v>40</v>
      </c>
      <c r="O200" s="90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U200" s="37"/>
      <c r="V200" s="37"/>
      <c r="W200" s="37"/>
      <c r="X200" s="37"/>
      <c r="Y200" s="37"/>
      <c r="Z200" s="37"/>
      <c r="AA200" s="37"/>
      <c r="AB200" s="37"/>
      <c r="AC200" s="37"/>
      <c r="AD200" s="37"/>
      <c r="AE200" s="37"/>
      <c r="AR200" s="230" t="s">
        <v>143</v>
      </c>
      <c r="AT200" s="230" t="s">
        <v>139</v>
      </c>
      <c r="AU200" s="230" t="s">
        <v>85</v>
      </c>
      <c r="AY200" s="16" t="s">
        <v>135</v>
      </c>
      <c r="BE200" s="231">
        <f>IF(N200="základní",J200,0)</f>
        <v>0</v>
      </c>
      <c r="BF200" s="231">
        <f>IF(N200="snížená",J200,0)</f>
        <v>0</v>
      </c>
      <c r="BG200" s="231">
        <f>IF(N200="zákl. přenesená",J200,0)</f>
        <v>0</v>
      </c>
      <c r="BH200" s="231">
        <f>IF(N200="sníž. přenesená",J200,0)</f>
        <v>0</v>
      </c>
      <c r="BI200" s="231">
        <f>IF(N200="nulová",J200,0)</f>
        <v>0</v>
      </c>
      <c r="BJ200" s="16" t="s">
        <v>83</v>
      </c>
      <c r="BK200" s="231">
        <f>ROUND(I200*H200,2)</f>
        <v>0</v>
      </c>
      <c r="BL200" s="16" t="s">
        <v>143</v>
      </c>
      <c r="BM200" s="230" t="s">
        <v>381</v>
      </c>
    </row>
    <row r="201" s="2" customFormat="1" ht="16.5" customHeight="1">
      <c r="A201" s="37"/>
      <c r="B201" s="38"/>
      <c r="C201" s="218" t="s">
        <v>382</v>
      </c>
      <c r="D201" s="218" t="s">
        <v>139</v>
      </c>
      <c r="E201" s="219" t="s">
        <v>383</v>
      </c>
      <c r="F201" s="220" t="s">
        <v>384</v>
      </c>
      <c r="G201" s="221" t="s">
        <v>204</v>
      </c>
      <c r="H201" s="222">
        <v>2</v>
      </c>
      <c r="I201" s="223"/>
      <c r="J201" s="224">
        <f>ROUND(I201*H201,2)</f>
        <v>0</v>
      </c>
      <c r="K201" s="225"/>
      <c r="L201" s="43"/>
      <c r="M201" s="226" t="s">
        <v>1</v>
      </c>
      <c r="N201" s="227" t="s">
        <v>40</v>
      </c>
      <c r="O201" s="90"/>
      <c r="P201" s="228">
        <f>O201*H201</f>
        <v>0</v>
      </c>
      <c r="Q201" s="228">
        <v>0</v>
      </c>
      <c r="R201" s="228">
        <f>Q201*H201</f>
        <v>0</v>
      </c>
      <c r="S201" s="228">
        <v>0</v>
      </c>
      <c r="T201" s="229">
        <f>S201*H201</f>
        <v>0</v>
      </c>
      <c r="U201" s="37"/>
      <c r="V201" s="37"/>
      <c r="W201" s="37"/>
      <c r="X201" s="37"/>
      <c r="Y201" s="37"/>
      <c r="Z201" s="37"/>
      <c r="AA201" s="37"/>
      <c r="AB201" s="37"/>
      <c r="AC201" s="37"/>
      <c r="AD201" s="37"/>
      <c r="AE201" s="37"/>
      <c r="AR201" s="230" t="s">
        <v>143</v>
      </c>
      <c r="AT201" s="230" t="s">
        <v>139</v>
      </c>
      <c r="AU201" s="230" t="s">
        <v>85</v>
      </c>
      <c r="AY201" s="16" t="s">
        <v>135</v>
      </c>
      <c r="BE201" s="231">
        <f>IF(N201="základní",J201,0)</f>
        <v>0</v>
      </c>
      <c r="BF201" s="231">
        <f>IF(N201="snížená",J201,0)</f>
        <v>0</v>
      </c>
      <c r="BG201" s="231">
        <f>IF(N201="zákl. přenesená",J201,0)</f>
        <v>0</v>
      </c>
      <c r="BH201" s="231">
        <f>IF(N201="sníž. přenesená",J201,0)</f>
        <v>0</v>
      </c>
      <c r="BI201" s="231">
        <f>IF(N201="nulová",J201,0)</f>
        <v>0</v>
      </c>
      <c r="BJ201" s="16" t="s">
        <v>83</v>
      </c>
      <c r="BK201" s="231">
        <f>ROUND(I201*H201,2)</f>
        <v>0</v>
      </c>
      <c r="BL201" s="16" t="s">
        <v>143</v>
      </c>
      <c r="BM201" s="230" t="s">
        <v>385</v>
      </c>
    </row>
    <row r="202" s="2" customFormat="1" ht="16.5" customHeight="1">
      <c r="A202" s="37"/>
      <c r="B202" s="38"/>
      <c r="C202" s="218" t="s">
        <v>386</v>
      </c>
      <c r="D202" s="218" t="s">
        <v>139</v>
      </c>
      <c r="E202" s="219" t="s">
        <v>387</v>
      </c>
      <c r="F202" s="220" t="s">
        <v>388</v>
      </c>
      <c r="G202" s="221" t="s">
        <v>204</v>
      </c>
      <c r="H202" s="222">
        <v>32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40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143</v>
      </c>
      <c r="AT202" s="230" t="s">
        <v>139</v>
      </c>
      <c r="AU202" s="230" t="s">
        <v>85</v>
      </c>
      <c r="AY202" s="16" t="s">
        <v>135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83</v>
      </c>
      <c r="BK202" s="231">
        <f>ROUND(I202*H202,2)</f>
        <v>0</v>
      </c>
      <c r="BL202" s="16" t="s">
        <v>143</v>
      </c>
      <c r="BM202" s="230" t="s">
        <v>389</v>
      </c>
    </row>
    <row r="203" s="2" customFormat="1" ht="16.5" customHeight="1">
      <c r="A203" s="37"/>
      <c r="B203" s="38"/>
      <c r="C203" s="218" t="s">
        <v>390</v>
      </c>
      <c r="D203" s="218" t="s">
        <v>139</v>
      </c>
      <c r="E203" s="219" t="s">
        <v>391</v>
      </c>
      <c r="F203" s="220" t="s">
        <v>392</v>
      </c>
      <c r="G203" s="221" t="s">
        <v>204</v>
      </c>
      <c r="H203" s="222">
        <v>32</v>
      </c>
      <c r="I203" s="223"/>
      <c r="J203" s="224">
        <f>ROUND(I203*H203,2)</f>
        <v>0</v>
      </c>
      <c r="K203" s="225"/>
      <c r="L203" s="43"/>
      <c r="M203" s="226" t="s">
        <v>1</v>
      </c>
      <c r="N203" s="227" t="s">
        <v>40</v>
      </c>
      <c r="O203" s="90"/>
      <c r="P203" s="228">
        <f>O203*H203</f>
        <v>0</v>
      </c>
      <c r="Q203" s="228">
        <v>0</v>
      </c>
      <c r="R203" s="228">
        <f>Q203*H203</f>
        <v>0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143</v>
      </c>
      <c r="AT203" s="230" t="s">
        <v>139</v>
      </c>
      <c r="AU203" s="230" t="s">
        <v>85</v>
      </c>
      <c r="AY203" s="16" t="s">
        <v>135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83</v>
      </c>
      <c r="BK203" s="231">
        <f>ROUND(I203*H203,2)</f>
        <v>0</v>
      </c>
      <c r="BL203" s="16" t="s">
        <v>143</v>
      </c>
      <c r="BM203" s="230" t="s">
        <v>393</v>
      </c>
    </row>
    <row r="204" s="2" customFormat="1" ht="16.5" customHeight="1">
      <c r="A204" s="37"/>
      <c r="B204" s="38"/>
      <c r="C204" s="218" t="s">
        <v>394</v>
      </c>
      <c r="D204" s="218" t="s">
        <v>139</v>
      </c>
      <c r="E204" s="219" t="s">
        <v>395</v>
      </c>
      <c r="F204" s="220" t="s">
        <v>396</v>
      </c>
      <c r="G204" s="221" t="s">
        <v>204</v>
      </c>
      <c r="H204" s="222">
        <v>10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40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143</v>
      </c>
      <c r="AT204" s="230" t="s">
        <v>139</v>
      </c>
      <c r="AU204" s="230" t="s">
        <v>85</v>
      </c>
      <c r="AY204" s="16" t="s">
        <v>135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83</v>
      </c>
      <c r="BK204" s="231">
        <f>ROUND(I204*H204,2)</f>
        <v>0</v>
      </c>
      <c r="BL204" s="16" t="s">
        <v>143</v>
      </c>
      <c r="BM204" s="230" t="s">
        <v>397</v>
      </c>
    </row>
    <row r="205" s="2" customFormat="1" ht="16.5" customHeight="1">
      <c r="A205" s="37"/>
      <c r="B205" s="38"/>
      <c r="C205" s="218" t="s">
        <v>398</v>
      </c>
      <c r="D205" s="218" t="s">
        <v>139</v>
      </c>
      <c r="E205" s="219" t="s">
        <v>399</v>
      </c>
      <c r="F205" s="220" t="s">
        <v>400</v>
      </c>
      <c r="G205" s="221" t="s">
        <v>204</v>
      </c>
      <c r="H205" s="222">
        <v>3</v>
      </c>
      <c r="I205" s="223"/>
      <c r="J205" s="224">
        <f>ROUND(I205*H205,2)</f>
        <v>0</v>
      </c>
      <c r="K205" s="225"/>
      <c r="L205" s="43"/>
      <c r="M205" s="226" t="s">
        <v>1</v>
      </c>
      <c r="N205" s="227" t="s">
        <v>40</v>
      </c>
      <c r="O205" s="90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143</v>
      </c>
      <c r="AT205" s="230" t="s">
        <v>139</v>
      </c>
      <c r="AU205" s="230" t="s">
        <v>85</v>
      </c>
      <c r="AY205" s="16" t="s">
        <v>135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83</v>
      </c>
      <c r="BK205" s="231">
        <f>ROUND(I205*H205,2)</f>
        <v>0</v>
      </c>
      <c r="BL205" s="16" t="s">
        <v>143</v>
      </c>
      <c r="BM205" s="230" t="s">
        <v>401</v>
      </c>
    </row>
    <row r="206" s="2" customFormat="1" ht="16.5" customHeight="1">
      <c r="A206" s="37"/>
      <c r="B206" s="38"/>
      <c r="C206" s="218" t="s">
        <v>402</v>
      </c>
      <c r="D206" s="218" t="s">
        <v>139</v>
      </c>
      <c r="E206" s="219" t="s">
        <v>403</v>
      </c>
      <c r="F206" s="220" t="s">
        <v>404</v>
      </c>
      <c r="G206" s="221" t="s">
        <v>204</v>
      </c>
      <c r="H206" s="222">
        <v>8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40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143</v>
      </c>
      <c r="AT206" s="230" t="s">
        <v>139</v>
      </c>
      <c r="AU206" s="230" t="s">
        <v>85</v>
      </c>
      <c r="AY206" s="16" t="s">
        <v>135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83</v>
      </c>
      <c r="BK206" s="231">
        <f>ROUND(I206*H206,2)</f>
        <v>0</v>
      </c>
      <c r="BL206" s="16" t="s">
        <v>143</v>
      </c>
      <c r="BM206" s="230" t="s">
        <v>405</v>
      </c>
    </row>
    <row r="207" s="2" customFormat="1" ht="21.75" customHeight="1">
      <c r="A207" s="37"/>
      <c r="B207" s="38"/>
      <c r="C207" s="218" t="s">
        <v>406</v>
      </c>
      <c r="D207" s="218" t="s">
        <v>139</v>
      </c>
      <c r="E207" s="219" t="s">
        <v>407</v>
      </c>
      <c r="F207" s="220" t="s">
        <v>408</v>
      </c>
      <c r="G207" s="221" t="s">
        <v>204</v>
      </c>
      <c r="H207" s="222">
        <v>5</v>
      </c>
      <c r="I207" s="223"/>
      <c r="J207" s="224">
        <f>ROUND(I207*H207,2)</f>
        <v>0</v>
      </c>
      <c r="K207" s="225"/>
      <c r="L207" s="43"/>
      <c r="M207" s="226" t="s">
        <v>1</v>
      </c>
      <c r="N207" s="227" t="s">
        <v>40</v>
      </c>
      <c r="O207" s="90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143</v>
      </c>
      <c r="AT207" s="230" t="s">
        <v>139</v>
      </c>
      <c r="AU207" s="230" t="s">
        <v>85</v>
      </c>
      <c r="AY207" s="16" t="s">
        <v>135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83</v>
      </c>
      <c r="BK207" s="231">
        <f>ROUND(I207*H207,2)</f>
        <v>0</v>
      </c>
      <c r="BL207" s="16" t="s">
        <v>143</v>
      </c>
      <c r="BM207" s="230" t="s">
        <v>409</v>
      </c>
    </row>
    <row r="208" s="2" customFormat="1" ht="16.5" customHeight="1">
      <c r="A208" s="37"/>
      <c r="B208" s="38"/>
      <c r="C208" s="218" t="s">
        <v>410</v>
      </c>
      <c r="D208" s="218" t="s">
        <v>139</v>
      </c>
      <c r="E208" s="219" t="s">
        <v>411</v>
      </c>
      <c r="F208" s="220" t="s">
        <v>412</v>
      </c>
      <c r="G208" s="221" t="s">
        <v>204</v>
      </c>
      <c r="H208" s="222">
        <v>49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40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143</v>
      </c>
      <c r="AT208" s="230" t="s">
        <v>139</v>
      </c>
      <c r="AU208" s="230" t="s">
        <v>85</v>
      </c>
      <c r="AY208" s="16" t="s">
        <v>135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83</v>
      </c>
      <c r="BK208" s="231">
        <f>ROUND(I208*H208,2)</f>
        <v>0</v>
      </c>
      <c r="BL208" s="16" t="s">
        <v>143</v>
      </c>
      <c r="BM208" s="230" t="s">
        <v>413</v>
      </c>
    </row>
    <row r="209" s="12" customFormat="1" ht="22.8" customHeight="1">
      <c r="A209" s="12"/>
      <c r="B209" s="202"/>
      <c r="C209" s="203"/>
      <c r="D209" s="204" t="s">
        <v>74</v>
      </c>
      <c r="E209" s="216" t="s">
        <v>414</v>
      </c>
      <c r="F209" s="216" t="s">
        <v>415</v>
      </c>
      <c r="G209" s="203"/>
      <c r="H209" s="203"/>
      <c r="I209" s="206"/>
      <c r="J209" s="217">
        <f>BK209</f>
        <v>0</v>
      </c>
      <c r="K209" s="203"/>
      <c r="L209" s="208"/>
      <c r="M209" s="209"/>
      <c r="N209" s="210"/>
      <c r="O209" s="210"/>
      <c r="P209" s="211">
        <f>SUM(P210:P242)</f>
        <v>0</v>
      </c>
      <c r="Q209" s="210"/>
      <c r="R209" s="211">
        <f>SUM(R210:R242)</f>
        <v>0</v>
      </c>
      <c r="S209" s="210"/>
      <c r="T209" s="212">
        <f>SUM(T210:T242)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13" t="s">
        <v>83</v>
      </c>
      <c r="AT209" s="214" t="s">
        <v>74</v>
      </c>
      <c r="AU209" s="214" t="s">
        <v>83</v>
      </c>
      <c r="AY209" s="213" t="s">
        <v>135</v>
      </c>
      <c r="BK209" s="215">
        <f>SUM(BK210:BK242)</f>
        <v>0</v>
      </c>
    </row>
    <row r="210" s="2" customFormat="1" ht="21.75" customHeight="1">
      <c r="A210" s="37"/>
      <c r="B210" s="38"/>
      <c r="C210" s="218" t="s">
        <v>416</v>
      </c>
      <c r="D210" s="218" t="s">
        <v>139</v>
      </c>
      <c r="E210" s="219" t="s">
        <v>417</v>
      </c>
      <c r="F210" s="220" t="s">
        <v>418</v>
      </c>
      <c r="G210" s="221" t="s">
        <v>204</v>
      </c>
      <c r="H210" s="222">
        <v>23</v>
      </c>
      <c r="I210" s="223"/>
      <c r="J210" s="224">
        <f>ROUND(I210*H210,2)</f>
        <v>0</v>
      </c>
      <c r="K210" s="225"/>
      <c r="L210" s="43"/>
      <c r="M210" s="226" t="s">
        <v>1</v>
      </c>
      <c r="N210" s="227" t="s">
        <v>40</v>
      </c>
      <c r="O210" s="90"/>
      <c r="P210" s="228">
        <f>O210*H210</f>
        <v>0</v>
      </c>
      <c r="Q210" s="228">
        <v>0</v>
      </c>
      <c r="R210" s="228">
        <f>Q210*H210</f>
        <v>0</v>
      </c>
      <c r="S210" s="228">
        <v>0</v>
      </c>
      <c r="T210" s="229">
        <f>S210*H210</f>
        <v>0</v>
      </c>
      <c r="U210" s="37"/>
      <c r="V210" s="37"/>
      <c r="W210" s="37"/>
      <c r="X210" s="37"/>
      <c r="Y210" s="37"/>
      <c r="Z210" s="37"/>
      <c r="AA210" s="37"/>
      <c r="AB210" s="37"/>
      <c r="AC210" s="37"/>
      <c r="AD210" s="37"/>
      <c r="AE210" s="37"/>
      <c r="AR210" s="230" t="s">
        <v>143</v>
      </c>
      <c r="AT210" s="230" t="s">
        <v>139</v>
      </c>
      <c r="AU210" s="230" t="s">
        <v>85</v>
      </c>
      <c r="AY210" s="16" t="s">
        <v>135</v>
      </c>
      <c r="BE210" s="231">
        <f>IF(N210="základní",J210,0)</f>
        <v>0</v>
      </c>
      <c r="BF210" s="231">
        <f>IF(N210="snížená",J210,0)</f>
        <v>0</v>
      </c>
      <c r="BG210" s="231">
        <f>IF(N210="zákl. přenesená",J210,0)</f>
        <v>0</v>
      </c>
      <c r="BH210" s="231">
        <f>IF(N210="sníž. přenesená",J210,0)</f>
        <v>0</v>
      </c>
      <c r="BI210" s="231">
        <f>IF(N210="nulová",J210,0)</f>
        <v>0</v>
      </c>
      <c r="BJ210" s="16" t="s">
        <v>83</v>
      </c>
      <c r="BK210" s="231">
        <f>ROUND(I210*H210,2)</f>
        <v>0</v>
      </c>
      <c r="BL210" s="16" t="s">
        <v>143</v>
      </c>
      <c r="BM210" s="230" t="s">
        <v>419</v>
      </c>
    </row>
    <row r="211" s="2" customFormat="1" ht="21.75" customHeight="1">
      <c r="A211" s="37"/>
      <c r="B211" s="38"/>
      <c r="C211" s="218" t="s">
        <v>420</v>
      </c>
      <c r="D211" s="218" t="s">
        <v>139</v>
      </c>
      <c r="E211" s="219" t="s">
        <v>421</v>
      </c>
      <c r="F211" s="220" t="s">
        <v>422</v>
      </c>
      <c r="G211" s="221" t="s">
        <v>204</v>
      </c>
      <c r="H211" s="222">
        <v>9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40</v>
      </c>
      <c r="O211" s="90"/>
      <c r="P211" s="228">
        <f>O211*H211</f>
        <v>0</v>
      </c>
      <c r="Q211" s="228">
        <v>0</v>
      </c>
      <c r="R211" s="228">
        <f>Q211*H211</f>
        <v>0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143</v>
      </c>
      <c r="AT211" s="230" t="s">
        <v>139</v>
      </c>
      <c r="AU211" s="230" t="s">
        <v>85</v>
      </c>
      <c r="AY211" s="16" t="s">
        <v>135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83</v>
      </c>
      <c r="BK211" s="231">
        <f>ROUND(I211*H211,2)</f>
        <v>0</v>
      </c>
      <c r="BL211" s="16" t="s">
        <v>143</v>
      </c>
      <c r="BM211" s="230" t="s">
        <v>423</v>
      </c>
    </row>
    <row r="212" s="2" customFormat="1" ht="21.75" customHeight="1">
      <c r="A212" s="37"/>
      <c r="B212" s="38"/>
      <c r="C212" s="218" t="s">
        <v>424</v>
      </c>
      <c r="D212" s="218" t="s">
        <v>139</v>
      </c>
      <c r="E212" s="219" t="s">
        <v>425</v>
      </c>
      <c r="F212" s="220" t="s">
        <v>426</v>
      </c>
      <c r="G212" s="221" t="s">
        <v>204</v>
      </c>
      <c r="H212" s="222">
        <v>10</v>
      </c>
      <c r="I212" s="223"/>
      <c r="J212" s="224">
        <f>ROUND(I212*H212,2)</f>
        <v>0</v>
      </c>
      <c r="K212" s="225"/>
      <c r="L212" s="43"/>
      <c r="M212" s="226" t="s">
        <v>1</v>
      </c>
      <c r="N212" s="227" t="s">
        <v>40</v>
      </c>
      <c r="O212" s="90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30" t="s">
        <v>143</v>
      </c>
      <c r="AT212" s="230" t="s">
        <v>139</v>
      </c>
      <c r="AU212" s="230" t="s">
        <v>85</v>
      </c>
      <c r="AY212" s="16" t="s">
        <v>135</v>
      </c>
      <c r="BE212" s="231">
        <f>IF(N212="základní",J212,0)</f>
        <v>0</v>
      </c>
      <c r="BF212" s="231">
        <f>IF(N212="snížená",J212,0)</f>
        <v>0</v>
      </c>
      <c r="BG212" s="231">
        <f>IF(N212="zákl. přenesená",J212,0)</f>
        <v>0</v>
      </c>
      <c r="BH212" s="231">
        <f>IF(N212="sníž. přenesená",J212,0)</f>
        <v>0</v>
      </c>
      <c r="BI212" s="231">
        <f>IF(N212="nulová",J212,0)</f>
        <v>0</v>
      </c>
      <c r="BJ212" s="16" t="s">
        <v>83</v>
      </c>
      <c r="BK212" s="231">
        <f>ROUND(I212*H212,2)</f>
        <v>0</v>
      </c>
      <c r="BL212" s="16" t="s">
        <v>143</v>
      </c>
      <c r="BM212" s="230" t="s">
        <v>427</v>
      </c>
    </row>
    <row r="213" s="2" customFormat="1" ht="21.75" customHeight="1">
      <c r="A213" s="37"/>
      <c r="B213" s="38"/>
      <c r="C213" s="218" t="s">
        <v>428</v>
      </c>
      <c r="D213" s="218" t="s">
        <v>139</v>
      </c>
      <c r="E213" s="219" t="s">
        <v>429</v>
      </c>
      <c r="F213" s="220" t="s">
        <v>430</v>
      </c>
      <c r="G213" s="221" t="s">
        <v>204</v>
      </c>
      <c r="H213" s="222">
        <v>73</v>
      </c>
      <c r="I213" s="223"/>
      <c r="J213" s="224">
        <f>ROUND(I213*H213,2)</f>
        <v>0</v>
      </c>
      <c r="K213" s="225"/>
      <c r="L213" s="43"/>
      <c r="M213" s="226" t="s">
        <v>1</v>
      </c>
      <c r="N213" s="227" t="s">
        <v>40</v>
      </c>
      <c r="O213" s="90"/>
      <c r="P213" s="228">
        <f>O213*H213</f>
        <v>0</v>
      </c>
      <c r="Q213" s="228">
        <v>0</v>
      </c>
      <c r="R213" s="228">
        <f>Q213*H213</f>
        <v>0</v>
      </c>
      <c r="S213" s="228">
        <v>0</v>
      </c>
      <c r="T213" s="229">
        <f>S213*H213</f>
        <v>0</v>
      </c>
      <c r="U213" s="37"/>
      <c r="V213" s="37"/>
      <c r="W213" s="37"/>
      <c r="X213" s="37"/>
      <c r="Y213" s="37"/>
      <c r="Z213" s="37"/>
      <c r="AA213" s="37"/>
      <c r="AB213" s="37"/>
      <c r="AC213" s="37"/>
      <c r="AD213" s="37"/>
      <c r="AE213" s="37"/>
      <c r="AR213" s="230" t="s">
        <v>143</v>
      </c>
      <c r="AT213" s="230" t="s">
        <v>139</v>
      </c>
      <c r="AU213" s="230" t="s">
        <v>85</v>
      </c>
      <c r="AY213" s="16" t="s">
        <v>135</v>
      </c>
      <c r="BE213" s="231">
        <f>IF(N213="základní",J213,0)</f>
        <v>0</v>
      </c>
      <c r="BF213" s="231">
        <f>IF(N213="snížená",J213,0)</f>
        <v>0</v>
      </c>
      <c r="BG213" s="231">
        <f>IF(N213="zákl. přenesená",J213,0)</f>
        <v>0</v>
      </c>
      <c r="BH213" s="231">
        <f>IF(N213="sníž. přenesená",J213,0)</f>
        <v>0</v>
      </c>
      <c r="BI213" s="231">
        <f>IF(N213="nulová",J213,0)</f>
        <v>0</v>
      </c>
      <c r="BJ213" s="16" t="s">
        <v>83</v>
      </c>
      <c r="BK213" s="231">
        <f>ROUND(I213*H213,2)</f>
        <v>0</v>
      </c>
      <c r="BL213" s="16" t="s">
        <v>143</v>
      </c>
      <c r="BM213" s="230" t="s">
        <v>431</v>
      </c>
    </row>
    <row r="214" s="2" customFormat="1" ht="21.75" customHeight="1">
      <c r="A214" s="37"/>
      <c r="B214" s="38"/>
      <c r="C214" s="218" t="s">
        <v>432</v>
      </c>
      <c r="D214" s="218" t="s">
        <v>139</v>
      </c>
      <c r="E214" s="219" t="s">
        <v>433</v>
      </c>
      <c r="F214" s="220" t="s">
        <v>434</v>
      </c>
      <c r="G214" s="221" t="s">
        <v>204</v>
      </c>
      <c r="H214" s="222">
        <v>8</v>
      </c>
      <c r="I214" s="223"/>
      <c r="J214" s="224">
        <f>ROUND(I214*H214,2)</f>
        <v>0</v>
      </c>
      <c r="K214" s="225"/>
      <c r="L214" s="43"/>
      <c r="M214" s="226" t="s">
        <v>1</v>
      </c>
      <c r="N214" s="227" t="s">
        <v>40</v>
      </c>
      <c r="O214" s="90"/>
      <c r="P214" s="228">
        <f>O214*H214</f>
        <v>0</v>
      </c>
      <c r="Q214" s="228">
        <v>0</v>
      </c>
      <c r="R214" s="228">
        <f>Q214*H214</f>
        <v>0</v>
      </c>
      <c r="S214" s="228">
        <v>0</v>
      </c>
      <c r="T214" s="229">
        <f>S214*H214</f>
        <v>0</v>
      </c>
      <c r="U214" s="37"/>
      <c r="V214" s="37"/>
      <c r="W214" s="37"/>
      <c r="X214" s="37"/>
      <c r="Y214" s="37"/>
      <c r="Z214" s="37"/>
      <c r="AA214" s="37"/>
      <c r="AB214" s="37"/>
      <c r="AC214" s="37"/>
      <c r="AD214" s="37"/>
      <c r="AE214" s="37"/>
      <c r="AR214" s="230" t="s">
        <v>143</v>
      </c>
      <c r="AT214" s="230" t="s">
        <v>139</v>
      </c>
      <c r="AU214" s="230" t="s">
        <v>85</v>
      </c>
      <c r="AY214" s="16" t="s">
        <v>135</v>
      </c>
      <c r="BE214" s="231">
        <f>IF(N214="základní",J214,0)</f>
        <v>0</v>
      </c>
      <c r="BF214" s="231">
        <f>IF(N214="snížená",J214,0)</f>
        <v>0</v>
      </c>
      <c r="BG214" s="231">
        <f>IF(N214="zákl. přenesená",J214,0)</f>
        <v>0</v>
      </c>
      <c r="BH214" s="231">
        <f>IF(N214="sníž. přenesená",J214,0)</f>
        <v>0</v>
      </c>
      <c r="BI214" s="231">
        <f>IF(N214="nulová",J214,0)</f>
        <v>0</v>
      </c>
      <c r="BJ214" s="16" t="s">
        <v>83</v>
      </c>
      <c r="BK214" s="231">
        <f>ROUND(I214*H214,2)</f>
        <v>0</v>
      </c>
      <c r="BL214" s="16" t="s">
        <v>143</v>
      </c>
      <c r="BM214" s="230" t="s">
        <v>435</v>
      </c>
    </row>
    <row r="215" s="2" customFormat="1" ht="16.5" customHeight="1">
      <c r="A215" s="37"/>
      <c r="B215" s="38"/>
      <c r="C215" s="218" t="s">
        <v>436</v>
      </c>
      <c r="D215" s="218" t="s">
        <v>139</v>
      </c>
      <c r="E215" s="219" t="s">
        <v>437</v>
      </c>
      <c r="F215" s="220" t="s">
        <v>438</v>
      </c>
      <c r="G215" s="221" t="s">
        <v>204</v>
      </c>
      <c r="H215" s="222">
        <v>104</v>
      </c>
      <c r="I215" s="223"/>
      <c r="J215" s="224">
        <f>ROUND(I215*H215,2)</f>
        <v>0</v>
      </c>
      <c r="K215" s="225"/>
      <c r="L215" s="43"/>
      <c r="M215" s="226" t="s">
        <v>1</v>
      </c>
      <c r="N215" s="227" t="s">
        <v>40</v>
      </c>
      <c r="O215" s="90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143</v>
      </c>
      <c r="AT215" s="230" t="s">
        <v>139</v>
      </c>
      <c r="AU215" s="230" t="s">
        <v>85</v>
      </c>
      <c r="AY215" s="16" t="s">
        <v>135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83</v>
      </c>
      <c r="BK215" s="231">
        <f>ROUND(I215*H215,2)</f>
        <v>0</v>
      </c>
      <c r="BL215" s="16" t="s">
        <v>143</v>
      </c>
      <c r="BM215" s="230" t="s">
        <v>439</v>
      </c>
    </row>
    <row r="216" s="2" customFormat="1" ht="16.5" customHeight="1">
      <c r="A216" s="37"/>
      <c r="B216" s="38"/>
      <c r="C216" s="218" t="s">
        <v>440</v>
      </c>
      <c r="D216" s="218" t="s">
        <v>139</v>
      </c>
      <c r="E216" s="219" t="s">
        <v>441</v>
      </c>
      <c r="F216" s="220" t="s">
        <v>442</v>
      </c>
      <c r="G216" s="221" t="s">
        <v>204</v>
      </c>
      <c r="H216" s="222">
        <v>10</v>
      </c>
      <c r="I216" s="223"/>
      <c r="J216" s="224">
        <f>ROUND(I216*H216,2)</f>
        <v>0</v>
      </c>
      <c r="K216" s="225"/>
      <c r="L216" s="43"/>
      <c r="M216" s="226" t="s">
        <v>1</v>
      </c>
      <c r="N216" s="227" t="s">
        <v>40</v>
      </c>
      <c r="O216" s="90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R216" s="230" t="s">
        <v>143</v>
      </c>
      <c r="AT216" s="230" t="s">
        <v>139</v>
      </c>
      <c r="AU216" s="230" t="s">
        <v>85</v>
      </c>
      <c r="AY216" s="16" t="s">
        <v>135</v>
      </c>
      <c r="BE216" s="231">
        <f>IF(N216="základní",J216,0)</f>
        <v>0</v>
      </c>
      <c r="BF216" s="231">
        <f>IF(N216="snížená",J216,0)</f>
        <v>0</v>
      </c>
      <c r="BG216" s="231">
        <f>IF(N216="zákl. přenesená",J216,0)</f>
        <v>0</v>
      </c>
      <c r="BH216" s="231">
        <f>IF(N216="sníž. přenesená",J216,0)</f>
        <v>0</v>
      </c>
      <c r="BI216" s="231">
        <f>IF(N216="nulová",J216,0)</f>
        <v>0</v>
      </c>
      <c r="BJ216" s="16" t="s">
        <v>83</v>
      </c>
      <c r="BK216" s="231">
        <f>ROUND(I216*H216,2)</f>
        <v>0</v>
      </c>
      <c r="BL216" s="16" t="s">
        <v>143</v>
      </c>
      <c r="BM216" s="230" t="s">
        <v>443</v>
      </c>
    </row>
    <row r="217" s="2" customFormat="1" ht="16.5" customHeight="1">
      <c r="A217" s="37"/>
      <c r="B217" s="38"/>
      <c r="C217" s="218" t="s">
        <v>444</v>
      </c>
      <c r="D217" s="218" t="s">
        <v>139</v>
      </c>
      <c r="E217" s="219" t="s">
        <v>445</v>
      </c>
      <c r="F217" s="220" t="s">
        <v>446</v>
      </c>
      <c r="G217" s="221" t="s">
        <v>204</v>
      </c>
      <c r="H217" s="222">
        <v>9</v>
      </c>
      <c r="I217" s="223"/>
      <c r="J217" s="224">
        <f>ROUND(I217*H217,2)</f>
        <v>0</v>
      </c>
      <c r="K217" s="225"/>
      <c r="L217" s="43"/>
      <c r="M217" s="226" t="s">
        <v>1</v>
      </c>
      <c r="N217" s="227" t="s">
        <v>40</v>
      </c>
      <c r="O217" s="90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  <c r="AR217" s="230" t="s">
        <v>143</v>
      </c>
      <c r="AT217" s="230" t="s">
        <v>139</v>
      </c>
      <c r="AU217" s="230" t="s">
        <v>85</v>
      </c>
      <c r="AY217" s="16" t="s">
        <v>135</v>
      </c>
      <c r="BE217" s="231">
        <f>IF(N217="základní",J217,0)</f>
        <v>0</v>
      </c>
      <c r="BF217" s="231">
        <f>IF(N217="snížená",J217,0)</f>
        <v>0</v>
      </c>
      <c r="BG217" s="231">
        <f>IF(N217="zákl. přenesená",J217,0)</f>
        <v>0</v>
      </c>
      <c r="BH217" s="231">
        <f>IF(N217="sníž. přenesená",J217,0)</f>
        <v>0</v>
      </c>
      <c r="BI217" s="231">
        <f>IF(N217="nulová",J217,0)</f>
        <v>0</v>
      </c>
      <c r="BJ217" s="16" t="s">
        <v>83</v>
      </c>
      <c r="BK217" s="231">
        <f>ROUND(I217*H217,2)</f>
        <v>0</v>
      </c>
      <c r="BL217" s="16" t="s">
        <v>143</v>
      </c>
      <c r="BM217" s="230" t="s">
        <v>447</v>
      </c>
    </row>
    <row r="218" s="2" customFormat="1" ht="16.5" customHeight="1">
      <c r="A218" s="37"/>
      <c r="B218" s="38"/>
      <c r="C218" s="218" t="s">
        <v>160</v>
      </c>
      <c r="D218" s="218" t="s">
        <v>139</v>
      </c>
      <c r="E218" s="219" t="s">
        <v>448</v>
      </c>
      <c r="F218" s="220" t="s">
        <v>449</v>
      </c>
      <c r="G218" s="221" t="s">
        <v>204</v>
      </c>
      <c r="H218" s="222">
        <v>9</v>
      </c>
      <c r="I218" s="223"/>
      <c r="J218" s="224">
        <f>ROUND(I218*H218,2)</f>
        <v>0</v>
      </c>
      <c r="K218" s="225"/>
      <c r="L218" s="43"/>
      <c r="M218" s="226" t="s">
        <v>1</v>
      </c>
      <c r="N218" s="227" t="s">
        <v>40</v>
      </c>
      <c r="O218" s="90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U218" s="37"/>
      <c r="V218" s="37"/>
      <c r="W218" s="37"/>
      <c r="X218" s="37"/>
      <c r="Y218" s="37"/>
      <c r="Z218" s="37"/>
      <c r="AA218" s="37"/>
      <c r="AB218" s="37"/>
      <c r="AC218" s="37"/>
      <c r="AD218" s="37"/>
      <c r="AE218" s="37"/>
      <c r="AR218" s="230" t="s">
        <v>143</v>
      </c>
      <c r="AT218" s="230" t="s">
        <v>139</v>
      </c>
      <c r="AU218" s="230" t="s">
        <v>85</v>
      </c>
      <c r="AY218" s="16" t="s">
        <v>135</v>
      </c>
      <c r="BE218" s="231">
        <f>IF(N218="základní",J218,0)</f>
        <v>0</v>
      </c>
      <c r="BF218" s="231">
        <f>IF(N218="snížená",J218,0)</f>
        <v>0</v>
      </c>
      <c r="BG218" s="231">
        <f>IF(N218="zákl. přenesená",J218,0)</f>
        <v>0</v>
      </c>
      <c r="BH218" s="231">
        <f>IF(N218="sníž. přenesená",J218,0)</f>
        <v>0</v>
      </c>
      <c r="BI218" s="231">
        <f>IF(N218="nulová",J218,0)</f>
        <v>0</v>
      </c>
      <c r="BJ218" s="16" t="s">
        <v>83</v>
      </c>
      <c r="BK218" s="231">
        <f>ROUND(I218*H218,2)</f>
        <v>0</v>
      </c>
      <c r="BL218" s="16" t="s">
        <v>143</v>
      </c>
      <c r="BM218" s="230" t="s">
        <v>450</v>
      </c>
    </row>
    <row r="219" s="2" customFormat="1" ht="21.75" customHeight="1">
      <c r="A219" s="37"/>
      <c r="B219" s="38"/>
      <c r="C219" s="218" t="s">
        <v>451</v>
      </c>
      <c r="D219" s="218" t="s">
        <v>139</v>
      </c>
      <c r="E219" s="219" t="s">
        <v>452</v>
      </c>
      <c r="F219" s="220" t="s">
        <v>453</v>
      </c>
      <c r="G219" s="221" t="s">
        <v>204</v>
      </c>
      <c r="H219" s="222">
        <v>219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40</v>
      </c>
      <c r="O219" s="90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143</v>
      </c>
      <c r="AT219" s="230" t="s">
        <v>139</v>
      </c>
      <c r="AU219" s="230" t="s">
        <v>85</v>
      </c>
      <c r="AY219" s="16" t="s">
        <v>135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83</v>
      </c>
      <c r="BK219" s="231">
        <f>ROUND(I219*H219,2)</f>
        <v>0</v>
      </c>
      <c r="BL219" s="16" t="s">
        <v>143</v>
      </c>
      <c r="BM219" s="230" t="s">
        <v>454</v>
      </c>
    </row>
    <row r="220" s="2" customFormat="1" ht="16.5" customHeight="1">
      <c r="A220" s="37"/>
      <c r="B220" s="38"/>
      <c r="C220" s="218" t="s">
        <v>455</v>
      </c>
      <c r="D220" s="218" t="s">
        <v>139</v>
      </c>
      <c r="E220" s="219" t="s">
        <v>456</v>
      </c>
      <c r="F220" s="220" t="s">
        <v>457</v>
      </c>
      <c r="G220" s="221" t="s">
        <v>204</v>
      </c>
      <c r="H220" s="222">
        <v>96</v>
      </c>
      <c r="I220" s="223"/>
      <c r="J220" s="224">
        <f>ROUND(I220*H220,2)</f>
        <v>0</v>
      </c>
      <c r="K220" s="225"/>
      <c r="L220" s="43"/>
      <c r="M220" s="226" t="s">
        <v>1</v>
      </c>
      <c r="N220" s="227" t="s">
        <v>40</v>
      </c>
      <c r="O220" s="90"/>
      <c r="P220" s="228">
        <f>O220*H220</f>
        <v>0</v>
      </c>
      <c r="Q220" s="228">
        <v>0</v>
      </c>
      <c r="R220" s="228">
        <f>Q220*H220</f>
        <v>0</v>
      </c>
      <c r="S220" s="228">
        <v>0</v>
      </c>
      <c r="T220" s="229">
        <f>S220*H220</f>
        <v>0</v>
      </c>
      <c r="U220" s="37"/>
      <c r="V220" s="37"/>
      <c r="W220" s="37"/>
      <c r="X220" s="37"/>
      <c r="Y220" s="37"/>
      <c r="Z220" s="37"/>
      <c r="AA220" s="37"/>
      <c r="AB220" s="37"/>
      <c r="AC220" s="37"/>
      <c r="AD220" s="37"/>
      <c r="AE220" s="37"/>
      <c r="AR220" s="230" t="s">
        <v>143</v>
      </c>
      <c r="AT220" s="230" t="s">
        <v>139</v>
      </c>
      <c r="AU220" s="230" t="s">
        <v>85</v>
      </c>
      <c r="AY220" s="16" t="s">
        <v>135</v>
      </c>
      <c r="BE220" s="231">
        <f>IF(N220="základní",J220,0)</f>
        <v>0</v>
      </c>
      <c r="BF220" s="231">
        <f>IF(N220="snížená",J220,0)</f>
        <v>0</v>
      </c>
      <c r="BG220" s="231">
        <f>IF(N220="zákl. přenesená",J220,0)</f>
        <v>0</v>
      </c>
      <c r="BH220" s="231">
        <f>IF(N220="sníž. přenesená",J220,0)</f>
        <v>0</v>
      </c>
      <c r="BI220" s="231">
        <f>IF(N220="nulová",J220,0)</f>
        <v>0</v>
      </c>
      <c r="BJ220" s="16" t="s">
        <v>83</v>
      </c>
      <c r="BK220" s="231">
        <f>ROUND(I220*H220,2)</f>
        <v>0</v>
      </c>
      <c r="BL220" s="16" t="s">
        <v>143</v>
      </c>
      <c r="BM220" s="230" t="s">
        <v>458</v>
      </c>
    </row>
    <row r="221" s="2" customFormat="1" ht="16.5" customHeight="1">
      <c r="A221" s="37"/>
      <c r="B221" s="38"/>
      <c r="C221" s="218" t="s">
        <v>459</v>
      </c>
      <c r="D221" s="218" t="s">
        <v>139</v>
      </c>
      <c r="E221" s="219" t="s">
        <v>460</v>
      </c>
      <c r="F221" s="220" t="s">
        <v>461</v>
      </c>
      <c r="G221" s="221" t="s">
        <v>204</v>
      </c>
      <c r="H221" s="222">
        <v>23</v>
      </c>
      <c r="I221" s="223"/>
      <c r="J221" s="224">
        <f>ROUND(I221*H221,2)</f>
        <v>0</v>
      </c>
      <c r="K221" s="225"/>
      <c r="L221" s="43"/>
      <c r="M221" s="226" t="s">
        <v>1</v>
      </c>
      <c r="N221" s="227" t="s">
        <v>40</v>
      </c>
      <c r="O221" s="90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143</v>
      </c>
      <c r="AT221" s="230" t="s">
        <v>139</v>
      </c>
      <c r="AU221" s="230" t="s">
        <v>85</v>
      </c>
      <c r="AY221" s="16" t="s">
        <v>135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83</v>
      </c>
      <c r="BK221" s="231">
        <f>ROUND(I221*H221,2)</f>
        <v>0</v>
      </c>
      <c r="BL221" s="16" t="s">
        <v>143</v>
      </c>
      <c r="BM221" s="230" t="s">
        <v>462</v>
      </c>
    </row>
    <row r="222" s="2" customFormat="1" ht="16.5" customHeight="1">
      <c r="A222" s="37"/>
      <c r="B222" s="38"/>
      <c r="C222" s="218" t="s">
        <v>463</v>
      </c>
      <c r="D222" s="218" t="s">
        <v>139</v>
      </c>
      <c r="E222" s="219" t="s">
        <v>464</v>
      </c>
      <c r="F222" s="220" t="s">
        <v>465</v>
      </c>
      <c r="G222" s="221" t="s">
        <v>204</v>
      </c>
      <c r="H222" s="222">
        <v>380</v>
      </c>
      <c r="I222" s="223"/>
      <c r="J222" s="224">
        <f>ROUND(I222*H222,2)</f>
        <v>0</v>
      </c>
      <c r="K222" s="225"/>
      <c r="L222" s="43"/>
      <c r="M222" s="226" t="s">
        <v>1</v>
      </c>
      <c r="N222" s="227" t="s">
        <v>40</v>
      </c>
      <c r="O222" s="90"/>
      <c r="P222" s="228">
        <f>O222*H222</f>
        <v>0</v>
      </c>
      <c r="Q222" s="228">
        <v>0</v>
      </c>
      <c r="R222" s="228">
        <f>Q222*H222</f>
        <v>0</v>
      </c>
      <c r="S222" s="228">
        <v>0</v>
      </c>
      <c r="T222" s="229">
        <f>S222*H222</f>
        <v>0</v>
      </c>
      <c r="U222" s="37"/>
      <c r="V222" s="37"/>
      <c r="W222" s="37"/>
      <c r="X222" s="37"/>
      <c r="Y222" s="37"/>
      <c r="Z222" s="37"/>
      <c r="AA222" s="37"/>
      <c r="AB222" s="37"/>
      <c r="AC222" s="37"/>
      <c r="AD222" s="37"/>
      <c r="AE222" s="37"/>
      <c r="AR222" s="230" t="s">
        <v>143</v>
      </c>
      <c r="AT222" s="230" t="s">
        <v>139</v>
      </c>
      <c r="AU222" s="230" t="s">
        <v>85</v>
      </c>
      <c r="AY222" s="16" t="s">
        <v>135</v>
      </c>
      <c r="BE222" s="231">
        <f>IF(N222="základní",J222,0)</f>
        <v>0</v>
      </c>
      <c r="BF222" s="231">
        <f>IF(N222="snížená",J222,0)</f>
        <v>0</v>
      </c>
      <c r="BG222" s="231">
        <f>IF(N222="zákl. přenesená",J222,0)</f>
        <v>0</v>
      </c>
      <c r="BH222" s="231">
        <f>IF(N222="sníž. přenesená",J222,0)</f>
        <v>0</v>
      </c>
      <c r="BI222" s="231">
        <f>IF(N222="nulová",J222,0)</f>
        <v>0</v>
      </c>
      <c r="BJ222" s="16" t="s">
        <v>83</v>
      </c>
      <c r="BK222" s="231">
        <f>ROUND(I222*H222,2)</f>
        <v>0</v>
      </c>
      <c r="BL222" s="16" t="s">
        <v>143</v>
      </c>
      <c r="BM222" s="230" t="s">
        <v>466</v>
      </c>
    </row>
    <row r="223" s="2" customFormat="1" ht="16.5" customHeight="1">
      <c r="A223" s="37"/>
      <c r="B223" s="38"/>
      <c r="C223" s="218" t="s">
        <v>467</v>
      </c>
      <c r="D223" s="218" t="s">
        <v>139</v>
      </c>
      <c r="E223" s="219" t="s">
        <v>468</v>
      </c>
      <c r="F223" s="220" t="s">
        <v>469</v>
      </c>
      <c r="G223" s="221" t="s">
        <v>204</v>
      </c>
      <c r="H223" s="222">
        <v>4</v>
      </c>
      <c r="I223" s="223"/>
      <c r="J223" s="224">
        <f>ROUND(I223*H223,2)</f>
        <v>0</v>
      </c>
      <c r="K223" s="225"/>
      <c r="L223" s="43"/>
      <c r="M223" s="226" t="s">
        <v>1</v>
      </c>
      <c r="N223" s="227" t="s">
        <v>40</v>
      </c>
      <c r="O223" s="90"/>
      <c r="P223" s="228">
        <f>O223*H223</f>
        <v>0</v>
      </c>
      <c r="Q223" s="228">
        <v>0</v>
      </c>
      <c r="R223" s="228">
        <f>Q223*H223</f>
        <v>0</v>
      </c>
      <c r="S223" s="228">
        <v>0</v>
      </c>
      <c r="T223" s="229">
        <f>S223*H223</f>
        <v>0</v>
      </c>
      <c r="U223" s="37"/>
      <c r="V223" s="37"/>
      <c r="W223" s="37"/>
      <c r="X223" s="37"/>
      <c r="Y223" s="37"/>
      <c r="Z223" s="37"/>
      <c r="AA223" s="37"/>
      <c r="AB223" s="37"/>
      <c r="AC223" s="37"/>
      <c r="AD223" s="37"/>
      <c r="AE223" s="37"/>
      <c r="AR223" s="230" t="s">
        <v>143</v>
      </c>
      <c r="AT223" s="230" t="s">
        <v>139</v>
      </c>
      <c r="AU223" s="230" t="s">
        <v>85</v>
      </c>
      <c r="AY223" s="16" t="s">
        <v>135</v>
      </c>
      <c r="BE223" s="231">
        <f>IF(N223="základní",J223,0)</f>
        <v>0</v>
      </c>
      <c r="BF223" s="231">
        <f>IF(N223="snížená",J223,0)</f>
        <v>0</v>
      </c>
      <c r="BG223" s="231">
        <f>IF(N223="zákl. přenesená",J223,0)</f>
        <v>0</v>
      </c>
      <c r="BH223" s="231">
        <f>IF(N223="sníž. přenesená",J223,0)</f>
        <v>0</v>
      </c>
      <c r="BI223" s="231">
        <f>IF(N223="nulová",J223,0)</f>
        <v>0</v>
      </c>
      <c r="BJ223" s="16" t="s">
        <v>83</v>
      </c>
      <c r="BK223" s="231">
        <f>ROUND(I223*H223,2)</f>
        <v>0</v>
      </c>
      <c r="BL223" s="16" t="s">
        <v>143</v>
      </c>
      <c r="BM223" s="230" t="s">
        <v>470</v>
      </c>
    </row>
    <row r="224" s="2" customFormat="1" ht="16.5" customHeight="1">
      <c r="A224" s="37"/>
      <c r="B224" s="38"/>
      <c r="C224" s="218" t="s">
        <v>471</v>
      </c>
      <c r="D224" s="218" t="s">
        <v>139</v>
      </c>
      <c r="E224" s="219" t="s">
        <v>472</v>
      </c>
      <c r="F224" s="220" t="s">
        <v>473</v>
      </c>
      <c r="G224" s="221" t="s">
        <v>204</v>
      </c>
      <c r="H224" s="222">
        <v>4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40</v>
      </c>
      <c r="O224" s="90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143</v>
      </c>
      <c r="AT224" s="230" t="s">
        <v>139</v>
      </c>
      <c r="AU224" s="230" t="s">
        <v>85</v>
      </c>
      <c r="AY224" s="16" t="s">
        <v>135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83</v>
      </c>
      <c r="BK224" s="231">
        <f>ROUND(I224*H224,2)</f>
        <v>0</v>
      </c>
      <c r="BL224" s="16" t="s">
        <v>143</v>
      </c>
      <c r="BM224" s="230" t="s">
        <v>474</v>
      </c>
    </row>
    <row r="225" s="2" customFormat="1" ht="16.5" customHeight="1">
      <c r="A225" s="37"/>
      <c r="B225" s="38"/>
      <c r="C225" s="218" t="s">
        <v>475</v>
      </c>
      <c r="D225" s="218" t="s">
        <v>139</v>
      </c>
      <c r="E225" s="219" t="s">
        <v>476</v>
      </c>
      <c r="F225" s="220" t="s">
        <v>477</v>
      </c>
      <c r="G225" s="221" t="s">
        <v>204</v>
      </c>
      <c r="H225" s="222">
        <v>5</v>
      </c>
      <c r="I225" s="223"/>
      <c r="J225" s="224">
        <f>ROUND(I225*H225,2)</f>
        <v>0</v>
      </c>
      <c r="K225" s="225"/>
      <c r="L225" s="43"/>
      <c r="M225" s="226" t="s">
        <v>1</v>
      </c>
      <c r="N225" s="227" t="s">
        <v>40</v>
      </c>
      <c r="O225" s="90"/>
      <c r="P225" s="228">
        <f>O225*H225</f>
        <v>0</v>
      </c>
      <c r="Q225" s="228">
        <v>0</v>
      </c>
      <c r="R225" s="228">
        <f>Q225*H225</f>
        <v>0</v>
      </c>
      <c r="S225" s="228">
        <v>0</v>
      </c>
      <c r="T225" s="229">
        <f>S225*H225</f>
        <v>0</v>
      </c>
      <c r="U225" s="37"/>
      <c r="V225" s="37"/>
      <c r="W225" s="37"/>
      <c r="X225" s="37"/>
      <c r="Y225" s="37"/>
      <c r="Z225" s="37"/>
      <c r="AA225" s="37"/>
      <c r="AB225" s="37"/>
      <c r="AC225" s="37"/>
      <c r="AD225" s="37"/>
      <c r="AE225" s="37"/>
      <c r="AR225" s="230" t="s">
        <v>143</v>
      </c>
      <c r="AT225" s="230" t="s">
        <v>139</v>
      </c>
      <c r="AU225" s="230" t="s">
        <v>85</v>
      </c>
      <c r="AY225" s="16" t="s">
        <v>135</v>
      </c>
      <c r="BE225" s="231">
        <f>IF(N225="základní",J225,0)</f>
        <v>0</v>
      </c>
      <c r="BF225" s="231">
        <f>IF(N225="snížená",J225,0)</f>
        <v>0</v>
      </c>
      <c r="BG225" s="231">
        <f>IF(N225="zákl. přenesená",J225,0)</f>
        <v>0</v>
      </c>
      <c r="BH225" s="231">
        <f>IF(N225="sníž. přenesená",J225,0)</f>
        <v>0</v>
      </c>
      <c r="BI225" s="231">
        <f>IF(N225="nulová",J225,0)</f>
        <v>0</v>
      </c>
      <c r="BJ225" s="16" t="s">
        <v>83</v>
      </c>
      <c r="BK225" s="231">
        <f>ROUND(I225*H225,2)</f>
        <v>0</v>
      </c>
      <c r="BL225" s="16" t="s">
        <v>143</v>
      </c>
      <c r="BM225" s="230" t="s">
        <v>478</v>
      </c>
    </row>
    <row r="226" s="2" customFormat="1" ht="16.5" customHeight="1">
      <c r="A226" s="37"/>
      <c r="B226" s="38"/>
      <c r="C226" s="218" t="s">
        <v>479</v>
      </c>
      <c r="D226" s="218" t="s">
        <v>139</v>
      </c>
      <c r="E226" s="219" t="s">
        <v>480</v>
      </c>
      <c r="F226" s="220" t="s">
        <v>481</v>
      </c>
      <c r="G226" s="221" t="s">
        <v>204</v>
      </c>
      <c r="H226" s="222">
        <v>13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40</v>
      </c>
      <c r="O226" s="90"/>
      <c r="P226" s="228">
        <f>O226*H226</f>
        <v>0</v>
      </c>
      <c r="Q226" s="228">
        <v>0</v>
      </c>
      <c r="R226" s="228">
        <f>Q226*H226</f>
        <v>0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143</v>
      </c>
      <c r="AT226" s="230" t="s">
        <v>139</v>
      </c>
      <c r="AU226" s="230" t="s">
        <v>85</v>
      </c>
      <c r="AY226" s="16" t="s">
        <v>135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83</v>
      </c>
      <c r="BK226" s="231">
        <f>ROUND(I226*H226,2)</f>
        <v>0</v>
      </c>
      <c r="BL226" s="16" t="s">
        <v>143</v>
      </c>
      <c r="BM226" s="230" t="s">
        <v>482</v>
      </c>
    </row>
    <row r="227" s="2" customFormat="1" ht="21.75" customHeight="1">
      <c r="A227" s="37"/>
      <c r="B227" s="38"/>
      <c r="C227" s="218" t="s">
        <v>483</v>
      </c>
      <c r="D227" s="218" t="s">
        <v>139</v>
      </c>
      <c r="E227" s="219" t="s">
        <v>484</v>
      </c>
      <c r="F227" s="220" t="s">
        <v>485</v>
      </c>
      <c r="G227" s="221" t="s">
        <v>204</v>
      </c>
      <c r="H227" s="222">
        <v>14</v>
      </c>
      <c r="I227" s="223"/>
      <c r="J227" s="224">
        <f>ROUND(I227*H227,2)</f>
        <v>0</v>
      </c>
      <c r="K227" s="225"/>
      <c r="L227" s="43"/>
      <c r="M227" s="226" t="s">
        <v>1</v>
      </c>
      <c r="N227" s="227" t="s">
        <v>40</v>
      </c>
      <c r="O227" s="90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U227" s="37"/>
      <c r="V227" s="37"/>
      <c r="W227" s="37"/>
      <c r="X227" s="37"/>
      <c r="Y227" s="37"/>
      <c r="Z227" s="37"/>
      <c r="AA227" s="37"/>
      <c r="AB227" s="37"/>
      <c r="AC227" s="37"/>
      <c r="AD227" s="37"/>
      <c r="AE227" s="37"/>
      <c r="AR227" s="230" t="s">
        <v>143</v>
      </c>
      <c r="AT227" s="230" t="s">
        <v>139</v>
      </c>
      <c r="AU227" s="230" t="s">
        <v>85</v>
      </c>
      <c r="AY227" s="16" t="s">
        <v>135</v>
      </c>
      <c r="BE227" s="231">
        <f>IF(N227="základní",J227,0)</f>
        <v>0</v>
      </c>
      <c r="BF227" s="231">
        <f>IF(N227="snížená",J227,0)</f>
        <v>0</v>
      </c>
      <c r="BG227" s="231">
        <f>IF(N227="zákl. přenesená",J227,0)</f>
        <v>0</v>
      </c>
      <c r="BH227" s="231">
        <f>IF(N227="sníž. přenesená",J227,0)</f>
        <v>0</v>
      </c>
      <c r="BI227" s="231">
        <f>IF(N227="nulová",J227,0)</f>
        <v>0</v>
      </c>
      <c r="BJ227" s="16" t="s">
        <v>83</v>
      </c>
      <c r="BK227" s="231">
        <f>ROUND(I227*H227,2)</f>
        <v>0</v>
      </c>
      <c r="BL227" s="16" t="s">
        <v>143</v>
      </c>
      <c r="BM227" s="230" t="s">
        <v>486</v>
      </c>
    </row>
    <row r="228" s="2" customFormat="1" ht="16.5" customHeight="1">
      <c r="A228" s="37"/>
      <c r="B228" s="38"/>
      <c r="C228" s="218" t="s">
        <v>487</v>
      </c>
      <c r="D228" s="218" t="s">
        <v>139</v>
      </c>
      <c r="E228" s="219" t="s">
        <v>488</v>
      </c>
      <c r="F228" s="220" t="s">
        <v>489</v>
      </c>
      <c r="G228" s="221" t="s">
        <v>204</v>
      </c>
      <c r="H228" s="222">
        <v>27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40</v>
      </c>
      <c r="O228" s="90"/>
      <c r="P228" s="228">
        <f>O228*H228</f>
        <v>0</v>
      </c>
      <c r="Q228" s="228">
        <v>0</v>
      </c>
      <c r="R228" s="228">
        <f>Q228*H228</f>
        <v>0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143</v>
      </c>
      <c r="AT228" s="230" t="s">
        <v>139</v>
      </c>
      <c r="AU228" s="230" t="s">
        <v>85</v>
      </c>
      <c r="AY228" s="16" t="s">
        <v>135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83</v>
      </c>
      <c r="BK228" s="231">
        <f>ROUND(I228*H228,2)</f>
        <v>0</v>
      </c>
      <c r="BL228" s="16" t="s">
        <v>143</v>
      </c>
      <c r="BM228" s="230" t="s">
        <v>490</v>
      </c>
    </row>
    <row r="229" s="2" customFormat="1" ht="16.5" customHeight="1">
      <c r="A229" s="37"/>
      <c r="B229" s="38"/>
      <c r="C229" s="218" t="s">
        <v>491</v>
      </c>
      <c r="D229" s="218" t="s">
        <v>139</v>
      </c>
      <c r="E229" s="219" t="s">
        <v>492</v>
      </c>
      <c r="F229" s="220" t="s">
        <v>493</v>
      </c>
      <c r="G229" s="221" t="s">
        <v>204</v>
      </c>
      <c r="H229" s="222">
        <v>6</v>
      </c>
      <c r="I229" s="223"/>
      <c r="J229" s="224">
        <f>ROUND(I229*H229,2)</f>
        <v>0</v>
      </c>
      <c r="K229" s="225"/>
      <c r="L229" s="43"/>
      <c r="M229" s="226" t="s">
        <v>1</v>
      </c>
      <c r="N229" s="227" t="s">
        <v>40</v>
      </c>
      <c r="O229" s="90"/>
      <c r="P229" s="228">
        <f>O229*H229</f>
        <v>0</v>
      </c>
      <c r="Q229" s="228">
        <v>0</v>
      </c>
      <c r="R229" s="228">
        <f>Q229*H229</f>
        <v>0</v>
      </c>
      <c r="S229" s="228">
        <v>0</v>
      </c>
      <c r="T229" s="229">
        <f>S229*H229</f>
        <v>0</v>
      </c>
      <c r="U229" s="37"/>
      <c r="V229" s="37"/>
      <c r="W229" s="37"/>
      <c r="X229" s="37"/>
      <c r="Y229" s="37"/>
      <c r="Z229" s="37"/>
      <c r="AA229" s="37"/>
      <c r="AB229" s="37"/>
      <c r="AC229" s="37"/>
      <c r="AD229" s="37"/>
      <c r="AE229" s="37"/>
      <c r="AR229" s="230" t="s">
        <v>143</v>
      </c>
      <c r="AT229" s="230" t="s">
        <v>139</v>
      </c>
      <c r="AU229" s="230" t="s">
        <v>85</v>
      </c>
      <c r="AY229" s="16" t="s">
        <v>135</v>
      </c>
      <c r="BE229" s="231">
        <f>IF(N229="základní",J229,0)</f>
        <v>0</v>
      </c>
      <c r="BF229" s="231">
        <f>IF(N229="snížená",J229,0)</f>
        <v>0</v>
      </c>
      <c r="BG229" s="231">
        <f>IF(N229="zákl. přenesená",J229,0)</f>
        <v>0</v>
      </c>
      <c r="BH229" s="231">
        <f>IF(N229="sníž. přenesená",J229,0)</f>
        <v>0</v>
      </c>
      <c r="BI229" s="231">
        <f>IF(N229="nulová",J229,0)</f>
        <v>0</v>
      </c>
      <c r="BJ229" s="16" t="s">
        <v>83</v>
      </c>
      <c r="BK229" s="231">
        <f>ROUND(I229*H229,2)</f>
        <v>0</v>
      </c>
      <c r="BL229" s="16" t="s">
        <v>143</v>
      </c>
      <c r="BM229" s="230" t="s">
        <v>494</v>
      </c>
    </row>
    <row r="230" s="2" customFormat="1" ht="16.5" customHeight="1">
      <c r="A230" s="37"/>
      <c r="B230" s="38"/>
      <c r="C230" s="218" t="s">
        <v>495</v>
      </c>
      <c r="D230" s="218" t="s">
        <v>139</v>
      </c>
      <c r="E230" s="219" t="s">
        <v>496</v>
      </c>
      <c r="F230" s="220" t="s">
        <v>497</v>
      </c>
      <c r="G230" s="221" t="s">
        <v>204</v>
      </c>
      <c r="H230" s="222">
        <v>2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40</v>
      </c>
      <c r="O230" s="90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143</v>
      </c>
      <c r="AT230" s="230" t="s">
        <v>139</v>
      </c>
      <c r="AU230" s="230" t="s">
        <v>85</v>
      </c>
      <c r="AY230" s="16" t="s">
        <v>135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83</v>
      </c>
      <c r="BK230" s="231">
        <f>ROUND(I230*H230,2)</f>
        <v>0</v>
      </c>
      <c r="BL230" s="16" t="s">
        <v>143</v>
      </c>
      <c r="BM230" s="230" t="s">
        <v>498</v>
      </c>
    </row>
    <row r="231" s="2" customFormat="1" ht="16.5" customHeight="1">
      <c r="A231" s="37"/>
      <c r="B231" s="38"/>
      <c r="C231" s="218" t="s">
        <v>499</v>
      </c>
      <c r="D231" s="218" t="s">
        <v>139</v>
      </c>
      <c r="E231" s="219" t="s">
        <v>500</v>
      </c>
      <c r="F231" s="220" t="s">
        <v>501</v>
      </c>
      <c r="G231" s="221" t="s">
        <v>204</v>
      </c>
      <c r="H231" s="222">
        <v>2</v>
      </c>
      <c r="I231" s="223"/>
      <c r="J231" s="224">
        <f>ROUND(I231*H231,2)</f>
        <v>0</v>
      </c>
      <c r="K231" s="225"/>
      <c r="L231" s="43"/>
      <c r="M231" s="226" t="s">
        <v>1</v>
      </c>
      <c r="N231" s="227" t="s">
        <v>40</v>
      </c>
      <c r="O231" s="90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U231" s="37"/>
      <c r="V231" s="37"/>
      <c r="W231" s="37"/>
      <c r="X231" s="37"/>
      <c r="Y231" s="37"/>
      <c r="Z231" s="37"/>
      <c r="AA231" s="37"/>
      <c r="AB231" s="37"/>
      <c r="AC231" s="37"/>
      <c r="AD231" s="37"/>
      <c r="AE231" s="37"/>
      <c r="AR231" s="230" t="s">
        <v>143</v>
      </c>
      <c r="AT231" s="230" t="s">
        <v>139</v>
      </c>
      <c r="AU231" s="230" t="s">
        <v>85</v>
      </c>
      <c r="AY231" s="16" t="s">
        <v>135</v>
      </c>
      <c r="BE231" s="231">
        <f>IF(N231="základní",J231,0)</f>
        <v>0</v>
      </c>
      <c r="BF231" s="231">
        <f>IF(N231="snížená",J231,0)</f>
        <v>0</v>
      </c>
      <c r="BG231" s="231">
        <f>IF(N231="zákl. přenesená",J231,0)</f>
        <v>0</v>
      </c>
      <c r="BH231" s="231">
        <f>IF(N231="sníž. přenesená",J231,0)</f>
        <v>0</v>
      </c>
      <c r="BI231" s="231">
        <f>IF(N231="nulová",J231,0)</f>
        <v>0</v>
      </c>
      <c r="BJ231" s="16" t="s">
        <v>83</v>
      </c>
      <c r="BK231" s="231">
        <f>ROUND(I231*H231,2)</f>
        <v>0</v>
      </c>
      <c r="BL231" s="16" t="s">
        <v>143</v>
      </c>
      <c r="BM231" s="230" t="s">
        <v>502</v>
      </c>
    </row>
    <row r="232" s="2" customFormat="1" ht="24.15" customHeight="1">
      <c r="A232" s="37"/>
      <c r="B232" s="38"/>
      <c r="C232" s="218" t="s">
        <v>503</v>
      </c>
      <c r="D232" s="218" t="s">
        <v>139</v>
      </c>
      <c r="E232" s="219" t="s">
        <v>504</v>
      </c>
      <c r="F232" s="220" t="s">
        <v>505</v>
      </c>
      <c r="G232" s="221" t="s">
        <v>204</v>
      </c>
      <c r="H232" s="222">
        <v>4</v>
      </c>
      <c r="I232" s="223"/>
      <c r="J232" s="224">
        <f>ROUND(I232*H232,2)</f>
        <v>0</v>
      </c>
      <c r="K232" s="225"/>
      <c r="L232" s="43"/>
      <c r="M232" s="226" t="s">
        <v>1</v>
      </c>
      <c r="N232" s="227" t="s">
        <v>40</v>
      </c>
      <c r="O232" s="90"/>
      <c r="P232" s="228">
        <f>O232*H232</f>
        <v>0</v>
      </c>
      <c r="Q232" s="228">
        <v>0</v>
      </c>
      <c r="R232" s="228">
        <f>Q232*H232</f>
        <v>0</v>
      </c>
      <c r="S232" s="228">
        <v>0</v>
      </c>
      <c r="T232" s="229">
        <f>S232*H232</f>
        <v>0</v>
      </c>
      <c r="U232" s="37"/>
      <c r="V232" s="37"/>
      <c r="W232" s="37"/>
      <c r="X232" s="37"/>
      <c r="Y232" s="37"/>
      <c r="Z232" s="37"/>
      <c r="AA232" s="37"/>
      <c r="AB232" s="37"/>
      <c r="AC232" s="37"/>
      <c r="AD232" s="37"/>
      <c r="AE232" s="37"/>
      <c r="AR232" s="230" t="s">
        <v>143</v>
      </c>
      <c r="AT232" s="230" t="s">
        <v>139</v>
      </c>
      <c r="AU232" s="230" t="s">
        <v>85</v>
      </c>
      <c r="AY232" s="16" t="s">
        <v>135</v>
      </c>
      <c r="BE232" s="231">
        <f>IF(N232="základní",J232,0)</f>
        <v>0</v>
      </c>
      <c r="BF232" s="231">
        <f>IF(N232="snížená",J232,0)</f>
        <v>0</v>
      </c>
      <c r="BG232" s="231">
        <f>IF(N232="zákl. přenesená",J232,0)</f>
        <v>0</v>
      </c>
      <c r="BH232" s="231">
        <f>IF(N232="sníž. přenesená",J232,0)</f>
        <v>0</v>
      </c>
      <c r="BI232" s="231">
        <f>IF(N232="nulová",J232,0)</f>
        <v>0</v>
      </c>
      <c r="BJ232" s="16" t="s">
        <v>83</v>
      </c>
      <c r="BK232" s="231">
        <f>ROUND(I232*H232,2)</f>
        <v>0</v>
      </c>
      <c r="BL232" s="16" t="s">
        <v>143</v>
      </c>
      <c r="BM232" s="230" t="s">
        <v>506</v>
      </c>
    </row>
    <row r="233" s="2" customFormat="1" ht="16.5" customHeight="1">
      <c r="A233" s="37"/>
      <c r="B233" s="38"/>
      <c r="C233" s="218" t="s">
        <v>507</v>
      </c>
      <c r="D233" s="218" t="s">
        <v>139</v>
      </c>
      <c r="E233" s="219" t="s">
        <v>508</v>
      </c>
      <c r="F233" s="220" t="s">
        <v>509</v>
      </c>
      <c r="G233" s="221" t="s">
        <v>204</v>
      </c>
      <c r="H233" s="222">
        <v>4</v>
      </c>
      <c r="I233" s="223"/>
      <c r="J233" s="224">
        <f>ROUND(I233*H233,2)</f>
        <v>0</v>
      </c>
      <c r="K233" s="225"/>
      <c r="L233" s="43"/>
      <c r="M233" s="226" t="s">
        <v>1</v>
      </c>
      <c r="N233" s="227" t="s">
        <v>40</v>
      </c>
      <c r="O233" s="90"/>
      <c r="P233" s="228">
        <f>O233*H233</f>
        <v>0</v>
      </c>
      <c r="Q233" s="228">
        <v>0</v>
      </c>
      <c r="R233" s="228">
        <f>Q233*H233</f>
        <v>0</v>
      </c>
      <c r="S233" s="228">
        <v>0</v>
      </c>
      <c r="T233" s="229">
        <f>S233*H233</f>
        <v>0</v>
      </c>
      <c r="U233" s="37"/>
      <c r="V233" s="37"/>
      <c r="W233" s="37"/>
      <c r="X233" s="37"/>
      <c r="Y233" s="37"/>
      <c r="Z233" s="37"/>
      <c r="AA233" s="37"/>
      <c r="AB233" s="37"/>
      <c r="AC233" s="37"/>
      <c r="AD233" s="37"/>
      <c r="AE233" s="37"/>
      <c r="AR233" s="230" t="s">
        <v>143</v>
      </c>
      <c r="AT233" s="230" t="s">
        <v>139</v>
      </c>
      <c r="AU233" s="230" t="s">
        <v>85</v>
      </c>
      <c r="AY233" s="16" t="s">
        <v>135</v>
      </c>
      <c r="BE233" s="231">
        <f>IF(N233="základní",J233,0)</f>
        <v>0</v>
      </c>
      <c r="BF233" s="231">
        <f>IF(N233="snížená",J233,0)</f>
        <v>0</v>
      </c>
      <c r="BG233" s="231">
        <f>IF(N233="zákl. přenesená",J233,0)</f>
        <v>0</v>
      </c>
      <c r="BH233" s="231">
        <f>IF(N233="sníž. přenesená",J233,0)</f>
        <v>0</v>
      </c>
      <c r="BI233" s="231">
        <f>IF(N233="nulová",J233,0)</f>
        <v>0</v>
      </c>
      <c r="BJ233" s="16" t="s">
        <v>83</v>
      </c>
      <c r="BK233" s="231">
        <f>ROUND(I233*H233,2)</f>
        <v>0</v>
      </c>
      <c r="BL233" s="16" t="s">
        <v>143</v>
      </c>
      <c r="BM233" s="230" t="s">
        <v>510</v>
      </c>
    </row>
    <row r="234" s="2" customFormat="1" ht="16.5" customHeight="1">
      <c r="A234" s="37"/>
      <c r="B234" s="38"/>
      <c r="C234" s="218" t="s">
        <v>511</v>
      </c>
      <c r="D234" s="218" t="s">
        <v>139</v>
      </c>
      <c r="E234" s="219" t="s">
        <v>512</v>
      </c>
      <c r="F234" s="220" t="s">
        <v>513</v>
      </c>
      <c r="G234" s="221" t="s">
        <v>204</v>
      </c>
      <c r="H234" s="222">
        <v>7</v>
      </c>
      <c r="I234" s="223"/>
      <c r="J234" s="224">
        <f>ROUND(I234*H234,2)</f>
        <v>0</v>
      </c>
      <c r="K234" s="225"/>
      <c r="L234" s="43"/>
      <c r="M234" s="226" t="s">
        <v>1</v>
      </c>
      <c r="N234" s="227" t="s">
        <v>40</v>
      </c>
      <c r="O234" s="90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  <c r="AR234" s="230" t="s">
        <v>143</v>
      </c>
      <c r="AT234" s="230" t="s">
        <v>139</v>
      </c>
      <c r="AU234" s="230" t="s">
        <v>85</v>
      </c>
      <c r="AY234" s="16" t="s">
        <v>135</v>
      </c>
      <c r="BE234" s="231">
        <f>IF(N234="základní",J234,0)</f>
        <v>0</v>
      </c>
      <c r="BF234" s="231">
        <f>IF(N234="snížená",J234,0)</f>
        <v>0</v>
      </c>
      <c r="BG234" s="231">
        <f>IF(N234="zákl. přenesená",J234,0)</f>
        <v>0</v>
      </c>
      <c r="BH234" s="231">
        <f>IF(N234="sníž. přenesená",J234,0)</f>
        <v>0</v>
      </c>
      <c r="BI234" s="231">
        <f>IF(N234="nulová",J234,0)</f>
        <v>0</v>
      </c>
      <c r="BJ234" s="16" t="s">
        <v>83</v>
      </c>
      <c r="BK234" s="231">
        <f>ROUND(I234*H234,2)</f>
        <v>0</v>
      </c>
      <c r="BL234" s="16" t="s">
        <v>143</v>
      </c>
      <c r="BM234" s="230" t="s">
        <v>514</v>
      </c>
    </row>
    <row r="235" s="2" customFormat="1" ht="16.5" customHeight="1">
      <c r="A235" s="37"/>
      <c r="B235" s="38"/>
      <c r="C235" s="218" t="s">
        <v>515</v>
      </c>
      <c r="D235" s="218" t="s">
        <v>139</v>
      </c>
      <c r="E235" s="219" t="s">
        <v>516</v>
      </c>
      <c r="F235" s="220" t="s">
        <v>517</v>
      </c>
      <c r="G235" s="221" t="s">
        <v>204</v>
      </c>
      <c r="H235" s="222">
        <v>1</v>
      </c>
      <c r="I235" s="223"/>
      <c r="J235" s="224">
        <f>ROUND(I235*H235,2)</f>
        <v>0</v>
      </c>
      <c r="K235" s="225"/>
      <c r="L235" s="43"/>
      <c r="M235" s="226" t="s">
        <v>1</v>
      </c>
      <c r="N235" s="227" t="s">
        <v>40</v>
      </c>
      <c r="O235" s="90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U235" s="37"/>
      <c r="V235" s="37"/>
      <c r="W235" s="37"/>
      <c r="X235" s="37"/>
      <c r="Y235" s="37"/>
      <c r="Z235" s="37"/>
      <c r="AA235" s="37"/>
      <c r="AB235" s="37"/>
      <c r="AC235" s="37"/>
      <c r="AD235" s="37"/>
      <c r="AE235" s="37"/>
      <c r="AR235" s="230" t="s">
        <v>143</v>
      </c>
      <c r="AT235" s="230" t="s">
        <v>139</v>
      </c>
      <c r="AU235" s="230" t="s">
        <v>85</v>
      </c>
      <c r="AY235" s="16" t="s">
        <v>135</v>
      </c>
      <c r="BE235" s="231">
        <f>IF(N235="základní",J235,0)</f>
        <v>0</v>
      </c>
      <c r="BF235" s="231">
        <f>IF(N235="snížená",J235,0)</f>
        <v>0</v>
      </c>
      <c r="BG235" s="231">
        <f>IF(N235="zákl. přenesená",J235,0)</f>
        <v>0</v>
      </c>
      <c r="BH235" s="231">
        <f>IF(N235="sníž. přenesená",J235,0)</f>
        <v>0</v>
      </c>
      <c r="BI235" s="231">
        <f>IF(N235="nulová",J235,0)</f>
        <v>0</v>
      </c>
      <c r="BJ235" s="16" t="s">
        <v>83</v>
      </c>
      <c r="BK235" s="231">
        <f>ROUND(I235*H235,2)</f>
        <v>0</v>
      </c>
      <c r="BL235" s="16" t="s">
        <v>143</v>
      </c>
      <c r="BM235" s="230" t="s">
        <v>518</v>
      </c>
    </row>
    <row r="236" s="2" customFormat="1" ht="16.5" customHeight="1">
      <c r="A236" s="37"/>
      <c r="B236" s="38"/>
      <c r="C236" s="218" t="s">
        <v>519</v>
      </c>
      <c r="D236" s="218" t="s">
        <v>139</v>
      </c>
      <c r="E236" s="219" t="s">
        <v>520</v>
      </c>
      <c r="F236" s="220" t="s">
        <v>521</v>
      </c>
      <c r="G236" s="221" t="s">
        <v>204</v>
      </c>
      <c r="H236" s="222">
        <v>10</v>
      </c>
      <c r="I236" s="223"/>
      <c r="J236" s="224">
        <f>ROUND(I236*H236,2)</f>
        <v>0</v>
      </c>
      <c r="K236" s="225"/>
      <c r="L236" s="43"/>
      <c r="M236" s="226" t="s">
        <v>1</v>
      </c>
      <c r="N236" s="227" t="s">
        <v>40</v>
      </c>
      <c r="O236" s="90"/>
      <c r="P236" s="228">
        <f>O236*H236</f>
        <v>0</v>
      </c>
      <c r="Q236" s="228">
        <v>0</v>
      </c>
      <c r="R236" s="228">
        <f>Q236*H236</f>
        <v>0</v>
      </c>
      <c r="S236" s="228">
        <v>0</v>
      </c>
      <c r="T236" s="229">
        <f>S236*H236</f>
        <v>0</v>
      </c>
      <c r="U236" s="37"/>
      <c r="V236" s="37"/>
      <c r="W236" s="37"/>
      <c r="X236" s="37"/>
      <c r="Y236" s="37"/>
      <c r="Z236" s="37"/>
      <c r="AA236" s="37"/>
      <c r="AB236" s="37"/>
      <c r="AC236" s="37"/>
      <c r="AD236" s="37"/>
      <c r="AE236" s="37"/>
      <c r="AR236" s="230" t="s">
        <v>143</v>
      </c>
      <c r="AT236" s="230" t="s">
        <v>139</v>
      </c>
      <c r="AU236" s="230" t="s">
        <v>85</v>
      </c>
      <c r="AY236" s="16" t="s">
        <v>135</v>
      </c>
      <c r="BE236" s="231">
        <f>IF(N236="základní",J236,0)</f>
        <v>0</v>
      </c>
      <c r="BF236" s="231">
        <f>IF(N236="snížená",J236,0)</f>
        <v>0</v>
      </c>
      <c r="BG236" s="231">
        <f>IF(N236="zákl. přenesená",J236,0)</f>
        <v>0</v>
      </c>
      <c r="BH236" s="231">
        <f>IF(N236="sníž. přenesená",J236,0)</f>
        <v>0</v>
      </c>
      <c r="BI236" s="231">
        <f>IF(N236="nulová",J236,0)</f>
        <v>0</v>
      </c>
      <c r="BJ236" s="16" t="s">
        <v>83</v>
      </c>
      <c r="BK236" s="231">
        <f>ROUND(I236*H236,2)</f>
        <v>0</v>
      </c>
      <c r="BL236" s="16" t="s">
        <v>143</v>
      </c>
      <c r="BM236" s="230" t="s">
        <v>522</v>
      </c>
    </row>
    <row r="237" s="2" customFormat="1" ht="16.5" customHeight="1">
      <c r="A237" s="37"/>
      <c r="B237" s="38"/>
      <c r="C237" s="218" t="s">
        <v>523</v>
      </c>
      <c r="D237" s="218" t="s">
        <v>139</v>
      </c>
      <c r="E237" s="219" t="s">
        <v>524</v>
      </c>
      <c r="F237" s="220" t="s">
        <v>525</v>
      </c>
      <c r="G237" s="221" t="s">
        <v>204</v>
      </c>
      <c r="H237" s="222">
        <v>2</v>
      </c>
      <c r="I237" s="223"/>
      <c r="J237" s="224">
        <f>ROUND(I237*H237,2)</f>
        <v>0</v>
      </c>
      <c r="K237" s="225"/>
      <c r="L237" s="43"/>
      <c r="M237" s="226" t="s">
        <v>1</v>
      </c>
      <c r="N237" s="227" t="s">
        <v>40</v>
      </c>
      <c r="O237" s="90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U237" s="37"/>
      <c r="V237" s="37"/>
      <c r="W237" s="37"/>
      <c r="X237" s="37"/>
      <c r="Y237" s="37"/>
      <c r="Z237" s="37"/>
      <c r="AA237" s="37"/>
      <c r="AB237" s="37"/>
      <c r="AC237" s="37"/>
      <c r="AD237" s="37"/>
      <c r="AE237" s="37"/>
      <c r="AR237" s="230" t="s">
        <v>143</v>
      </c>
      <c r="AT237" s="230" t="s">
        <v>139</v>
      </c>
      <c r="AU237" s="230" t="s">
        <v>85</v>
      </c>
      <c r="AY237" s="16" t="s">
        <v>135</v>
      </c>
      <c r="BE237" s="231">
        <f>IF(N237="základní",J237,0)</f>
        <v>0</v>
      </c>
      <c r="BF237" s="231">
        <f>IF(N237="snížená",J237,0)</f>
        <v>0</v>
      </c>
      <c r="BG237" s="231">
        <f>IF(N237="zákl. přenesená",J237,0)</f>
        <v>0</v>
      </c>
      <c r="BH237" s="231">
        <f>IF(N237="sníž. přenesená",J237,0)</f>
        <v>0</v>
      </c>
      <c r="BI237" s="231">
        <f>IF(N237="nulová",J237,0)</f>
        <v>0</v>
      </c>
      <c r="BJ237" s="16" t="s">
        <v>83</v>
      </c>
      <c r="BK237" s="231">
        <f>ROUND(I237*H237,2)</f>
        <v>0</v>
      </c>
      <c r="BL237" s="16" t="s">
        <v>143</v>
      </c>
      <c r="BM237" s="230" t="s">
        <v>526</v>
      </c>
    </row>
    <row r="238" s="2" customFormat="1" ht="16.5" customHeight="1">
      <c r="A238" s="37"/>
      <c r="B238" s="38"/>
      <c r="C238" s="218" t="s">
        <v>527</v>
      </c>
      <c r="D238" s="218" t="s">
        <v>139</v>
      </c>
      <c r="E238" s="219" t="s">
        <v>528</v>
      </c>
      <c r="F238" s="220" t="s">
        <v>529</v>
      </c>
      <c r="G238" s="221" t="s">
        <v>204</v>
      </c>
      <c r="H238" s="222">
        <v>2</v>
      </c>
      <c r="I238" s="223"/>
      <c r="J238" s="224">
        <f>ROUND(I238*H238,2)</f>
        <v>0</v>
      </c>
      <c r="K238" s="225"/>
      <c r="L238" s="43"/>
      <c r="M238" s="226" t="s">
        <v>1</v>
      </c>
      <c r="N238" s="227" t="s">
        <v>40</v>
      </c>
      <c r="O238" s="90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U238" s="37"/>
      <c r="V238" s="37"/>
      <c r="W238" s="37"/>
      <c r="X238" s="37"/>
      <c r="Y238" s="37"/>
      <c r="Z238" s="37"/>
      <c r="AA238" s="37"/>
      <c r="AB238" s="37"/>
      <c r="AC238" s="37"/>
      <c r="AD238" s="37"/>
      <c r="AE238" s="37"/>
      <c r="AR238" s="230" t="s">
        <v>143</v>
      </c>
      <c r="AT238" s="230" t="s">
        <v>139</v>
      </c>
      <c r="AU238" s="230" t="s">
        <v>85</v>
      </c>
      <c r="AY238" s="16" t="s">
        <v>135</v>
      </c>
      <c r="BE238" s="231">
        <f>IF(N238="základní",J238,0)</f>
        <v>0</v>
      </c>
      <c r="BF238" s="231">
        <f>IF(N238="snížená",J238,0)</f>
        <v>0</v>
      </c>
      <c r="BG238" s="231">
        <f>IF(N238="zákl. přenesená",J238,0)</f>
        <v>0</v>
      </c>
      <c r="BH238" s="231">
        <f>IF(N238="sníž. přenesená",J238,0)</f>
        <v>0</v>
      </c>
      <c r="BI238" s="231">
        <f>IF(N238="nulová",J238,0)</f>
        <v>0</v>
      </c>
      <c r="BJ238" s="16" t="s">
        <v>83</v>
      </c>
      <c r="BK238" s="231">
        <f>ROUND(I238*H238,2)</f>
        <v>0</v>
      </c>
      <c r="BL238" s="16" t="s">
        <v>143</v>
      </c>
      <c r="BM238" s="230" t="s">
        <v>530</v>
      </c>
    </row>
    <row r="239" s="2" customFormat="1" ht="16.5" customHeight="1">
      <c r="A239" s="37"/>
      <c r="B239" s="38"/>
      <c r="C239" s="218" t="s">
        <v>531</v>
      </c>
      <c r="D239" s="218" t="s">
        <v>139</v>
      </c>
      <c r="E239" s="219" t="s">
        <v>532</v>
      </c>
      <c r="F239" s="220" t="s">
        <v>533</v>
      </c>
      <c r="G239" s="221" t="s">
        <v>204</v>
      </c>
      <c r="H239" s="222">
        <v>2</v>
      </c>
      <c r="I239" s="223"/>
      <c r="J239" s="224">
        <f>ROUND(I239*H239,2)</f>
        <v>0</v>
      </c>
      <c r="K239" s="225"/>
      <c r="L239" s="43"/>
      <c r="M239" s="226" t="s">
        <v>1</v>
      </c>
      <c r="N239" s="227" t="s">
        <v>40</v>
      </c>
      <c r="O239" s="90"/>
      <c r="P239" s="228">
        <f>O239*H239</f>
        <v>0</v>
      </c>
      <c r="Q239" s="228">
        <v>0</v>
      </c>
      <c r="R239" s="228">
        <f>Q239*H239</f>
        <v>0</v>
      </c>
      <c r="S239" s="228">
        <v>0</v>
      </c>
      <c r="T239" s="229">
        <f>S239*H239</f>
        <v>0</v>
      </c>
      <c r="U239" s="37"/>
      <c r="V239" s="37"/>
      <c r="W239" s="37"/>
      <c r="X239" s="37"/>
      <c r="Y239" s="37"/>
      <c r="Z239" s="37"/>
      <c r="AA239" s="37"/>
      <c r="AB239" s="37"/>
      <c r="AC239" s="37"/>
      <c r="AD239" s="37"/>
      <c r="AE239" s="37"/>
      <c r="AR239" s="230" t="s">
        <v>143</v>
      </c>
      <c r="AT239" s="230" t="s">
        <v>139</v>
      </c>
      <c r="AU239" s="230" t="s">
        <v>85</v>
      </c>
      <c r="AY239" s="16" t="s">
        <v>135</v>
      </c>
      <c r="BE239" s="231">
        <f>IF(N239="základní",J239,0)</f>
        <v>0</v>
      </c>
      <c r="BF239" s="231">
        <f>IF(N239="snížená",J239,0)</f>
        <v>0</v>
      </c>
      <c r="BG239" s="231">
        <f>IF(N239="zákl. přenesená",J239,0)</f>
        <v>0</v>
      </c>
      <c r="BH239" s="231">
        <f>IF(N239="sníž. přenesená",J239,0)</f>
        <v>0</v>
      </c>
      <c r="BI239" s="231">
        <f>IF(N239="nulová",J239,0)</f>
        <v>0</v>
      </c>
      <c r="BJ239" s="16" t="s">
        <v>83</v>
      </c>
      <c r="BK239" s="231">
        <f>ROUND(I239*H239,2)</f>
        <v>0</v>
      </c>
      <c r="BL239" s="16" t="s">
        <v>143</v>
      </c>
      <c r="BM239" s="230" t="s">
        <v>534</v>
      </c>
    </row>
    <row r="240" s="2" customFormat="1" ht="16.5" customHeight="1">
      <c r="A240" s="37"/>
      <c r="B240" s="38"/>
      <c r="C240" s="218" t="s">
        <v>535</v>
      </c>
      <c r="D240" s="218" t="s">
        <v>139</v>
      </c>
      <c r="E240" s="219" t="s">
        <v>536</v>
      </c>
      <c r="F240" s="220" t="s">
        <v>537</v>
      </c>
      <c r="G240" s="221" t="s">
        <v>204</v>
      </c>
      <c r="H240" s="222">
        <v>4</v>
      </c>
      <c r="I240" s="223"/>
      <c r="J240" s="224">
        <f>ROUND(I240*H240,2)</f>
        <v>0</v>
      </c>
      <c r="K240" s="225"/>
      <c r="L240" s="43"/>
      <c r="M240" s="226" t="s">
        <v>1</v>
      </c>
      <c r="N240" s="227" t="s">
        <v>40</v>
      </c>
      <c r="O240" s="90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U240" s="37"/>
      <c r="V240" s="37"/>
      <c r="W240" s="37"/>
      <c r="X240" s="37"/>
      <c r="Y240" s="37"/>
      <c r="Z240" s="37"/>
      <c r="AA240" s="37"/>
      <c r="AB240" s="37"/>
      <c r="AC240" s="37"/>
      <c r="AD240" s="37"/>
      <c r="AE240" s="37"/>
      <c r="AR240" s="230" t="s">
        <v>143</v>
      </c>
      <c r="AT240" s="230" t="s">
        <v>139</v>
      </c>
      <c r="AU240" s="230" t="s">
        <v>85</v>
      </c>
      <c r="AY240" s="16" t="s">
        <v>135</v>
      </c>
      <c r="BE240" s="231">
        <f>IF(N240="základní",J240,0)</f>
        <v>0</v>
      </c>
      <c r="BF240" s="231">
        <f>IF(N240="snížená",J240,0)</f>
        <v>0</v>
      </c>
      <c r="BG240" s="231">
        <f>IF(N240="zákl. přenesená",J240,0)</f>
        <v>0</v>
      </c>
      <c r="BH240" s="231">
        <f>IF(N240="sníž. přenesená",J240,0)</f>
        <v>0</v>
      </c>
      <c r="BI240" s="231">
        <f>IF(N240="nulová",J240,0)</f>
        <v>0</v>
      </c>
      <c r="BJ240" s="16" t="s">
        <v>83</v>
      </c>
      <c r="BK240" s="231">
        <f>ROUND(I240*H240,2)</f>
        <v>0</v>
      </c>
      <c r="BL240" s="16" t="s">
        <v>143</v>
      </c>
      <c r="BM240" s="230" t="s">
        <v>538</v>
      </c>
    </row>
    <row r="241" s="2" customFormat="1" ht="16.5" customHeight="1">
      <c r="A241" s="37"/>
      <c r="B241" s="38"/>
      <c r="C241" s="218" t="s">
        <v>539</v>
      </c>
      <c r="D241" s="218" t="s">
        <v>139</v>
      </c>
      <c r="E241" s="219" t="s">
        <v>540</v>
      </c>
      <c r="F241" s="220" t="s">
        <v>541</v>
      </c>
      <c r="G241" s="221" t="s">
        <v>204</v>
      </c>
      <c r="H241" s="222">
        <v>2</v>
      </c>
      <c r="I241" s="223"/>
      <c r="J241" s="224">
        <f>ROUND(I241*H241,2)</f>
        <v>0</v>
      </c>
      <c r="K241" s="225"/>
      <c r="L241" s="43"/>
      <c r="M241" s="226" t="s">
        <v>1</v>
      </c>
      <c r="N241" s="227" t="s">
        <v>40</v>
      </c>
      <c r="O241" s="90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U241" s="37"/>
      <c r="V241" s="37"/>
      <c r="W241" s="37"/>
      <c r="X241" s="37"/>
      <c r="Y241" s="37"/>
      <c r="Z241" s="37"/>
      <c r="AA241" s="37"/>
      <c r="AB241" s="37"/>
      <c r="AC241" s="37"/>
      <c r="AD241" s="37"/>
      <c r="AE241" s="37"/>
      <c r="AR241" s="230" t="s">
        <v>143</v>
      </c>
      <c r="AT241" s="230" t="s">
        <v>139</v>
      </c>
      <c r="AU241" s="230" t="s">
        <v>85</v>
      </c>
      <c r="AY241" s="16" t="s">
        <v>135</v>
      </c>
      <c r="BE241" s="231">
        <f>IF(N241="základní",J241,0)</f>
        <v>0</v>
      </c>
      <c r="BF241" s="231">
        <f>IF(N241="snížená",J241,0)</f>
        <v>0</v>
      </c>
      <c r="BG241" s="231">
        <f>IF(N241="zákl. přenesená",J241,0)</f>
        <v>0</v>
      </c>
      <c r="BH241" s="231">
        <f>IF(N241="sníž. přenesená",J241,0)</f>
        <v>0</v>
      </c>
      <c r="BI241" s="231">
        <f>IF(N241="nulová",J241,0)</f>
        <v>0</v>
      </c>
      <c r="BJ241" s="16" t="s">
        <v>83</v>
      </c>
      <c r="BK241" s="231">
        <f>ROUND(I241*H241,2)</f>
        <v>0</v>
      </c>
      <c r="BL241" s="16" t="s">
        <v>143</v>
      </c>
      <c r="BM241" s="230" t="s">
        <v>542</v>
      </c>
    </row>
    <row r="242" s="2" customFormat="1" ht="16.5" customHeight="1">
      <c r="A242" s="37"/>
      <c r="B242" s="38"/>
      <c r="C242" s="218" t="s">
        <v>543</v>
      </c>
      <c r="D242" s="218" t="s">
        <v>139</v>
      </c>
      <c r="E242" s="219" t="s">
        <v>544</v>
      </c>
      <c r="F242" s="220" t="s">
        <v>545</v>
      </c>
      <c r="G242" s="221" t="s">
        <v>204</v>
      </c>
      <c r="H242" s="222">
        <v>1</v>
      </c>
      <c r="I242" s="223"/>
      <c r="J242" s="224">
        <f>ROUND(I242*H242,2)</f>
        <v>0</v>
      </c>
      <c r="K242" s="225"/>
      <c r="L242" s="43"/>
      <c r="M242" s="226" t="s">
        <v>1</v>
      </c>
      <c r="N242" s="227" t="s">
        <v>40</v>
      </c>
      <c r="O242" s="90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U242" s="37"/>
      <c r="V242" s="37"/>
      <c r="W242" s="37"/>
      <c r="X242" s="37"/>
      <c r="Y242" s="37"/>
      <c r="Z242" s="37"/>
      <c r="AA242" s="37"/>
      <c r="AB242" s="37"/>
      <c r="AC242" s="37"/>
      <c r="AD242" s="37"/>
      <c r="AE242" s="37"/>
      <c r="AR242" s="230" t="s">
        <v>143</v>
      </c>
      <c r="AT242" s="230" t="s">
        <v>139</v>
      </c>
      <c r="AU242" s="230" t="s">
        <v>85</v>
      </c>
      <c r="AY242" s="16" t="s">
        <v>135</v>
      </c>
      <c r="BE242" s="231">
        <f>IF(N242="základní",J242,0)</f>
        <v>0</v>
      </c>
      <c r="BF242" s="231">
        <f>IF(N242="snížená",J242,0)</f>
        <v>0</v>
      </c>
      <c r="BG242" s="231">
        <f>IF(N242="zákl. přenesená",J242,0)</f>
        <v>0</v>
      </c>
      <c r="BH242" s="231">
        <f>IF(N242="sníž. přenesená",J242,0)</f>
        <v>0</v>
      </c>
      <c r="BI242" s="231">
        <f>IF(N242="nulová",J242,0)</f>
        <v>0</v>
      </c>
      <c r="BJ242" s="16" t="s">
        <v>83</v>
      </c>
      <c r="BK242" s="231">
        <f>ROUND(I242*H242,2)</f>
        <v>0</v>
      </c>
      <c r="BL242" s="16" t="s">
        <v>143</v>
      </c>
      <c r="BM242" s="230" t="s">
        <v>546</v>
      </c>
    </row>
    <row r="243" s="12" customFormat="1" ht="22.8" customHeight="1">
      <c r="A243" s="12"/>
      <c r="B243" s="202"/>
      <c r="C243" s="203"/>
      <c r="D243" s="204" t="s">
        <v>74</v>
      </c>
      <c r="E243" s="216" t="s">
        <v>547</v>
      </c>
      <c r="F243" s="216" t="s">
        <v>548</v>
      </c>
      <c r="G243" s="203"/>
      <c r="H243" s="203"/>
      <c r="I243" s="206"/>
      <c r="J243" s="217">
        <f>BK243</f>
        <v>0</v>
      </c>
      <c r="K243" s="203"/>
      <c r="L243" s="208"/>
      <c r="M243" s="209"/>
      <c r="N243" s="210"/>
      <c r="O243" s="210"/>
      <c r="P243" s="211">
        <f>SUM(P244:P263)</f>
        <v>0</v>
      </c>
      <c r="Q243" s="210"/>
      <c r="R243" s="211">
        <f>SUM(R244:R263)</f>
        <v>0</v>
      </c>
      <c r="S243" s="210"/>
      <c r="T243" s="212">
        <f>SUM(T244:T263)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13" t="s">
        <v>83</v>
      </c>
      <c r="AT243" s="214" t="s">
        <v>74</v>
      </c>
      <c r="AU243" s="214" t="s">
        <v>83</v>
      </c>
      <c r="AY243" s="213" t="s">
        <v>135</v>
      </c>
      <c r="BK243" s="215">
        <f>SUM(BK244:BK263)</f>
        <v>0</v>
      </c>
    </row>
    <row r="244" s="2" customFormat="1" ht="24.15" customHeight="1">
      <c r="A244" s="37"/>
      <c r="B244" s="38"/>
      <c r="C244" s="218" t="s">
        <v>549</v>
      </c>
      <c r="D244" s="218" t="s">
        <v>139</v>
      </c>
      <c r="E244" s="219" t="s">
        <v>550</v>
      </c>
      <c r="F244" s="220" t="s">
        <v>551</v>
      </c>
      <c r="G244" s="221" t="s">
        <v>142</v>
      </c>
      <c r="H244" s="222">
        <v>2650</v>
      </c>
      <c r="I244" s="223"/>
      <c r="J244" s="224">
        <f>ROUND(I244*H244,2)</f>
        <v>0</v>
      </c>
      <c r="K244" s="225"/>
      <c r="L244" s="43"/>
      <c r="M244" s="226" t="s">
        <v>1</v>
      </c>
      <c r="N244" s="227" t="s">
        <v>40</v>
      </c>
      <c r="O244" s="90"/>
      <c r="P244" s="228">
        <f>O244*H244</f>
        <v>0</v>
      </c>
      <c r="Q244" s="228">
        <v>0</v>
      </c>
      <c r="R244" s="228">
        <f>Q244*H244</f>
        <v>0</v>
      </c>
      <c r="S244" s="228">
        <v>0</v>
      </c>
      <c r="T244" s="229">
        <f>S244*H244</f>
        <v>0</v>
      </c>
      <c r="U244" s="37"/>
      <c r="V244" s="37"/>
      <c r="W244" s="37"/>
      <c r="X244" s="37"/>
      <c r="Y244" s="37"/>
      <c r="Z244" s="37"/>
      <c r="AA244" s="37"/>
      <c r="AB244" s="37"/>
      <c r="AC244" s="37"/>
      <c r="AD244" s="37"/>
      <c r="AE244" s="37"/>
      <c r="AR244" s="230" t="s">
        <v>143</v>
      </c>
      <c r="AT244" s="230" t="s">
        <v>139</v>
      </c>
      <c r="AU244" s="230" t="s">
        <v>85</v>
      </c>
      <c r="AY244" s="16" t="s">
        <v>135</v>
      </c>
      <c r="BE244" s="231">
        <f>IF(N244="základní",J244,0)</f>
        <v>0</v>
      </c>
      <c r="BF244" s="231">
        <f>IF(N244="snížená",J244,0)</f>
        <v>0</v>
      </c>
      <c r="BG244" s="231">
        <f>IF(N244="zákl. přenesená",J244,0)</f>
        <v>0</v>
      </c>
      <c r="BH244" s="231">
        <f>IF(N244="sníž. přenesená",J244,0)</f>
        <v>0</v>
      </c>
      <c r="BI244" s="231">
        <f>IF(N244="nulová",J244,0)</f>
        <v>0</v>
      </c>
      <c r="BJ244" s="16" t="s">
        <v>83</v>
      </c>
      <c r="BK244" s="231">
        <f>ROUND(I244*H244,2)</f>
        <v>0</v>
      </c>
      <c r="BL244" s="16" t="s">
        <v>143</v>
      </c>
      <c r="BM244" s="230" t="s">
        <v>552</v>
      </c>
    </row>
    <row r="245" s="2" customFormat="1" ht="21.75" customHeight="1">
      <c r="A245" s="37"/>
      <c r="B245" s="38"/>
      <c r="C245" s="218" t="s">
        <v>553</v>
      </c>
      <c r="D245" s="218" t="s">
        <v>139</v>
      </c>
      <c r="E245" s="219" t="s">
        <v>554</v>
      </c>
      <c r="F245" s="220" t="s">
        <v>555</v>
      </c>
      <c r="G245" s="221" t="s">
        <v>142</v>
      </c>
      <c r="H245" s="222">
        <v>150</v>
      </c>
      <c r="I245" s="223"/>
      <c r="J245" s="224">
        <f>ROUND(I245*H245,2)</f>
        <v>0</v>
      </c>
      <c r="K245" s="225"/>
      <c r="L245" s="43"/>
      <c r="M245" s="226" t="s">
        <v>1</v>
      </c>
      <c r="N245" s="227" t="s">
        <v>40</v>
      </c>
      <c r="O245" s="90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U245" s="37"/>
      <c r="V245" s="37"/>
      <c r="W245" s="37"/>
      <c r="X245" s="37"/>
      <c r="Y245" s="37"/>
      <c r="Z245" s="37"/>
      <c r="AA245" s="37"/>
      <c r="AB245" s="37"/>
      <c r="AC245" s="37"/>
      <c r="AD245" s="37"/>
      <c r="AE245" s="37"/>
      <c r="AR245" s="230" t="s">
        <v>143</v>
      </c>
      <c r="AT245" s="230" t="s">
        <v>139</v>
      </c>
      <c r="AU245" s="230" t="s">
        <v>85</v>
      </c>
      <c r="AY245" s="16" t="s">
        <v>135</v>
      </c>
      <c r="BE245" s="231">
        <f>IF(N245="základní",J245,0)</f>
        <v>0</v>
      </c>
      <c r="BF245" s="231">
        <f>IF(N245="snížená",J245,0)</f>
        <v>0</v>
      </c>
      <c r="BG245" s="231">
        <f>IF(N245="zákl. přenesená",J245,0)</f>
        <v>0</v>
      </c>
      <c r="BH245" s="231">
        <f>IF(N245="sníž. přenesená",J245,0)</f>
        <v>0</v>
      </c>
      <c r="BI245" s="231">
        <f>IF(N245="nulová",J245,0)</f>
        <v>0</v>
      </c>
      <c r="BJ245" s="16" t="s">
        <v>83</v>
      </c>
      <c r="BK245" s="231">
        <f>ROUND(I245*H245,2)</f>
        <v>0</v>
      </c>
      <c r="BL245" s="16" t="s">
        <v>143</v>
      </c>
      <c r="BM245" s="230" t="s">
        <v>556</v>
      </c>
    </row>
    <row r="246" s="2" customFormat="1" ht="16.5" customHeight="1">
      <c r="A246" s="37"/>
      <c r="B246" s="38"/>
      <c r="C246" s="218" t="s">
        <v>557</v>
      </c>
      <c r="D246" s="218" t="s">
        <v>139</v>
      </c>
      <c r="E246" s="219" t="s">
        <v>558</v>
      </c>
      <c r="F246" s="220" t="s">
        <v>559</v>
      </c>
      <c r="G246" s="221" t="s">
        <v>142</v>
      </c>
      <c r="H246" s="222">
        <v>15</v>
      </c>
      <c r="I246" s="223"/>
      <c r="J246" s="224">
        <f>ROUND(I246*H246,2)</f>
        <v>0</v>
      </c>
      <c r="K246" s="225"/>
      <c r="L246" s="43"/>
      <c r="M246" s="226" t="s">
        <v>1</v>
      </c>
      <c r="N246" s="227" t="s">
        <v>40</v>
      </c>
      <c r="O246" s="90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U246" s="37"/>
      <c r="V246" s="37"/>
      <c r="W246" s="37"/>
      <c r="X246" s="37"/>
      <c r="Y246" s="37"/>
      <c r="Z246" s="37"/>
      <c r="AA246" s="37"/>
      <c r="AB246" s="37"/>
      <c r="AC246" s="37"/>
      <c r="AD246" s="37"/>
      <c r="AE246" s="37"/>
      <c r="AR246" s="230" t="s">
        <v>143</v>
      </c>
      <c r="AT246" s="230" t="s">
        <v>139</v>
      </c>
      <c r="AU246" s="230" t="s">
        <v>85</v>
      </c>
      <c r="AY246" s="16" t="s">
        <v>135</v>
      </c>
      <c r="BE246" s="231">
        <f>IF(N246="základní",J246,0)</f>
        <v>0</v>
      </c>
      <c r="BF246" s="231">
        <f>IF(N246="snížená",J246,0)</f>
        <v>0</v>
      </c>
      <c r="BG246" s="231">
        <f>IF(N246="zákl. přenesená",J246,0)</f>
        <v>0</v>
      </c>
      <c r="BH246" s="231">
        <f>IF(N246="sníž. přenesená",J246,0)</f>
        <v>0</v>
      </c>
      <c r="BI246" s="231">
        <f>IF(N246="nulová",J246,0)</f>
        <v>0</v>
      </c>
      <c r="BJ246" s="16" t="s">
        <v>83</v>
      </c>
      <c r="BK246" s="231">
        <f>ROUND(I246*H246,2)</f>
        <v>0</v>
      </c>
      <c r="BL246" s="16" t="s">
        <v>143</v>
      </c>
      <c r="BM246" s="230" t="s">
        <v>560</v>
      </c>
    </row>
    <row r="247" s="2" customFormat="1" ht="16.5" customHeight="1">
      <c r="A247" s="37"/>
      <c r="B247" s="38"/>
      <c r="C247" s="218" t="s">
        <v>561</v>
      </c>
      <c r="D247" s="218" t="s">
        <v>139</v>
      </c>
      <c r="E247" s="219" t="s">
        <v>562</v>
      </c>
      <c r="F247" s="220" t="s">
        <v>563</v>
      </c>
      <c r="G247" s="221" t="s">
        <v>204</v>
      </c>
      <c r="H247" s="222">
        <v>8</v>
      </c>
      <c r="I247" s="223"/>
      <c r="J247" s="224">
        <f>ROUND(I247*H247,2)</f>
        <v>0</v>
      </c>
      <c r="K247" s="225"/>
      <c r="L247" s="43"/>
      <c r="M247" s="226" t="s">
        <v>1</v>
      </c>
      <c r="N247" s="227" t="s">
        <v>40</v>
      </c>
      <c r="O247" s="90"/>
      <c r="P247" s="228">
        <f>O247*H247</f>
        <v>0</v>
      </c>
      <c r="Q247" s="228">
        <v>0</v>
      </c>
      <c r="R247" s="228">
        <f>Q247*H247</f>
        <v>0</v>
      </c>
      <c r="S247" s="228">
        <v>0</v>
      </c>
      <c r="T247" s="229">
        <f>S247*H247</f>
        <v>0</v>
      </c>
      <c r="U247" s="37"/>
      <c r="V247" s="37"/>
      <c r="W247" s="37"/>
      <c r="X247" s="37"/>
      <c r="Y247" s="37"/>
      <c r="Z247" s="37"/>
      <c r="AA247" s="37"/>
      <c r="AB247" s="37"/>
      <c r="AC247" s="37"/>
      <c r="AD247" s="37"/>
      <c r="AE247" s="37"/>
      <c r="AR247" s="230" t="s">
        <v>143</v>
      </c>
      <c r="AT247" s="230" t="s">
        <v>139</v>
      </c>
      <c r="AU247" s="230" t="s">
        <v>85</v>
      </c>
      <c r="AY247" s="16" t="s">
        <v>135</v>
      </c>
      <c r="BE247" s="231">
        <f>IF(N247="základní",J247,0)</f>
        <v>0</v>
      </c>
      <c r="BF247" s="231">
        <f>IF(N247="snížená",J247,0)</f>
        <v>0</v>
      </c>
      <c r="BG247" s="231">
        <f>IF(N247="zákl. přenesená",J247,0)</f>
        <v>0</v>
      </c>
      <c r="BH247" s="231">
        <f>IF(N247="sníž. přenesená",J247,0)</f>
        <v>0</v>
      </c>
      <c r="BI247" s="231">
        <f>IF(N247="nulová",J247,0)</f>
        <v>0</v>
      </c>
      <c r="BJ247" s="16" t="s">
        <v>83</v>
      </c>
      <c r="BK247" s="231">
        <f>ROUND(I247*H247,2)</f>
        <v>0</v>
      </c>
      <c r="BL247" s="16" t="s">
        <v>143</v>
      </c>
      <c r="BM247" s="230" t="s">
        <v>564</v>
      </c>
    </row>
    <row r="248" s="2" customFormat="1" ht="16.5" customHeight="1">
      <c r="A248" s="37"/>
      <c r="B248" s="38"/>
      <c r="C248" s="218" t="s">
        <v>565</v>
      </c>
      <c r="D248" s="218" t="s">
        <v>139</v>
      </c>
      <c r="E248" s="219" t="s">
        <v>566</v>
      </c>
      <c r="F248" s="220" t="s">
        <v>567</v>
      </c>
      <c r="G248" s="221" t="s">
        <v>204</v>
      </c>
      <c r="H248" s="222">
        <v>40</v>
      </c>
      <c r="I248" s="223"/>
      <c r="J248" s="224">
        <f>ROUND(I248*H248,2)</f>
        <v>0</v>
      </c>
      <c r="K248" s="225"/>
      <c r="L248" s="43"/>
      <c r="M248" s="226" t="s">
        <v>1</v>
      </c>
      <c r="N248" s="227" t="s">
        <v>40</v>
      </c>
      <c r="O248" s="90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U248" s="37"/>
      <c r="V248" s="37"/>
      <c r="W248" s="37"/>
      <c r="X248" s="37"/>
      <c r="Y248" s="37"/>
      <c r="Z248" s="37"/>
      <c r="AA248" s="37"/>
      <c r="AB248" s="37"/>
      <c r="AC248" s="37"/>
      <c r="AD248" s="37"/>
      <c r="AE248" s="37"/>
      <c r="AR248" s="230" t="s">
        <v>143</v>
      </c>
      <c r="AT248" s="230" t="s">
        <v>139</v>
      </c>
      <c r="AU248" s="230" t="s">
        <v>85</v>
      </c>
      <c r="AY248" s="16" t="s">
        <v>135</v>
      </c>
      <c r="BE248" s="231">
        <f>IF(N248="základní",J248,0)</f>
        <v>0</v>
      </c>
      <c r="BF248" s="231">
        <f>IF(N248="snížená",J248,0)</f>
        <v>0</v>
      </c>
      <c r="BG248" s="231">
        <f>IF(N248="zákl. přenesená",J248,0)</f>
        <v>0</v>
      </c>
      <c r="BH248" s="231">
        <f>IF(N248="sníž. přenesená",J248,0)</f>
        <v>0</v>
      </c>
      <c r="BI248" s="231">
        <f>IF(N248="nulová",J248,0)</f>
        <v>0</v>
      </c>
      <c r="BJ248" s="16" t="s">
        <v>83</v>
      </c>
      <c r="BK248" s="231">
        <f>ROUND(I248*H248,2)</f>
        <v>0</v>
      </c>
      <c r="BL248" s="16" t="s">
        <v>143</v>
      </c>
      <c r="BM248" s="230" t="s">
        <v>568</v>
      </c>
    </row>
    <row r="249" s="2" customFormat="1" ht="24.15" customHeight="1">
      <c r="A249" s="37"/>
      <c r="B249" s="38"/>
      <c r="C249" s="218" t="s">
        <v>569</v>
      </c>
      <c r="D249" s="218" t="s">
        <v>139</v>
      </c>
      <c r="E249" s="219" t="s">
        <v>570</v>
      </c>
      <c r="F249" s="220" t="s">
        <v>571</v>
      </c>
      <c r="G249" s="221" t="s">
        <v>142</v>
      </c>
      <c r="H249" s="222">
        <v>3210</v>
      </c>
      <c r="I249" s="223"/>
      <c r="J249" s="224">
        <f>ROUND(I249*H249,2)</f>
        <v>0</v>
      </c>
      <c r="K249" s="225"/>
      <c r="L249" s="43"/>
      <c r="M249" s="226" t="s">
        <v>1</v>
      </c>
      <c r="N249" s="227" t="s">
        <v>40</v>
      </c>
      <c r="O249" s="90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U249" s="37"/>
      <c r="V249" s="37"/>
      <c r="W249" s="37"/>
      <c r="X249" s="37"/>
      <c r="Y249" s="37"/>
      <c r="Z249" s="37"/>
      <c r="AA249" s="37"/>
      <c r="AB249" s="37"/>
      <c r="AC249" s="37"/>
      <c r="AD249" s="37"/>
      <c r="AE249" s="37"/>
      <c r="AR249" s="230" t="s">
        <v>143</v>
      </c>
      <c r="AT249" s="230" t="s">
        <v>139</v>
      </c>
      <c r="AU249" s="230" t="s">
        <v>85</v>
      </c>
      <c r="AY249" s="16" t="s">
        <v>135</v>
      </c>
      <c r="BE249" s="231">
        <f>IF(N249="základní",J249,0)</f>
        <v>0</v>
      </c>
      <c r="BF249" s="231">
        <f>IF(N249="snížená",J249,0)</f>
        <v>0</v>
      </c>
      <c r="BG249" s="231">
        <f>IF(N249="zákl. přenesená",J249,0)</f>
        <v>0</v>
      </c>
      <c r="BH249" s="231">
        <f>IF(N249="sníž. přenesená",J249,0)</f>
        <v>0</v>
      </c>
      <c r="BI249" s="231">
        <f>IF(N249="nulová",J249,0)</f>
        <v>0</v>
      </c>
      <c r="BJ249" s="16" t="s">
        <v>83</v>
      </c>
      <c r="BK249" s="231">
        <f>ROUND(I249*H249,2)</f>
        <v>0</v>
      </c>
      <c r="BL249" s="16" t="s">
        <v>143</v>
      </c>
      <c r="BM249" s="230" t="s">
        <v>572</v>
      </c>
    </row>
    <row r="250" s="2" customFormat="1" ht="24.15" customHeight="1">
      <c r="A250" s="37"/>
      <c r="B250" s="38"/>
      <c r="C250" s="218" t="s">
        <v>573</v>
      </c>
      <c r="D250" s="218" t="s">
        <v>139</v>
      </c>
      <c r="E250" s="219" t="s">
        <v>574</v>
      </c>
      <c r="F250" s="220" t="s">
        <v>575</v>
      </c>
      <c r="G250" s="221" t="s">
        <v>142</v>
      </c>
      <c r="H250" s="222">
        <v>1729</v>
      </c>
      <c r="I250" s="223"/>
      <c r="J250" s="224">
        <f>ROUND(I250*H250,2)</f>
        <v>0</v>
      </c>
      <c r="K250" s="225"/>
      <c r="L250" s="43"/>
      <c r="M250" s="226" t="s">
        <v>1</v>
      </c>
      <c r="N250" s="227" t="s">
        <v>40</v>
      </c>
      <c r="O250" s="90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U250" s="37"/>
      <c r="V250" s="37"/>
      <c r="W250" s="37"/>
      <c r="X250" s="37"/>
      <c r="Y250" s="37"/>
      <c r="Z250" s="37"/>
      <c r="AA250" s="37"/>
      <c r="AB250" s="37"/>
      <c r="AC250" s="37"/>
      <c r="AD250" s="37"/>
      <c r="AE250" s="37"/>
      <c r="AR250" s="230" t="s">
        <v>143</v>
      </c>
      <c r="AT250" s="230" t="s">
        <v>139</v>
      </c>
      <c r="AU250" s="230" t="s">
        <v>85</v>
      </c>
      <c r="AY250" s="16" t="s">
        <v>135</v>
      </c>
      <c r="BE250" s="231">
        <f>IF(N250="základní",J250,0)</f>
        <v>0</v>
      </c>
      <c r="BF250" s="231">
        <f>IF(N250="snížená",J250,0)</f>
        <v>0</v>
      </c>
      <c r="BG250" s="231">
        <f>IF(N250="zákl. přenesená",J250,0)</f>
        <v>0</v>
      </c>
      <c r="BH250" s="231">
        <f>IF(N250="sníž. přenesená",J250,0)</f>
        <v>0</v>
      </c>
      <c r="BI250" s="231">
        <f>IF(N250="nulová",J250,0)</f>
        <v>0</v>
      </c>
      <c r="BJ250" s="16" t="s">
        <v>83</v>
      </c>
      <c r="BK250" s="231">
        <f>ROUND(I250*H250,2)</f>
        <v>0</v>
      </c>
      <c r="BL250" s="16" t="s">
        <v>143</v>
      </c>
      <c r="BM250" s="230" t="s">
        <v>576</v>
      </c>
    </row>
    <row r="251" s="2" customFormat="1" ht="24.15" customHeight="1">
      <c r="A251" s="37"/>
      <c r="B251" s="38"/>
      <c r="C251" s="218" t="s">
        <v>170</v>
      </c>
      <c r="D251" s="218" t="s">
        <v>139</v>
      </c>
      <c r="E251" s="219" t="s">
        <v>577</v>
      </c>
      <c r="F251" s="220" t="s">
        <v>578</v>
      </c>
      <c r="G251" s="221" t="s">
        <v>142</v>
      </c>
      <c r="H251" s="222">
        <v>96</v>
      </c>
      <c r="I251" s="223"/>
      <c r="J251" s="224">
        <f>ROUND(I251*H251,2)</f>
        <v>0</v>
      </c>
      <c r="K251" s="225"/>
      <c r="L251" s="43"/>
      <c r="M251" s="226" t="s">
        <v>1</v>
      </c>
      <c r="N251" s="227" t="s">
        <v>40</v>
      </c>
      <c r="O251" s="90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U251" s="37"/>
      <c r="V251" s="37"/>
      <c r="W251" s="37"/>
      <c r="X251" s="37"/>
      <c r="Y251" s="37"/>
      <c r="Z251" s="37"/>
      <c r="AA251" s="37"/>
      <c r="AB251" s="37"/>
      <c r="AC251" s="37"/>
      <c r="AD251" s="37"/>
      <c r="AE251" s="37"/>
      <c r="AR251" s="230" t="s">
        <v>143</v>
      </c>
      <c r="AT251" s="230" t="s">
        <v>139</v>
      </c>
      <c r="AU251" s="230" t="s">
        <v>85</v>
      </c>
      <c r="AY251" s="16" t="s">
        <v>135</v>
      </c>
      <c r="BE251" s="231">
        <f>IF(N251="základní",J251,0)</f>
        <v>0</v>
      </c>
      <c r="BF251" s="231">
        <f>IF(N251="snížená",J251,0)</f>
        <v>0</v>
      </c>
      <c r="BG251" s="231">
        <f>IF(N251="zákl. přenesená",J251,0)</f>
        <v>0</v>
      </c>
      <c r="BH251" s="231">
        <f>IF(N251="sníž. přenesená",J251,0)</f>
        <v>0</v>
      </c>
      <c r="BI251" s="231">
        <f>IF(N251="nulová",J251,0)</f>
        <v>0</v>
      </c>
      <c r="BJ251" s="16" t="s">
        <v>83</v>
      </c>
      <c r="BK251" s="231">
        <f>ROUND(I251*H251,2)</f>
        <v>0</v>
      </c>
      <c r="BL251" s="16" t="s">
        <v>143</v>
      </c>
      <c r="BM251" s="230" t="s">
        <v>579</v>
      </c>
    </row>
    <row r="252" s="2" customFormat="1" ht="16.5" customHeight="1">
      <c r="A252" s="37"/>
      <c r="B252" s="38"/>
      <c r="C252" s="218" t="s">
        <v>580</v>
      </c>
      <c r="D252" s="218" t="s">
        <v>139</v>
      </c>
      <c r="E252" s="219" t="s">
        <v>581</v>
      </c>
      <c r="F252" s="220" t="s">
        <v>582</v>
      </c>
      <c r="G252" s="221" t="s">
        <v>142</v>
      </c>
      <c r="H252" s="222">
        <v>60</v>
      </c>
      <c r="I252" s="223"/>
      <c r="J252" s="224">
        <f>ROUND(I252*H252,2)</f>
        <v>0</v>
      </c>
      <c r="K252" s="225"/>
      <c r="L252" s="43"/>
      <c r="M252" s="226" t="s">
        <v>1</v>
      </c>
      <c r="N252" s="227" t="s">
        <v>40</v>
      </c>
      <c r="O252" s="90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U252" s="37"/>
      <c r="V252" s="37"/>
      <c r="W252" s="37"/>
      <c r="X252" s="37"/>
      <c r="Y252" s="37"/>
      <c r="Z252" s="37"/>
      <c r="AA252" s="37"/>
      <c r="AB252" s="37"/>
      <c r="AC252" s="37"/>
      <c r="AD252" s="37"/>
      <c r="AE252" s="37"/>
      <c r="AR252" s="230" t="s">
        <v>143</v>
      </c>
      <c r="AT252" s="230" t="s">
        <v>139</v>
      </c>
      <c r="AU252" s="230" t="s">
        <v>85</v>
      </c>
      <c r="AY252" s="16" t="s">
        <v>135</v>
      </c>
      <c r="BE252" s="231">
        <f>IF(N252="základní",J252,0)</f>
        <v>0</v>
      </c>
      <c r="BF252" s="231">
        <f>IF(N252="snížená",J252,0)</f>
        <v>0</v>
      </c>
      <c r="BG252" s="231">
        <f>IF(N252="zákl. přenesená",J252,0)</f>
        <v>0</v>
      </c>
      <c r="BH252" s="231">
        <f>IF(N252="sníž. přenesená",J252,0)</f>
        <v>0</v>
      </c>
      <c r="BI252" s="231">
        <f>IF(N252="nulová",J252,0)</f>
        <v>0</v>
      </c>
      <c r="BJ252" s="16" t="s">
        <v>83</v>
      </c>
      <c r="BK252" s="231">
        <f>ROUND(I252*H252,2)</f>
        <v>0</v>
      </c>
      <c r="BL252" s="16" t="s">
        <v>143</v>
      </c>
      <c r="BM252" s="230" t="s">
        <v>583</v>
      </c>
    </row>
    <row r="253" s="2" customFormat="1" ht="16.5" customHeight="1">
      <c r="A253" s="37"/>
      <c r="B253" s="38"/>
      <c r="C253" s="218" t="s">
        <v>584</v>
      </c>
      <c r="D253" s="218" t="s">
        <v>139</v>
      </c>
      <c r="E253" s="219" t="s">
        <v>585</v>
      </c>
      <c r="F253" s="220" t="s">
        <v>586</v>
      </c>
      <c r="G253" s="221" t="s">
        <v>142</v>
      </c>
      <c r="H253" s="222">
        <v>180</v>
      </c>
      <c r="I253" s="223"/>
      <c r="J253" s="224">
        <f>ROUND(I253*H253,2)</f>
        <v>0</v>
      </c>
      <c r="K253" s="225"/>
      <c r="L253" s="43"/>
      <c r="M253" s="226" t="s">
        <v>1</v>
      </c>
      <c r="N253" s="227" t="s">
        <v>40</v>
      </c>
      <c r="O253" s="90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U253" s="37"/>
      <c r="V253" s="37"/>
      <c r="W253" s="37"/>
      <c r="X253" s="37"/>
      <c r="Y253" s="37"/>
      <c r="Z253" s="37"/>
      <c r="AA253" s="37"/>
      <c r="AB253" s="37"/>
      <c r="AC253" s="37"/>
      <c r="AD253" s="37"/>
      <c r="AE253" s="37"/>
      <c r="AR253" s="230" t="s">
        <v>143</v>
      </c>
      <c r="AT253" s="230" t="s">
        <v>139</v>
      </c>
      <c r="AU253" s="230" t="s">
        <v>85</v>
      </c>
      <c r="AY253" s="16" t="s">
        <v>135</v>
      </c>
      <c r="BE253" s="231">
        <f>IF(N253="základní",J253,0)</f>
        <v>0</v>
      </c>
      <c r="BF253" s="231">
        <f>IF(N253="snížená",J253,0)</f>
        <v>0</v>
      </c>
      <c r="BG253" s="231">
        <f>IF(N253="zákl. přenesená",J253,0)</f>
        <v>0</v>
      </c>
      <c r="BH253" s="231">
        <f>IF(N253="sníž. přenesená",J253,0)</f>
        <v>0</v>
      </c>
      <c r="BI253" s="231">
        <f>IF(N253="nulová",J253,0)</f>
        <v>0</v>
      </c>
      <c r="BJ253" s="16" t="s">
        <v>83</v>
      </c>
      <c r="BK253" s="231">
        <f>ROUND(I253*H253,2)</f>
        <v>0</v>
      </c>
      <c r="BL253" s="16" t="s">
        <v>143</v>
      </c>
      <c r="BM253" s="230" t="s">
        <v>587</v>
      </c>
    </row>
    <row r="254" s="2" customFormat="1" ht="16.5" customHeight="1">
      <c r="A254" s="37"/>
      <c r="B254" s="38"/>
      <c r="C254" s="218" t="s">
        <v>588</v>
      </c>
      <c r="D254" s="218" t="s">
        <v>139</v>
      </c>
      <c r="E254" s="219" t="s">
        <v>589</v>
      </c>
      <c r="F254" s="220" t="s">
        <v>590</v>
      </c>
      <c r="G254" s="221" t="s">
        <v>142</v>
      </c>
      <c r="H254" s="222">
        <v>283</v>
      </c>
      <c r="I254" s="223"/>
      <c r="J254" s="224">
        <f>ROUND(I254*H254,2)</f>
        <v>0</v>
      </c>
      <c r="K254" s="225"/>
      <c r="L254" s="43"/>
      <c r="M254" s="226" t="s">
        <v>1</v>
      </c>
      <c r="N254" s="227" t="s">
        <v>40</v>
      </c>
      <c r="O254" s="90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U254" s="37"/>
      <c r="V254" s="37"/>
      <c r="W254" s="37"/>
      <c r="X254" s="37"/>
      <c r="Y254" s="37"/>
      <c r="Z254" s="37"/>
      <c r="AA254" s="37"/>
      <c r="AB254" s="37"/>
      <c r="AC254" s="37"/>
      <c r="AD254" s="37"/>
      <c r="AE254" s="37"/>
      <c r="AR254" s="230" t="s">
        <v>143</v>
      </c>
      <c r="AT254" s="230" t="s">
        <v>139</v>
      </c>
      <c r="AU254" s="230" t="s">
        <v>85</v>
      </c>
      <c r="AY254" s="16" t="s">
        <v>135</v>
      </c>
      <c r="BE254" s="231">
        <f>IF(N254="základní",J254,0)</f>
        <v>0</v>
      </c>
      <c r="BF254" s="231">
        <f>IF(N254="snížená",J254,0)</f>
        <v>0</v>
      </c>
      <c r="BG254" s="231">
        <f>IF(N254="zákl. přenesená",J254,0)</f>
        <v>0</v>
      </c>
      <c r="BH254" s="231">
        <f>IF(N254="sníž. přenesená",J254,0)</f>
        <v>0</v>
      </c>
      <c r="BI254" s="231">
        <f>IF(N254="nulová",J254,0)</f>
        <v>0</v>
      </c>
      <c r="BJ254" s="16" t="s">
        <v>83</v>
      </c>
      <c r="BK254" s="231">
        <f>ROUND(I254*H254,2)</f>
        <v>0</v>
      </c>
      <c r="BL254" s="16" t="s">
        <v>143</v>
      </c>
      <c r="BM254" s="230" t="s">
        <v>591</v>
      </c>
    </row>
    <row r="255" s="2" customFormat="1" ht="21.75" customHeight="1">
      <c r="A255" s="37"/>
      <c r="B255" s="38"/>
      <c r="C255" s="218" t="s">
        <v>592</v>
      </c>
      <c r="D255" s="218" t="s">
        <v>139</v>
      </c>
      <c r="E255" s="219" t="s">
        <v>593</v>
      </c>
      <c r="F255" s="220" t="s">
        <v>594</v>
      </c>
      <c r="G255" s="221" t="s">
        <v>142</v>
      </c>
      <c r="H255" s="222">
        <v>374</v>
      </c>
      <c r="I255" s="223"/>
      <c r="J255" s="224">
        <f>ROUND(I255*H255,2)</f>
        <v>0</v>
      </c>
      <c r="K255" s="225"/>
      <c r="L255" s="43"/>
      <c r="M255" s="226" t="s">
        <v>1</v>
      </c>
      <c r="N255" s="227" t="s">
        <v>40</v>
      </c>
      <c r="O255" s="90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R255" s="230" t="s">
        <v>143</v>
      </c>
      <c r="AT255" s="230" t="s">
        <v>139</v>
      </c>
      <c r="AU255" s="230" t="s">
        <v>85</v>
      </c>
      <c r="AY255" s="16" t="s">
        <v>135</v>
      </c>
      <c r="BE255" s="231">
        <f>IF(N255="základní",J255,0)</f>
        <v>0</v>
      </c>
      <c r="BF255" s="231">
        <f>IF(N255="snížená",J255,0)</f>
        <v>0</v>
      </c>
      <c r="BG255" s="231">
        <f>IF(N255="zákl. přenesená",J255,0)</f>
        <v>0</v>
      </c>
      <c r="BH255" s="231">
        <f>IF(N255="sníž. přenesená",J255,0)</f>
        <v>0</v>
      </c>
      <c r="BI255" s="231">
        <f>IF(N255="nulová",J255,0)</f>
        <v>0</v>
      </c>
      <c r="BJ255" s="16" t="s">
        <v>83</v>
      </c>
      <c r="BK255" s="231">
        <f>ROUND(I255*H255,2)</f>
        <v>0</v>
      </c>
      <c r="BL255" s="16" t="s">
        <v>143</v>
      </c>
      <c r="BM255" s="230" t="s">
        <v>595</v>
      </c>
    </row>
    <row r="256" s="2" customFormat="1" ht="16.5" customHeight="1">
      <c r="A256" s="37"/>
      <c r="B256" s="38"/>
      <c r="C256" s="218" t="s">
        <v>596</v>
      </c>
      <c r="D256" s="218" t="s">
        <v>139</v>
      </c>
      <c r="E256" s="219" t="s">
        <v>597</v>
      </c>
      <c r="F256" s="220" t="s">
        <v>598</v>
      </c>
      <c r="G256" s="221" t="s">
        <v>142</v>
      </c>
      <c r="H256" s="222">
        <v>16</v>
      </c>
      <c r="I256" s="223"/>
      <c r="J256" s="224">
        <f>ROUND(I256*H256,2)</f>
        <v>0</v>
      </c>
      <c r="K256" s="225"/>
      <c r="L256" s="43"/>
      <c r="M256" s="226" t="s">
        <v>1</v>
      </c>
      <c r="N256" s="227" t="s">
        <v>40</v>
      </c>
      <c r="O256" s="90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U256" s="37"/>
      <c r="V256" s="37"/>
      <c r="W256" s="37"/>
      <c r="X256" s="37"/>
      <c r="Y256" s="37"/>
      <c r="Z256" s="37"/>
      <c r="AA256" s="37"/>
      <c r="AB256" s="37"/>
      <c r="AC256" s="37"/>
      <c r="AD256" s="37"/>
      <c r="AE256" s="37"/>
      <c r="AR256" s="230" t="s">
        <v>143</v>
      </c>
      <c r="AT256" s="230" t="s">
        <v>139</v>
      </c>
      <c r="AU256" s="230" t="s">
        <v>85</v>
      </c>
      <c r="AY256" s="16" t="s">
        <v>135</v>
      </c>
      <c r="BE256" s="231">
        <f>IF(N256="základní",J256,0)</f>
        <v>0</v>
      </c>
      <c r="BF256" s="231">
        <f>IF(N256="snížená",J256,0)</f>
        <v>0</v>
      </c>
      <c r="BG256" s="231">
        <f>IF(N256="zákl. přenesená",J256,0)</f>
        <v>0</v>
      </c>
      <c r="BH256" s="231">
        <f>IF(N256="sníž. přenesená",J256,0)</f>
        <v>0</v>
      </c>
      <c r="BI256" s="231">
        <f>IF(N256="nulová",J256,0)</f>
        <v>0</v>
      </c>
      <c r="BJ256" s="16" t="s">
        <v>83</v>
      </c>
      <c r="BK256" s="231">
        <f>ROUND(I256*H256,2)</f>
        <v>0</v>
      </c>
      <c r="BL256" s="16" t="s">
        <v>143</v>
      </c>
      <c r="BM256" s="230" t="s">
        <v>599</v>
      </c>
    </row>
    <row r="257" s="2" customFormat="1" ht="16.5" customHeight="1">
      <c r="A257" s="37"/>
      <c r="B257" s="38"/>
      <c r="C257" s="218" t="s">
        <v>600</v>
      </c>
      <c r="D257" s="218" t="s">
        <v>139</v>
      </c>
      <c r="E257" s="219" t="s">
        <v>601</v>
      </c>
      <c r="F257" s="220" t="s">
        <v>602</v>
      </c>
      <c r="G257" s="221" t="s">
        <v>204</v>
      </c>
      <c r="H257" s="222">
        <v>1050</v>
      </c>
      <c r="I257" s="223"/>
      <c r="J257" s="224">
        <f>ROUND(I257*H257,2)</f>
        <v>0</v>
      </c>
      <c r="K257" s="225"/>
      <c r="L257" s="43"/>
      <c r="M257" s="226" t="s">
        <v>1</v>
      </c>
      <c r="N257" s="227" t="s">
        <v>40</v>
      </c>
      <c r="O257" s="90"/>
      <c r="P257" s="228">
        <f>O257*H257</f>
        <v>0</v>
      </c>
      <c r="Q257" s="228">
        <v>0</v>
      </c>
      <c r="R257" s="228">
        <f>Q257*H257</f>
        <v>0</v>
      </c>
      <c r="S257" s="228">
        <v>0</v>
      </c>
      <c r="T257" s="229">
        <f>S257*H257</f>
        <v>0</v>
      </c>
      <c r="U257" s="37"/>
      <c r="V257" s="37"/>
      <c r="W257" s="37"/>
      <c r="X257" s="37"/>
      <c r="Y257" s="37"/>
      <c r="Z257" s="37"/>
      <c r="AA257" s="37"/>
      <c r="AB257" s="37"/>
      <c r="AC257" s="37"/>
      <c r="AD257" s="37"/>
      <c r="AE257" s="37"/>
      <c r="AR257" s="230" t="s">
        <v>143</v>
      </c>
      <c r="AT257" s="230" t="s">
        <v>139</v>
      </c>
      <c r="AU257" s="230" t="s">
        <v>85</v>
      </c>
      <c r="AY257" s="16" t="s">
        <v>135</v>
      </c>
      <c r="BE257" s="231">
        <f>IF(N257="základní",J257,0)</f>
        <v>0</v>
      </c>
      <c r="BF257" s="231">
        <f>IF(N257="snížená",J257,0)</f>
        <v>0</v>
      </c>
      <c r="BG257" s="231">
        <f>IF(N257="zákl. přenesená",J257,0)</f>
        <v>0</v>
      </c>
      <c r="BH257" s="231">
        <f>IF(N257="sníž. přenesená",J257,0)</f>
        <v>0</v>
      </c>
      <c r="BI257" s="231">
        <f>IF(N257="nulová",J257,0)</f>
        <v>0</v>
      </c>
      <c r="BJ257" s="16" t="s">
        <v>83</v>
      </c>
      <c r="BK257" s="231">
        <f>ROUND(I257*H257,2)</f>
        <v>0</v>
      </c>
      <c r="BL257" s="16" t="s">
        <v>143</v>
      </c>
      <c r="BM257" s="230" t="s">
        <v>603</v>
      </c>
    </row>
    <row r="258" s="2" customFormat="1" ht="16.5" customHeight="1">
      <c r="A258" s="37"/>
      <c r="B258" s="38"/>
      <c r="C258" s="218" t="s">
        <v>604</v>
      </c>
      <c r="D258" s="218" t="s">
        <v>139</v>
      </c>
      <c r="E258" s="219" t="s">
        <v>605</v>
      </c>
      <c r="F258" s="220" t="s">
        <v>606</v>
      </c>
      <c r="G258" s="221" t="s">
        <v>204</v>
      </c>
      <c r="H258" s="222">
        <v>309</v>
      </c>
      <c r="I258" s="223"/>
      <c r="J258" s="224">
        <f>ROUND(I258*H258,2)</f>
        <v>0</v>
      </c>
      <c r="K258" s="225"/>
      <c r="L258" s="43"/>
      <c r="M258" s="226" t="s">
        <v>1</v>
      </c>
      <c r="N258" s="227" t="s">
        <v>40</v>
      </c>
      <c r="O258" s="90"/>
      <c r="P258" s="228">
        <f>O258*H258</f>
        <v>0</v>
      </c>
      <c r="Q258" s="228">
        <v>0</v>
      </c>
      <c r="R258" s="228">
        <f>Q258*H258</f>
        <v>0</v>
      </c>
      <c r="S258" s="228">
        <v>0</v>
      </c>
      <c r="T258" s="229">
        <f>S258*H258</f>
        <v>0</v>
      </c>
      <c r="U258" s="37"/>
      <c r="V258" s="37"/>
      <c r="W258" s="37"/>
      <c r="X258" s="37"/>
      <c r="Y258" s="37"/>
      <c r="Z258" s="37"/>
      <c r="AA258" s="37"/>
      <c r="AB258" s="37"/>
      <c r="AC258" s="37"/>
      <c r="AD258" s="37"/>
      <c r="AE258" s="37"/>
      <c r="AR258" s="230" t="s">
        <v>143</v>
      </c>
      <c r="AT258" s="230" t="s">
        <v>139</v>
      </c>
      <c r="AU258" s="230" t="s">
        <v>85</v>
      </c>
      <c r="AY258" s="16" t="s">
        <v>135</v>
      </c>
      <c r="BE258" s="231">
        <f>IF(N258="základní",J258,0)</f>
        <v>0</v>
      </c>
      <c r="BF258" s="231">
        <f>IF(N258="snížená",J258,0)</f>
        <v>0</v>
      </c>
      <c r="BG258" s="231">
        <f>IF(N258="zákl. přenesená",J258,0)</f>
        <v>0</v>
      </c>
      <c r="BH258" s="231">
        <f>IF(N258="sníž. přenesená",J258,0)</f>
        <v>0</v>
      </c>
      <c r="BI258" s="231">
        <f>IF(N258="nulová",J258,0)</f>
        <v>0</v>
      </c>
      <c r="BJ258" s="16" t="s">
        <v>83</v>
      </c>
      <c r="BK258" s="231">
        <f>ROUND(I258*H258,2)</f>
        <v>0</v>
      </c>
      <c r="BL258" s="16" t="s">
        <v>143</v>
      </c>
      <c r="BM258" s="230" t="s">
        <v>607</v>
      </c>
    </row>
    <row r="259" s="2" customFormat="1" ht="16.5" customHeight="1">
      <c r="A259" s="37"/>
      <c r="B259" s="38"/>
      <c r="C259" s="218" t="s">
        <v>608</v>
      </c>
      <c r="D259" s="218" t="s">
        <v>139</v>
      </c>
      <c r="E259" s="219" t="s">
        <v>609</v>
      </c>
      <c r="F259" s="220" t="s">
        <v>610</v>
      </c>
      <c r="G259" s="221" t="s">
        <v>142</v>
      </c>
      <c r="H259" s="222">
        <v>29</v>
      </c>
      <c r="I259" s="223"/>
      <c r="J259" s="224">
        <f>ROUND(I259*H259,2)</f>
        <v>0</v>
      </c>
      <c r="K259" s="225"/>
      <c r="L259" s="43"/>
      <c r="M259" s="226" t="s">
        <v>1</v>
      </c>
      <c r="N259" s="227" t="s">
        <v>40</v>
      </c>
      <c r="O259" s="90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U259" s="37"/>
      <c r="V259" s="37"/>
      <c r="W259" s="37"/>
      <c r="X259" s="37"/>
      <c r="Y259" s="37"/>
      <c r="Z259" s="37"/>
      <c r="AA259" s="37"/>
      <c r="AB259" s="37"/>
      <c r="AC259" s="37"/>
      <c r="AD259" s="37"/>
      <c r="AE259" s="37"/>
      <c r="AR259" s="230" t="s">
        <v>143</v>
      </c>
      <c r="AT259" s="230" t="s">
        <v>139</v>
      </c>
      <c r="AU259" s="230" t="s">
        <v>85</v>
      </c>
      <c r="AY259" s="16" t="s">
        <v>135</v>
      </c>
      <c r="BE259" s="231">
        <f>IF(N259="základní",J259,0)</f>
        <v>0</v>
      </c>
      <c r="BF259" s="231">
        <f>IF(N259="snížená",J259,0)</f>
        <v>0</v>
      </c>
      <c r="BG259" s="231">
        <f>IF(N259="zákl. přenesená",J259,0)</f>
        <v>0</v>
      </c>
      <c r="BH259" s="231">
        <f>IF(N259="sníž. přenesená",J259,0)</f>
        <v>0</v>
      </c>
      <c r="BI259" s="231">
        <f>IF(N259="nulová",J259,0)</f>
        <v>0</v>
      </c>
      <c r="BJ259" s="16" t="s">
        <v>83</v>
      </c>
      <c r="BK259" s="231">
        <f>ROUND(I259*H259,2)</f>
        <v>0</v>
      </c>
      <c r="BL259" s="16" t="s">
        <v>143</v>
      </c>
      <c r="BM259" s="230" t="s">
        <v>611</v>
      </c>
    </row>
    <row r="260" s="2" customFormat="1" ht="16.5" customHeight="1">
      <c r="A260" s="37"/>
      <c r="B260" s="38"/>
      <c r="C260" s="218" t="s">
        <v>612</v>
      </c>
      <c r="D260" s="218" t="s">
        <v>139</v>
      </c>
      <c r="E260" s="219" t="s">
        <v>613</v>
      </c>
      <c r="F260" s="220" t="s">
        <v>614</v>
      </c>
      <c r="G260" s="221" t="s">
        <v>142</v>
      </c>
      <c r="H260" s="222">
        <v>2839</v>
      </c>
      <c r="I260" s="223"/>
      <c r="J260" s="224">
        <f>ROUND(I260*H260,2)</f>
        <v>0</v>
      </c>
      <c r="K260" s="225"/>
      <c r="L260" s="43"/>
      <c r="M260" s="226" t="s">
        <v>1</v>
      </c>
      <c r="N260" s="227" t="s">
        <v>40</v>
      </c>
      <c r="O260" s="90"/>
      <c r="P260" s="228">
        <f>O260*H260</f>
        <v>0</v>
      </c>
      <c r="Q260" s="228">
        <v>0</v>
      </c>
      <c r="R260" s="228">
        <f>Q260*H260</f>
        <v>0</v>
      </c>
      <c r="S260" s="228">
        <v>0</v>
      </c>
      <c r="T260" s="229">
        <f>S260*H260</f>
        <v>0</v>
      </c>
      <c r="U260" s="37"/>
      <c r="V260" s="37"/>
      <c r="W260" s="37"/>
      <c r="X260" s="37"/>
      <c r="Y260" s="37"/>
      <c r="Z260" s="37"/>
      <c r="AA260" s="37"/>
      <c r="AB260" s="37"/>
      <c r="AC260" s="37"/>
      <c r="AD260" s="37"/>
      <c r="AE260" s="37"/>
      <c r="AR260" s="230" t="s">
        <v>143</v>
      </c>
      <c r="AT260" s="230" t="s">
        <v>139</v>
      </c>
      <c r="AU260" s="230" t="s">
        <v>85</v>
      </c>
      <c r="AY260" s="16" t="s">
        <v>135</v>
      </c>
      <c r="BE260" s="231">
        <f>IF(N260="základní",J260,0)</f>
        <v>0</v>
      </c>
      <c r="BF260" s="231">
        <f>IF(N260="snížená",J260,0)</f>
        <v>0</v>
      </c>
      <c r="BG260" s="231">
        <f>IF(N260="zákl. přenesená",J260,0)</f>
        <v>0</v>
      </c>
      <c r="BH260" s="231">
        <f>IF(N260="sníž. přenesená",J260,0)</f>
        <v>0</v>
      </c>
      <c r="BI260" s="231">
        <f>IF(N260="nulová",J260,0)</f>
        <v>0</v>
      </c>
      <c r="BJ260" s="16" t="s">
        <v>83</v>
      </c>
      <c r="BK260" s="231">
        <f>ROUND(I260*H260,2)</f>
        <v>0</v>
      </c>
      <c r="BL260" s="16" t="s">
        <v>143</v>
      </c>
      <c r="BM260" s="230" t="s">
        <v>615</v>
      </c>
    </row>
    <row r="261" s="2" customFormat="1" ht="24.15" customHeight="1">
      <c r="A261" s="37"/>
      <c r="B261" s="38"/>
      <c r="C261" s="218" t="s">
        <v>616</v>
      </c>
      <c r="D261" s="218" t="s">
        <v>139</v>
      </c>
      <c r="E261" s="219" t="s">
        <v>617</v>
      </c>
      <c r="F261" s="220" t="s">
        <v>618</v>
      </c>
      <c r="G261" s="221" t="s">
        <v>334</v>
      </c>
      <c r="H261" s="222">
        <v>1</v>
      </c>
      <c r="I261" s="223"/>
      <c r="J261" s="224">
        <f>ROUND(I261*H261,2)</f>
        <v>0</v>
      </c>
      <c r="K261" s="225"/>
      <c r="L261" s="43"/>
      <c r="M261" s="226" t="s">
        <v>1</v>
      </c>
      <c r="N261" s="227" t="s">
        <v>40</v>
      </c>
      <c r="O261" s="90"/>
      <c r="P261" s="228">
        <f>O261*H261</f>
        <v>0</v>
      </c>
      <c r="Q261" s="228">
        <v>0</v>
      </c>
      <c r="R261" s="228">
        <f>Q261*H261</f>
        <v>0</v>
      </c>
      <c r="S261" s="228">
        <v>0</v>
      </c>
      <c r="T261" s="229">
        <f>S261*H261</f>
        <v>0</v>
      </c>
      <c r="U261" s="37"/>
      <c r="V261" s="37"/>
      <c r="W261" s="37"/>
      <c r="X261" s="37"/>
      <c r="Y261" s="37"/>
      <c r="Z261" s="37"/>
      <c r="AA261" s="37"/>
      <c r="AB261" s="37"/>
      <c r="AC261" s="37"/>
      <c r="AD261" s="37"/>
      <c r="AE261" s="37"/>
      <c r="AR261" s="230" t="s">
        <v>143</v>
      </c>
      <c r="AT261" s="230" t="s">
        <v>139</v>
      </c>
      <c r="AU261" s="230" t="s">
        <v>85</v>
      </c>
      <c r="AY261" s="16" t="s">
        <v>135</v>
      </c>
      <c r="BE261" s="231">
        <f>IF(N261="základní",J261,0)</f>
        <v>0</v>
      </c>
      <c r="BF261" s="231">
        <f>IF(N261="snížená",J261,0)</f>
        <v>0</v>
      </c>
      <c r="BG261" s="231">
        <f>IF(N261="zákl. přenesená",J261,0)</f>
        <v>0</v>
      </c>
      <c r="BH261" s="231">
        <f>IF(N261="sníž. přenesená",J261,0)</f>
        <v>0</v>
      </c>
      <c r="BI261" s="231">
        <f>IF(N261="nulová",J261,0)</f>
        <v>0</v>
      </c>
      <c r="BJ261" s="16" t="s">
        <v>83</v>
      </c>
      <c r="BK261" s="231">
        <f>ROUND(I261*H261,2)</f>
        <v>0</v>
      </c>
      <c r="BL261" s="16" t="s">
        <v>143</v>
      </c>
      <c r="BM261" s="230" t="s">
        <v>619</v>
      </c>
    </row>
    <row r="262" s="2" customFormat="1" ht="21.75" customHeight="1">
      <c r="A262" s="37"/>
      <c r="B262" s="38"/>
      <c r="C262" s="218" t="s">
        <v>620</v>
      </c>
      <c r="D262" s="218" t="s">
        <v>139</v>
      </c>
      <c r="E262" s="219" t="s">
        <v>621</v>
      </c>
      <c r="F262" s="220" t="s">
        <v>622</v>
      </c>
      <c r="G262" s="221" t="s">
        <v>204</v>
      </c>
      <c r="H262" s="222">
        <v>20</v>
      </c>
      <c r="I262" s="223"/>
      <c r="J262" s="224">
        <f>ROUND(I262*H262,2)</f>
        <v>0</v>
      </c>
      <c r="K262" s="225"/>
      <c r="L262" s="43"/>
      <c r="M262" s="226" t="s">
        <v>1</v>
      </c>
      <c r="N262" s="227" t="s">
        <v>40</v>
      </c>
      <c r="O262" s="90"/>
      <c r="P262" s="228">
        <f>O262*H262</f>
        <v>0</v>
      </c>
      <c r="Q262" s="228">
        <v>0</v>
      </c>
      <c r="R262" s="228">
        <f>Q262*H262</f>
        <v>0</v>
      </c>
      <c r="S262" s="228">
        <v>0</v>
      </c>
      <c r="T262" s="229">
        <f>S262*H262</f>
        <v>0</v>
      </c>
      <c r="U262" s="37"/>
      <c r="V262" s="37"/>
      <c r="W262" s="37"/>
      <c r="X262" s="37"/>
      <c r="Y262" s="37"/>
      <c r="Z262" s="37"/>
      <c r="AA262" s="37"/>
      <c r="AB262" s="37"/>
      <c r="AC262" s="37"/>
      <c r="AD262" s="37"/>
      <c r="AE262" s="37"/>
      <c r="AR262" s="230" t="s">
        <v>143</v>
      </c>
      <c r="AT262" s="230" t="s">
        <v>139</v>
      </c>
      <c r="AU262" s="230" t="s">
        <v>85</v>
      </c>
      <c r="AY262" s="16" t="s">
        <v>135</v>
      </c>
      <c r="BE262" s="231">
        <f>IF(N262="základní",J262,0)</f>
        <v>0</v>
      </c>
      <c r="BF262" s="231">
        <f>IF(N262="snížená",J262,0)</f>
        <v>0</v>
      </c>
      <c r="BG262" s="231">
        <f>IF(N262="zákl. přenesená",J262,0)</f>
        <v>0</v>
      </c>
      <c r="BH262" s="231">
        <f>IF(N262="sníž. přenesená",J262,0)</f>
        <v>0</v>
      </c>
      <c r="BI262" s="231">
        <f>IF(N262="nulová",J262,0)</f>
        <v>0</v>
      </c>
      <c r="BJ262" s="16" t="s">
        <v>83</v>
      </c>
      <c r="BK262" s="231">
        <f>ROUND(I262*H262,2)</f>
        <v>0</v>
      </c>
      <c r="BL262" s="16" t="s">
        <v>143</v>
      </c>
      <c r="BM262" s="230" t="s">
        <v>623</v>
      </c>
    </row>
    <row r="263" s="2" customFormat="1" ht="16.5" customHeight="1">
      <c r="A263" s="37"/>
      <c r="B263" s="38"/>
      <c r="C263" s="218" t="s">
        <v>624</v>
      </c>
      <c r="D263" s="218" t="s">
        <v>139</v>
      </c>
      <c r="E263" s="219" t="s">
        <v>625</v>
      </c>
      <c r="F263" s="220" t="s">
        <v>626</v>
      </c>
      <c r="G263" s="221" t="s">
        <v>204</v>
      </c>
      <c r="H263" s="222">
        <v>8</v>
      </c>
      <c r="I263" s="223"/>
      <c r="J263" s="224">
        <f>ROUND(I263*H263,2)</f>
        <v>0</v>
      </c>
      <c r="K263" s="225"/>
      <c r="L263" s="43"/>
      <c r="M263" s="226" t="s">
        <v>1</v>
      </c>
      <c r="N263" s="227" t="s">
        <v>40</v>
      </c>
      <c r="O263" s="90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U263" s="37"/>
      <c r="V263" s="37"/>
      <c r="W263" s="37"/>
      <c r="X263" s="37"/>
      <c r="Y263" s="37"/>
      <c r="Z263" s="37"/>
      <c r="AA263" s="37"/>
      <c r="AB263" s="37"/>
      <c r="AC263" s="37"/>
      <c r="AD263" s="37"/>
      <c r="AE263" s="37"/>
      <c r="AR263" s="230" t="s">
        <v>143</v>
      </c>
      <c r="AT263" s="230" t="s">
        <v>139</v>
      </c>
      <c r="AU263" s="230" t="s">
        <v>85</v>
      </c>
      <c r="AY263" s="16" t="s">
        <v>135</v>
      </c>
      <c r="BE263" s="231">
        <f>IF(N263="základní",J263,0)</f>
        <v>0</v>
      </c>
      <c r="BF263" s="231">
        <f>IF(N263="snížená",J263,0)</f>
        <v>0</v>
      </c>
      <c r="BG263" s="231">
        <f>IF(N263="zákl. přenesená",J263,0)</f>
        <v>0</v>
      </c>
      <c r="BH263" s="231">
        <f>IF(N263="sníž. přenesená",J263,0)</f>
        <v>0</v>
      </c>
      <c r="BI263" s="231">
        <f>IF(N263="nulová",J263,0)</f>
        <v>0</v>
      </c>
      <c r="BJ263" s="16" t="s">
        <v>83</v>
      </c>
      <c r="BK263" s="231">
        <f>ROUND(I263*H263,2)</f>
        <v>0</v>
      </c>
      <c r="BL263" s="16" t="s">
        <v>143</v>
      </c>
      <c r="BM263" s="230" t="s">
        <v>627</v>
      </c>
    </row>
    <row r="264" s="12" customFormat="1" ht="22.8" customHeight="1">
      <c r="A264" s="12"/>
      <c r="B264" s="202"/>
      <c r="C264" s="203"/>
      <c r="D264" s="204" t="s">
        <v>74</v>
      </c>
      <c r="E264" s="216" t="s">
        <v>628</v>
      </c>
      <c r="F264" s="216" t="s">
        <v>629</v>
      </c>
      <c r="G264" s="203"/>
      <c r="H264" s="203"/>
      <c r="I264" s="206"/>
      <c r="J264" s="217">
        <f>BK264</f>
        <v>0</v>
      </c>
      <c r="K264" s="203"/>
      <c r="L264" s="208"/>
      <c r="M264" s="209"/>
      <c r="N264" s="210"/>
      <c r="O264" s="210"/>
      <c r="P264" s="211">
        <f>SUM(P265:P275)</f>
        <v>0</v>
      </c>
      <c r="Q264" s="210"/>
      <c r="R264" s="211">
        <f>SUM(R265:R275)</f>
        <v>0</v>
      </c>
      <c r="S264" s="210"/>
      <c r="T264" s="212">
        <f>SUM(T265:T275)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13" t="s">
        <v>83</v>
      </c>
      <c r="AT264" s="214" t="s">
        <v>74</v>
      </c>
      <c r="AU264" s="214" t="s">
        <v>83</v>
      </c>
      <c r="AY264" s="213" t="s">
        <v>135</v>
      </c>
      <c r="BK264" s="215">
        <f>SUM(BK265:BK275)</f>
        <v>0</v>
      </c>
    </row>
    <row r="265" s="2" customFormat="1" ht="16.5" customHeight="1">
      <c r="A265" s="37"/>
      <c r="B265" s="38"/>
      <c r="C265" s="218" t="s">
        <v>630</v>
      </c>
      <c r="D265" s="218" t="s">
        <v>139</v>
      </c>
      <c r="E265" s="219" t="s">
        <v>631</v>
      </c>
      <c r="F265" s="220" t="s">
        <v>632</v>
      </c>
      <c r="G265" s="221" t="s">
        <v>204</v>
      </c>
      <c r="H265" s="222">
        <v>9</v>
      </c>
      <c r="I265" s="223"/>
      <c r="J265" s="224">
        <f>ROUND(I265*H265,2)</f>
        <v>0</v>
      </c>
      <c r="K265" s="225"/>
      <c r="L265" s="43"/>
      <c r="M265" s="226" t="s">
        <v>1</v>
      </c>
      <c r="N265" s="227" t="s">
        <v>40</v>
      </c>
      <c r="O265" s="90"/>
      <c r="P265" s="228">
        <f>O265*H265</f>
        <v>0</v>
      </c>
      <c r="Q265" s="228">
        <v>0</v>
      </c>
      <c r="R265" s="228">
        <f>Q265*H265</f>
        <v>0</v>
      </c>
      <c r="S265" s="228">
        <v>0</v>
      </c>
      <c r="T265" s="229">
        <f>S265*H265</f>
        <v>0</v>
      </c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R265" s="230" t="s">
        <v>143</v>
      </c>
      <c r="AT265" s="230" t="s">
        <v>139</v>
      </c>
      <c r="AU265" s="230" t="s">
        <v>85</v>
      </c>
      <c r="AY265" s="16" t="s">
        <v>135</v>
      </c>
      <c r="BE265" s="231">
        <f>IF(N265="základní",J265,0)</f>
        <v>0</v>
      </c>
      <c r="BF265" s="231">
        <f>IF(N265="snížená",J265,0)</f>
        <v>0</v>
      </c>
      <c r="BG265" s="231">
        <f>IF(N265="zákl. přenesená",J265,0)</f>
        <v>0</v>
      </c>
      <c r="BH265" s="231">
        <f>IF(N265="sníž. přenesená",J265,0)</f>
        <v>0</v>
      </c>
      <c r="BI265" s="231">
        <f>IF(N265="nulová",J265,0)</f>
        <v>0</v>
      </c>
      <c r="BJ265" s="16" t="s">
        <v>83</v>
      </c>
      <c r="BK265" s="231">
        <f>ROUND(I265*H265,2)</f>
        <v>0</v>
      </c>
      <c r="BL265" s="16" t="s">
        <v>143</v>
      </c>
      <c r="BM265" s="230" t="s">
        <v>633</v>
      </c>
    </row>
    <row r="266" s="2" customFormat="1" ht="16.5" customHeight="1">
      <c r="A266" s="37"/>
      <c r="B266" s="38"/>
      <c r="C266" s="218" t="s">
        <v>634</v>
      </c>
      <c r="D266" s="218" t="s">
        <v>139</v>
      </c>
      <c r="E266" s="219" t="s">
        <v>635</v>
      </c>
      <c r="F266" s="220" t="s">
        <v>636</v>
      </c>
      <c r="G266" s="221" t="s">
        <v>204</v>
      </c>
      <c r="H266" s="222">
        <v>4</v>
      </c>
      <c r="I266" s="223"/>
      <c r="J266" s="224">
        <f>ROUND(I266*H266,2)</f>
        <v>0</v>
      </c>
      <c r="K266" s="225"/>
      <c r="L266" s="43"/>
      <c r="M266" s="226" t="s">
        <v>1</v>
      </c>
      <c r="N266" s="227" t="s">
        <v>40</v>
      </c>
      <c r="O266" s="90"/>
      <c r="P266" s="228">
        <f>O266*H266</f>
        <v>0</v>
      </c>
      <c r="Q266" s="228">
        <v>0</v>
      </c>
      <c r="R266" s="228">
        <f>Q266*H266</f>
        <v>0</v>
      </c>
      <c r="S266" s="228">
        <v>0</v>
      </c>
      <c r="T266" s="229">
        <f>S266*H266</f>
        <v>0</v>
      </c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R266" s="230" t="s">
        <v>143</v>
      </c>
      <c r="AT266" s="230" t="s">
        <v>139</v>
      </c>
      <c r="AU266" s="230" t="s">
        <v>85</v>
      </c>
      <c r="AY266" s="16" t="s">
        <v>135</v>
      </c>
      <c r="BE266" s="231">
        <f>IF(N266="základní",J266,0)</f>
        <v>0</v>
      </c>
      <c r="BF266" s="231">
        <f>IF(N266="snížená",J266,0)</f>
        <v>0</v>
      </c>
      <c r="BG266" s="231">
        <f>IF(N266="zákl. přenesená",J266,0)</f>
        <v>0</v>
      </c>
      <c r="BH266" s="231">
        <f>IF(N266="sníž. přenesená",J266,0)</f>
        <v>0</v>
      </c>
      <c r="BI266" s="231">
        <f>IF(N266="nulová",J266,0)</f>
        <v>0</v>
      </c>
      <c r="BJ266" s="16" t="s">
        <v>83</v>
      </c>
      <c r="BK266" s="231">
        <f>ROUND(I266*H266,2)</f>
        <v>0</v>
      </c>
      <c r="BL266" s="16" t="s">
        <v>143</v>
      </c>
      <c r="BM266" s="230" t="s">
        <v>637</v>
      </c>
    </row>
    <row r="267" s="2" customFormat="1" ht="16.5" customHeight="1">
      <c r="A267" s="37"/>
      <c r="B267" s="38"/>
      <c r="C267" s="218" t="s">
        <v>638</v>
      </c>
      <c r="D267" s="218" t="s">
        <v>139</v>
      </c>
      <c r="E267" s="219" t="s">
        <v>639</v>
      </c>
      <c r="F267" s="220" t="s">
        <v>640</v>
      </c>
      <c r="G267" s="221" t="s">
        <v>204</v>
      </c>
      <c r="H267" s="222">
        <v>1</v>
      </c>
      <c r="I267" s="223"/>
      <c r="J267" s="224">
        <f>ROUND(I267*H267,2)</f>
        <v>0</v>
      </c>
      <c r="K267" s="225"/>
      <c r="L267" s="43"/>
      <c r="M267" s="226" t="s">
        <v>1</v>
      </c>
      <c r="N267" s="227" t="s">
        <v>40</v>
      </c>
      <c r="O267" s="90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U267" s="37"/>
      <c r="V267" s="37"/>
      <c r="W267" s="37"/>
      <c r="X267" s="37"/>
      <c r="Y267" s="37"/>
      <c r="Z267" s="37"/>
      <c r="AA267" s="37"/>
      <c r="AB267" s="37"/>
      <c r="AC267" s="37"/>
      <c r="AD267" s="37"/>
      <c r="AE267" s="37"/>
      <c r="AR267" s="230" t="s">
        <v>143</v>
      </c>
      <c r="AT267" s="230" t="s">
        <v>139</v>
      </c>
      <c r="AU267" s="230" t="s">
        <v>85</v>
      </c>
      <c r="AY267" s="16" t="s">
        <v>135</v>
      </c>
      <c r="BE267" s="231">
        <f>IF(N267="základní",J267,0)</f>
        <v>0</v>
      </c>
      <c r="BF267" s="231">
        <f>IF(N267="snížená",J267,0)</f>
        <v>0</v>
      </c>
      <c r="BG267" s="231">
        <f>IF(N267="zákl. přenesená",J267,0)</f>
        <v>0</v>
      </c>
      <c r="BH267" s="231">
        <f>IF(N267="sníž. přenesená",J267,0)</f>
        <v>0</v>
      </c>
      <c r="BI267" s="231">
        <f>IF(N267="nulová",J267,0)</f>
        <v>0</v>
      </c>
      <c r="BJ267" s="16" t="s">
        <v>83</v>
      </c>
      <c r="BK267" s="231">
        <f>ROUND(I267*H267,2)</f>
        <v>0</v>
      </c>
      <c r="BL267" s="16" t="s">
        <v>143</v>
      </c>
      <c r="BM267" s="230" t="s">
        <v>641</v>
      </c>
    </row>
    <row r="268" s="2" customFormat="1" ht="16.5" customHeight="1">
      <c r="A268" s="37"/>
      <c r="B268" s="38"/>
      <c r="C268" s="218" t="s">
        <v>642</v>
      </c>
      <c r="D268" s="218" t="s">
        <v>139</v>
      </c>
      <c r="E268" s="219" t="s">
        <v>643</v>
      </c>
      <c r="F268" s="220" t="s">
        <v>644</v>
      </c>
      <c r="G268" s="221" t="s">
        <v>204</v>
      </c>
      <c r="H268" s="222">
        <v>1</v>
      </c>
      <c r="I268" s="223"/>
      <c r="J268" s="224">
        <f>ROUND(I268*H268,2)</f>
        <v>0</v>
      </c>
      <c r="K268" s="225"/>
      <c r="L268" s="43"/>
      <c r="M268" s="226" t="s">
        <v>1</v>
      </c>
      <c r="N268" s="227" t="s">
        <v>40</v>
      </c>
      <c r="O268" s="90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U268" s="37"/>
      <c r="V268" s="37"/>
      <c r="W268" s="37"/>
      <c r="X268" s="37"/>
      <c r="Y268" s="37"/>
      <c r="Z268" s="37"/>
      <c r="AA268" s="37"/>
      <c r="AB268" s="37"/>
      <c r="AC268" s="37"/>
      <c r="AD268" s="37"/>
      <c r="AE268" s="37"/>
      <c r="AR268" s="230" t="s">
        <v>143</v>
      </c>
      <c r="AT268" s="230" t="s">
        <v>139</v>
      </c>
      <c r="AU268" s="230" t="s">
        <v>85</v>
      </c>
      <c r="AY268" s="16" t="s">
        <v>135</v>
      </c>
      <c r="BE268" s="231">
        <f>IF(N268="základní",J268,0)</f>
        <v>0</v>
      </c>
      <c r="BF268" s="231">
        <f>IF(N268="snížená",J268,0)</f>
        <v>0</v>
      </c>
      <c r="BG268" s="231">
        <f>IF(N268="zákl. přenesená",J268,0)</f>
        <v>0</v>
      </c>
      <c r="BH268" s="231">
        <f>IF(N268="sníž. přenesená",J268,0)</f>
        <v>0</v>
      </c>
      <c r="BI268" s="231">
        <f>IF(N268="nulová",J268,0)</f>
        <v>0</v>
      </c>
      <c r="BJ268" s="16" t="s">
        <v>83</v>
      </c>
      <c r="BK268" s="231">
        <f>ROUND(I268*H268,2)</f>
        <v>0</v>
      </c>
      <c r="BL268" s="16" t="s">
        <v>143</v>
      </c>
      <c r="BM268" s="230" t="s">
        <v>645</v>
      </c>
    </row>
    <row r="269" s="2" customFormat="1" ht="16.5" customHeight="1">
      <c r="A269" s="37"/>
      <c r="B269" s="38"/>
      <c r="C269" s="218" t="s">
        <v>646</v>
      </c>
      <c r="D269" s="218" t="s">
        <v>139</v>
      </c>
      <c r="E269" s="219" t="s">
        <v>647</v>
      </c>
      <c r="F269" s="220" t="s">
        <v>648</v>
      </c>
      <c r="G269" s="221" t="s">
        <v>204</v>
      </c>
      <c r="H269" s="222">
        <v>1</v>
      </c>
      <c r="I269" s="223"/>
      <c r="J269" s="224">
        <f>ROUND(I269*H269,2)</f>
        <v>0</v>
      </c>
      <c r="K269" s="225"/>
      <c r="L269" s="43"/>
      <c r="M269" s="226" t="s">
        <v>1</v>
      </c>
      <c r="N269" s="227" t="s">
        <v>40</v>
      </c>
      <c r="O269" s="90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U269" s="37"/>
      <c r="V269" s="37"/>
      <c r="W269" s="37"/>
      <c r="X269" s="37"/>
      <c r="Y269" s="37"/>
      <c r="Z269" s="37"/>
      <c r="AA269" s="37"/>
      <c r="AB269" s="37"/>
      <c r="AC269" s="37"/>
      <c r="AD269" s="37"/>
      <c r="AE269" s="37"/>
      <c r="AR269" s="230" t="s">
        <v>143</v>
      </c>
      <c r="AT269" s="230" t="s">
        <v>139</v>
      </c>
      <c r="AU269" s="230" t="s">
        <v>85</v>
      </c>
      <c r="AY269" s="16" t="s">
        <v>135</v>
      </c>
      <c r="BE269" s="231">
        <f>IF(N269="základní",J269,0)</f>
        <v>0</v>
      </c>
      <c r="BF269" s="231">
        <f>IF(N269="snížená",J269,0)</f>
        <v>0</v>
      </c>
      <c r="BG269" s="231">
        <f>IF(N269="zákl. přenesená",J269,0)</f>
        <v>0</v>
      </c>
      <c r="BH269" s="231">
        <f>IF(N269="sníž. přenesená",J269,0)</f>
        <v>0</v>
      </c>
      <c r="BI269" s="231">
        <f>IF(N269="nulová",J269,0)</f>
        <v>0</v>
      </c>
      <c r="BJ269" s="16" t="s">
        <v>83</v>
      </c>
      <c r="BK269" s="231">
        <f>ROUND(I269*H269,2)</f>
        <v>0</v>
      </c>
      <c r="BL269" s="16" t="s">
        <v>143</v>
      </c>
      <c r="BM269" s="230" t="s">
        <v>649</v>
      </c>
    </row>
    <row r="270" s="2" customFormat="1" ht="16.5" customHeight="1">
      <c r="A270" s="37"/>
      <c r="B270" s="38"/>
      <c r="C270" s="218" t="s">
        <v>650</v>
      </c>
      <c r="D270" s="218" t="s">
        <v>139</v>
      </c>
      <c r="E270" s="219" t="s">
        <v>651</v>
      </c>
      <c r="F270" s="220" t="s">
        <v>652</v>
      </c>
      <c r="G270" s="221" t="s">
        <v>204</v>
      </c>
      <c r="H270" s="222">
        <v>1</v>
      </c>
      <c r="I270" s="223"/>
      <c r="J270" s="224">
        <f>ROUND(I270*H270,2)</f>
        <v>0</v>
      </c>
      <c r="K270" s="225"/>
      <c r="L270" s="43"/>
      <c r="M270" s="226" t="s">
        <v>1</v>
      </c>
      <c r="N270" s="227" t="s">
        <v>40</v>
      </c>
      <c r="O270" s="90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U270" s="37"/>
      <c r="V270" s="37"/>
      <c r="W270" s="37"/>
      <c r="X270" s="37"/>
      <c r="Y270" s="37"/>
      <c r="Z270" s="37"/>
      <c r="AA270" s="37"/>
      <c r="AB270" s="37"/>
      <c r="AC270" s="37"/>
      <c r="AD270" s="37"/>
      <c r="AE270" s="37"/>
      <c r="AR270" s="230" t="s">
        <v>143</v>
      </c>
      <c r="AT270" s="230" t="s">
        <v>139</v>
      </c>
      <c r="AU270" s="230" t="s">
        <v>85</v>
      </c>
      <c r="AY270" s="16" t="s">
        <v>135</v>
      </c>
      <c r="BE270" s="231">
        <f>IF(N270="základní",J270,0)</f>
        <v>0</v>
      </c>
      <c r="BF270" s="231">
        <f>IF(N270="snížená",J270,0)</f>
        <v>0</v>
      </c>
      <c r="BG270" s="231">
        <f>IF(N270="zákl. přenesená",J270,0)</f>
        <v>0</v>
      </c>
      <c r="BH270" s="231">
        <f>IF(N270="sníž. přenesená",J270,0)</f>
        <v>0</v>
      </c>
      <c r="BI270" s="231">
        <f>IF(N270="nulová",J270,0)</f>
        <v>0</v>
      </c>
      <c r="BJ270" s="16" t="s">
        <v>83</v>
      </c>
      <c r="BK270" s="231">
        <f>ROUND(I270*H270,2)</f>
        <v>0</v>
      </c>
      <c r="BL270" s="16" t="s">
        <v>143</v>
      </c>
      <c r="BM270" s="230" t="s">
        <v>653</v>
      </c>
    </row>
    <row r="271" s="2" customFormat="1" ht="16.5" customHeight="1">
      <c r="A271" s="37"/>
      <c r="B271" s="38"/>
      <c r="C271" s="218" t="s">
        <v>654</v>
      </c>
      <c r="D271" s="218" t="s">
        <v>139</v>
      </c>
      <c r="E271" s="219" t="s">
        <v>655</v>
      </c>
      <c r="F271" s="220" t="s">
        <v>656</v>
      </c>
      <c r="G271" s="221" t="s">
        <v>204</v>
      </c>
      <c r="H271" s="222">
        <v>1</v>
      </c>
      <c r="I271" s="223"/>
      <c r="J271" s="224">
        <f>ROUND(I271*H271,2)</f>
        <v>0</v>
      </c>
      <c r="K271" s="225"/>
      <c r="L271" s="43"/>
      <c r="M271" s="226" t="s">
        <v>1</v>
      </c>
      <c r="N271" s="227" t="s">
        <v>40</v>
      </c>
      <c r="O271" s="90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U271" s="37"/>
      <c r="V271" s="37"/>
      <c r="W271" s="37"/>
      <c r="X271" s="37"/>
      <c r="Y271" s="37"/>
      <c r="Z271" s="37"/>
      <c r="AA271" s="37"/>
      <c r="AB271" s="37"/>
      <c r="AC271" s="37"/>
      <c r="AD271" s="37"/>
      <c r="AE271" s="37"/>
      <c r="AR271" s="230" t="s">
        <v>143</v>
      </c>
      <c r="AT271" s="230" t="s">
        <v>139</v>
      </c>
      <c r="AU271" s="230" t="s">
        <v>85</v>
      </c>
      <c r="AY271" s="16" t="s">
        <v>135</v>
      </c>
      <c r="BE271" s="231">
        <f>IF(N271="základní",J271,0)</f>
        <v>0</v>
      </c>
      <c r="BF271" s="231">
        <f>IF(N271="snížená",J271,0)</f>
        <v>0</v>
      </c>
      <c r="BG271" s="231">
        <f>IF(N271="zákl. přenesená",J271,0)</f>
        <v>0</v>
      </c>
      <c r="BH271" s="231">
        <f>IF(N271="sníž. přenesená",J271,0)</f>
        <v>0</v>
      </c>
      <c r="BI271" s="231">
        <f>IF(N271="nulová",J271,0)</f>
        <v>0</v>
      </c>
      <c r="BJ271" s="16" t="s">
        <v>83</v>
      </c>
      <c r="BK271" s="231">
        <f>ROUND(I271*H271,2)</f>
        <v>0</v>
      </c>
      <c r="BL271" s="16" t="s">
        <v>143</v>
      </c>
      <c r="BM271" s="230" t="s">
        <v>657</v>
      </c>
    </row>
    <row r="272" s="2" customFormat="1" ht="16.5" customHeight="1">
      <c r="A272" s="37"/>
      <c r="B272" s="38"/>
      <c r="C272" s="218" t="s">
        <v>658</v>
      </c>
      <c r="D272" s="218" t="s">
        <v>139</v>
      </c>
      <c r="E272" s="219" t="s">
        <v>659</v>
      </c>
      <c r="F272" s="220" t="s">
        <v>660</v>
      </c>
      <c r="G272" s="221" t="s">
        <v>204</v>
      </c>
      <c r="H272" s="222">
        <v>1</v>
      </c>
      <c r="I272" s="223"/>
      <c r="J272" s="224">
        <f>ROUND(I272*H272,2)</f>
        <v>0</v>
      </c>
      <c r="K272" s="225"/>
      <c r="L272" s="43"/>
      <c r="M272" s="226" t="s">
        <v>1</v>
      </c>
      <c r="N272" s="227" t="s">
        <v>40</v>
      </c>
      <c r="O272" s="90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U272" s="37"/>
      <c r="V272" s="37"/>
      <c r="W272" s="37"/>
      <c r="X272" s="37"/>
      <c r="Y272" s="37"/>
      <c r="Z272" s="37"/>
      <c r="AA272" s="37"/>
      <c r="AB272" s="37"/>
      <c r="AC272" s="37"/>
      <c r="AD272" s="37"/>
      <c r="AE272" s="37"/>
      <c r="AR272" s="230" t="s">
        <v>143</v>
      </c>
      <c r="AT272" s="230" t="s">
        <v>139</v>
      </c>
      <c r="AU272" s="230" t="s">
        <v>85</v>
      </c>
      <c r="AY272" s="16" t="s">
        <v>135</v>
      </c>
      <c r="BE272" s="231">
        <f>IF(N272="základní",J272,0)</f>
        <v>0</v>
      </c>
      <c r="BF272" s="231">
        <f>IF(N272="snížená",J272,0)</f>
        <v>0</v>
      </c>
      <c r="BG272" s="231">
        <f>IF(N272="zákl. přenesená",J272,0)</f>
        <v>0</v>
      </c>
      <c r="BH272" s="231">
        <f>IF(N272="sníž. přenesená",J272,0)</f>
        <v>0</v>
      </c>
      <c r="BI272" s="231">
        <f>IF(N272="nulová",J272,0)</f>
        <v>0</v>
      </c>
      <c r="BJ272" s="16" t="s">
        <v>83</v>
      </c>
      <c r="BK272" s="231">
        <f>ROUND(I272*H272,2)</f>
        <v>0</v>
      </c>
      <c r="BL272" s="16" t="s">
        <v>143</v>
      </c>
      <c r="BM272" s="230" t="s">
        <v>661</v>
      </c>
    </row>
    <row r="273" s="2" customFormat="1" ht="16.5" customHeight="1">
      <c r="A273" s="37"/>
      <c r="B273" s="38"/>
      <c r="C273" s="218" t="s">
        <v>662</v>
      </c>
      <c r="D273" s="218" t="s">
        <v>139</v>
      </c>
      <c r="E273" s="219" t="s">
        <v>663</v>
      </c>
      <c r="F273" s="220" t="s">
        <v>664</v>
      </c>
      <c r="G273" s="221" t="s">
        <v>204</v>
      </c>
      <c r="H273" s="222">
        <v>1</v>
      </c>
      <c r="I273" s="223"/>
      <c r="J273" s="224">
        <f>ROUND(I273*H273,2)</f>
        <v>0</v>
      </c>
      <c r="K273" s="225"/>
      <c r="L273" s="43"/>
      <c r="M273" s="226" t="s">
        <v>1</v>
      </c>
      <c r="N273" s="227" t="s">
        <v>40</v>
      </c>
      <c r="O273" s="90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U273" s="37"/>
      <c r="V273" s="37"/>
      <c r="W273" s="37"/>
      <c r="X273" s="37"/>
      <c r="Y273" s="37"/>
      <c r="Z273" s="37"/>
      <c r="AA273" s="37"/>
      <c r="AB273" s="37"/>
      <c r="AC273" s="37"/>
      <c r="AD273" s="37"/>
      <c r="AE273" s="37"/>
      <c r="AR273" s="230" t="s">
        <v>143</v>
      </c>
      <c r="AT273" s="230" t="s">
        <v>139</v>
      </c>
      <c r="AU273" s="230" t="s">
        <v>85</v>
      </c>
      <c r="AY273" s="16" t="s">
        <v>135</v>
      </c>
      <c r="BE273" s="231">
        <f>IF(N273="základní",J273,0)</f>
        <v>0</v>
      </c>
      <c r="BF273" s="231">
        <f>IF(N273="snížená",J273,0)</f>
        <v>0</v>
      </c>
      <c r="BG273" s="231">
        <f>IF(N273="zákl. přenesená",J273,0)</f>
        <v>0</v>
      </c>
      <c r="BH273" s="231">
        <f>IF(N273="sníž. přenesená",J273,0)</f>
        <v>0</v>
      </c>
      <c r="BI273" s="231">
        <f>IF(N273="nulová",J273,0)</f>
        <v>0</v>
      </c>
      <c r="BJ273" s="16" t="s">
        <v>83</v>
      </c>
      <c r="BK273" s="231">
        <f>ROUND(I273*H273,2)</f>
        <v>0</v>
      </c>
      <c r="BL273" s="16" t="s">
        <v>143</v>
      </c>
      <c r="BM273" s="230" t="s">
        <v>665</v>
      </c>
    </row>
    <row r="274" s="2" customFormat="1" ht="16.5" customHeight="1">
      <c r="A274" s="37"/>
      <c r="B274" s="38"/>
      <c r="C274" s="218" t="s">
        <v>666</v>
      </c>
      <c r="D274" s="218" t="s">
        <v>139</v>
      </c>
      <c r="E274" s="219" t="s">
        <v>667</v>
      </c>
      <c r="F274" s="220" t="s">
        <v>668</v>
      </c>
      <c r="G274" s="221" t="s">
        <v>204</v>
      </c>
      <c r="H274" s="222">
        <v>1</v>
      </c>
      <c r="I274" s="223"/>
      <c r="J274" s="224">
        <f>ROUND(I274*H274,2)</f>
        <v>0</v>
      </c>
      <c r="K274" s="225"/>
      <c r="L274" s="43"/>
      <c r="M274" s="226" t="s">
        <v>1</v>
      </c>
      <c r="N274" s="227" t="s">
        <v>40</v>
      </c>
      <c r="O274" s="90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U274" s="37"/>
      <c r="V274" s="37"/>
      <c r="W274" s="37"/>
      <c r="X274" s="37"/>
      <c r="Y274" s="37"/>
      <c r="Z274" s="37"/>
      <c r="AA274" s="37"/>
      <c r="AB274" s="37"/>
      <c r="AC274" s="37"/>
      <c r="AD274" s="37"/>
      <c r="AE274" s="37"/>
      <c r="AR274" s="230" t="s">
        <v>143</v>
      </c>
      <c r="AT274" s="230" t="s">
        <v>139</v>
      </c>
      <c r="AU274" s="230" t="s">
        <v>85</v>
      </c>
      <c r="AY274" s="16" t="s">
        <v>135</v>
      </c>
      <c r="BE274" s="231">
        <f>IF(N274="základní",J274,0)</f>
        <v>0</v>
      </c>
      <c r="BF274" s="231">
        <f>IF(N274="snížená",J274,0)</f>
        <v>0</v>
      </c>
      <c r="BG274" s="231">
        <f>IF(N274="zákl. přenesená",J274,0)</f>
        <v>0</v>
      </c>
      <c r="BH274" s="231">
        <f>IF(N274="sníž. přenesená",J274,0)</f>
        <v>0</v>
      </c>
      <c r="BI274" s="231">
        <f>IF(N274="nulová",J274,0)</f>
        <v>0</v>
      </c>
      <c r="BJ274" s="16" t="s">
        <v>83</v>
      </c>
      <c r="BK274" s="231">
        <f>ROUND(I274*H274,2)</f>
        <v>0</v>
      </c>
      <c r="BL274" s="16" t="s">
        <v>143</v>
      </c>
      <c r="BM274" s="230" t="s">
        <v>669</v>
      </c>
    </row>
    <row r="275" s="2" customFormat="1" ht="16.5" customHeight="1">
      <c r="A275" s="37"/>
      <c r="B275" s="38"/>
      <c r="C275" s="218" t="s">
        <v>670</v>
      </c>
      <c r="D275" s="218" t="s">
        <v>139</v>
      </c>
      <c r="E275" s="219" t="s">
        <v>671</v>
      </c>
      <c r="F275" s="220" t="s">
        <v>672</v>
      </c>
      <c r="G275" s="221" t="s">
        <v>204</v>
      </c>
      <c r="H275" s="222">
        <v>1</v>
      </c>
      <c r="I275" s="223"/>
      <c r="J275" s="224">
        <f>ROUND(I275*H275,2)</f>
        <v>0</v>
      </c>
      <c r="K275" s="225"/>
      <c r="L275" s="43"/>
      <c r="M275" s="226" t="s">
        <v>1</v>
      </c>
      <c r="N275" s="227" t="s">
        <v>40</v>
      </c>
      <c r="O275" s="90"/>
      <c r="P275" s="228">
        <f>O275*H275</f>
        <v>0</v>
      </c>
      <c r="Q275" s="228">
        <v>0</v>
      </c>
      <c r="R275" s="228">
        <f>Q275*H275</f>
        <v>0</v>
      </c>
      <c r="S275" s="228">
        <v>0</v>
      </c>
      <c r="T275" s="229">
        <f>S275*H275</f>
        <v>0</v>
      </c>
      <c r="U275" s="37"/>
      <c r="V275" s="37"/>
      <c r="W275" s="37"/>
      <c r="X275" s="37"/>
      <c r="Y275" s="37"/>
      <c r="Z275" s="37"/>
      <c r="AA275" s="37"/>
      <c r="AB275" s="37"/>
      <c r="AC275" s="37"/>
      <c r="AD275" s="37"/>
      <c r="AE275" s="37"/>
      <c r="AR275" s="230" t="s">
        <v>143</v>
      </c>
      <c r="AT275" s="230" t="s">
        <v>139</v>
      </c>
      <c r="AU275" s="230" t="s">
        <v>85</v>
      </c>
      <c r="AY275" s="16" t="s">
        <v>135</v>
      </c>
      <c r="BE275" s="231">
        <f>IF(N275="základní",J275,0)</f>
        <v>0</v>
      </c>
      <c r="BF275" s="231">
        <f>IF(N275="snížená",J275,0)</f>
        <v>0</v>
      </c>
      <c r="BG275" s="231">
        <f>IF(N275="zákl. přenesená",J275,0)</f>
        <v>0</v>
      </c>
      <c r="BH275" s="231">
        <f>IF(N275="sníž. přenesená",J275,0)</f>
        <v>0</v>
      </c>
      <c r="BI275" s="231">
        <f>IF(N275="nulová",J275,0)</f>
        <v>0</v>
      </c>
      <c r="BJ275" s="16" t="s">
        <v>83</v>
      </c>
      <c r="BK275" s="231">
        <f>ROUND(I275*H275,2)</f>
        <v>0</v>
      </c>
      <c r="BL275" s="16" t="s">
        <v>143</v>
      </c>
      <c r="BM275" s="230" t="s">
        <v>673</v>
      </c>
    </row>
    <row r="276" s="12" customFormat="1" ht="22.8" customHeight="1">
      <c r="A276" s="12"/>
      <c r="B276" s="202"/>
      <c r="C276" s="203"/>
      <c r="D276" s="204" t="s">
        <v>74</v>
      </c>
      <c r="E276" s="216" t="s">
        <v>674</v>
      </c>
      <c r="F276" s="216" t="s">
        <v>675</v>
      </c>
      <c r="G276" s="203"/>
      <c r="H276" s="203"/>
      <c r="I276" s="206"/>
      <c r="J276" s="217">
        <f>BK276</f>
        <v>0</v>
      </c>
      <c r="K276" s="203"/>
      <c r="L276" s="208"/>
      <c r="M276" s="209"/>
      <c r="N276" s="210"/>
      <c r="O276" s="210"/>
      <c r="P276" s="211">
        <f>SUM(P277:P278)</f>
        <v>0</v>
      </c>
      <c r="Q276" s="210"/>
      <c r="R276" s="211">
        <f>SUM(R277:R278)</f>
        <v>0</v>
      </c>
      <c r="S276" s="210"/>
      <c r="T276" s="212">
        <f>SUM(T277:T278)</f>
        <v>0</v>
      </c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R276" s="213" t="s">
        <v>83</v>
      </c>
      <c r="AT276" s="214" t="s">
        <v>74</v>
      </c>
      <c r="AU276" s="214" t="s">
        <v>83</v>
      </c>
      <c r="AY276" s="213" t="s">
        <v>135</v>
      </c>
      <c r="BK276" s="215">
        <f>SUM(BK277:BK278)</f>
        <v>0</v>
      </c>
    </row>
    <row r="277" s="2" customFormat="1" ht="16.5" customHeight="1">
      <c r="A277" s="37"/>
      <c r="B277" s="38"/>
      <c r="C277" s="218" t="s">
        <v>676</v>
      </c>
      <c r="D277" s="218" t="s">
        <v>139</v>
      </c>
      <c r="E277" s="219" t="s">
        <v>677</v>
      </c>
      <c r="F277" s="220" t="s">
        <v>678</v>
      </c>
      <c r="G277" s="221" t="s">
        <v>204</v>
      </c>
      <c r="H277" s="222">
        <v>179</v>
      </c>
      <c r="I277" s="223"/>
      <c r="J277" s="224">
        <f>ROUND(I277*H277,2)</f>
        <v>0</v>
      </c>
      <c r="K277" s="225"/>
      <c r="L277" s="43"/>
      <c r="M277" s="226" t="s">
        <v>1</v>
      </c>
      <c r="N277" s="227" t="s">
        <v>40</v>
      </c>
      <c r="O277" s="90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U277" s="37"/>
      <c r="V277" s="37"/>
      <c r="W277" s="37"/>
      <c r="X277" s="37"/>
      <c r="Y277" s="37"/>
      <c r="Z277" s="37"/>
      <c r="AA277" s="37"/>
      <c r="AB277" s="37"/>
      <c r="AC277" s="37"/>
      <c r="AD277" s="37"/>
      <c r="AE277" s="37"/>
      <c r="AR277" s="230" t="s">
        <v>143</v>
      </c>
      <c r="AT277" s="230" t="s">
        <v>139</v>
      </c>
      <c r="AU277" s="230" t="s">
        <v>85</v>
      </c>
      <c r="AY277" s="16" t="s">
        <v>135</v>
      </c>
      <c r="BE277" s="231">
        <f>IF(N277="základní",J277,0)</f>
        <v>0</v>
      </c>
      <c r="BF277" s="231">
        <f>IF(N277="snížená",J277,0)</f>
        <v>0</v>
      </c>
      <c r="BG277" s="231">
        <f>IF(N277="zákl. přenesená",J277,0)</f>
        <v>0</v>
      </c>
      <c r="BH277" s="231">
        <f>IF(N277="sníž. přenesená",J277,0)</f>
        <v>0</v>
      </c>
      <c r="BI277" s="231">
        <f>IF(N277="nulová",J277,0)</f>
        <v>0</v>
      </c>
      <c r="BJ277" s="16" t="s">
        <v>83</v>
      </c>
      <c r="BK277" s="231">
        <f>ROUND(I277*H277,2)</f>
        <v>0</v>
      </c>
      <c r="BL277" s="16" t="s">
        <v>143</v>
      </c>
      <c r="BM277" s="230" t="s">
        <v>679</v>
      </c>
    </row>
    <row r="278" s="2" customFormat="1" ht="16.5" customHeight="1">
      <c r="A278" s="37"/>
      <c r="B278" s="38"/>
      <c r="C278" s="218" t="s">
        <v>680</v>
      </c>
      <c r="D278" s="218" t="s">
        <v>139</v>
      </c>
      <c r="E278" s="219" t="s">
        <v>681</v>
      </c>
      <c r="F278" s="220" t="s">
        <v>682</v>
      </c>
      <c r="G278" s="221" t="s">
        <v>204</v>
      </c>
      <c r="H278" s="222">
        <v>49</v>
      </c>
      <c r="I278" s="223"/>
      <c r="J278" s="224">
        <f>ROUND(I278*H278,2)</f>
        <v>0</v>
      </c>
      <c r="K278" s="225"/>
      <c r="L278" s="43"/>
      <c r="M278" s="226" t="s">
        <v>1</v>
      </c>
      <c r="N278" s="227" t="s">
        <v>40</v>
      </c>
      <c r="O278" s="90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U278" s="37"/>
      <c r="V278" s="37"/>
      <c r="W278" s="37"/>
      <c r="X278" s="37"/>
      <c r="Y278" s="37"/>
      <c r="Z278" s="37"/>
      <c r="AA278" s="37"/>
      <c r="AB278" s="37"/>
      <c r="AC278" s="37"/>
      <c r="AD278" s="37"/>
      <c r="AE278" s="37"/>
      <c r="AR278" s="230" t="s">
        <v>143</v>
      </c>
      <c r="AT278" s="230" t="s">
        <v>139</v>
      </c>
      <c r="AU278" s="230" t="s">
        <v>85</v>
      </c>
      <c r="AY278" s="16" t="s">
        <v>135</v>
      </c>
      <c r="BE278" s="231">
        <f>IF(N278="základní",J278,0)</f>
        <v>0</v>
      </c>
      <c r="BF278" s="231">
        <f>IF(N278="snížená",J278,0)</f>
        <v>0</v>
      </c>
      <c r="BG278" s="231">
        <f>IF(N278="zákl. přenesená",J278,0)</f>
        <v>0</v>
      </c>
      <c r="BH278" s="231">
        <f>IF(N278="sníž. přenesená",J278,0)</f>
        <v>0</v>
      </c>
      <c r="BI278" s="231">
        <f>IF(N278="nulová",J278,0)</f>
        <v>0</v>
      </c>
      <c r="BJ278" s="16" t="s">
        <v>83</v>
      </c>
      <c r="BK278" s="231">
        <f>ROUND(I278*H278,2)</f>
        <v>0</v>
      </c>
      <c r="BL278" s="16" t="s">
        <v>143</v>
      </c>
      <c r="BM278" s="230" t="s">
        <v>683</v>
      </c>
    </row>
    <row r="279" s="12" customFormat="1" ht="22.8" customHeight="1">
      <c r="A279" s="12"/>
      <c r="B279" s="202"/>
      <c r="C279" s="203"/>
      <c r="D279" s="204" t="s">
        <v>74</v>
      </c>
      <c r="E279" s="216" t="s">
        <v>684</v>
      </c>
      <c r="F279" s="216" t="s">
        <v>685</v>
      </c>
      <c r="G279" s="203"/>
      <c r="H279" s="203"/>
      <c r="I279" s="206"/>
      <c r="J279" s="217">
        <f>BK279</f>
        <v>0</v>
      </c>
      <c r="K279" s="203"/>
      <c r="L279" s="208"/>
      <c r="M279" s="209"/>
      <c r="N279" s="210"/>
      <c r="O279" s="210"/>
      <c r="P279" s="211">
        <f>SUM(P280:P305)</f>
        <v>0</v>
      </c>
      <c r="Q279" s="210"/>
      <c r="R279" s="211">
        <f>SUM(R280:R305)</f>
        <v>0</v>
      </c>
      <c r="S279" s="210"/>
      <c r="T279" s="212">
        <f>SUM(T280:T305)</f>
        <v>0</v>
      </c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R279" s="213" t="s">
        <v>83</v>
      </c>
      <c r="AT279" s="214" t="s">
        <v>74</v>
      </c>
      <c r="AU279" s="214" t="s">
        <v>83</v>
      </c>
      <c r="AY279" s="213" t="s">
        <v>135</v>
      </c>
      <c r="BK279" s="215">
        <f>SUM(BK280:BK305)</f>
        <v>0</v>
      </c>
    </row>
    <row r="280" s="2" customFormat="1" ht="16.5" customHeight="1">
      <c r="A280" s="37"/>
      <c r="B280" s="38"/>
      <c r="C280" s="218" t="s">
        <v>686</v>
      </c>
      <c r="D280" s="218" t="s">
        <v>139</v>
      </c>
      <c r="E280" s="219" t="s">
        <v>687</v>
      </c>
      <c r="F280" s="220" t="s">
        <v>688</v>
      </c>
      <c r="G280" s="221" t="s">
        <v>204</v>
      </c>
      <c r="H280" s="222">
        <v>4</v>
      </c>
      <c r="I280" s="223"/>
      <c r="J280" s="224">
        <f>ROUND(I280*H280,2)</f>
        <v>0</v>
      </c>
      <c r="K280" s="225"/>
      <c r="L280" s="43"/>
      <c r="M280" s="226" t="s">
        <v>1</v>
      </c>
      <c r="N280" s="227" t="s">
        <v>40</v>
      </c>
      <c r="O280" s="90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U280" s="37"/>
      <c r="V280" s="37"/>
      <c r="W280" s="37"/>
      <c r="X280" s="37"/>
      <c r="Y280" s="37"/>
      <c r="Z280" s="37"/>
      <c r="AA280" s="37"/>
      <c r="AB280" s="37"/>
      <c r="AC280" s="37"/>
      <c r="AD280" s="37"/>
      <c r="AE280" s="37"/>
      <c r="AR280" s="230" t="s">
        <v>143</v>
      </c>
      <c r="AT280" s="230" t="s">
        <v>139</v>
      </c>
      <c r="AU280" s="230" t="s">
        <v>85</v>
      </c>
      <c r="AY280" s="16" t="s">
        <v>135</v>
      </c>
      <c r="BE280" s="231">
        <f>IF(N280="základní",J280,0)</f>
        <v>0</v>
      </c>
      <c r="BF280" s="231">
        <f>IF(N280="snížená",J280,0)</f>
        <v>0</v>
      </c>
      <c r="BG280" s="231">
        <f>IF(N280="zákl. přenesená",J280,0)</f>
        <v>0</v>
      </c>
      <c r="BH280" s="231">
        <f>IF(N280="sníž. přenesená",J280,0)</f>
        <v>0</v>
      </c>
      <c r="BI280" s="231">
        <f>IF(N280="nulová",J280,0)</f>
        <v>0</v>
      </c>
      <c r="BJ280" s="16" t="s">
        <v>83</v>
      </c>
      <c r="BK280" s="231">
        <f>ROUND(I280*H280,2)</f>
        <v>0</v>
      </c>
      <c r="BL280" s="16" t="s">
        <v>143</v>
      </c>
      <c r="BM280" s="230" t="s">
        <v>689</v>
      </c>
    </row>
    <row r="281" s="2" customFormat="1" ht="16.5" customHeight="1">
      <c r="A281" s="37"/>
      <c r="B281" s="38"/>
      <c r="C281" s="218" t="s">
        <v>690</v>
      </c>
      <c r="D281" s="218" t="s">
        <v>139</v>
      </c>
      <c r="E281" s="219" t="s">
        <v>691</v>
      </c>
      <c r="F281" s="220" t="s">
        <v>692</v>
      </c>
      <c r="G281" s="221" t="s">
        <v>204</v>
      </c>
      <c r="H281" s="222">
        <v>5</v>
      </c>
      <c r="I281" s="223"/>
      <c r="J281" s="224">
        <f>ROUND(I281*H281,2)</f>
        <v>0</v>
      </c>
      <c r="K281" s="225"/>
      <c r="L281" s="43"/>
      <c r="M281" s="226" t="s">
        <v>1</v>
      </c>
      <c r="N281" s="227" t="s">
        <v>40</v>
      </c>
      <c r="O281" s="90"/>
      <c r="P281" s="228">
        <f>O281*H281</f>
        <v>0</v>
      </c>
      <c r="Q281" s="228">
        <v>0</v>
      </c>
      <c r="R281" s="228">
        <f>Q281*H281</f>
        <v>0</v>
      </c>
      <c r="S281" s="228">
        <v>0</v>
      </c>
      <c r="T281" s="229">
        <f>S281*H281</f>
        <v>0</v>
      </c>
      <c r="U281" s="37"/>
      <c r="V281" s="37"/>
      <c r="W281" s="37"/>
      <c r="X281" s="37"/>
      <c r="Y281" s="37"/>
      <c r="Z281" s="37"/>
      <c r="AA281" s="37"/>
      <c r="AB281" s="37"/>
      <c r="AC281" s="37"/>
      <c r="AD281" s="37"/>
      <c r="AE281" s="37"/>
      <c r="AR281" s="230" t="s">
        <v>143</v>
      </c>
      <c r="AT281" s="230" t="s">
        <v>139</v>
      </c>
      <c r="AU281" s="230" t="s">
        <v>85</v>
      </c>
      <c r="AY281" s="16" t="s">
        <v>135</v>
      </c>
      <c r="BE281" s="231">
        <f>IF(N281="základní",J281,0)</f>
        <v>0</v>
      </c>
      <c r="BF281" s="231">
        <f>IF(N281="snížená",J281,0)</f>
        <v>0</v>
      </c>
      <c r="BG281" s="231">
        <f>IF(N281="zákl. přenesená",J281,0)</f>
        <v>0</v>
      </c>
      <c r="BH281" s="231">
        <f>IF(N281="sníž. přenesená",J281,0)</f>
        <v>0</v>
      </c>
      <c r="BI281" s="231">
        <f>IF(N281="nulová",J281,0)</f>
        <v>0</v>
      </c>
      <c r="BJ281" s="16" t="s">
        <v>83</v>
      </c>
      <c r="BK281" s="231">
        <f>ROUND(I281*H281,2)</f>
        <v>0</v>
      </c>
      <c r="BL281" s="16" t="s">
        <v>143</v>
      </c>
      <c r="BM281" s="230" t="s">
        <v>693</v>
      </c>
    </row>
    <row r="282" s="2" customFormat="1" ht="16.5" customHeight="1">
      <c r="A282" s="37"/>
      <c r="B282" s="38"/>
      <c r="C282" s="218" t="s">
        <v>694</v>
      </c>
      <c r="D282" s="218" t="s">
        <v>139</v>
      </c>
      <c r="E282" s="219" t="s">
        <v>695</v>
      </c>
      <c r="F282" s="220" t="s">
        <v>696</v>
      </c>
      <c r="G282" s="221" t="s">
        <v>204</v>
      </c>
      <c r="H282" s="222">
        <v>23</v>
      </c>
      <c r="I282" s="223"/>
      <c r="J282" s="224">
        <f>ROUND(I282*H282,2)</f>
        <v>0</v>
      </c>
      <c r="K282" s="225"/>
      <c r="L282" s="43"/>
      <c r="M282" s="226" t="s">
        <v>1</v>
      </c>
      <c r="N282" s="227" t="s">
        <v>40</v>
      </c>
      <c r="O282" s="90"/>
      <c r="P282" s="228">
        <f>O282*H282</f>
        <v>0</v>
      </c>
      <c r="Q282" s="228">
        <v>0</v>
      </c>
      <c r="R282" s="228">
        <f>Q282*H282</f>
        <v>0</v>
      </c>
      <c r="S282" s="228">
        <v>0</v>
      </c>
      <c r="T282" s="229">
        <f>S282*H282</f>
        <v>0</v>
      </c>
      <c r="U282" s="37"/>
      <c r="V282" s="37"/>
      <c r="W282" s="37"/>
      <c r="X282" s="37"/>
      <c r="Y282" s="37"/>
      <c r="Z282" s="37"/>
      <c r="AA282" s="37"/>
      <c r="AB282" s="37"/>
      <c r="AC282" s="37"/>
      <c r="AD282" s="37"/>
      <c r="AE282" s="37"/>
      <c r="AR282" s="230" t="s">
        <v>143</v>
      </c>
      <c r="AT282" s="230" t="s">
        <v>139</v>
      </c>
      <c r="AU282" s="230" t="s">
        <v>85</v>
      </c>
      <c r="AY282" s="16" t="s">
        <v>135</v>
      </c>
      <c r="BE282" s="231">
        <f>IF(N282="základní",J282,0)</f>
        <v>0</v>
      </c>
      <c r="BF282" s="231">
        <f>IF(N282="snížená",J282,0)</f>
        <v>0</v>
      </c>
      <c r="BG282" s="231">
        <f>IF(N282="zákl. přenesená",J282,0)</f>
        <v>0</v>
      </c>
      <c r="BH282" s="231">
        <f>IF(N282="sníž. přenesená",J282,0)</f>
        <v>0</v>
      </c>
      <c r="BI282" s="231">
        <f>IF(N282="nulová",J282,0)</f>
        <v>0</v>
      </c>
      <c r="BJ282" s="16" t="s">
        <v>83</v>
      </c>
      <c r="BK282" s="231">
        <f>ROUND(I282*H282,2)</f>
        <v>0</v>
      </c>
      <c r="BL282" s="16" t="s">
        <v>143</v>
      </c>
      <c r="BM282" s="230" t="s">
        <v>697</v>
      </c>
    </row>
    <row r="283" s="2" customFormat="1" ht="16.5" customHeight="1">
      <c r="A283" s="37"/>
      <c r="B283" s="38"/>
      <c r="C283" s="218" t="s">
        <v>698</v>
      </c>
      <c r="D283" s="218" t="s">
        <v>139</v>
      </c>
      <c r="E283" s="219" t="s">
        <v>699</v>
      </c>
      <c r="F283" s="220" t="s">
        <v>700</v>
      </c>
      <c r="G283" s="221" t="s">
        <v>204</v>
      </c>
      <c r="H283" s="222">
        <v>10</v>
      </c>
      <c r="I283" s="223"/>
      <c r="J283" s="224">
        <f>ROUND(I283*H283,2)</f>
        <v>0</v>
      </c>
      <c r="K283" s="225"/>
      <c r="L283" s="43"/>
      <c r="M283" s="226" t="s">
        <v>1</v>
      </c>
      <c r="N283" s="227" t="s">
        <v>40</v>
      </c>
      <c r="O283" s="90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U283" s="37"/>
      <c r="V283" s="37"/>
      <c r="W283" s="37"/>
      <c r="X283" s="37"/>
      <c r="Y283" s="37"/>
      <c r="Z283" s="37"/>
      <c r="AA283" s="37"/>
      <c r="AB283" s="37"/>
      <c r="AC283" s="37"/>
      <c r="AD283" s="37"/>
      <c r="AE283" s="37"/>
      <c r="AR283" s="230" t="s">
        <v>143</v>
      </c>
      <c r="AT283" s="230" t="s">
        <v>139</v>
      </c>
      <c r="AU283" s="230" t="s">
        <v>85</v>
      </c>
      <c r="AY283" s="16" t="s">
        <v>135</v>
      </c>
      <c r="BE283" s="231">
        <f>IF(N283="základní",J283,0)</f>
        <v>0</v>
      </c>
      <c r="BF283" s="231">
        <f>IF(N283="snížená",J283,0)</f>
        <v>0</v>
      </c>
      <c r="BG283" s="231">
        <f>IF(N283="zákl. přenesená",J283,0)</f>
        <v>0</v>
      </c>
      <c r="BH283" s="231">
        <f>IF(N283="sníž. přenesená",J283,0)</f>
        <v>0</v>
      </c>
      <c r="BI283" s="231">
        <f>IF(N283="nulová",J283,0)</f>
        <v>0</v>
      </c>
      <c r="BJ283" s="16" t="s">
        <v>83</v>
      </c>
      <c r="BK283" s="231">
        <f>ROUND(I283*H283,2)</f>
        <v>0</v>
      </c>
      <c r="BL283" s="16" t="s">
        <v>143</v>
      </c>
      <c r="BM283" s="230" t="s">
        <v>701</v>
      </c>
    </row>
    <row r="284" s="2" customFormat="1" ht="16.5" customHeight="1">
      <c r="A284" s="37"/>
      <c r="B284" s="38"/>
      <c r="C284" s="218" t="s">
        <v>702</v>
      </c>
      <c r="D284" s="218" t="s">
        <v>139</v>
      </c>
      <c r="E284" s="219" t="s">
        <v>703</v>
      </c>
      <c r="F284" s="220" t="s">
        <v>704</v>
      </c>
      <c r="G284" s="221" t="s">
        <v>204</v>
      </c>
      <c r="H284" s="222">
        <v>73</v>
      </c>
      <c r="I284" s="223"/>
      <c r="J284" s="224">
        <f>ROUND(I284*H284,2)</f>
        <v>0</v>
      </c>
      <c r="K284" s="225"/>
      <c r="L284" s="43"/>
      <c r="M284" s="226" t="s">
        <v>1</v>
      </c>
      <c r="N284" s="227" t="s">
        <v>40</v>
      </c>
      <c r="O284" s="90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U284" s="37"/>
      <c r="V284" s="37"/>
      <c r="W284" s="37"/>
      <c r="X284" s="37"/>
      <c r="Y284" s="37"/>
      <c r="Z284" s="37"/>
      <c r="AA284" s="37"/>
      <c r="AB284" s="37"/>
      <c r="AC284" s="37"/>
      <c r="AD284" s="37"/>
      <c r="AE284" s="37"/>
      <c r="AR284" s="230" t="s">
        <v>143</v>
      </c>
      <c r="AT284" s="230" t="s">
        <v>139</v>
      </c>
      <c r="AU284" s="230" t="s">
        <v>85</v>
      </c>
      <c r="AY284" s="16" t="s">
        <v>135</v>
      </c>
      <c r="BE284" s="231">
        <f>IF(N284="základní",J284,0)</f>
        <v>0</v>
      </c>
      <c r="BF284" s="231">
        <f>IF(N284="snížená",J284,0)</f>
        <v>0</v>
      </c>
      <c r="BG284" s="231">
        <f>IF(N284="zákl. přenesená",J284,0)</f>
        <v>0</v>
      </c>
      <c r="BH284" s="231">
        <f>IF(N284="sníž. přenesená",J284,0)</f>
        <v>0</v>
      </c>
      <c r="BI284" s="231">
        <f>IF(N284="nulová",J284,0)</f>
        <v>0</v>
      </c>
      <c r="BJ284" s="16" t="s">
        <v>83</v>
      </c>
      <c r="BK284" s="231">
        <f>ROUND(I284*H284,2)</f>
        <v>0</v>
      </c>
      <c r="BL284" s="16" t="s">
        <v>143</v>
      </c>
      <c r="BM284" s="230" t="s">
        <v>705</v>
      </c>
    </row>
    <row r="285" s="2" customFormat="1" ht="16.5" customHeight="1">
      <c r="A285" s="37"/>
      <c r="B285" s="38"/>
      <c r="C285" s="218" t="s">
        <v>706</v>
      </c>
      <c r="D285" s="218" t="s">
        <v>139</v>
      </c>
      <c r="E285" s="219" t="s">
        <v>707</v>
      </c>
      <c r="F285" s="220" t="s">
        <v>708</v>
      </c>
      <c r="G285" s="221" t="s">
        <v>204</v>
      </c>
      <c r="H285" s="222">
        <v>8</v>
      </c>
      <c r="I285" s="223"/>
      <c r="J285" s="224">
        <f>ROUND(I285*H285,2)</f>
        <v>0</v>
      </c>
      <c r="K285" s="225"/>
      <c r="L285" s="43"/>
      <c r="M285" s="226" t="s">
        <v>1</v>
      </c>
      <c r="N285" s="227" t="s">
        <v>40</v>
      </c>
      <c r="O285" s="90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U285" s="37"/>
      <c r="V285" s="37"/>
      <c r="W285" s="37"/>
      <c r="X285" s="37"/>
      <c r="Y285" s="37"/>
      <c r="Z285" s="37"/>
      <c r="AA285" s="37"/>
      <c r="AB285" s="37"/>
      <c r="AC285" s="37"/>
      <c r="AD285" s="37"/>
      <c r="AE285" s="37"/>
      <c r="AR285" s="230" t="s">
        <v>143</v>
      </c>
      <c r="AT285" s="230" t="s">
        <v>139</v>
      </c>
      <c r="AU285" s="230" t="s">
        <v>85</v>
      </c>
      <c r="AY285" s="16" t="s">
        <v>135</v>
      </c>
      <c r="BE285" s="231">
        <f>IF(N285="základní",J285,0)</f>
        <v>0</v>
      </c>
      <c r="BF285" s="231">
        <f>IF(N285="snížená",J285,0)</f>
        <v>0</v>
      </c>
      <c r="BG285" s="231">
        <f>IF(N285="zákl. přenesená",J285,0)</f>
        <v>0</v>
      </c>
      <c r="BH285" s="231">
        <f>IF(N285="sníž. přenesená",J285,0)</f>
        <v>0</v>
      </c>
      <c r="BI285" s="231">
        <f>IF(N285="nulová",J285,0)</f>
        <v>0</v>
      </c>
      <c r="BJ285" s="16" t="s">
        <v>83</v>
      </c>
      <c r="BK285" s="231">
        <f>ROUND(I285*H285,2)</f>
        <v>0</v>
      </c>
      <c r="BL285" s="16" t="s">
        <v>143</v>
      </c>
      <c r="BM285" s="230" t="s">
        <v>709</v>
      </c>
    </row>
    <row r="286" s="2" customFormat="1" ht="21.75" customHeight="1">
      <c r="A286" s="37"/>
      <c r="B286" s="38"/>
      <c r="C286" s="218" t="s">
        <v>710</v>
      </c>
      <c r="D286" s="218" t="s">
        <v>139</v>
      </c>
      <c r="E286" s="219" t="s">
        <v>711</v>
      </c>
      <c r="F286" s="220" t="s">
        <v>712</v>
      </c>
      <c r="G286" s="221" t="s">
        <v>204</v>
      </c>
      <c r="H286" s="222">
        <v>9</v>
      </c>
      <c r="I286" s="223"/>
      <c r="J286" s="224">
        <f>ROUND(I286*H286,2)</f>
        <v>0</v>
      </c>
      <c r="K286" s="225"/>
      <c r="L286" s="43"/>
      <c r="M286" s="226" t="s">
        <v>1</v>
      </c>
      <c r="N286" s="227" t="s">
        <v>40</v>
      </c>
      <c r="O286" s="90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R286" s="230" t="s">
        <v>143</v>
      </c>
      <c r="AT286" s="230" t="s">
        <v>139</v>
      </c>
      <c r="AU286" s="230" t="s">
        <v>85</v>
      </c>
      <c r="AY286" s="16" t="s">
        <v>135</v>
      </c>
      <c r="BE286" s="231">
        <f>IF(N286="základní",J286,0)</f>
        <v>0</v>
      </c>
      <c r="BF286" s="231">
        <f>IF(N286="snížená",J286,0)</f>
        <v>0</v>
      </c>
      <c r="BG286" s="231">
        <f>IF(N286="zákl. přenesená",J286,0)</f>
        <v>0</v>
      </c>
      <c r="BH286" s="231">
        <f>IF(N286="sníž. přenesená",J286,0)</f>
        <v>0</v>
      </c>
      <c r="BI286" s="231">
        <f>IF(N286="nulová",J286,0)</f>
        <v>0</v>
      </c>
      <c r="BJ286" s="16" t="s">
        <v>83</v>
      </c>
      <c r="BK286" s="231">
        <f>ROUND(I286*H286,2)</f>
        <v>0</v>
      </c>
      <c r="BL286" s="16" t="s">
        <v>143</v>
      </c>
      <c r="BM286" s="230" t="s">
        <v>713</v>
      </c>
    </row>
    <row r="287" s="2" customFormat="1" ht="16.5" customHeight="1">
      <c r="A287" s="37"/>
      <c r="B287" s="38"/>
      <c r="C287" s="218" t="s">
        <v>714</v>
      </c>
      <c r="D287" s="218" t="s">
        <v>139</v>
      </c>
      <c r="E287" s="219" t="s">
        <v>715</v>
      </c>
      <c r="F287" s="220" t="s">
        <v>716</v>
      </c>
      <c r="G287" s="221" t="s">
        <v>204</v>
      </c>
      <c r="H287" s="222">
        <v>96</v>
      </c>
      <c r="I287" s="223"/>
      <c r="J287" s="224">
        <f>ROUND(I287*H287,2)</f>
        <v>0</v>
      </c>
      <c r="K287" s="225"/>
      <c r="L287" s="43"/>
      <c r="M287" s="226" t="s">
        <v>1</v>
      </c>
      <c r="N287" s="227" t="s">
        <v>40</v>
      </c>
      <c r="O287" s="90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U287" s="37"/>
      <c r="V287" s="37"/>
      <c r="W287" s="37"/>
      <c r="X287" s="37"/>
      <c r="Y287" s="37"/>
      <c r="Z287" s="37"/>
      <c r="AA287" s="37"/>
      <c r="AB287" s="37"/>
      <c r="AC287" s="37"/>
      <c r="AD287" s="37"/>
      <c r="AE287" s="37"/>
      <c r="AR287" s="230" t="s">
        <v>143</v>
      </c>
      <c r="AT287" s="230" t="s">
        <v>139</v>
      </c>
      <c r="AU287" s="230" t="s">
        <v>85</v>
      </c>
      <c r="AY287" s="16" t="s">
        <v>135</v>
      </c>
      <c r="BE287" s="231">
        <f>IF(N287="základní",J287,0)</f>
        <v>0</v>
      </c>
      <c r="BF287" s="231">
        <f>IF(N287="snížená",J287,0)</f>
        <v>0</v>
      </c>
      <c r="BG287" s="231">
        <f>IF(N287="zákl. přenesená",J287,0)</f>
        <v>0</v>
      </c>
      <c r="BH287" s="231">
        <f>IF(N287="sníž. přenesená",J287,0)</f>
        <v>0</v>
      </c>
      <c r="BI287" s="231">
        <f>IF(N287="nulová",J287,0)</f>
        <v>0</v>
      </c>
      <c r="BJ287" s="16" t="s">
        <v>83</v>
      </c>
      <c r="BK287" s="231">
        <f>ROUND(I287*H287,2)</f>
        <v>0</v>
      </c>
      <c r="BL287" s="16" t="s">
        <v>143</v>
      </c>
      <c r="BM287" s="230" t="s">
        <v>717</v>
      </c>
    </row>
    <row r="288" s="2" customFormat="1" ht="21.75" customHeight="1">
      <c r="A288" s="37"/>
      <c r="B288" s="38"/>
      <c r="C288" s="218" t="s">
        <v>718</v>
      </c>
      <c r="D288" s="218" t="s">
        <v>139</v>
      </c>
      <c r="E288" s="219" t="s">
        <v>719</v>
      </c>
      <c r="F288" s="220" t="s">
        <v>720</v>
      </c>
      <c r="G288" s="221" t="s">
        <v>204</v>
      </c>
      <c r="H288" s="222">
        <v>23</v>
      </c>
      <c r="I288" s="223"/>
      <c r="J288" s="224">
        <f>ROUND(I288*H288,2)</f>
        <v>0</v>
      </c>
      <c r="K288" s="225"/>
      <c r="L288" s="43"/>
      <c r="M288" s="226" t="s">
        <v>1</v>
      </c>
      <c r="N288" s="227" t="s">
        <v>40</v>
      </c>
      <c r="O288" s="90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U288" s="37"/>
      <c r="V288" s="37"/>
      <c r="W288" s="37"/>
      <c r="X288" s="37"/>
      <c r="Y288" s="37"/>
      <c r="Z288" s="37"/>
      <c r="AA288" s="37"/>
      <c r="AB288" s="37"/>
      <c r="AC288" s="37"/>
      <c r="AD288" s="37"/>
      <c r="AE288" s="37"/>
      <c r="AR288" s="230" t="s">
        <v>143</v>
      </c>
      <c r="AT288" s="230" t="s">
        <v>139</v>
      </c>
      <c r="AU288" s="230" t="s">
        <v>85</v>
      </c>
      <c r="AY288" s="16" t="s">
        <v>135</v>
      </c>
      <c r="BE288" s="231">
        <f>IF(N288="základní",J288,0)</f>
        <v>0</v>
      </c>
      <c r="BF288" s="231">
        <f>IF(N288="snížená",J288,0)</f>
        <v>0</v>
      </c>
      <c r="BG288" s="231">
        <f>IF(N288="zákl. přenesená",J288,0)</f>
        <v>0</v>
      </c>
      <c r="BH288" s="231">
        <f>IF(N288="sníž. přenesená",J288,0)</f>
        <v>0</v>
      </c>
      <c r="BI288" s="231">
        <f>IF(N288="nulová",J288,0)</f>
        <v>0</v>
      </c>
      <c r="BJ288" s="16" t="s">
        <v>83</v>
      </c>
      <c r="BK288" s="231">
        <f>ROUND(I288*H288,2)</f>
        <v>0</v>
      </c>
      <c r="BL288" s="16" t="s">
        <v>143</v>
      </c>
      <c r="BM288" s="230" t="s">
        <v>721</v>
      </c>
    </row>
    <row r="289" s="2" customFormat="1" ht="16.5" customHeight="1">
      <c r="A289" s="37"/>
      <c r="B289" s="38"/>
      <c r="C289" s="218" t="s">
        <v>722</v>
      </c>
      <c r="D289" s="218" t="s">
        <v>139</v>
      </c>
      <c r="E289" s="219" t="s">
        <v>723</v>
      </c>
      <c r="F289" s="220" t="s">
        <v>724</v>
      </c>
      <c r="G289" s="221" t="s">
        <v>204</v>
      </c>
      <c r="H289" s="222">
        <v>14</v>
      </c>
      <c r="I289" s="223"/>
      <c r="J289" s="224">
        <f>ROUND(I289*H289,2)</f>
        <v>0</v>
      </c>
      <c r="K289" s="225"/>
      <c r="L289" s="43"/>
      <c r="M289" s="226" t="s">
        <v>1</v>
      </c>
      <c r="N289" s="227" t="s">
        <v>40</v>
      </c>
      <c r="O289" s="90"/>
      <c r="P289" s="228">
        <f>O289*H289</f>
        <v>0</v>
      </c>
      <c r="Q289" s="228">
        <v>0</v>
      </c>
      <c r="R289" s="228">
        <f>Q289*H289</f>
        <v>0</v>
      </c>
      <c r="S289" s="228">
        <v>0</v>
      </c>
      <c r="T289" s="229">
        <f>S289*H289</f>
        <v>0</v>
      </c>
      <c r="U289" s="37"/>
      <c r="V289" s="37"/>
      <c r="W289" s="37"/>
      <c r="X289" s="37"/>
      <c r="Y289" s="37"/>
      <c r="Z289" s="37"/>
      <c r="AA289" s="37"/>
      <c r="AB289" s="37"/>
      <c r="AC289" s="37"/>
      <c r="AD289" s="37"/>
      <c r="AE289" s="37"/>
      <c r="AR289" s="230" t="s">
        <v>143</v>
      </c>
      <c r="AT289" s="230" t="s">
        <v>139</v>
      </c>
      <c r="AU289" s="230" t="s">
        <v>85</v>
      </c>
      <c r="AY289" s="16" t="s">
        <v>135</v>
      </c>
      <c r="BE289" s="231">
        <f>IF(N289="základní",J289,0)</f>
        <v>0</v>
      </c>
      <c r="BF289" s="231">
        <f>IF(N289="snížená",J289,0)</f>
        <v>0</v>
      </c>
      <c r="BG289" s="231">
        <f>IF(N289="zákl. přenesená",J289,0)</f>
        <v>0</v>
      </c>
      <c r="BH289" s="231">
        <f>IF(N289="sníž. přenesená",J289,0)</f>
        <v>0</v>
      </c>
      <c r="BI289" s="231">
        <f>IF(N289="nulová",J289,0)</f>
        <v>0</v>
      </c>
      <c r="BJ289" s="16" t="s">
        <v>83</v>
      </c>
      <c r="BK289" s="231">
        <f>ROUND(I289*H289,2)</f>
        <v>0</v>
      </c>
      <c r="BL289" s="16" t="s">
        <v>143</v>
      </c>
      <c r="BM289" s="230" t="s">
        <v>725</v>
      </c>
    </row>
    <row r="290" s="2" customFormat="1" ht="16.5" customHeight="1">
      <c r="A290" s="37"/>
      <c r="B290" s="38"/>
      <c r="C290" s="218" t="s">
        <v>726</v>
      </c>
      <c r="D290" s="218" t="s">
        <v>139</v>
      </c>
      <c r="E290" s="219" t="s">
        <v>727</v>
      </c>
      <c r="F290" s="220" t="s">
        <v>728</v>
      </c>
      <c r="G290" s="221" t="s">
        <v>204</v>
      </c>
      <c r="H290" s="222">
        <v>4</v>
      </c>
      <c r="I290" s="223"/>
      <c r="J290" s="224">
        <f>ROUND(I290*H290,2)</f>
        <v>0</v>
      </c>
      <c r="K290" s="225"/>
      <c r="L290" s="43"/>
      <c r="M290" s="226" t="s">
        <v>1</v>
      </c>
      <c r="N290" s="227" t="s">
        <v>40</v>
      </c>
      <c r="O290" s="90"/>
      <c r="P290" s="228">
        <f>O290*H290</f>
        <v>0</v>
      </c>
      <c r="Q290" s="228">
        <v>0</v>
      </c>
      <c r="R290" s="228">
        <f>Q290*H290</f>
        <v>0</v>
      </c>
      <c r="S290" s="228">
        <v>0</v>
      </c>
      <c r="T290" s="229">
        <f>S290*H290</f>
        <v>0</v>
      </c>
      <c r="U290" s="37"/>
      <c r="V290" s="37"/>
      <c r="W290" s="37"/>
      <c r="X290" s="37"/>
      <c r="Y290" s="37"/>
      <c r="Z290" s="37"/>
      <c r="AA290" s="37"/>
      <c r="AB290" s="37"/>
      <c r="AC290" s="37"/>
      <c r="AD290" s="37"/>
      <c r="AE290" s="37"/>
      <c r="AR290" s="230" t="s">
        <v>143</v>
      </c>
      <c r="AT290" s="230" t="s">
        <v>139</v>
      </c>
      <c r="AU290" s="230" t="s">
        <v>85</v>
      </c>
      <c r="AY290" s="16" t="s">
        <v>135</v>
      </c>
      <c r="BE290" s="231">
        <f>IF(N290="základní",J290,0)</f>
        <v>0</v>
      </c>
      <c r="BF290" s="231">
        <f>IF(N290="snížená",J290,0)</f>
        <v>0</v>
      </c>
      <c r="BG290" s="231">
        <f>IF(N290="zákl. přenesená",J290,0)</f>
        <v>0</v>
      </c>
      <c r="BH290" s="231">
        <f>IF(N290="sníž. přenesená",J290,0)</f>
        <v>0</v>
      </c>
      <c r="BI290" s="231">
        <f>IF(N290="nulová",J290,0)</f>
        <v>0</v>
      </c>
      <c r="BJ290" s="16" t="s">
        <v>83</v>
      </c>
      <c r="BK290" s="231">
        <f>ROUND(I290*H290,2)</f>
        <v>0</v>
      </c>
      <c r="BL290" s="16" t="s">
        <v>143</v>
      </c>
      <c r="BM290" s="230" t="s">
        <v>729</v>
      </c>
    </row>
    <row r="291" s="2" customFormat="1" ht="16.5" customHeight="1">
      <c r="A291" s="37"/>
      <c r="B291" s="38"/>
      <c r="C291" s="218" t="s">
        <v>730</v>
      </c>
      <c r="D291" s="218" t="s">
        <v>139</v>
      </c>
      <c r="E291" s="219" t="s">
        <v>731</v>
      </c>
      <c r="F291" s="220" t="s">
        <v>732</v>
      </c>
      <c r="G291" s="221" t="s">
        <v>142</v>
      </c>
      <c r="H291" s="222">
        <v>35</v>
      </c>
      <c r="I291" s="223"/>
      <c r="J291" s="224">
        <f>ROUND(I291*H291,2)</f>
        <v>0</v>
      </c>
      <c r="K291" s="225"/>
      <c r="L291" s="43"/>
      <c r="M291" s="226" t="s">
        <v>1</v>
      </c>
      <c r="N291" s="227" t="s">
        <v>40</v>
      </c>
      <c r="O291" s="90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U291" s="37"/>
      <c r="V291" s="37"/>
      <c r="W291" s="37"/>
      <c r="X291" s="37"/>
      <c r="Y291" s="37"/>
      <c r="Z291" s="37"/>
      <c r="AA291" s="37"/>
      <c r="AB291" s="37"/>
      <c r="AC291" s="37"/>
      <c r="AD291" s="37"/>
      <c r="AE291" s="37"/>
      <c r="AR291" s="230" t="s">
        <v>143</v>
      </c>
      <c r="AT291" s="230" t="s">
        <v>139</v>
      </c>
      <c r="AU291" s="230" t="s">
        <v>85</v>
      </c>
      <c r="AY291" s="16" t="s">
        <v>135</v>
      </c>
      <c r="BE291" s="231">
        <f>IF(N291="základní",J291,0)</f>
        <v>0</v>
      </c>
      <c r="BF291" s="231">
        <f>IF(N291="snížená",J291,0)</f>
        <v>0</v>
      </c>
      <c r="BG291" s="231">
        <f>IF(N291="zákl. přenesená",J291,0)</f>
        <v>0</v>
      </c>
      <c r="BH291" s="231">
        <f>IF(N291="sníž. přenesená",J291,0)</f>
        <v>0</v>
      </c>
      <c r="BI291" s="231">
        <f>IF(N291="nulová",J291,0)</f>
        <v>0</v>
      </c>
      <c r="BJ291" s="16" t="s">
        <v>83</v>
      </c>
      <c r="BK291" s="231">
        <f>ROUND(I291*H291,2)</f>
        <v>0</v>
      </c>
      <c r="BL291" s="16" t="s">
        <v>143</v>
      </c>
      <c r="BM291" s="230" t="s">
        <v>733</v>
      </c>
    </row>
    <row r="292" s="2" customFormat="1" ht="21.75" customHeight="1">
      <c r="A292" s="37"/>
      <c r="B292" s="38"/>
      <c r="C292" s="218" t="s">
        <v>734</v>
      </c>
      <c r="D292" s="218" t="s">
        <v>139</v>
      </c>
      <c r="E292" s="219" t="s">
        <v>735</v>
      </c>
      <c r="F292" s="220" t="s">
        <v>736</v>
      </c>
      <c r="G292" s="221" t="s">
        <v>204</v>
      </c>
      <c r="H292" s="222">
        <v>27</v>
      </c>
      <c r="I292" s="223"/>
      <c r="J292" s="224">
        <f>ROUND(I292*H292,2)</f>
        <v>0</v>
      </c>
      <c r="K292" s="225"/>
      <c r="L292" s="43"/>
      <c r="M292" s="226" t="s">
        <v>1</v>
      </c>
      <c r="N292" s="227" t="s">
        <v>40</v>
      </c>
      <c r="O292" s="90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U292" s="37"/>
      <c r="V292" s="37"/>
      <c r="W292" s="37"/>
      <c r="X292" s="37"/>
      <c r="Y292" s="37"/>
      <c r="Z292" s="37"/>
      <c r="AA292" s="37"/>
      <c r="AB292" s="37"/>
      <c r="AC292" s="37"/>
      <c r="AD292" s="37"/>
      <c r="AE292" s="37"/>
      <c r="AR292" s="230" t="s">
        <v>143</v>
      </c>
      <c r="AT292" s="230" t="s">
        <v>139</v>
      </c>
      <c r="AU292" s="230" t="s">
        <v>85</v>
      </c>
      <c r="AY292" s="16" t="s">
        <v>135</v>
      </c>
      <c r="BE292" s="231">
        <f>IF(N292="základní",J292,0)</f>
        <v>0</v>
      </c>
      <c r="BF292" s="231">
        <f>IF(N292="snížená",J292,0)</f>
        <v>0</v>
      </c>
      <c r="BG292" s="231">
        <f>IF(N292="zákl. přenesená",J292,0)</f>
        <v>0</v>
      </c>
      <c r="BH292" s="231">
        <f>IF(N292="sníž. přenesená",J292,0)</f>
        <v>0</v>
      </c>
      <c r="BI292" s="231">
        <f>IF(N292="nulová",J292,0)</f>
        <v>0</v>
      </c>
      <c r="BJ292" s="16" t="s">
        <v>83</v>
      </c>
      <c r="BK292" s="231">
        <f>ROUND(I292*H292,2)</f>
        <v>0</v>
      </c>
      <c r="BL292" s="16" t="s">
        <v>143</v>
      </c>
      <c r="BM292" s="230" t="s">
        <v>737</v>
      </c>
    </row>
    <row r="293" s="2" customFormat="1" ht="16.5" customHeight="1">
      <c r="A293" s="37"/>
      <c r="B293" s="38"/>
      <c r="C293" s="218" t="s">
        <v>738</v>
      </c>
      <c r="D293" s="218" t="s">
        <v>139</v>
      </c>
      <c r="E293" s="219" t="s">
        <v>739</v>
      </c>
      <c r="F293" s="220" t="s">
        <v>740</v>
      </c>
      <c r="G293" s="221" t="s">
        <v>204</v>
      </c>
      <c r="H293" s="222">
        <v>10</v>
      </c>
      <c r="I293" s="223"/>
      <c r="J293" s="224">
        <f>ROUND(I293*H293,2)</f>
        <v>0</v>
      </c>
      <c r="K293" s="225"/>
      <c r="L293" s="43"/>
      <c r="M293" s="226" t="s">
        <v>1</v>
      </c>
      <c r="N293" s="227" t="s">
        <v>40</v>
      </c>
      <c r="O293" s="90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U293" s="37"/>
      <c r="V293" s="37"/>
      <c r="W293" s="37"/>
      <c r="X293" s="37"/>
      <c r="Y293" s="37"/>
      <c r="Z293" s="37"/>
      <c r="AA293" s="37"/>
      <c r="AB293" s="37"/>
      <c r="AC293" s="37"/>
      <c r="AD293" s="37"/>
      <c r="AE293" s="37"/>
      <c r="AR293" s="230" t="s">
        <v>143</v>
      </c>
      <c r="AT293" s="230" t="s">
        <v>139</v>
      </c>
      <c r="AU293" s="230" t="s">
        <v>85</v>
      </c>
      <c r="AY293" s="16" t="s">
        <v>135</v>
      </c>
      <c r="BE293" s="231">
        <f>IF(N293="základní",J293,0)</f>
        <v>0</v>
      </c>
      <c r="BF293" s="231">
        <f>IF(N293="snížená",J293,0)</f>
        <v>0</v>
      </c>
      <c r="BG293" s="231">
        <f>IF(N293="zákl. přenesená",J293,0)</f>
        <v>0</v>
      </c>
      <c r="BH293" s="231">
        <f>IF(N293="sníž. přenesená",J293,0)</f>
        <v>0</v>
      </c>
      <c r="BI293" s="231">
        <f>IF(N293="nulová",J293,0)</f>
        <v>0</v>
      </c>
      <c r="BJ293" s="16" t="s">
        <v>83</v>
      </c>
      <c r="BK293" s="231">
        <f>ROUND(I293*H293,2)</f>
        <v>0</v>
      </c>
      <c r="BL293" s="16" t="s">
        <v>143</v>
      </c>
      <c r="BM293" s="230" t="s">
        <v>741</v>
      </c>
    </row>
    <row r="294" s="2" customFormat="1" ht="16.5" customHeight="1">
      <c r="A294" s="37"/>
      <c r="B294" s="38"/>
      <c r="C294" s="218" t="s">
        <v>742</v>
      </c>
      <c r="D294" s="218" t="s">
        <v>139</v>
      </c>
      <c r="E294" s="219" t="s">
        <v>743</v>
      </c>
      <c r="F294" s="220" t="s">
        <v>744</v>
      </c>
      <c r="G294" s="221" t="s">
        <v>204</v>
      </c>
      <c r="H294" s="222">
        <v>2</v>
      </c>
      <c r="I294" s="223"/>
      <c r="J294" s="224">
        <f>ROUND(I294*H294,2)</f>
        <v>0</v>
      </c>
      <c r="K294" s="225"/>
      <c r="L294" s="43"/>
      <c r="M294" s="226" t="s">
        <v>1</v>
      </c>
      <c r="N294" s="227" t="s">
        <v>40</v>
      </c>
      <c r="O294" s="90"/>
      <c r="P294" s="228">
        <f>O294*H294</f>
        <v>0</v>
      </c>
      <c r="Q294" s="228">
        <v>0</v>
      </c>
      <c r="R294" s="228">
        <f>Q294*H294</f>
        <v>0</v>
      </c>
      <c r="S294" s="228">
        <v>0</v>
      </c>
      <c r="T294" s="229">
        <f>S294*H294</f>
        <v>0</v>
      </c>
      <c r="U294" s="37"/>
      <c r="V294" s="37"/>
      <c r="W294" s="37"/>
      <c r="X294" s="37"/>
      <c r="Y294" s="37"/>
      <c r="Z294" s="37"/>
      <c r="AA294" s="37"/>
      <c r="AB294" s="37"/>
      <c r="AC294" s="37"/>
      <c r="AD294" s="37"/>
      <c r="AE294" s="37"/>
      <c r="AR294" s="230" t="s">
        <v>143</v>
      </c>
      <c r="AT294" s="230" t="s">
        <v>139</v>
      </c>
      <c r="AU294" s="230" t="s">
        <v>85</v>
      </c>
      <c r="AY294" s="16" t="s">
        <v>135</v>
      </c>
      <c r="BE294" s="231">
        <f>IF(N294="základní",J294,0)</f>
        <v>0</v>
      </c>
      <c r="BF294" s="231">
        <f>IF(N294="snížená",J294,0)</f>
        <v>0</v>
      </c>
      <c r="BG294" s="231">
        <f>IF(N294="zákl. přenesená",J294,0)</f>
        <v>0</v>
      </c>
      <c r="BH294" s="231">
        <f>IF(N294="sníž. přenesená",J294,0)</f>
        <v>0</v>
      </c>
      <c r="BI294" s="231">
        <f>IF(N294="nulová",J294,0)</f>
        <v>0</v>
      </c>
      <c r="BJ294" s="16" t="s">
        <v>83</v>
      </c>
      <c r="BK294" s="231">
        <f>ROUND(I294*H294,2)</f>
        <v>0</v>
      </c>
      <c r="BL294" s="16" t="s">
        <v>143</v>
      </c>
      <c r="BM294" s="230" t="s">
        <v>745</v>
      </c>
    </row>
    <row r="295" s="2" customFormat="1" ht="16.5" customHeight="1">
      <c r="A295" s="37"/>
      <c r="B295" s="38"/>
      <c r="C295" s="218" t="s">
        <v>746</v>
      </c>
      <c r="D295" s="218" t="s">
        <v>139</v>
      </c>
      <c r="E295" s="219" t="s">
        <v>747</v>
      </c>
      <c r="F295" s="220" t="s">
        <v>748</v>
      </c>
      <c r="G295" s="221" t="s">
        <v>204</v>
      </c>
      <c r="H295" s="222">
        <v>6</v>
      </c>
      <c r="I295" s="223"/>
      <c r="J295" s="224">
        <f>ROUND(I295*H295,2)</f>
        <v>0</v>
      </c>
      <c r="K295" s="225"/>
      <c r="L295" s="43"/>
      <c r="M295" s="226" t="s">
        <v>1</v>
      </c>
      <c r="N295" s="227" t="s">
        <v>40</v>
      </c>
      <c r="O295" s="90"/>
      <c r="P295" s="228">
        <f>O295*H295</f>
        <v>0</v>
      </c>
      <c r="Q295" s="228">
        <v>0</v>
      </c>
      <c r="R295" s="228">
        <f>Q295*H295</f>
        <v>0</v>
      </c>
      <c r="S295" s="228">
        <v>0</v>
      </c>
      <c r="T295" s="229">
        <f>S295*H295</f>
        <v>0</v>
      </c>
      <c r="U295" s="37"/>
      <c r="V295" s="37"/>
      <c r="W295" s="37"/>
      <c r="X295" s="37"/>
      <c r="Y295" s="37"/>
      <c r="Z295" s="37"/>
      <c r="AA295" s="37"/>
      <c r="AB295" s="37"/>
      <c r="AC295" s="37"/>
      <c r="AD295" s="37"/>
      <c r="AE295" s="37"/>
      <c r="AR295" s="230" t="s">
        <v>143</v>
      </c>
      <c r="AT295" s="230" t="s">
        <v>139</v>
      </c>
      <c r="AU295" s="230" t="s">
        <v>85</v>
      </c>
      <c r="AY295" s="16" t="s">
        <v>135</v>
      </c>
      <c r="BE295" s="231">
        <f>IF(N295="základní",J295,0)</f>
        <v>0</v>
      </c>
      <c r="BF295" s="231">
        <f>IF(N295="snížená",J295,0)</f>
        <v>0</v>
      </c>
      <c r="BG295" s="231">
        <f>IF(N295="zákl. přenesená",J295,0)</f>
        <v>0</v>
      </c>
      <c r="BH295" s="231">
        <f>IF(N295="sníž. přenesená",J295,0)</f>
        <v>0</v>
      </c>
      <c r="BI295" s="231">
        <f>IF(N295="nulová",J295,0)</f>
        <v>0</v>
      </c>
      <c r="BJ295" s="16" t="s">
        <v>83</v>
      </c>
      <c r="BK295" s="231">
        <f>ROUND(I295*H295,2)</f>
        <v>0</v>
      </c>
      <c r="BL295" s="16" t="s">
        <v>143</v>
      </c>
      <c r="BM295" s="230" t="s">
        <v>749</v>
      </c>
    </row>
    <row r="296" s="2" customFormat="1" ht="16.5" customHeight="1">
      <c r="A296" s="37"/>
      <c r="B296" s="38"/>
      <c r="C296" s="218" t="s">
        <v>750</v>
      </c>
      <c r="D296" s="218" t="s">
        <v>139</v>
      </c>
      <c r="E296" s="219" t="s">
        <v>751</v>
      </c>
      <c r="F296" s="220" t="s">
        <v>752</v>
      </c>
      <c r="G296" s="221" t="s">
        <v>204</v>
      </c>
      <c r="H296" s="222">
        <v>2</v>
      </c>
      <c r="I296" s="223"/>
      <c r="J296" s="224">
        <f>ROUND(I296*H296,2)</f>
        <v>0</v>
      </c>
      <c r="K296" s="225"/>
      <c r="L296" s="43"/>
      <c r="M296" s="226" t="s">
        <v>1</v>
      </c>
      <c r="N296" s="227" t="s">
        <v>40</v>
      </c>
      <c r="O296" s="90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U296" s="37"/>
      <c r="V296" s="37"/>
      <c r="W296" s="37"/>
      <c r="X296" s="37"/>
      <c r="Y296" s="37"/>
      <c r="Z296" s="37"/>
      <c r="AA296" s="37"/>
      <c r="AB296" s="37"/>
      <c r="AC296" s="37"/>
      <c r="AD296" s="37"/>
      <c r="AE296" s="37"/>
      <c r="AR296" s="230" t="s">
        <v>143</v>
      </c>
      <c r="AT296" s="230" t="s">
        <v>139</v>
      </c>
      <c r="AU296" s="230" t="s">
        <v>85</v>
      </c>
      <c r="AY296" s="16" t="s">
        <v>135</v>
      </c>
      <c r="BE296" s="231">
        <f>IF(N296="základní",J296,0)</f>
        <v>0</v>
      </c>
      <c r="BF296" s="231">
        <f>IF(N296="snížená",J296,0)</f>
        <v>0</v>
      </c>
      <c r="BG296" s="231">
        <f>IF(N296="zákl. přenesená",J296,0)</f>
        <v>0</v>
      </c>
      <c r="BH296" s="231">
        <f>IF(N296="sníž. přenesená",J296,0)</f>
        <v>0</v>
      </c>
      <c r="BI296" s="231">
        <f>IF(N296="nulová",J296,0)</f>
        <v>0</v>
      </c>
      <c r="BJ296" s="16" t="s">
        <v>83</v>
      </c>
      <c r="BK296" s="231">
        <f>ROUND(I296*H296,2)</f>
        <v>0</v>
      </c>
      <c r="BL296" s="16" t="s">
        <v>143</v>
      </c>
      <c r="BM296" s="230" t="s">
        <v>753</v>
      </c>
    </row>
    <row r="297" s="2" customFormat="1" ht="16.5" customHeight="1">
      <c r="A297" s="37"/>
      <c r="B297" s="38"/>
      <c r="C297" s="218" t="s">
        <v>754</v>
      </c>
      <c r="D297" s="218" t="s">
        <v>139</v>
      </c>
      <c r="E297" s="219" t="s">
        <v>755</v>
      </c>
      <c r="F297" s="220" t="s">
        <v>756</v>
      </c>
      <c r="G297" s="221" t="s">
        <v>757</v>
      </c>
      <c r="H297" s="222">
        <v>10</v>
      </c>
      <c r="I297" s="223"/>
      <c r="J297" s="224">
        <f>ROUND(I297*H297,2)</f>
        <v>0</v>
      </c>
      <c r="K297" s="225"/>
      <c r="L297" s="43"/>
      <c r="M297" s="226" t="s">
        <v>1</v>
      </c>
      <c r="N297" s="227" t="s">
        <v>40</v>
      </c>
      <c r="O297" s="90"/>
      <c r="P297" s="228">
        <f>O297*H297</f>
        <v>0</v>
      </c>
      <c r="Q297" s="228">
        <v>0</v>
      </c>
      <c r="R297" s="228">
        <f>Q297*H297</f>
        <v>0</v>
      </c>
      <c r="S297" s="228">
        <v>0</v>
      </c>
      <c r="T297" s="229">
        <f>S297*H297</f>
        <v>0</v>
      </c>
      <c r="U297" s="37"/>
      <c r="V297" s="37"/>
      <c r="W297" s="37"/>
      <c r="X297" s="37"/>
      <c r="Y297" s="37"/>
      <c r="Z297" s="37"/>
      <c r="AA297" s="37"/>
      <c r="AB297" s="37"/>
      <c r="AC297" s="37"/>
      <c r="AD297" s="37"/>
      <c r="AE297" s="37"/>
      <c r="AR297" s="230" t="s">
        <v>143</v>
      </c>
      <c r="AT297" s="230" t="s">
        <v>139</v>
      </c>
      <c r="AU297" s="230" t="s">
        <v>85</v>
      </c>
      <c r="AY297" s="16" t="s">
        <v>135</v>
      </c>
      <c r="BE297" s="231">
        <f>IF(N297="základní",J297,0)</f>
        <v>0</v>
      </c>
      <c r="BF297" s="231">
        <f>IF(N297="snížená",J297,0)</f>
        <v>0</v>
      </c>
      <c r="BG297" s="231">
        <f>IF(N297="zákl. přenesená",J297,0)</f>
        <v>0</v>
      </c>
      <c r="BH297" s="231">
        <f>IF(N297="sníž. přenesená",J297,0)</f>
        <v>0</v>
      </c>
      <c r="BI297" s="231">
        <f>IF(N297="nulová",J297,0)</f>
        <v>0</v>
      </c>
      <c r="BJ297" s="16" t="s">
        <v>83</v>
      </c>
      <c r="BK297" s="231">
        <f>ROUND(I297*H297,2)</f>
        <v>0</v>
      </c>
      <c r="BL297" s="16" t="s">
        <v>143</v>
      </c>
      <c r="BM297" s="230" t="s">
        <v>758</v>
      </c>
    </row>
    <row r="298" s="2" customFormat="1" ht="16.5" customHeight="1">
      <c r="A298" s="37"/>
      <c r="B298" s="38"/>
      <c r="C298" s="218" t="s">
        <v>759</v>
      </c>
      <c r="D298" s="218" t="s">
        <v>139</v>
      </c>
      <c r="E298" s="219" t="s">
        <v>760</v>
      </c>
      <c r="F298" s="220" t="s">
        <v>761</v>
      </c>
      <c r="G298" s="221" t="s">
        <v>204</v>
      </c>
      <c r="H298" s="222">
        <v>1</v>
      </c>
      <c r="I298" s="223"/>
      <c r="J298" s="224">
        <f>ROUND(I298*H298,2)</f>
        <v>0</v>
      </c>
      <c r="K298" s="225"/>
      <c r="L298" s="43"/>
      <c r="M298" s="226" t="s">
        <v>1</v>
      </c>
      <c r="N298" s="227" t="s">
        <v>40</v>
      </c>
      <c r="O298" s="90"/>
      <c r="P298" s="228">
        <f>O298*H298</f>
        <v>0</v>
      </c>
      <c r="Q298" s="228">
        <v>0</v>
      </c>
      <c r="R298" s="228">
        <f>Q298*H298</f>
        <v>0</v>
      </c>
      <c r="S298" s="228">
        <v>0</v>
      </c>
      <c r="T298" s="229">
        <f>S298*H298</f>
        <v>0</v>
      </c>
      <c r="U298" s="37"/>
      <c r="V298" s="37"/>
      <c r="W298" s="37"/>
      <c r="X298" s="37"/>
      <c r="Y298" s="37"/>
      <c r="Z298" s="37"/>
      <c r="AA298" s="37"/>
      <c r="AB298" s="37"/>
      <c r="AC298" s="37"/>
      <c r="AD298" s="37"/>
      <c r="AE298" s="37"/>
      <c r="AR298" s="230" t="s">
        <v>143</v>
      </c>
      <c r="AT298" s="230" t="s">
        <v>139</v>
      </c>
      <c r="AU298" s="230" t="s">
        <v>85</v>
      </c>
      <c r="AY298" s="16" t="s">
        <v>135</v>
      </c>
      <c r="BE298" s="231">
        <f>IF(N298="základní",J298,0)</f>
        <v>0</v>
      </c>
      <c r="BF298" s="231">
        <f>IF(N298="snížená",J298,0)</f>
        <v>0</v>
      </c>
      <c r="BG298" s="231">
        <f>IF(N298="zákl. přenesená",J298,0)</f>
        <v>0</v>
      </c>
      <c r="BH298" s="231">
        <f>IF(N298="sníž. přenesená",J298,0)</f>
        <v>0</v>
      </c>
      <c r="BI298" s="231">
        <f>IF(N298="nulová",J298,0)</f>
        <v>0</v>
      </c>
      <c r="BJ298" s="16" t="s">
        <v>83</v>
      </c>
      <c r="BK298" s="231">
        <f>ROUND(I298*H298,2)</f>
        <v>0</v>
      </c>
      <c r="BL298" s="16" t="s">
        <v>143</v>
      </c>
      <c r="BM298" s="230" t="s">
        <v>762</v>
      </c>
    </row>
    <row r="299" s="2" customFormat="1" ht="16.5" customHeight="1">
      <c r="A299" s="37"/>
      <c r="B299" s="38"/>
      <c r="C299" s="218" t="s">
        <v>763</v>
      </c>
      <c r="D299" s="218" t="s">
        <v>139</v>
      </c>
      <c r="E299" s="219" t="s">
        <v>764</v>
      </c>
      <c r="F299" s="220" t="s">
        <v>481</v>
      </c>
      <c r="G299" s="221" t="s">
        <v>204</v>
      </c>
      <c r="H299" s="222">
        <v>13</v>
      </c>
      <c r="I299" s="223"/>
      <c r="J299" s="224">
        <f>ROUND(I299*H299,2)</f>
        <v>0</v>
      </c>
      <c r="K299" s="225"/>
      <c r="L299" s="43"/>
      <c r="M299" s="226" t="s">
        <v>1</v>
      </c>
      <c r="N299" s="227" t="s">
        <v>40</v>
      </c>
      <c r="O299" s="90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U299" s="37"/>
      <c r="V299" s="37"/>
      <c r="W299" s="37"/>
      <c r="X299" s="37"/>
      <c r="Y299" s="37"/>
      <c r="Z299" s="37"/>
      <c r="AA299" s="37"/>
      <c r="AB299" s="37"/>
      <c r="AC299" s="37"/>
      <c r="AD299" s="37"/>
      <c r="AE299" s="37"/>
      <c r="AR299" s="230" t="s">
        <v>143</v>
      </c>
      <c r="AT299" s="230" t="s">
        <v>139</v>
      </c>
      <c r="AU299" s="230" t="s">
        <v>85</v>
      </c>
      <c r="AY299" s="16" t="s">
        <v>135</v>
      </c>
      <c r="BE299" s="231">
        <f>IF(N299="základní",J299,0)</f>
        <v>0</v>
      </c>
      <c r="BF299" s="231">
        <f>IF(N299="snížená",J299,0)</f>
        <v>0</v>
      </c>
      <c r="BG299" s="231">
        <f>IF(N299="zákl. přenesená",J299,0)</f>
        <v>0</v>
      </c>
      <c r="BH299" s="231">
        <f>IF(N299="sníž. přenesená",J299,0)</f>
        <v>0</v>
      </c>
      <c r="BI299" s="231">
        <f>IF(N299="nulová",J299,0)</f>
        <v>0</v>
      </c>
      <c r="BJ299" s="16" t="s">
        <v>83</v>
      </c>
      <c r="BK299" s="231">
        <f>ROUND(I299*H299,2)</f>
        <v>0</v>
      </c>
      <c r="BL299" s="16" t="s">
        <v>143</v>
      </c>
      <c r="BM299" s="230" t="s">
        <v>765</v>
      </c>
    </row>
    <row r="300" s="2" customFormat="1" ht="16.5" customHeight="1">
      <c r="A300" s="37"/>
      <c r="B300" s="38"/>
      <c r="C300" s="218" t="s">
        <v>766</v>
      </c>
      <c r="D300" s="218" t="s">
        <v>139</v>
      </c>
      <c r="E300" s="219" t="s">
        <v>767</v>
      </c>
      <c r="F300" s="220" t="s">
        <v>768</v>
      </c>
      <c r="G300" s="221" t="s">
        <v>334</v>
      </c>
      <c r="H300" s="222">
        <v>4</v>
      </c>
      <c r="I300" s="223"/>
      <c r="J300" s="224">
        <f>ROUND(I300*H300,2)</f>
        <v>0</v>
      </c>
      <c r="K300" s="225"/>
      <c r="L300" s="43"/>
      <c r="M300" s="226" t="s">
        <v>1</v>
      </c>
      <c r="N300" s="227" t="s">
        <v>40</v>
      </c>
      <c r="O300" s="90"/>
      <c r="P300" s="228">
        <f>O300*H300</f>
        <v>0</v>
      </c>
      <c r="Q300" s="228">
        <v>0</v>
      </c>
      <c r="R300" s="228">
        <f>Q300*H300</f>
        <v>0</v>
      </c>
      <c r="S300" s="228">
        <v>0</v>
      </c>
      <c r="T300" s="229">
        <f>S300*H300</f>
        <v>0</v>
      </c>
      <c r="U300" s="37"/>
      <c r="V300" s="37"/>
      <c r="W300" s="37"/>
      <c r="X300" s="37"/>
      <c r="Y300" s="37"/>
      <c r="Z300" s="37"/>
      <c r="AA300" s="37"/>
      <c r="AB300" s="37"/>
      <c r="AC300" s="37"/>
      <c r="AD300" s="37"/>
      <c r="AE300" s="37"/>
      <c r="AR300" s="230" t="s">
        <v>143</v>
      </c>
      <c r="AT300" s="230" t="s">
        <v>139</v>
      </c>
      <c r="AU300" s="230" t="s">
        <v>85</v>
      </c>
      <c r="AY300" s="16" t="s">
        <v>135</v>
      </c>
      <c r="BE300" s="231">
        <f>IF(N300="základní",J300,0)</f>
        <v>0</v>
      </c>
      <c r="BF300" s="231">
        <f>IF(N300="snížená",J300,0)</f>
        <v>0</v>
      </c>
      <c r="BG300" s="231">
        <f>IF(N300="zákl. přenesená",J300,0)</f>
        <v>0</v>
      </c>
      <c r="BH300" s="231">
        <f>IF(N300="sníž. přenesená",J300,0)</f>
        <v>0</v>
      </c>
      <c r="BI300" s="231">
        <f>IF(N300="nulová",J300,0)</f>
        <v>0</v>
      </c>
      <c r="BJ300" s="16" t="s">
        <v>83</v>
      </c>
      <c r="BK300" s="231">
        <f>ROUND(I300*H300,2)</f>
        <v>0</v>
      </c>
      <c r="BL300" s="16" t="s">
        <v>143</v>
      </c>
      <c r="BM300" s="230" t="s">
        <v>769</v>
      </c>
    </row>
    <row r="301" s="2" customFormat="1" ht="16.5" customHeight="1">
      <c r="A301" s="37"/>
      <c r="B301" s="38"/>
      <c r="C301" s="218" t="s">
        <v>770</v>
      </c>
      <c r="D301" s="218" t="s">
        <v>139</v>
      </c>
      <c r="E301" s="219" t="s">
        <v>771</v>
      </c>
      <c r="F301" s="220" t="s">
        <v>772</v>
      </c>
      <c r="G301" s="221" t="s">
        <v>334</v>
      </c>
      <c r="H301" s="222">
        <v>7</v>
      </c>
      <c r="I301" s="223"/>
      <c r="J301" s="224">
        <f>ROUND(I301*H301,2)</f>
        <v>0</v>
      </c>
      <c r="K301" s="225"/>
      <c r="L301" s="43"/>
      <c r="M301" s="226" t="s">
        <v>1</v>
      </c>
      <c r="N301" s="227" t="s">
        <v>40</v>
      </c>
      <c r="O301" s="90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U301" s="37"/>
      <c r="V301" s="37"/>
      <c r="W301" s="37"/>
      <c r="X301" s="37"/>
      <c r="Y301" s="37"/>
      <c r="Z301" s="37"/>
      <c r="AA301" s="37"/>
      <c r="AB301" s="37"/>
      <c r="AC301" s="37"/>
      <c r="AD301" s="37"/>
      <c r="AE301" s="37"/>
      <c r="AR301" s="230" t="s">
        <v>143</v>
      </c>
      <c r="AT301" s="230" t="s">
        <v>139</v>
      </c>
      <c r="AU301" s="230" t="s">
        <v>85</v>
      </c>
      <c r="AY301" s="16" t="s">
        <v>135</v>
      </c>
      <c r="BE301" s="231">
        <f>IF(N301="základní",J301,0)</f>
        <v>0</v>
      </c>
      <c r="BF301" s="231">
        <f>IF(N301="snížená",J301,0)</f>
        <v>0</v>
      </c>
      <c r="BG301" s="231">
        <f>IF(N301="zákl. přenesená",J301,0)</f>
        <v>0</v>
      </c>
      <c r="BH301" s="231">
        <f>IF(N301="sníž. přenesená",J301,0)</f>
        <v>0</v>
      </c>
      <c r="BI301" s="231">
        <f>IF(N301="nulová",J301,0)</f>
        <v>0</v>
      </c>
      <c r="BJ301" s="16" t="s">
        <v>83</v>
      </c>
      <c r="BK301" s="231">
        <f>ROUND(I301*H301,2)</f>
        <v>0</v>
      </c>
      <c r="BL301" s="16" t="s">
        <v>143</v>
      </c>
      <c r="BM301" s="230" t="s">
        <v>773</v>
      </c>
    </row>
    <row r="302" s="2" customFormat="1" ht="16.5" customHeight="1">
      <c r="A302" s="37"/>
      <c r="B302" s="38"/>
      <c r="C302" s="218" t="s">
        <v>774</v>
      </c>
      <c r="D302" s="218" t="s">
        <v>139</v>
      </c>
      <c r="E302" s="219" t="s">
        <v>775</v>
      </c>
      <c r="F302" s="220" t="s">
        <v>776</v>
      </c>
      <c r="G302" s="221" t="s">
        <v>334</v>
      </c>
      <c r="H302" s="222">
        <v>1</v>
      </c>
      <c r="I302" s="223"/>
      <c r="J302" s="224">
        <f>ROUND(I302*H302,2)</f>
        <v>0</v>
      </c>
      <c r="K302" s="225"/>
      <c r="L302" s="43"/>
      <c r="M302" s="226" t="s">
        <v>1</v>
      </c>
      <c r="N302" s="227" t="s">
        <v>40</v>
      </c>
      <c r="O302" s="90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U302" s="37"/>
      <c r="V302" s="37"/>
      <c r="W302" s="37"/>
      <c r="X302" s="37"/>
      <c r="Y302" s="37"/>
      <c r="Z302" s="37"/>
      <c r="AA302" s="37"/>
      <c r="AB302" s="37"/>
      <c r="AC302" s="37"/>
      <c r="AD302" s="37"/>
      <c r="AE302" s="37"/>
      <c r="AR302" s="230" t="s">
        <v>143</v>
      </c>
      <c r="AT302" s="230" t="s">
        <v>139</v>
      </c>
      <c r="AU302" s="230" t="s">
        <v>85</v>
      </c>
      <c r="AY302" s="16" t="s">
        <v>135</v>
      </c>
      <c r="BE302" s="231">
        <f>IF(N302="základní",J302,0)</f>
        <v>0</v>
      </c>
      <c r="BF302" s="231">
        <f>IF(N302="snížená",J302,0)</f>
        <v>0</v>
      </c>
      <c r="BG302" s="231">
        <f>IF(N302="zákl. přenesená",J302,0)</f>
        <v>0</v>
      </c>
      <c r="BH302" s="231">
        <f>IF(N302="sníž. přenesená",J302,0)</f>
        <v>0</v>
      </c>
      <c r="BI302" s="231">
        <f>IF(N302="nulová",J302,0)</f>
        <v>0</v>
      </c>
      <c r="BJ302" s="16" t="s">
        <v>83</v>
      </c>
      <c r="BK302" s="231">
        <f>ROUND(I302*H302,2)</f>
        <v>0</v>
      </c>
      <c r="BL302" s="16" t="s">
        <v>143</v>
      </c>
      <c r="BM302" s="230" t="s">
        <v>777</v>
      </c>
    </row>
    <row r="303" s="2" customFormat="1" ht="24.15" customHeight="1">
      <c r="A303" s="37"/>
      <c r="B303" s="38"/>
      <c r="C303" s="218" t="s">
        <v>778</v>
      </c>
      <c r="D303" s="218" t="s">
        <v>139</v>
      </c>
      <c r="E303" s="219" t="s">
        <v>779</v>
      </c>
      <c r="F303" s="220" t="s">
        <v>780</v>
      </c>
      <c r="G303" s="221" t="s">
        <v>334</v>
      </c>
      <c r="H303" s="222">
        <v>1</v>
      </c>
      <c r="I303" s="223"/>
      <c r="J303" s="224">
        <f>ROUND(I303*H303,2)</f>
        <v>0</v>
      </c>
      <c r="K303" s="225"/>
      <c r="L303" s="43"/>
      <c r="M303" s="226" t="s">
        <v>1</v>
      </c>
      <c r="N303" s="227" t="s">
        <v>40</v>
      </c>
      <c r="O303" s="90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U303" s="37"/>
      <c r="V303" s="37"/>
      <c r="W303" s="37"/>
      <c r="X303" s="37"/>
      <c r="Y303" s="37"/>
      <c r="Z303" s="37"/>
      <c r="AA303" s="37"/>
      <c r="AB303" s="37"/>
      <c r="AC303" s="37"/>
      <c r="AD303" s="37"/>
      <c r="AE303" s="37"/>
      <c r="AR303" s="230" t="s">
        <v>143</v>
      </c>
      <c r="AT303" s="230" t="s">
        <v>139</v>
      </c>
      <c r="AU303" s="230" t="s">
        <v>85</v>
      </c>
      <c r="AY303" s="16" t="s">
        <v>135</v>
      </c>
      <c r="BE303" s="231">
        <f>IF(N303="základní",J303,0)</f>
        <v>0</v>
      </c>
      <c r="BF303" s="231">
        <f>IF(N303="snížená",J303,0)</f>
        <v>0</v>
      </c>
      <c r="BG303" s="231">
        <f>IF(N303="zákl. přenesená",J303,0)</f>
        <v>0</v>
      </c>
      <c r="BH303" s="231">
        <f>IF(N303="sníž. přenesená",J303,0)</f>
        <v>0</v>
      </c>
      <c r="BI303" s="231">
        <f>IF(N303="nulová",J303,0)</f>
        <v>0</v>
      </c>
      <c r="BJ303" s="16" t="s">
        <v>83</v>
      </c>
      <c r="BK303" s="231">
        <f>ROUND(I303*H303,2)</f>
        <v>0</v>
      </c>
      <c r="BL303" s="16" t="s">
        <v>143</v>
      </c>
      <c r="BM303" s="230" t="s">
        <v>781</v>
      </c>
    </row>
    <row r="304" s="2" customFormat="1" ht="16.5" customHeight="1">
      <c r="A304" s="37"/>
      <c r="B304" s="38"/>
      <c r="C304" s="218" t="s">
        <v>782</v>
      </c>
      <c r="D304" s="218" t="s">
        <v>139</v>
      </c>
      <c r="E304" s="219" t="s">
        <v>783</v>
      </c>
      <c r="F304" s="220" t="s">
        <v>784</v>
      </c>
      <c r="G304" s="221" t="s">
        <v>204</v>
      </c>
      <c r="H304" s="222">
        <v>2</v>
      </c>
      <c r="I304" s="223"/>
      <c r="J304" s="224">
        <f>ROUND(I304*H304,2)</f>
        <v>0</v>
      </c>
      <c r="K304" s="225"/>
      <c r="L304" s="43"/>
      <c r="M304" s="226" t="s">
        <v>1</v>
      </c>
      <c r="N304" s="227" t="s">
        <v>40</v>
      </c>
      <c r="O304" s="90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U304" s="37"/>
      <c r="V304" s="37"/>
      <c r="W304" s="37"/>
      <c r="X304" s="37"/>
      <c r="Y304" s="37"/>
      <c r="Z304" s="37"/>
      <c r="AA304" s="37"/>
      <c r="AB304" s="37"/>
      <c r="AC304" s="37"/>
      <c r="AD304" s="37"/>
      <c r="AE304" s="37"/>
      <c r="AR304" s="230" t="s">
        <v>143</v>
      </c>
      <c r="AT304" s="230" t="s">
        <v>139</v>
      </c>
      <c r="AU304" s="230" t="s">
        <v>85</v>
      </c>
      <c r="AY304" s="16" t="s">
        <v>135</v>
      </c>
      <c r="BE304" s="231">
        <f>IF(N304="základní",J304,0)</f>
        <v>0</v>
      </c>
      <c r="BF304" s="231">
        <f>IF(N304="snížená",J304,0)</f>
        <v>0</v>
      </c>
      <c r="BG304" s="231">
        <f>IF(N304="zákl. přenesená",J304,0)</f>
        <v>0</v>
      </c>
      <c r="BH304" s="231">
        <f>IF(N304="sníž. přenesená",J304,0)</f>
        <v>0</v>
      </c>
      <c r="BI304" s="231">
        <f>IF(N304="nulová",J304,0)</f>
        <v>0</v>
      </c>
      <c r="BJ304" s="16" t="s">
        <v>83</v>
      </c>
      <c r="BK304" s="231">
        <f>ROUND(I304*H304,2)</f>
        <v>0</v>
      </c>
      <c r="BL304" s="16" t="s">
        <v>143</v>
      </c>
      <c r="BM304" s="230" t="s">
        <v>785</v>
      </c>
    </row>
    <row r="305" s="2" customFormat="1" ht="16.5" customHeight="1">
      <c r="A305" s="37"/>
      <c r="B305" s="38"/>
      <c r="C305" s="218" t="s">
        <v>786</v>
      </c>
      <c r="D305" s="218" t="s">
        <v>139</v>
      </c>
      <c r="E305" s="219" t="s">
        <v>787</v>
      </c>
      <c r="F305" s="220" t="s">
        <v>509</v>
      </c>
      <c r="G305" s="221" t="s">
        <v>204</v>
      </c>
      <c r="H305" s="222">
        <v>4</v>
      </c>
      <c r="I305" s="223"/>
      <c r="J305" s="224">
        <f>ROUND(I305*H305,2)</f>
        <v>0</v>
      </c>
      <c r="K305" s="225"/>
      <c r="L305" s="43"/>
      <c r="M305" s="226" t="s">
        <v>1</v>
      </c>
      <c r="N305" s="227" t="s">
        <v>40</v>
      </c>
      <c r="O305" s="90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U305" s="37"/>
      <c r="V305" s="37"/>
      <c r="W305" s="37"/>
      <c r="X305" s="37"/>
      <c r="Y305" s="37"/>
      <c r="Z305" s="37"/>
      <c r="AA305" s="37"/>
      <c r="AB305" s="37"/>
      <c r="AC305" s="37"/>
      <c r="AD305" s="37"/>
      <c r="AE305" s="37"/>
      <c r="AR305" s="230" t="s">
        <v>143</v>
      </c>
      <c r="AT305" s="230" t="s">
        <v>139</v>
      </c>
      <c r="AU305" s="230" t="s">
        <v>85</v>
      </c>
      <c r="AY305" s="16" t="s">
        <v>135</v>
      </c>
      <c r="BE305" s="231">
        <f>IF(N305="základní",J305,0)</f>
        <v>0</v>
      </c>
      <c r="BF305" s="231">
        <f>IF(N305="snížená",J305,0)</f>
        <v>0</v>
      </c>
      <c r="BG305" s="231">
        <f>IF(N305="zákl. přenesená",J305,0)</f>
        <v>0</v>
      </c>
      <c r="BH305" s="231">
        <f>IF(N305="sníž. přenesená",J305,0)</f>
        <v>0</v>
      </c>
      <c r="BI305" s="231">
        <f>IF(N305="nulová",J305,0)</f>
        <v>0</v>
      </c>
      <c r="BJ305" s="16" t="s">
        <v>83</v>
      </c>
      <c r="BK305" s="231">
        <f>ROUND(I305*H305,2)</f>
        <v>0</v>
      </c>
      <c r="BL305" s="16" t="s">
        <v>143</v>
      </c>
      <c r="BM305" s="230" t="s">
        <v>788</v>
      </c>
    </row>
    <row r="306" s="12" customFormat="1" ht="25.92" customHeight="1">
      <c r="A306" s="12"/>
      <c r="B306" s="202"/>
      <c r="C306" s="203"/>
      <c r="D306" s="204" t="s">
        <v>74</v>
      </c>
      <c r="E306" s="205" t="s">
        <v>93</v>
      </c>
      <c r="F306" s="205" t="s">
        <v>789</v>
      </c>
      <c r="G306" s="203"/>
      <c r="H306" s="203"/>
      <c r="I306" s="206"/>
      <c r="J306" s="207">
        <f>BK306</f>
        <v>0</v>
      </c>
      <c r="K306" s="203"/>
      <c r="L306" s="208"/>
      <c r="M306" s="209"/>
      <c r="N306" s="210"/>
      <c r="O306" s="210"/>
      <c r="P306" s="211">
        <f>P307</f>
        <v>0</v>
      </c>
      <c r="Q306" s="210"/>
      <c r="R306" s="211">
        <f>R307</f>
        <v>0</v>
      </c>
      <c r="S306" s="210"/>
      <c r="T306" s="212">
        <f>T307</f>
        <v>0</v>
      </c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R306" s="213" t="s">
        <v>153</v>
      </c>
      <c r="AT306" s="214" t="s">
        <v>74</v>
      </c>
      <c r="AU306" s="214" t="s">
        <v>75</v>
      </c>
      <c r="AY306" s="213" t="s">
        <v>135</v>
      </c>
      <c r="BK306" s="215">
        <f>BK307</f>
        <v>0</v>
      </c>
    </row>
    <row r="307" s="12" customFormat="1" ht="22.8" customHeight="1">
      <c r="A307" s="12"/>
      <c r="B307" s="202"/>
      <c r="C307" s="203"/>
      <c r="D307" s="204" t="s">
        <v>74</v>
      </c>
      <c r="E307" s="216" t="s">
        <v>790</v>
      </c>
      <c r="F307" s="216" t="s">
        <v>791</v>
      </c>
      <c r="G307" s="203"/>
      <c r="H307" s="203"/>
      <c r="I307" s="206"/>
      <c r="J307" s="217">
        <f>BK307</f>
        <v>0</v>
      </c>
      <c r="K307" s="203"/>
      <c r="L307" s="208"/>
      <c r="M307" s="209"/>
      <c r="N307" s="210"/>
      <c r="O307" s="210"/>
      <c r="P307" s="211">
        <f>SUM(P308:P314)</f>
        <v>0</v>
      </c>
      <c r="Q307" s="210"/>
      <c r="R307" s="211">
        <f>SUM(R308:R314)</f>
        <v>0</v>
      </c>
      <c r="S307" s="210"/>
      <c r="T307" s="212">
        <f>SUM(T308:T314)</f>
        <v>0</v>
      </c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R307" s="213" t="s">
        <v>83</v>
      </c>
      <c r="AT307" s="214" t="s">
        <v>74</v>
      </c>
      <c r="AU307" s="214" t="s">
        <v>83</v>
      </c>
      <c r="AY307" s="213" t="s">
        <v>135</v>
      </c>
      <c r="BK307" s="215">
        <f>SUM(BK308:BK314)</f>
        <v>0</v>
      </c>
    </row>
    <row r="308" s="2" customFormat="1" ht="16.5" customHeight="1">
      <c r="A308" s="37"/>
      <c r="B308" s="38"/>
      <c r="C308" s="218" t="s">
        <v>792</v>
      </c>
      <c r="D308" s="218" t="s">
        <v>139</v>
      </c>
      <c r="E308" s="219" t="s">
        <v>793</v>
      </c>
      <c r="F308" s="220" t="s">
        <v>794</v>
      </c>
      <c r="G308" s="221" t="s">
        <v>795</v>
      </c>
      <c r="H308" s="222">
        <v>1</v>
      </c>
      <c r="I308" s="223"/>
      <c r="J308" s="224">
        <f>ROUND(I308*H308,2)</f>
        <v>0</v>
      </c>
      <c r="K308" s="225"/>
      <c r="L308" s="43"/>
      <c r="M308" s="226" t="s">
        <v>1</v>
      </c>
      <c r="N308" s="227" t="s">
        <v>40</v>
      </c>
      <c r="O308" s="90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U308" s="37"/>
      <c r="V308" s="37"/>
      <c r="W308" s="37"/>
      <c r="X308" s="37"/>
      <c r="Y308" s="37"/>
      <c r="Z308" s="37"/>
      <c r="AA308" s="37"/>
      <c r="AB308" s="37"/>
      <c r="AC308" s="37"/>
      <c r="AD308" s="37"/>
      <c r="AE308" s="37"/>
      <c r="AR308" s="230" t="s">
        <v>143</v>
      </c>
      <c r="AT308" s="230" t="s">
        <v>139</v>
      </c>
      <c r="AU308" s="230" t="s">
        <v>85</v>
      </c>
      <c r="AY308" s="16" t="s">
        <v>135</v>
      </c>
      <c r="BE308" s="231">
        <f>IF(N308="základní",J308,0)</f>
        <v>0</v>
      </c>
      <c r="BF308" s="231">
        <f>IF(N308="snížená",J308,0)</f>
        <v>0</v>
      </c>
      <c r="BG308" s="231">
        <f>IF(N308="zákl. přenesená",J308,0)</f>
        <v>0</v>
      </c>
      <c r="BH308" s="231">
        <f>IF(N308="sníž. přenesená",J308,0)</f>
        <v>0</v>
      </c>
      <c r="BI308" s="231">
        <f>IF(N308="nulová",J308,0)</f>
        <v>0</v>
      </c>
      <c r="BJ308" s="16" t="s">
        <v>83</v>
      </c>
      <c r="BK308" s="231">
        <f>ROUND(I308*H308,2)</f>
        <v>0</v>
      </c>
      <c r="BL308" s="16" t="s">
        <v>143</v>
      </c>
      <c r="BM308" s="230" t="s">
        <v>796</v>
      </c>
    </row>
    <row r="309" s="2" customFormat="1" ht="16.5" customHeight="1">
      <c r="A309" s="37"/>
      <c r="B309" s="38"/>
      <c r="C309" s="218" t="s">
        <v>797</v>
      </c>
      <c r="D309" s="218" t="s">
        <v>139</v>
      </c>
      <c r="E309" s="219" t="s">
        <v>798</v>
      </c>
      <c r="F309" s="220" t="s">
        <v>799</v>
      </c>
      <c r="G309" s="221" t="s">
        <v>334</v>
      </c>
      <c r="H309" s="222">
        <v>1</v>
      </c>
      <c r="I309" s="223"/>
      <c r="J309" s="224">
        <f>ROUND(I309*H309,2)</f>
        <v>0</v>
      </c>
      <c r="K309" s="225"/>
      <c r="L309" s="43"/>
      <c r="M309" s="226" t="s">
        <v>1</v>
      </c>
      <c r="N309" s="227" t="s">
        <v>40</v>
      </c>
      <c r="O309" s="90"/>
      <c r="P309" s="228">
        <f>O309*H309</f>
        <v>0</v>
      </c>
      <c r="Q309" s="228">
        <v>0</v>
      </c>
      <c r="R309" s="228">
        <f>Q309*H309</f>
        <v>0</v>
      </c>
      <c r="S309" s="228">
        <v>0</v>
      </c>
      <c r="T309" s="229">
        <f>S309*H309</f>
        <v>0</v>
      </c>
      <c r="U309" s="37"/>
      <c r="V309" s="37"/>
      <c r="W309" s="37"/>
      <c r="X309" s="37"/>
      <c r="Y309" s="37"/>
      <c r="Z309" s="37"/>
      <c r="AA309" s="37"/>
      <c r="AB309" s="37"/>
      <c r="AC309" s="37"/>
      <c r="AD309" s="37"/>
      <c r="AE309" s="37"/>
      <c r="AR309" s="230" t="s">
        <v>143</v>
      </c>
      <c r="AT309" s="230" t="s">
        <v>139</v>
      </c>
      <c r="AU309" s="230" t="s">
        <v>85</v>
      </c>
      <c r="AY309" s="16" t="s">
        <v>135</v>
      </c>
      <c r="BE309" s="231">
        <f>IF(N309="základní",J309,0)</f>
        <v>0</v>
      </c>
      <c r="BF309" s="231">
        <f>IF(N309="snížená",J309,0)</f>
        <v>0</v>
      </c>
      <c r="BG309" s="231">
        <f>IF(N309="zákl. přenesená",J309,0)</f>
        <v>0</v>
      </c>
      <c r="BH309" s="231">
        <f>IF(N309="sníž. přenesená",J309,0)</f>
        <v>0</v>
      </c>
      <c r="BI309" s="231">
        <f>IF(N309="nulová",J309,0)</f>
        <v>0</v>
      </c>
      <c r="BJ309" s="16" t="s">
        <v>83</v>
      </c>
      <c r="BK309" s="231">
        <f>ROUND(I309*H309,2)</f>
        <v>0</v>
      </c>
      <c r="BL309" s="16" t="s">
        <v>143</v>
      </c>
      <c r="BM309" s="230" t="s">
        <v>800</v>
      </c>
    </row>
    <row r="310" s="2" customFormat="1" ht="16.5" customHeight="1">
      <c r="A310" s="37"/>
      <c r="B310" s="38"/>
      <c r="C310" s="218" t="s">
        <v>801</v>
      </c>
      <c r="D310" s="218" t="s">
        <v>139</v>
      </c>
      <c r="E310" s="219" t="s">
        <v>802</v>
      </c>
      <c r="F310" s="220" t="s">
        <v>803</v>
      </c>
      <c r="G310" s="221" t="s">
        <v>757</v>
      </c>
      <c r="H310" s="222">
        <v>5</v>
      </c>
      <c r="I310" s="223"/>
      <c r="J310" s="224">
        <f>ROUND(I310*H310,2)</f>
        <v>0</v>
      </c>
      <c r="K310" s="225"/>
      <c r="L310" s="43"/>
      <c r="M310" s="226" t="s">
        <v>1</v>
      </c>
      <c r="N310" s="227" t="s">
        <v>40</v>
      </c>
      <c r="O310" s="90"/>
      <c r="P310" s="228">
        <f>O310*H310</f>
        <v>0</v>
      </c>
      <c r="Q310" s="228">
        <v>0</v>
      </c>
      <c r="R310" s="228">
        <f>Q310*H310</f>
        <v>0</v>
      </c>
      <c r="S310" s="228">
        <v>0</v>
      </c>
      <c r="T310" s="229">
        <f>S310*H310</f>
        <v>0</v>
      </c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R310" s="230" t="s">
        <v>143</v>
      </c>
      <c r="AT310" s="230" t="s">
        <v>139</v>
      </c>
      <c r="AU310" s="230" t="s">
        <v>85</v>
      </c>
      <c r="AY310" s="16" t="s">
        <v>135</v>
      </c>
      <c r="BE310" s="231">
        <f>IF(N310="základní",J310,0)</f>
        <v>0</v>
      </c>
      <c r="BF310" s="231">
        <f>IF(N310="snížená",J310,0)</f>
        <v>0</v>
      </c>
      <c r="BG310" s="231">
        <f>IF(N310="zákl. přenesená",J310,0)</f>
        <v>0</v>
      </c>
      <c r="BH310" s="231">
        <f>IF(N310="sníž. přenesená",J310,0)</f>
        <v>0</v>
      </c>
      <c r="BI310" s="231">
        <f>IF(N310="nulová",J310,0)</f>
        <v>0</v>
      </c>
      <c r="BJ310" s="16" t="s">
        <v>83</v>
      </c>
      <c r="BK310" s="231">
        <f>ROUND(I310*H310,2)</f>
        <v>0</v>
      </c>
      <c r="BL310" s="16" t="s">
        <v>143</v>
      </c>
      <c r="BM310" s="230" t="s">
        <v>804</v>
      </c>
    </row>
    <row r="311" s="2" customFormat="1" ht="21.75" customHeight="1">
      <c r="A311" s="37"/>
      <c r="B311" s="38"/>
      <c r="C311" s="218" t="s">
        <v>805</v>
      </c>
      <c r="D311" s="218" t="s">
        <v>139</v>
      </c>
      <c r="E311" s="219" t="s">
        <v>806</v>
      </c>
      <c r="F311" s="220" t="s">
        <v>807</v>
      </c>
      <c r="G311" s="221" t="s">
        <v>757</v>
      </c>
      <c r="H311" s="222">
        <v>3</v>
      </c>
      <c r="I311" s="223"/>
      <c r="J311" s="224">
        <f>ROUND(I311*H311,2)</f>
        <v>0</v>
      </c>
      <c r="K311" s="225"/>
      <c r="L311" s="43"/>
      <c r="M311" s="226" t="s">
        <v>1</v>
      </c>
      <c r="N311" s="227" t="s">
        <v>40</v>
      </c>
      <c r="O311" s="90"/>
      <c r="P311" s="228">
        <f>O311*H311</f>
        <v>0</v>
      </c>
      <c r="Q311" s="228">
        <v>0</v>
      </c>
      <c r="R311" s="228">
        <f>Q311*H311</f>
        <v>0</v>
      </c>
      <c r="S311" s="228">
        <v>0</v>
      </c>
      <c r="T311" s="229">
        <f>S311*H311</f>
        <v>0</v>
      </c>
      <c r="U311" s="37"/>
      <c r="V311" s="37"/>
      <c r="W311" s="37"/>
      <c r="X311" s="37"/>
      <c r="Y311" s="37"/>
      <c r="Z311" s="37"/>
      <c r="AA311" s="37"/>
      <c r="AB311" s="37"/>
      <c r="AC311" s="37"/>
      <c r="AD311" s="37"/>
      <c r="AE311" s="37"/>
      <c r="AR311" s="230" t="s">
        <v>143</v>
      </c>
      <c r="AT311" s="230" t="s">
        <v>139</v>
      </c>
      <c r="AU311" s="230" t="s">
        <v>85</v>
      </c>
      <c r="AY311" s="16" t="s">
        <v>135</v>
      </c>
      <c r="BE311" s="231">
        <f>IF(N311="základní",J311,0)</f>
        <v>0</v>
      </c>
      <c r="BF311" s="231">
        <f>IF(N311="snížená",J311,0)</f>
        <v>0</v>
      </c>
      <c r="BG311" s="231">
        <f>IF(N311="zákl. přenesená",J311,0)</f>
        <v>0</v>
      </c>
      <c r="BH311" s="231">
        <f>IF(N311="sníž. přenesená",J311,0)</f>
        <v>0</v>
      </c>
      <c r="BI311" s="231">
        <f>IF(N311="nulová",J311,0)</f>
        <v>0</v>
      </c>
      <c r="BJ311" s="16" t="s">
        <v>83</v>
      </c>
      <c r="BK311" s="231">
        <f>ROUND(I311*H311,2)</f>
        <v>0</v>
      </c>
      <c r="BL311" s="16" t="s">
        <v>143</v>
      </c>
      <c r="BM311" s="230" t="s">
        <v>808</v>
      </c>
    </row>
    <row r="312" s="2" customFormat="1" ht="24.15" customHeight="1">
      <c r="A312" s="37"/>
      <c r="B312" s="38"/>
      <c r="C312" s="218" t="s">
        <v>809</v>
      </c>
      <c r="D312" s="218" t="s">
        <v>139</v>
      </c>
      <c r="E312" s="219" t="s">
        <v>810</v>
      </c>
      <c r="F312" s="220" t="s">
        <v>811</v>
      </c>
      <c r="G312" s="221" t="s">
        <v>757</v>
      </c>
      <c r="H312" s="222">
        <v>10</v>
      </c>
      <c r="I312" s="223"/>
      <c r="J312" s="224">
        <f>ROUND(I312*H312,2)</f>
        <v>0</v>
      </c>
      <c r="K312" s="225"/>
      <c r="L312" s="43"/>
      <c r="M312" s="226" t="s">
        <v>1</v>
      </c>
      <c r="N312" s="227" t="s">
        <v>40</v>
      </c>
      <c r="O312" s="90"/>
      <c r="P312" s="228">
        <f>O312*H312</f>
        <v>0</v>
      </c>
      <c r="Q312" s="228">
        <v>0</v>
      </c>
      <c r="R312" s="228">
        <f>Q312*H312</f>
        <v>0</v>
      </c>
      <c r="S312" s="228">
        <v>0</v>
      </c>
      <c r="T312" s="229">
        <f>S312*H312</f>
        <v>0</v>
      </c>
      <c r="U312" s="37"/>
      <c r="V312" s="37"/>
      <c r="W312" s="37"/>
      <c r="X312" s="37"/>
      <c r="Y312" s="37"/>
      <c r="Z312" s="37"/>
      <c r="AA312" s="37"/>
      <c r="AB312" s="37"/>
      <c r="AC312" s="37"/>
      <c r="AD312" s="37"/>
      <c r="AE312" s="37"/>
      <c r="AR312" s="230" t="s">
        <v>143</v>
      </c>
      <c r="AT312" s="230" t="s">
        <v>139</v>
      </c>
      <c r="AU312" s="230" t="s">
        <v>85</v>
      </c>
      <c r="AY312" s="16" t="s">
        <v>135</v>
      </c>
      <c r="BE312" s="231">
        <f>IF(N312="základní",J312,0)</f>
        <v>0</v>
      </c>
      <c r="BF312" s="231">
        <f>IF(N312="snížená",J312,0)</f>
        <v>0</v>
      </c>
      <c r="BG312" s="231">
        <f>IF(N312="zákl. přenesená",J312,0)</f>
        <v>0</v>
      </c>
      <c r="BH312" s="231">
        <f>IF(N312="sníž. přenesená",J312,0)</f>
        <v>0</v>
      </c>
      <c r="BI312" s="231">
        <f>IF(N312="nulová",J312,0)</f>
        <v>0</v>
      </c>
      <c r="BJ312" s="16" t="s">
        <v>83</v>
      </c>
      <c r="BK312" s="231">
        <f>ROUND(I312*H312,2)</f>
        <v>0</v>
      </c>
      <c r="BL312" s="16" t="s">
        <v>143</v>
      </c>
      <c r="BM312" s="230" t="s">
        <v>812</v>
      </c>
    </row>
    <row r="313" s="2" customFormat="1" ht="24.15" customHeight="1">
      <c r="A313" s="37"/>
      <c r="B313" s="38"/>
      <c r="C313" s="218" t="s">
        <v>813</v>
      </c>
      <c r="D313" s="218" t="s">
        <v>139</v>
      </c>
      <c r="E313" s="219" t="s">
        <v>814</v>
      </c>
      <c r="F313" s="220" t="s">
        <v>815</v>
      </c>
      <c r="G313" s="221" t="s">
        <v>757</v>
      </c>
      <c r="H313" s="222">
        <v>15</v>
      </c>
      <c r="I313" s="223"/>
      <c r="J313" s="224">
        <f>ROUND(I313*H313,2)</f>
        <v>0</v>
      </c>
      <c r="K313" s="225"/>
      <c r="L313" s="43"/>
      <c r="M313" s="226" t="s">
        <v>1</v>
      </c>
      <c r="N313" s="227" t="s">
        <v>40</v>
      </c>
      <c r="O313" s="90"/>
      <c r="P313" s="228">
        <f>O313*H313</f>
        <v>0</v>
      </c>
      <c r="Q313" s="228">
        <v>0</v>
      </c>
      <c r="R313" s="228">
        <f>Q313*H313</f>
        <v>0</v>
      </c>
      <c r="S313" s="228">
        <v>0</v>
      </c>
      <c r="T313" s="229">
        <f>S313*H313</f>
        <v>0</v>
      </c>
      <c r="U313" s="37"/>
      <c r="V313" s="37"/>
      <c r="W313" s="37"/>
      <c r="X313" s="37"/>
      <c r="Y313" s="37"/>
      <c r="Z313" s="37"/>
      <c r="AA313" s="37"/>
      <c r="AB313" s="37"/>
      <c r="AC313" s="37"/>
      <c r="AD313" s="37"/>
      <c r="AE313" s="37"/>
      <c r="AR313" s="230" t="s">
        <v>143</v>
      </c>
      <c r="AT313" s="230" t="s">
        <v>139</v>
      </c>
      <c r="AU313" s="230" t="s">
        <v>85</v>
      </c>
      <c r="AY313" s="16" t="s">
        <v>135</v>
      </c>
      <c r="BE313" s="231">
        <f>IF(N313="základní",J313,0)</f>
        <v>0</v>
      </c>
      <c r="BF313" s="231">
        <f>IF(N313="snížená",J313,0)</f>
        <v>0</v>
      </c>
      <c r="BG313" s="231">
        <f>IF(N313="zákl. přenesená",J313,0)</f>
        <v>0</v>
      </c>
      <c r="BH313" s="231">
        <f>IF(N313="sníž. přenesená",J313,0)</f>
        <v>0</v>
      </c>
      <c r="BI313" s="231">
        <f>IF(N313="nulová",J313,0)</f>
        <v>0</v>
      </c>
      <c r="BJ313" s="16" t="s">
        <v>83</v>
      </c>
      <c r="BK313" s="231">
        <f>ROUND(I313*H313,2)</f>
        <v>0</v>
      </c>
      <c r="BL313" s="16" t="s">
        <v>143</v>
      </c>
      <c r="BM313" s="230" t="s">
        <v>816</v>
      </c>
    </row>
    <row r="314" s="2" customFormat="1" ht="24.15" customHeight="1">
      <c r="A314" s="37"/>
      <c r="B314" s="38"/>
      <c r="C314" s="218" t="s">
        <v>817</v>
      </c>
      <c r="D314" s="218" t="s">
        <v>139</v>
      </c>
      <c r="E314" s="219" t="s">
        <v>818</v>
      </c>
      <c r="F314" s="220" t="s">
        <v>819</v>
      </c>
      <c r="G314" s="221" t="s">
        <v>757</v>
      </c>
      <c r="H314" s="222">
        <v>20</v>
      </c>
      <c r="I314" s="223"/>
      <c r="J314" s="224">
        <f>ROUND(I314*H314,2)</f>
        <v>0</v>
      </c>
      <c r="K314" s="225"/>
      <c r="L314" s="43"/>
      <c r="M314" s="243" t="s">
        <v>1</v>
      </c>
      <c r="N314" s="244" t="s">
        <v>40</v>
      </c>
      <c r="O314" s="245"/>
      <c r="P314" s="246">
        <f>O314*H314</f>
        <v>0</v>
      </c>
      <c r="Q314" s="246">
        <v>0</v>
      </c>
      <c r="R314" s="246">
        <f>Q314*H314</f>
        <v>0</v>
      </c>
      <c r="S314" s="246">
        <v>0</v>
      </c>
      <c r="T314" s="247">
        <f>S314*H314</f>
        <v>0</v>
      </c>
      <c r="U314" s="37"/>
      <c r="V314" s="37"/>
      <c r="W314" s="37"/>
      <c r="X314" s="37"/>
      <c r="Y314" s="37"/>
      <c r="Z314" s="37"/>
      <c r="AA314" s="37"/>
      <c r="AB314" s="37"/>
      <c r="AC314" s="37"/>
      <c r="AD314" s="37"/>
      <c r="AE314" s="37"/>
      <c r="AR314" s="230" t="s">
        <v>143</v>
      </c>
      <c r="AT314" s="230" t="s">
        <v>139</v>
      </c>
      <c r="AU314" s="230" t="s">
        <v>85</v>
      </c>
      <c r="AY314" s="16" t="s">
        <v>135</v>
      </c>
      <c r="BE314" s="231">
        <f>IF(N314="základní",J314,0)</f>
        <v>0</v>
      </c>
      <c r="BF314" s="231">
        <f>IF(N314="snížená",J314,0)</f>
        <v>0</v>
      </c>
      <c r="BG314" s="231">
        <f>IF(N314="zákl. přenesená",J314,0)</f>
        <v>0</v>
      </c>
      <c r="BH314" s="231">
        <f>IF(N314="sníž. přenesená",J314,0)</f>
        <v>0</v>
      </c>
      <c r="BI314" s="231">
        <f>IF(N314="nulová",J314,0)</f>
        <v>0</v>
      </c>
      <c r="BJ314" s="16" t="s">
        <v>83</v>
      </c>
      <c r="BK314" s="231">
        <f>ROUND(I314*H314,2)</f>
        <v>0</v>
      </c>
      <c r="BL314" s="16" t="s">
        <v>143</v>
      </c>
      <c r="BM314" s="230" t="s">
        <v>820</v>
      </c>
    </row>
    <row r="315" s="2" customFormat="1" ht="6.96" customHeight="1">
      <c r="A315" s="37"/>
      <c r="B315" s="65"/>
      <c r="C315" s="66"/>
      <c r="D315" s="66"/>
      <c r="E315" s="66"/>
      <c r="F315" s="66"/>
      <c r="G315" s="66"/>
      <c r="H315" s="66"/>
      <c r="I315" s="66"/>
      <c r="J315" s="66"/>
      <c r="K315" s="66"/>
      <c r="L315" s="43"/>
      <c r="M315" s="37"/>
      <c r="O315" s="37"/>
      <c r="P315" s="37"/>
      <c r="Q315" s="37"/>
      <c r="R315" s="37"/>
      <c r="S315" s="37"/>
      <c r="T315" s="37"/>
      <c r="U315" s="37"/>
      <c r="V315" s="37"/>
      <c r="W315" s="37"/>
      <c r="X315" s="37"/>
      <c r="Y315" s="37"/>
      <c r="Z315" s="37"/>
      <c r="AA315" s="37"/>
      <c r="AB315" s="37"/>
      <c r="AC315" s="37"/>
      <c r="AD315" s="37"/>
      <c r="AE315" s="37"/>
    </row>
  </sheetData>
  <sheetProtection sheet="1" autoFilter="0" formatColumns="0" formatRows="0" objects="1" scenarios="1" spinCount="100000" saltValue="ObXQYPQPHsYx1U665oG5qAKtUzY4RRrFFaZkEmVg3B25LnExPvXoQa4m7cD3/X+qiYn+KrWgnAK8J/JUuL8mCw==" hashValue="q0/8Ox7iAXYdSwnyvnOEvWq4ASHDkabMRNcWH4SBjLIio4PEpNVqw+P9BKxMEHEhSCk1ZamSkTLcQlb3btKR4g==" algorithmName="SHA-512" password="CC35"/>
  <autoFilter ref="C132:K314"/>
  <mergeCells count="9">
    <mergeCell ref="E7:H7"/>
    <mergeCell ref="E9:H9"/>
    <mergeCell ref="E18:H18"/>
    <mergeCell ref="E27:H27"/>
    <mergeCell ref="E85:H85"/>
    <mergeCell ref="E87:H87"/>
    <mergeCell ref="E123:H123"/>
    <mergeCell ref="E125:H125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88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hidden="1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MŠL - rekonstrukce elektroinstalace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821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ROUND(J130,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ROUND((SUM(BE130:BE193)),  2)</f>
        <v>0</v>
      </c>
      <c r="G33" s="37"/>
      <c r="H33" s="37"/>
      <c r="I33" s="154">
        <v>0.20999999999999999</v>
      </c>
      <c r="J33" s="153">
        <f>ROUND(((SUM(BE130:BE193))*I33),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ROUND((SUM(BF130:BF193)),  2)</f>
        <v>0</v>
      </c>
      <c r="G34" s="37"/>
      <c r="H34" s="37"/>
      <c r="I34" s="154">
        <v>0.14999999999999999</v>
      </c>
      <c r="J34" s="153">
        <f>ROUND(((SUM(BF130:BF193))*I34),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ROUND((SUM(BG130:BG193)),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ROUND((SUM(BH130:BH193)),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ROUND((SUM(BI130:BI193)),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MŠL - rekonstrukce elektroinstalace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02 - Kuchyně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Horažďovice</v>
      </c>
      <c r="G89" s="39"/>
      <c r="H89" s="39"/>
      <c r="I89" s="31" t="s">
        <v>22</v>
      </c>
      <c r="J89" s="78" t="str">
        <f>IF(J12="","",J12)</f>
        <v>17. 3. 2023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Pavel Matoušek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J130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hidden="1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J131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106</v>
      </c>
      <c r="E98" s="187"/>
      <c r="F98" s="187"/>
      <c r="G98" s="187"/>
      <c r="H98" s="187"/>
      <c r="I98" s="187"/>
      <c r="J98" s="188">
        <f>J132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107</v>
      </c>
      <c r="E99" s="187"/>
      <c r="F99" s="187"/>
      <c r="G99" s="187"/>
      <c r="H99" s="187"/>
      <c r="I99" s="187"/>
      <c r="J99" s="188">
        <f>J136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108</v>
      </c>
      <c r="E100" s="187"/>
      <c r="F100" s="187"/>
      <c r="G100" s="187"/>
      <c r="H100" s="187"/>
      <c r="I100" s="187"/>
      <c r="J100" s="188">
        <f>J138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9" customFormat="1" ht="24.96" customHeight="1">
      <c r="A101" s="9"/>
      <c r="B101" s="178"/>
      <c r="C101" s="179"/>
      <c r="D101" s="180" t="s">
        <v>109</v>
      </c>
      <c r="E101" s="181"/>
      <c r="F101" s="181"/>
      <c r="G101" s="181"/>
      <c r="H101" s="181"/>
      <c r="I101" s="181"/>
      <c r="J101" s="182">
        <f>J144</f>
        <v>0</v>
      </c>
      <c r="K101" s="179"/>
      <c r="L101" s="183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hidden="1" s="10" customFormat="1" ht="19.92" customHeight="1">
      <c r="A102" s="10"/>
      <c r="B102" s="184"/>
      <c r="C102" s="185"/>
      <c r="D102" s="186" t="s">
        <v>110</v>
      </c>
      <c r="E102" s="187"/>
      <c r="F102" s="187"/>
      <c r="G102" s="187"/>
      <c r="H102" s="187"/>
      <c r="I102" s="187"/>
      <c r="J102" s="188">
        <f>J145</f>
        <v>0</v>
      </c>
      <c r="K102" s="185"/>
      <c r="L102" s="189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hidden="1" s="10" customFormat="1" ht="19.92" customHeight="1">
      <c r="A103" s="10"/>
      <c r="B103" s="184"/>
      <c r="C103" s="185"/>
      <c r="D103" s="186" t="s">
        <v>112</v>
      </c>
      <c r="E103" s="187"/>
      <c r="F103" s="187"/>
      <c r="G103" s="187"/>
      <c r="H103" s="187"/>
      <c r="I103" s="187"/>
      <c r="J103" s="188">
        <f>J157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113</v>
      </c>
      <c r="E104" s="187"/>
      <c r="F104" s="187"/>
      <c r="G104" s="187"/>
      <c r="H104" s="187"/>
      <c r="I104" s="187"/>
      <c r="J104" s="188">
        <f>J160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4"/>
      <c r="C105" s="185"/>
      <c r="D105" s="186" t="s">
        <v>114</v>
      </c>
      <c r="E105" s="187"/>
      <c r="F105" s="187"/>
      <c r="G105" s="187"/>
      <c r="H105" s="187"/>
      <c r="I105" s="187"/>
      <c r="J105" s="188">
        <f>J170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4"/>
      <c r="C106" s="185"/>
      <c r="D106" s="186" t="s">
        <v>115</v>
      </c>
      <c r="E106" s="187"/>
      <c r="F106" s="187"/>
      <c r="G106" s="187"/>
      <c r="H106" s="187"/>
      <c r="I106" s="187"/>
      <c r="J106" s="188">
        <f>J179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4"/>
      <c r="C107" s="185"/>
      <c r="D107" s="186" t="s">
        <v>116</v>
      </c>
      <c r="E107" s="187"/>
      <c r="F107" s="187"/>
      <c r="G107" s="187"/>
      <c r="H107" s="187"/>
      <c r="I107" s="187"/>
      <c r="J107" s="188">
        <f>J181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4"/>
      <c r="C108" s="185"/>
      <c r="D108" s="186" t="s">
        <v>117</v>
      </c>
      <c r="E108" s="187"/>
      <c r="F108" s="187"/>
      <c r="G108" s="187"/>
      <c r="H108" s="187"/>
      <c r="I108" s="187"/>
      <c r="J108" s="188">
        <f>J184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9" customFormat="1" ht="24.96" customHeight="1">
      <c r="A109" s="9"/>
      <c r="B109" s="178"/>
      <c r="C109" s="179"/>
      <c r="D109" s="180" t="s">
        <v>118</v>
      </c>
      <c r="E109" s="181"/>
      <c r="F109" s="181"/>
      <c r="G109" s="181"/>
      <c r="H109" s="181"/>
      <c r="I109" s="181"/>
      <c r="J109" s="182">
        <f>J190</f>
        <v>0</v>
      </c>
      <c r="K109" s="179"/>
      <c r="L109" s="183"/>
      <c r="S109" s="9"/>
      <c r="T109" s="9"/>
      <c r="U109" s="9"/>
      <c r="V109" s="9"/>
      <c r="W109" s="9"/>
      <c r="X109" s="9"/>
      <c r="Y109" s="9"/>
      <c r="Z109" s="9"/>
      <c r="AA109" s="9"/>
      <c r="AB109" s="9"/>
      <c r="AC109" s="9"/>
      <c r="AD109" s="9"/>
      <c r="AE109" s="9"/>
    </row>
    <row r="110" hidden="1" s="10" customFormat="1" ht="19.92" customHeight="1">
      <c r="A110" s="10"/>
      <c r="B110" s="184"/>
      <c r="C110" s="185"/>
      <c r="D110" s="186" t="s">
        <v>119</v>
      </c>
      <c r="E110" s="187"/>
      <c r="F110" s="187"/>
      <c r="G110" s="187"/>
      <c r="H110" s="187"/>
      <c r="I110" s="187"/>
      <c r="J110" s="188">
        <f>J191</f>
        <v>0</v>
      </c>
      <c r="K110" s="185"/>
      <c r="L110" s="189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hidden="1" s="2" customFormat="1" ht="21.84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hidden="1" s="2" customFormat="1" ht="6.96" customHeight="1">
      <c r="A112" s="37"/>
      <c r="B112" s="65"/>
      <c r="C112" s="66"/>
      <c r="D112" s="66"/>
      <c r="E112" s="66"/>
      <c r="F112" s="66"/>
      <c r="G112" s="66"/>
      <c r="H112" s="66"/>
      <c r="I112" s="66"/>
      <c r="J112" s="66"/>
      <c r="K112" s="66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hidden="1"/>
    <row r="114" hidden="1"/>
    <row r="115" hidden="1"/>
    <row r="116" s="2" customFormat="1" ht="6.96" customHeight="1">
      <c r="A116" s="37"/>
      <c r="B116" s="67"/>
      <c r="C116" s="68"/>
      <c r="D116" s="68"/>
      <c r="E116" s="68"/>
      <c r="F116" s="68"/>
      <c r="G116" s="68"/>
      <c r="H116" s="68"/>
      <c r="I116" s="68"/>
      <c r="J116" s="68"/>
      <c r="K116" s="68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24.96" customHeight="1">
      <c r="A117" s="37"/>
      <c r="B117" s="38"/>
      <c r="C117" s="22" t="s">
        <v>120</v>
      </c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6.96" customHeight="1">
      <c r="A118" s="37"/>
      <c r="B118" s="38"/>
      <c r="C118" s="39"/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2" customHeight="1">
      <c r="A119" s="37"/>
      <c r="B119" s="38"/>
      <c r="C119" s="31" t="s">
        <v>16</v>
      </c>
      <c r="D119" s="39"/>
      <c r="E119" s="39"/>
      <c r="F119" s="39"/>
      <c r="G119" s="39"/>
      <c r="H119" s="39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6.5" customHeight="1">
      <c r="A120" s="37"/>
      <c r="B120" s="38"/>
      <c r="C120" s="39"/>
      <c r="D120" s="39"/>
      <c r="E120" s="173" t="str">
        <f>E7</f>
        <v>MŠL - rekonstrukce elektroinstalace</v>
      </c>
      <c r="F120" s="31"/>
      <c r="G120" s="31"/>
      <c r="H120" s="31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2" customHeight="1">
      <c r="A121" s="37"/>
      <c r="B121" s="38"/>
      <c r="C121" s="31" t="s">
        <v>96</v>
      </c>
      <c r="D121" s="39"/>
      <c r="E121" s="39"/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16.5" customHeight="1">
      <c r="A122" s="37"/>
      <c r="B122" s="38"/>
      <c r="C122" s="39"/>
      <c r="D122" s="39"/>
      <c r="E122" s="75" t="str">
        <f>E9</f>
        <v>02 - Kuchyně</v>
      </c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6.96" customHeight="1">
      <c r="A123" s="37"/>
      <c r="B123" s="38"/>
      <c r="C123" s="39"/>
      <c r="D123" s="39"/>
      <c r="E123" s="39"/>
      <c r="F123" s="39"/>
      <c r="G123" s="39"/>
      <c r="H123" s="39"/>
      <c r="I123" s="39"/>
      <c r="J123" s="39"/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12" customHeight="1">
      <c r="A124" s="37"/>
      <c r="B124" s="38"/>
      <c r="C124" s="31" t="s">
        <v>20</v>
      </c>
      <c r="D124" s="39"/>
      <c r="E124" s="39"/>
      <c r="F124" s="26" t="str">
        <f>F12</f>
        <v>Horažďovice</v>
      </c>
      <c r="G124" s="39"/>
      <c r="H124" s="39"/>
      <c r="I124" s="31" t="s">
        <v>22</v>
      </c>
      <c r="J124" s="78" t="str">
        <f>IF(J12="","",J12)</f>
        <v>17. 3. 2023</v>
      </c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6.96" customHeight="1">
      <c r="A125" s="37"/>
      <c r="B125" s="38"/>
      <c r="C125" s="39"/>
      <c r="D125" s="39"/>
      <c r="E125" s="39"/>
      <c r="F125" s="39"/>
      <c r="G125" s="39"/>
      <c r="H125" s="39"/>
      <c r="I125" s="39"/>
      <c r="J125" s="39"/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24</v>
      </c>
      <c r="D126" s="39"/>
      <c r="E126" s="39"/>
      <c r="F126" s="26" t="str">
        <f>E15</f>
        <v xml:space="preserve"> </v>
      </c>
      <c r="G126" s="39"/>
      <c r="H126" s="39"/>
      <c r="I126" s="31" t="s">
        <v>30</v>
      </c>
      <c r="J126" s="35" t="str">
        <f>E21</f>
        <v xml:space="preserve"> 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5.15" customHeight="1">
      <c r="A127" s="37"/>
      <c r="B127" s="38"/>
      <c r="C127" s="31" t="s">
        <v>28</v>
      </c>
      <c r="D127" s="39"/>
      <c r="E127" s="39"/>
      <c r="F127" s="26" t="str">
        <f>IF(E18="","",E18)</f>
        <v>Vyplň údaj</v>
      </c>
      <c r="G127" s="39"/>
      <c r="H127" s="39"/>
      <c r="I127" s="31" t="s">
        <v>32</v>
      </c>
      <c r="J127" s="35" t="str">
        <f>E24</f>
        <v>Pavel Matoušek</v>
      </c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2" customFormat="1" ht="10.32" customHeight="1">
      <c r="A128" s="37"/>
      <c r="B128" s="38"/>
      <c r="C128" s="39"/>
      <c r="D128" s="39"/>
      <c r="E128" s="39"/>
      <c r="F128" s="39"/>
      <c r="G128" s="39"/>
      <c r="H128" s="39"/>
      <c r="I128" s="39"/>
      <c r="J128" s="39"/>
      <c r="K128" s="39"/>
      <c r="L128" s="62"/>
      <c r="S128" s="37"/>
      <c r="T128" s="37"/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</row>
    <row r="129" s="11" customFormat="1" ht="29.28" customHeight="1">
      <c r="A129" s="190"/>
      <c r="B129" s="191"/>
      <c r="C129" s="192" t="s">
        <v>121</v>
      </c>
      <c r="D129" s="193" t="s">
        <v>60</v>
      </c>
      <c r="E129" s="193" t="s">
        <v>56</v>
      </c>
      <c r="F129" s="193" t="s">
        <v>57</v>
      </c>
      <c r="G129" s="193" t="s">
        <v>122</v>
      </c>
      <c r="H129" s="193" t="s">
        <v>123</v>
      </c>
      <c r="I129" s="193" t="s">
        <v>124</v>
      </c>
      <c r="J129" s="194" t="s">
        <v>100</v>
      </c>
      <c r="K129" s="195" t="s">
        <v>125</v>
      </c>
      <c r="L129" s="196"/>
      <c r="M129" s="99" t="s">
        <v>1</v>
      </c>
      <c r="N129" s="100" t="s">
        <v>39</v>
      </c>
      <c r="O129" s="100" t="s">
        <v>126</v>
      </c>
      <c r="P129" s="100" t="s">
        <v>127</v>
      </c>
      <c r="Q129" s="100" t="s">
        <v>128</v>
      </c>
      <c r="R129" s="100" t="s">
        <v>129</v>
      </c>
      <c r="S129" s="100" t="s">
        <v>130</v>
      </c>
      <c r="T129" s="101" t="s">
        <v>131</v>
      </c>
      <c r="U129" s="190"/>
      <c r="V129" s="190"/>
      <c r="W129" s="190"/>
      <c r="X129" s="190"/>
      <c r="Y129" s="190"/>
      <c r="Z129" s="190"/>
      <c r="AA129" s="190"/>
      <c r="AB129" s="190"/>
      <c r="AC129" s="190"/>
      <c r="AD129" s="190"/>
      <c r="AE129" s="190"/>
    </row>
    <row r="130" s="2" customFormat="1" ht="22.8" customHeight="1">
      <c r="A130" s="37"/>
      <c r="B130" s="38"/>
      <c r="C130" s="106" t="s">
        <v>132</v>
      </c>
      <c r="D130" s="39"/>
      <c r="E130" s="39"/>
      <c r="F130" s="39"/>
      <c r="G130" s="39"/>
      <c r="H130" s="39"/>
      <c r="I130" s="39"/>
      <c r="J130" s="197">
        <f>BK130</f>
        <v>0</v>
      </c>
      <c r="K130" s="39"/>
      <c r="L130" s="43"/>
      <c r="M130" s="102"/>
      <c r="N130" s="198"/>
      <c r="O130" s="103"/>
      <c r="P130" s="199">
        <f>P131+P144+P190</f>
        <v>0</v>
      </c>
      <c r="Q130" s="103"/>
      <c r="R130" s="199">
        <f>R131+R144+R190</f>
        <v>0</v>
      </c>
      <c r="S130" s="103"/>
      <c r="T130" s="200">
        <f>T131+T144+T190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T130" s="16" t="s">
        <v>74</v>
      </c>
      <c r="AU130" s="16" t="s">
        <v>102</v>
      </c>
      <c r="BK130" s="201">
        <f>BK131+BK144+BK190</f>
        <v>0</v>
      </c>
    </row>
    <row r="131" s="12" customFormat="1" ht="25.92" customHeight="1">
      <c r="A131" s="12"/>
      <c r="B131" s="202"/>
      <c r="C131" s="203"/>
      <c r="D131" s="204" t="s">
        <v>74</v>
      </c>
      <c r="E131" s="205" t="s">
        <v>133</v>
      </c>
      <c r="F131" s="205" t="s">
        <v>134</v>
      </c>
      <c r="G131" s="203"/>
      <c r="H131" s="203"/>
      <c r="I131" s="206"/>
      <c r="J131" s="207">
        <f>BK131</f>
        <v>0</v>
      </c>
      <c r="K131" s="203"/>
      <c r="L131" s="208"/>
      <c r="M131" s="209"/>
      <c r="N131" s="210"/>
      <c r="O131" s="210"/>
      <c r="P131" s="211">
        <f>P132+P136+P138</f>
        <v>0</v>
      </c>
      <c r="Q131" s="210"/>
      <c r="R131" s="211">
        <f>R132+R136+R138</f>
        <v>0</v>
      </c>
      <c r="S131" s="210"/>
      <c r="T131" s="212">
        <f>T132+T136+T138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83</v>
      </c>
      <c r="AT131" s="214" t="s">
        <v>74</v>
      </c>
      <c r="AU131" s="214" t="s">
        <v>75</v>
      </c>
      <c r="AY131" s="213" t="s">
        <v>135</v>
      </c>
      <c r="BK131" s="215">
        <f>BK132+BK136+BK138</f>
        <v>0</v>
      </c>
    </row>
    <row r="132" s="12" customFormat="1" ht="22.8" customHeight="1">
      <c r="A132" s="12"/>
      <c r="B132" s="202"/>
      <c r="C132" s="203"/>
      <c r="D132" s="204" t="s">
        <v>74</v>
      </c>
      <c r="E132" s="216" t="s">
        <v>160</v>
      </c>
      <c r="F132" s="216" t="s">
        <v>161</v>
      </c>
      <c r="G132" s="203"/>
      <c r="H132" s="203"/>
      <c r="I132" s="206"/>
      <c r="J132" s="217">
        <f>BK132</f>
        <v>0</v>
      </c>
      <c r="K132" s="203"/>
      <c r="L132" s="208"/>
      <c r="M132" s="209"/>
      <c r="N132" s="210"/>
      <c r="O132" s="210"/>
      <c r="P132" s="211">
        <f>SUM(P133:P135)</f>
        <v>0</v>
      </c>
      <c r="Q132" s="210"/>
      <c r="R132" s="211">
        <f>SUM(R133:R135)</f>
        <v>0</v>
      </c>
      <c r="S132" s="210"/>
      <c r="T132" s="212">
        <f>SUM(T133:T135)</f>
        <v>0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3" t="s">
        <v>83</v>
      </c>
      <c r="AT132" s="214" t="s">
        <v>74</v>
      </c>
      <c r="AU132" s="214" t="s">
        <v>83</v>
      </c>
      <c r="AY132" s="213" t="s">
        <v>135</v>
      </c>
      <c r="BK132" s="215">
        <f>SUM(BK133:BK135)</f>
        <v>0</v>
      </c>
    </row>
    <row r="133" s="2" customFormat="1" ht="21.75" customHeight="1">
      <c r="A133" s="37"/>
      <c r="B133" s="38"/>
      <c r="C133" s="218" t="s">
        <v>364</v>
      </c>
      <c r="D133" s="218" t="s">
        <v>139</v>
      </c>
      <c r="E133" s="219" t="s">
        <v>163</v>
      </c>
      <c r="F133" s="220" t="s">
        <v>164</v>
      </c>
      <c r="G133" s="221" t="s">
        <v>142</v>
      </c>
      <c r="H133" s="222">
        <v>83</v>
      </c>
      <c r="I133" s="223"/>
      <c r="J133" s="224">
        <f>ROUND(I133*H133,2)</f>
        <v>0</v>
      </c>
      <c r="K133" s="225"/>
      <c r="L133" s="43"/>
      <c r="M133" s="226" t="s">
        <v>1</v>
      </c>
      <c r="N133" s="227" t="s">
        <v>40</v>
      </c>
      <c r="O133" s="90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U133" s="37"/>
      <c r="V133" s="37"/>
      <c r="W133" s="37"/>
      <c r="X133" s="37"/>
      <c r="Y133" s="37"/>
      <c r="Z133" s="37"/>
      <c r="AA133" s="37"/>
      <c r="AB133" s="37"/>
      <c r="AC133" s="37"/>
      <c r="AD133" s="37"/>
      <c r="AE133" s="37"/>
      <c r="AR133" s="230" t="s">
        <v>143</v>
      </c>
      <c r="AT133" s="230" t="s">
        <v>139</v>
      </c>
      <c r="AU133" s="230" t="s">
        <v>85</v>
      </c>
      <c r="AY133" s="16" t="s">
        <v>135</v>
      </c>
      <c r="BE133" s="231">
        <f>IF(N133="základní",J133,0)</f>
        <v>0</v>
      </c>
      <c r="BF133" s="231">
        <f>IF(N133="snížená",J133,0)</f>
        <v>0</v>
      </c>
      <c r="BG133" s="231">
        <f>IF(N133="zákl. přenesená",J133,0)</f>
        <v>0</v>
      </c>
      <c r="BH133" s="231">
        <f>IF(N133="sníž. přenesená",J133,0)</f>
        <v>0</v>
      </c>
      <c r="BI133" s="231">
        <f>IF(N133="nulová",J133,0)</f>
        <v>0</v>
      </c>
      <c r="BJ133" s="16" t="s">
        <v>83</v>
      </c>
      <c r="BK133" s="231">
        <f>ROUND(I133*H133,2)</f>
        <v>0</v>
      </c>
      <c r="BL133" s="16" t="s">
        <v>143</v>
      </c>
      <c r="BM133" s="230" t="s">
        <v>822</v>
      </c>
    </row>
    <row r="134" s="2" customFormat="1" ht="16.5" customHeight="1">
      <c r="A134" s="37"/>
      <c r="B134" s="38"/>
      <c r="C134" s="218" t="s">
        <v>374</v>
      </c>
      <c r="D134" s="218" t="s">
        <v>139</v>
      </c>
      <c r="E134" s="219" t="s">
        <v>823</v>
      </c>
      <c r="F134" s="220" t="s">
        <v>824</v>
      </c>
      <c r="G134" s="221" t="s">
        <v>158</v>
      </c>
      <c r="H134" s="222">
        <v>83</v>
      </c>
      <c r="I134" s="223"/>
      <c r="J134" s="224">
        <f>ROUND(I134*H134,2)</f>
        <v>0</v>
      </c>
      <c r="K134" s="225"/>
      <c r="L134" s="43"/>
      <c r="M134" s="226" t="s">
        <v>1</v>
      </c>
      <c r="N134" s="227" t="s">
        <v>40</v>
      </c>
      <c r="O134" s="90"/>
      <c r="P134" s="228">
        <f>O134*H134</f>
        <v>0</v>
      </c>
      <c r="Q134" s="228">
        <v>0</v>
      </c>
      <c r="R134" s="228">
        <f>Q134*H134</f>
        <v>0</v>
      </c>
      <c r="S134" s="228">
        <v>0</v>
      </c>
      <c r="T134" s="229">
        <f>S134*H134</f>
        <v>0</v>
      </c>
      <c r="U134" s="37"/>
      <c r="V134" s="37"/>
      <c r="W134" s="37"/>
      <c r="X134" s="37"/>
      <c r="Y134" s="37"/>
      <c r="Z134" s="37"/>
      <c r="AA134" s="37"/>
      <c r="AB134" s="37"/>
      <c r="AC134" s="37"/>
      <c r="AD134" s="37"/>
      <c r="AE134" s="37"/>
      <c r="AR134" s="230" t="s">
        <v>143</v>
      </c>
      <c r="AT134" s="230" t="s">
        <v>139</v>
      </c>
      <c r="AU134" s="230" t="s">
        <v>85</v>
      </c>
      <c r="AY134" s="16" t="s">
        <v>135</v>
      </c>
      <c r="BE134" s="231">
        <f>IF(N134="základní",J134,0)</f>
        <v>0</v>
      </c>
      <c r="BF134" s="231">
        <f>IF(N134="snížená",J134,0)</f>
        <v>0</v>
      </c>
      <c r="BG134" s="231">
        <f>IF(N134="zákl. přenesená",J134,0)</f>
        <v>0</v>
      </c>
      <c r="BH134" s="231">
        <f>IF(N134="sníž. přenesená",J134,0)</f>
        <v>0</v>
      </c>
      <c r="BI134" s="231">
        <f>IF(N134="nulová",J134,0)</f>
        <v>0</v>
      </c>
      <c r="BJ134" s="16" t="s">
        <v>83</v>
      </c>
      <c r="BK134" s="231">
        <f>ROUND(I134*H134,2)</f>
        <v>0</v>
      </c>
      <c r="BL134" s="16" t="s">
        <v>143</v>
      </c>
      <c r="BM134" s="230" t="s">
        <v>825</v>
      </c>
    </row>
    <row r="135" s="2" customFormat="1" ht="21.75" customHeight="1">
      <c r="A135" s="37"/>
      <c r="B135" s="38"/>
      <c r="C135" s="218" t="s">
        <v>370</v>
      </c>
      <c r="D135" s="218" t="s">
        <v>139</v>
      </c>
      <c r="E135" s="219" t="s">
        <v>167</v>
      </c>
      <c r="F135" s="220" t="s">
        <v>168</v>
      </c>
      <c r="G135" s="221" t="s">
        <v>158</v>
      </c>
      <c r="H135" s="222">
        <v>124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</v>
      </c>
      <c r="R135" s="228">
        <f>Q135*H135</f>
        <v>0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143</v>
      </c>
      <c r="AT135" s="230" t="s">
        <v>139</v>
      </c>
      <c r="AU135" s="230" t="s">
        <v>85</v>
      </c>
      <c r="AY135" s="16" t="s">
        <v>135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83</v>
      </c>
      <c r="BK135" s="231">
        <f>ROUND(I135*H135,2)</f>
        <v>0</v>
      </c>
      <c r="BL135" s="16" t="s">
        <v>143</v>
      </c>
      <c r="BM135" s="230" t="s">
        <v>826</v>
      </c>
    </row>
    <row r="136" s="12" customFormat="1" ht="22.8" customHeight="1">
      <c r="A136" s="12"/>
      <c r="B136" s="202"/>
      <c r="C136" s="203"/>
      <c r="D136" s="204" t="s">
        <v>74</v>
      </c>
      <c r="E136" s="216" t="s">
        <v>170</v>
      </c>
      <c r="F136" s="216" t="s">
        <v>171</v>
      </c>
      <c r="G136" s="203"/>
      <c r="H136" s="203"/>
      <c r="I136" s="206"/>
      <c r="J136" s="217">
        <f>BK136</f>
        <v>0</v>
      </c>
      <c r="K136" s="203"/>
      <c r="L136" s="208"/>
      <c r="M136" s="209"/>
      <c r="N136" s="210"/>
      <c r="O136" s="210"/>
      <c r="P136" s="211">
        <f>P137</f>
        <v>0</v>
      </c>
      <c r="Q136" s="210"/>
      <c r="R136" s="211">
        <f>R137</f>
        <v>0</v>
      </c>
      <c r="S136" s="210"/>
      <c r="T136" s="212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13" t="s">
        <v>83</v>
      </c>
      <c r="AT136" s="214" t="s">
        <v>74</v>
      </c>
      <c r="AU136" s="214" t="s">
        <v>83</v>
      </c>
      <c r="AY136" s="213" t="s">
        <v>135</v>
      </c>
      <c r="BK136" s="215">
        <f>BK137</f>
        <v>0</v>
      </c>
    </row>
    <row r="137" s="2" customFormat="1" ht="16.5" customHeight="1">
      <c r="A137" s="37"/>
      <c r="B137" s="38"/>
      <c r="C137" s="218" t="s">
        <v>378</v>
      </c>
      <c r="D137" s="218" t="s">
        <v>139</v>
      </c>
      <c r="E137" s="219" t="s">
        <v>173</v>
      </c>
      <c r="F137" s="220" t="s">
        <v>174</v>
      </c>
      <c r="G137" s="221" t="s">
        <v>142</v>
      </c>
      <c r="H137" s="222">
        <v>164</v>
      </c>
      <c r="I137" s="223"/>
      <c r="J137" s="224">
        <f>ROUND(I137*H137,2)</f>
        <v>0</v>
      </c>
      <c r="K137" s="225"/>
      <c r="L137" s="43"/>
      <c r="M137" s="226" t="s">
        <v>1</v>
      </c>
      <c r="N137" s="227" t="s">
        <v>40</v>
      </c>
      <c r="O137" s="90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R137" s="230" t="s">
        <v>143</v>
      </c>
      <c r="AT137" s="230" t="s">
        <v>139</v>
      </c>
      <c r="AU137" s="230" t="s">
        <v>85</v>
      </c>
      <c r="AY137" s="16" t="s">
        <v>135</v>
      </c>
      <c r="BE137" s="231">
        <f>IF(N137="základní",J137,0)</f>
        <v>0</v>
      </c>
      <c r="BF137" s="231">
        <f>IF(N137="snížená",J137,0)</f>
        <v>0</v>
      </c>
      <c r="BG137" s="231">
        <f>IF(N137="zákl. přenesená",J137,0)</f>
        <v>0</v>
      </c>
      <c r="BH137" s="231">
        <f>IF(N137="sníž. přenesená",J137,0)</f>
        <v>0</v>
      </c>
      <c r="BI137" s="231">
        <f>IF(N137="nulová",J137,0)</f>
        <v>0</v>
      </c>
      <c r="BJ137" s="16" t="s">
        <v>83</v>
      </c>
      <c r="BK137" s="231">
        <f>ROUND(I137*H137,2)</f>
        <v>0</v>
      </c>
      <c r="BL137" s="16" t="s">
        <v>143</v>
      </c>
      <c r="BM137" s="230" t="s">
        <v>827</v>
      </c>
    </row>
    <row r="138" s="12" customFormat="1" ht="22.8" customHeight="1">
      <c r="A138" s="12"/>
      <c r="B138" s="202"/>
      <c r="C138" s="203"/>
      <c r="D138" s="204" t="s">
        <v>74</v>
      </c>
      <c r="E138" s="216" t="s">
        <v>176</v>
      </c>
      <c r="F138" s="216" t="s">
        <v>177</v>
      </c>
      <c r="G138" s="203"/>
      <c r="H138" s="203"/>
      <c r="I138" s="206"/>
      <c r="J138" s="217">
        <f>BK138</f>
        <v>0</v>
      </c>
      <c r="K138" s="203"/>
      <c r="L138" s="208"/>
      <c r="M138" s="209"/>
      <c r="N138" s="210"/>
      <c r="O138" s="210"/>
      <c r="P138" s="211">
        <f>SUM(P139:P143)</f>
        <v>0</v>
      </c>
      <c r="Q138" s="210"/>
      <c r="R138" s="211">
        <f>SUM(R139:R143)</f>
        <v>0</v>
      </c>
      <c r="S138" s="210"/>
      <c r="T138" s="212">
        <f>SUM(T139:T143)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13" t="s">
        <v>83</v>
      </c>
      <c r="AT138" s="214" t="s">
        <v>74</v>
      </c>
      <c r="AU138" s="214" t="s">
        <v>83</v>
      </c>
      <c r="AY138" s="213" t="s">
        <v>135</v>
      </c>
      <c r="BK138" s="215">
        <f>SUM(BK139:BK143)</f>
        <v>0</v>
      </c>
    </row>
    <row r="139" s="2" customFormat="1" ht="37.8" customHeight="1">
      <c r="A139" s="37"/>
      <c r="B139" s="38"/>
      <c r="C139" s="218" t="s">
        <v>828</v>
      </c>
      <c r="D139" s="218" t="s">
        <v>139</v>
      </c>
      <c r="E139" s="219" t="s">
        <v>829</v>
      </c>
      <c r="F139" s="220" t="s">
        <v>830</v>
      </c>
      <c r="G139" s="221" t="s">
        <v>181</v>
      </c>
      <c r="H139" s="222">
        <v>0.41999999999999998</v>
      </c>
      <c r="I139" s="223"/>
      <c r="J139" s="224">
        <f>ROUND(I139*H139,2)</f>
        <v>0</v>
      </c>
      <c r="K139" s="225"/>
      <c r="L139" s="43"/>
      <c r="M139" s="226" t="s">
        <v>1</v>
      </c>
      <c r="N139" s="227" t="s">
        <v>40</v>
      </c>
      <c r="O139" s="90"/>
      <c r="P139" s="228">
        <f>O139*H139</f>
        <v>0</v>
      </c>
      <c r="Q139" s="228">
        <v>0</v>
      </c>
      <c r="R139" s="228">
        <f>Q139*H139</f>
        <v>0</v>
      </c>
      <c r="S139" s="228">
        <v>0</v>
      </c>
      <c r="T139" s="229">
        <f>S139*H139</f>
        <v>0</v>
      </c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R139" s="230" t="s">
        <v>143</v>
      </c>
      <c r="AT139" s="230" t="s">
        <v>139</v>
      </c>
      <c r="AU139" s="230" t="s">
        <v>85</v>
      </c>
      <c r="AY139" s="16" t="s">
        <v>135</v>
      </c>
      <c r="BE139" s="231">
        <f>IF(N139="základní",J139,0)</f>
        <v>0</v>
      </c>
      <c r="BF139" s="231">
        <f>IF(N139="snížená",J139,0)</f>
        <v>0</v>
      </c>
      <c r="BG139" s="231">
        <f>IF(N139="zákl. přenesená",J139,0)</f>
        <v>0</v>
      </c>
      <c r="BH139" s="231">
        <f>IF(N139="sníž. přenesená",J139,0)</f>
        <v>0</v>
      </c>
      <c r="BI139" s="231">
        <f>IF(N139="nulová",J139,0)</f>
        <v>0</v>
      </c>
      <c r="BJ139" s="16" t="s">
        <v>83</v>
      </c>
      <c r="BK139" s="231">
        <f>ROUND(I139*H139,2)</f>
        <v>0</v>
      </c>
      <c r="BL139" s="16" t="s">
        <v>143</v>
      </c>
      <c r="BM139" s="230" t="s">
        <v>831</v>
      </c>
    </row>
    <row r="140" s="2" customFormat="1" ht="33" customHeight="1">
      <c r="A140" s="37"/>
      <c r="B140" s="38"/>
      <c r="C140" s="218" t="s">
        <v>832</v>
      </c>
      <c r="D140" s="218" t="s">
        <v>139</v>
      </c>
      <c r="E140" s="219" t="s">
        <v>184</v>
      </c>
      <c r="F140" s="220" t="s">
        <v>185</v>
      </c>
      <c r="G140" s="221" t="s">
        <v>181</v>
      </c>
      <c r="H140" s="222">
        <v>0.41999999999999998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40</v>
      </c>
      <c r="O140" s="90"/>
      <c r="P140" s="228">
        <f>O140*H140</f>
        <v>0</v>
      </c>
      <c r="Q140" s="228">
        <v>0</v>
      </c>
      <c r="R140" s="228">
        <f>Q140*H140</f>
        <v>0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143</v>
      </c>
      <c r="AT140" s="230" t="s">
        <v>139</v>
      </c>
      <c r="AU140" s="230" t="s">
        <v>85</v>
      </c>
      <c r="AY140" s="16" t="s">
        <v>135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83</v>
      </c>
      <c r="BK140" s="231">
        <f>ROUND(I140*H140,2)</f>
        <v>0</v>
      </c>
      <c r="BL140" s="16" t="s">
        <v>143</v>
      </c>
      <c r="BM140" s="230" t="s">
        <v>833</v>
      </c>
    </row>
    <row r="141" s="2" customFormat="1" ht="44.25" customHeight="1">
      <c r="A141" s="37"/>
      <c r="B141" s="38"/>
      <c r="C141" s="218" t="s">
        <v>616</v>
      </c>
      <c r="D141" s="218" t="s">
        <v>139</v>
      </c>
      <c r="E141" s="219" t="s">
        <v>834</v>
      </c>
      <c r="F141" s="220" t="s">
        <v>835</v>
      </c>
      <c r="G141" s="221" t="s">
        <v>181</v>
      </c>
      <c r="H141" s="222">
        <v>7.1399999999999997</v>
      </c>
      <c r="I141" s="223"/>
      <c r="J141" s="224">
        <f>ROUND(I141*H141,2)</f>
        <v>0</v>
      </c>
      <c r="K141" s="225"/>
      <c r="L141" s="43"/>
      <c r="M141" s="226" t="s">
        <v>1</v>
      </c>
      <c r="N141" s="227" t="s">
        <v>40</v>
      </c>
      <c r="O141" s="90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R141" s="230" t="s">
        <v>143</v>
      </c>
      <c r="AT141" s="230" t="s">
        <v>139</v>
      </c>
      <c r="AU141" s="230" t="s">
        <v>85</v>
      </c>
      <c r="AY141" s="16" t="s">
        <v>135</v>
      </c>
      <c r="BE141" s="231">
        <f>IF(N141="základní",J141,0)</f>
        <v>0</v>
      </c>
      <c r="BF141" s="231">
        <f>IF(N141="snížená",J141,0)</f>
        <v>0</v>
      </c>
      <c r="BG141" s="231">
        <f>IF(N141="zákl. přenesená",J141,0)</f>
        <v>0</v>
      </c>
      <c r="BH141" s="231">
        <f>IF(N141="sníž. přenesená",J141,0)</f>
        <v>0</v>
      </c>
      <c r="BI141" s="231">
        <f>IF(N141="nulová",J141,0)</f>
        <v>0</v>
      </c>
      <c r="BJ141" s="16" t="s">
        <v>83</v>
      </c>
      <c r="BK141" s="231">
        <f>ROUND(I141*H141,2)</f>
        <v>0</v>
      </c>
      <c r="BL141" s="16" t="s">
        <v>143</v>
      </c>
      <c r="BM141" s="230" t="s">
        <v>836</v>
      </c>
    </row>
    <row r="142" s="13" customFormat="1">
      <c r="A142" s="13"/>
      <c r="B142" s="232"/>
      <c r="C142" s="233"/>
      <c r="D142" s="234" t="s">
        <v>191</v>
      </c>
      <c r="E142" s="233"/>
      <c r="F142" s="235" t="s">
        <v>837</v>
      </c>
      <c r="G142" s="233"/>
      <c r="H142" s="236">
        <v>7.1399999999999997</v>
      </c>
      <c r="I142" s="237"/>
      <c r="J142" s="233"/>
      <c r="K142" s="233"/>
      <c r="L142" s="238"/>
      <c r="M142" s="239"/>
      <c r="N142" s="240"/>
      <c r="O142" s="240"/>
      <c r="P142" s="240"/>
      <c r="Q142" s="240"/>
      <c r="R142" s="240"/>
      <c r="S142" s="240"/>
      <c r="T142" s="241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2" t="s">
        <v>191</v>
      </c>
      <c r="AU142" s="242" t="s">
        <v>85</v>
      </c>
      <c r="AV142" s="13" t="s">
        <v>85</v>
      </c>
      <c r="AW142" s="13" t="s">
        <v>4</v>
      </c>
      <c r="AX142" s="13" t="s">
        <v>83</v>
      </c>
      <c r="AY142" s="242" t="s">
        <v>135</v>
      </c>
    </row>
    <row r="143" s="2" customFormat="1" ht="44.25" customHeight="1">
      <c r="A143" s="37"/>
      <c r="B143" s="38"/>
      <c r="C143" s="218" t="s">
        <v>596</v>
      </c>
      <c r="D143" s="218" t="s">
        <v>139</v>
      </c>
      <c r="E143" s="219" t="s">
        <v>194</v>
      </c>
      <c r="F143" s="220" t="s">
        <v>195</v>
      </c>
      <c r="G143" s="221" t="s">
        <v>181</v>
      </c>
      <c r="H143" s="222">
        <v>0.41999999999999998</v>
      </c>
      <c r="I143" s="223"/>
      <c r="J143" s="224">
        <f>ROUND(I143*H143,2)</f>
        <v>0</v>
      </c>
      <c r="K143" s="225"/>
      <c r="L143" s="43"/>
      <c r="M143" s="226" t="s">
        <v>1</v>
      </c>
      <c r="N143" s="227" t="s">
        <v>40</v>
      </c>
      <c r="O143" s="90"/>
      <c r="P143" s="228">
        <f>O143*H143</f>
        <v>0</v>
      </c>
      <c r="Q143" s="228">
        <v>0</v>
      </c>
      <c r="R143" s="228">
        <f>Q143*H143</f>
        <v>0</v>
      </c>
      <c r="S143" s="228">
        <v>0</v>
      </c>
      <c r="T143" s="229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30" t="s">
        <v>143</v>
      </c>
      <c r="AT143" s="230" t="s">
        <v>139</v>
      </c>
      <c r="AU143" s="230" t="s">
        <v>85</v>
      </c>
      <c r="AY143" s="16" t="s">
        <v>135</v>
      </c>
      <c r="BE143" s="231">
        <f>IF(N143="základní",J143,0)</f>
        <v>0</v>
      </c>
      <c r="BF143" s="231">
        <f>IF(N143="snížená",J143,0)</f>
        <v>0</v>
      </c>
      <c r="BG143" s="231">
        <f>IF(N143="zákl. přenesená",J143,0)</f>
        <v>0</v>
      </c>
      <c r="BH143" s="231">
        <f>IF(N143="sníž. přenesená",J143,0)</f>
        <v>0</v>
      </c>
      <c r="BI143" s="231">
        <f>IF(N143="nulová",J143,0)</f>
        <v>0</v>
      </c>
      <c r="BJ143" s="16" t="s">
        <v>83</v>
      </c>
      <c r="BK143" s="231">
        <f>ROUND(I143*H143,2)</f>
        <v>0</v>
      </c>
      <c r="BL143" s="16" t="s">
        <v>143</v>
      </c>
      <c r="BM143" s="230" t="s">
        <v>838</v>
      </c>
    </row>
    <row r="144" s="12" customFormat="1" ht="25.92" customHeight="1">
      <c r="A144" s="12"/>
      <c r="B144" s="202"/>
      <c r="C144" s="203"/>
      <c r="D144" s="204" t="s">
        <v>74</v>
      </c>
      <c r="E144" s="205" t="s">
        <v>197</v>
      </c>
      <c r="F144" s="205" t="s">
        <v>198</v>
      </c>
      <c r="G144" s="203"/>
      <c r="H144" s="203"/>
      <c r="I144" s="206"/>
      <c r="J144" s="207">
        <f>BK144</f>
        <v>0</v>
      </c>
      <c r="K144" s="203"/>
      <c r="L144" s="208"/>
      <c r="M144" s="209"/>
      <c r="N144" s="210"/>
      <c r="O144" s="210"/>
      <c r="P144" s="211">
        <f>P145+P157+P160+P170+P179+P181+P184</f>
        <v>0</v>
      </c>
      <c r="Q144" s="210"/>
      <c r="R144" s="211">
        <f>R145+R157+R160+R170+R179+R181+R184</f>
        <v>0</v>
      </c>
      <c r="S144" s="210"/>
      <c r="T144" s="212">
        <f>T145+T157+T160+T170+T179+T181+T184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13" t="s">
        <v>85</v>
      </c>
      <c r="AT144" s="214" t="s">
        <v>74</v>
      </c>
      <c r="AU144" s="214" t="s">
        <v>75</v>
      </c>
      <c r="AY144" s="213" t="s">
        <v>135</v>
      </c>
      <c r="BK144" s="215">
        <f>BK145+BK157+BK160+BK170+BK179+BK181+BK184</f>
        <v>0</v>
      </c>
    </row>
    <row r="145" s="12" customFormat="1" ht="22.8" customHeight="1">
      <c r="A145" s="12"/>
      <c r="B145" s="202"/>
      <c r="C145" s="203"/>
      <c r="D145" s="204" t="s">
        <v>74</v>
      </c>
      <c r="E145" s="216" t="s">
        <v>199</v>
      </c>
      <c r="F145" s="216" t="s">
        <v>200</v>
      </c>
      <c r="G145" s="203"/>
      <c r="H145" s="203"/>
      <c r="I145" s="206"/>
      <c r="J145" s="217">
        <f>BK145</f>
        <v>0</v>
      </c>
      <c r="K145" s="203"/>
      <c r="L145" s="208"/>
      <c r="M145" s="209"/>
      <c r="N145" s="210"/>
      <c r="O145" s="210"/>
      <c r="P145" s="211">
        <f>SUM(P146:P156)</f>
        <v>0</v>
      </c>
      <c r="Q145" s="210"/>
      <c r="R145" s="211">
        <f>SUM(R146:R156)</f>
        <v>0</v>
      </c>
      <c r="S145" s="210"/>
      <c r="T145" s="212">
        <f>SUM(T146:T156)</f>
        <v>0</v>
      </c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R145" s="213" t="s">
        <v>83</v>
      </c>
      <c r="AT145" s="214" t="s">
        <v>74</v>
      </c>
      <c r="AU145" s="214" t="s">
        <v>83</v>
      </c>
      <c r="AY145" s="213" t="s">
        <v>135</v>
      </c>
      <c r="BK145" s="215">
        <f>SUM(BK146:BK156)</f>
        <v>0</v>
      </c>
    </row>
    <row r="146" s="2" customFormat="1" ht="16.5" customHeight="1">
      <c r="A146" s="37"/>
      <c r="B146" s="38"/>
      <c r="C146" s="218" t="s">
        <v>620</v>
      </c>
      <c r="D146" s="218" t="s">
        <v>139</v>
      </c>
      <c r="E146" s="219" t="s">
        <v>202</v>
      </c>
      <c r="F146" s="220" t="s">
        <v>203</v>
      </c>
      <c r="G146" s="221" t="s">
        <v>204</v>
      </c>
      <c r="H146" s="222">
        <v>1</v>
      </c>
      <c r="I146" s="223"/>
      <c r="J146" s="224">
        <f>ROUND(I146*H146,2)</f>
        <v>0</v>
      </c>
      <c r="K146" s="225"/>
      <c r="L146" s="43"/>
      <c r="M146" s="226" t="s">
        <v>1</v>
      </c>
      <c r="N146" s="227" t="s">
        <v>40</v>
      </c>
      <c r="O146" s="90"/>
      <c r="P146" s="228">
        <f>O146*H146</f>
        <v>0</v>
      </c>
      <c r="Q146" s="228">
        <v>0</v>
      </c>
      <c r="R146" s="228">
        <f>Q146*H146</f>
        <v>0</v>
      </c>
      <c r="S146" s="228">
        <v>0</v>
      </c>
      <c r="T146" s="229">
        <f>S146*H146</f>
        <v>0</v>
      </c>
      <c r="U146" s="37"/>
      <c r="V146" s="37"/>
      <c r="W146" s="37"/>
      <c r="X146" s="37"/>
      <c r="Y146" s="37"/>
      <c r="Z146" s="37"/>
      <c r="AA146" s="37"/>
      <c r="AB146" s="37"/>
      <c r="AC146" s="37"/>
      <c r="AD146" s="37"/>
      <c r="AE146" s="37"/>
      <c r="AR146" s="230" t="s">
        <v>143</v>
      </c>
      <c r="AT146" s="230" t="s">
        <v>139</v>
      </c>
      <c r="AU146" s="230" t="s">
        <v>85</v>
      </c>
      <c r="AY146" s="16" t="s">
        <v>135</v>
      </c>
      <c r="BE146" s="231">
        <f>IF(N146="základní",J146,0)</f>
        <v>0</v>
      </c>
      <c r="BF146" s="231">
        <f>IF(N146="snížená",J146,0)</f>
        <v>0</v>
      </c>
      <c r="BG146" s="231">
        <f>IF(N146="zákl. přenesená",J146,0)</f>
        <v>0</v>
      </c>
      <c r="BH146" s="231">
        <f>IF(N146="sníž. přenesená",J146,0)</f>
        <v>0</v>
      </c>
      <c r="BI146" s="231">
        <f>IF(N146="nulová",J146,0)</f>
        <v>0</v>
      </c>
      <c r="BJ146" s="16" t="s">
        <v>83</v>
      </c>
      <c r="BK146" s="231">
        <f>ROUND(I146*H146,2)</f>
        <v>0</v>
      </c>
      <c r="BL146" s="16" t="s">
        <v>143</v>
      </c>
      <c r="BM146" s="230" t="s">
        <v>839</v>
      </c>
    </row>
    <row r="147" s="2" customFormat="1" ht="24.15" customHeight="1">
      <c r="A147" s="37"/>
      <c r="B147" s="38"/>
      <c r="C147" s="218" t="s">
        <v>634</v>
      </c>
      <c r="D147" s="218" t="s">
        <v>139</v>
      </c>
      <c r="E147" s="219" t="s">
        <v>211</v>
      </c>
      <c r="F147" s="220" t="s">
        <v>212</v>
      </c>
      <c r="G147" s="221" t="s">
        <v>213</v>
      </c>
      <c r="H147" s="222">
        <v>0.12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143</v>
      </c>
      <c r="AT147" s="230" t="s">
        <v>139</v>
      </c>
      <c r="AU147" s="230" t="s">
        <v>85</v>
      </c>
      <c r="AY147" s="16" t="s">
        <v>135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83</v>
      </c>
      <c r="BK147" s="231">
        <f>ROUND(I147*H147,2)</f>
        <v>0</v>
      </c>
      <c r="BL147" s="16" t="s">
        <v>143</v>
      </c>
      <c r="BM147" s="230" t="s">
        <v>840</v>
      </c>
    </row>
    <row r="148" s="2" customFormat="1" ht="21.75" customHeight="1">
      <c r="A148" s="37"/>
      <c r="B148" s="38"/>
      <c r="C148" s="218" t="s">
        <v>580</v>
      </c>
      <c r="D148" s="218" t="s">
        <v>139</v>
      </c>
      <c r="E148" s="219" t="s">
        <v>216</v>
      </c>
      <c r="F148" s="220" t="s">
        <v>217</v>
      </c>
      <c r="G148" s="221" t="s">
        <v>142</v>
      </c>
      <c r="H148" s="222">
        <v>220</v>
      </c>
      <c r="I148" s="223"/>
      <c r="J148" s="224">
        <f>ROUND(I148*H148,2)</f>
        <v>0</v>
      </c>
      <c r="K148" s="225"/>
      <c r="L148" s="43"/>
      <c r="M148" s="226" t="s">
        <v>1</v>
      </c>
      <c r="N148" s="227" t="s">
        <v>40</v>
      </c>
      <c r="O148" s="90"/>
      <c r="P148" s="228">
        <f>O148*H148</f>
        <v>0</v>
      </c>
      <c r="Q148" s="228">
        <v>0</v>
      </c>
      <c r="R148" s="228">
        <f>Q148*H148</f>
        <v>0</v>
      </c>
      <c r="S148" s="228">
        <v>0</v>
      </c>
      <c r="T148" s="229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30" t="s">
        <v>143</v>
      </c>
      <c r="AT148" s="230" t="s">
        <v>139</v>
      </c>
      <c r="AU148" s="230" t="s">
        <v>85</v>
      </c>
      <c r="AY148" s="16" t="s">
        <v>135</v>
      </c>
      <c r="BE148" s="231">
        <f>IF(N148="základní",J148,0)</f>
        <v>0</v>
      </c>
      <c r="BF148" s="231">
        <f>IF(N148="snížená",J148,0)</f>
        <v>0</v>
      </c>
      <c r="BG148" s="231">
        <f>IF(N148="zákl. přenesená",J148,0)</f>
        <v>0</v>
      </c>
      <c r="BH148" s="231">
        <f>IF(N148="sníž. přenesená",J148,0)</f>
        <v>0</v>
      </c>
      <c r="BI148" s="231">
        <f>IF(N148="nulová",J148,0)</f>
        <v>0</v>
      </c>
      <c r="BJ148" s="16" t="s">
        <v>83</v>
      </c>
      <c r="BK148" s="231">
        <f>ROUND(I148*H148,2)</f>
        <v>0</v>
      </c>
      <c r="BL148" s="16" t="s">
        <v>143</v>
      </c>
      <c r="BM148" s="230" t="s">
        <v>841</v>
      </c>
    </row>
    <row r="149" s="2" customFormat="1" ht="21.75" customHeight="1">
      <c r="A149" s="37"/>
      <c r="B149" s="38"/>
      <c r="C149" s="218" t="s">
        <v>608</v>
      </c>
      <c r="D149" s="218" t="s">
        <v>139</v>
      </c>
      <c r="E149" s="219" t="s">
        <v>220</v>
      </c>
      <c r="F149" s="220" t="s">
        <v>221</v>
      </c>
      <c r="G149" s="221" t="s">
        <v>142</v>
      </c>
      <c r="H149" s="222">
        <v>241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40</v>
      </c>
      <c r="O149" s="90"/>
      <c r="P149" s="228">
        <f>O149*H149</f>
        <v>0</v>
      </c>
      <c r="Q149" s="228">
        <v>0</v>
      </c>
      <c r="R149" s="228">
        <f>Q149*H149</f>
        <v>0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143</v>
      </c>
      <c r="AT149" s="230" t="s">
        <v>139</v>
      </c>
      <c r="AU149" s="230" t="s">
        <v>85</v>
      </c>
      <c r="AY149" s="16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83</v>
      </c>
      <c r="BK149" s="231">
        <f>ROUND(I149*H149,2)</f>
        <v>0</v>
      </c>
      <c r="BL149" s="16" t="s">
        <v>143</v>
      </c>
      <c r="BM149" s="230" t="s">
        <v>842</v>
      </c>
    </row>
    <row r="150" s="2" customFormat="1" ht="21.75" customHeight="1">
      <c r="A150" s="37"/>
      <c r="B150" s="38"/>
      <c r="C150" s="218" t="s">
        <v>584</v>
      </c>
      <c r="D150" s="218" t="s">
        <v>139</v>
      </c>
      <c r="E150" s="219" t="s">
        <v>224</v>
      </c>
      <c r="F150" s="220" t="s">
        <v>225</v>
      </c>
      <c r="G150" s="221" t="s">
        <v>142</v>
      </c>
      <c r="H150" s="222">
        <v>42</v>
      </c>
      <c r="I150" s="223"/>
      <c r="J150" s="224">
        <f>ROUND(I150*H150,2)</f>
        <v>0</v>
      </c>
      <c r="K150" s="225"/>
      <c r="L150" s="43"/>
      <c r="M150" s="226" t="s">
        <v>1</v>
      </c>
      <c r="N150" s="227" t="s">
        <v>40</v>
      </c>
      <c r="O150" s="90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R150" s="230" t="s">
        <v>143</v>
      </c>
      <c r="AT150" s="230" t="s">
        <v>139</v>
      </c>
      <c r="AU150" s="230" t="s">
        <v>85</v>
      </c>
      <c r="AY150" s="16" t="s">
        <v>135</v>
      </c>
      <c r="BE150" s="231">
        <f>IF(N150="základní",J150,0)</f>
        <v>0</v>
      </c>
      <c r="BF150" s="231">
        <f>IF(N150="snížená",J150,0)</f>
        <v>0</v>
      </c>
      <c r="BG150" s="231">
        <f>IF(N150="zákl. přenesená",J150,0)</f>
        <v>0</v>
      </c>
      <c r="BH150" s="231">
        <f>IF(N150="sníž. přenesená",J150,0)</f>
        <v>0</v>
      </c>
      <c r="BI150" s="231">
        <f>IF(N150="nulová",J150,0)</f>
        <v>0</v>
      </c>
      <c r="BJ150" s="16" t="s">
        <v>83</v>
      </c>
      <c r="BK150" s="231">
        <f>ROUND(I150*H150,2)</f>
        <v>0</v>
      </c>
      <c r="BL150" s="16" t="s">
        <v>143</v>
      </c>
      <c r="BM150" s="230" t="s">
        <v>843</v>
      </c>
    </row>
    <row r="151" s="2" customFormat="1" ht="16.5" customHeight="1">
      <c r="A151" s="37"/>
      <c r="B151" s="38"/>
      <c r="C151" s="218" t="s">
        <v>612</v>
      </c>
      <c r="D151" s="218" t="s">
        <v>139</v>
      </c>
      <c r="E151" s="219" t="s">
        <v>244</v>
      </c>
      <c r="F151" s="220" t="s">
        <v>245</v>
      </c>
      <c r="G151" s="221" t="s">
        <v>142</v>
      </c>
      <c r="H151" s="222">
        <v>75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143</v>
      </c>
      <c r="AT151" s="230" t="s">
        <v>139</v>
      </c>
      <c r="AU151" s="230" t="s">
        <v>85</v>
      </c>
      <c r="AY151" s="16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83</v>
      </c>
      <c r="BK151" s="231">
        <f>ROUND(I151*H151,2)</f>
        <v>0</v>
      </c>
      <c r="BL151" s="16" t="s">
        <v>143</v>
      </c>
      <c r="BM151" s="230" t="s">
        <v>844</v>
      </c>
    </row>
    <row r="152" s="2" customFormat="1" ht="16.5" customHeight="1">
      <c r="A152" s="37"/>
      <c r="B152" s="38"/>
      <c r="C152" s="218" t="s">
        <v>553</v>
      </c>
      <c r="D152" s="218" t="s">
        <v>139</v>
      </c>
      <c r="E152" s="219" t="s">
        <v>283</v>
      </c>
      <c r="F152" s="220" t="s">
        <v>284</v>
      </c>
      <c r="G152" s="221" t="s">
        <v>204</v>
      </c>
      <c r="H152" s="222">
        <v>4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40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143</v>
      </c>
      <c r="AT152" s="230" t="s">
        <v>139</v>
      </c>
      <c r="AU152" s="230" t="s">
        <v>85</v>
      </c>
      <c r="AY152" s="16" t="s">
        <v>135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83</v>
      </c>
      <c r="BK152" s="231">
        <f>ROUND(I152*H152,2)</f>
        <v>0</v>
      </c>
      <c r="BL152" s="16" t="s">
        <v>143</v>
      </c>
      <c r="BM152" s="230" t="s">
        <v>845</v>
      </c>
    </row>
    <row r="153" s="2" customFormat="1" ht="16.5" customHeight="1">
      <c r="A153" s="37"/>
      <c r="B153" s="38"/>
      <c r="C153" s="218" t="s">
        <v>557</v>
      </c>
      <c r="D153" s="218" t="s">
        <v>139</v>
      </c>
      <c r="E153" s="219" t="s">
        <v>287</v>
      </c>
      <c r="F153" s="220" t="s">
        <v>288</v>
      </c>
      <c r="G153" s="221" t="s">
        <v>142</v>
      </c>
      <c r="H153" s="222">
        <v>0.59999999999999998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40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143</v>
      </c>
      <c r="AT153" s="230" t="s">
        <v>139</v>
      </c>
      <c r="AU153" s="230" t="s">
        <v>85</v>
      </c>
      <c r="AY153" s="16" t="s">
        <v>135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83</v>
      </c>
      <c r="BK153" s="231">
        <f>ROUND(I153*H153,2)</f>
        <v>0</v>
      </c>
      <c r="BL153" s="16" t="s">
        <v>143</v>
      </c>
      <c r="BM153" s="230" t="s">
        <v>846</v>
      </c>
    </row>
    <row r="154" s="2" customFormat="1" ht="16.5" customHeight="1">
      <c r="A154" s="37"/>
      <c r="B154" s="38"/>
      <c r="C154" s="218" t="s">
        <v>630</v>
      </c>
      <c r="D154" s="218" t="s">
        <v>139</v>
      </c>
      <c r="E154" s="219" t="s">
        <v>291</v>
      </c>
      <c r="F154" s="220" t="s">
        <v>292</v>
      </c>
      <c r="G154" s="221" t="s">
        <v>213</v>
      </c>
      <c r="H154" s="222">
        <v>0.12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0</v>
      </c>
      <c r="R154" s="228">
        <f>Q154*H154</f>
        <v>0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143</v>
      </c>
      <c r="AT154" s="230" t="s">
        <v>139</v>
      </c>
      <c r="AU154" s="230" t="s">
        <v>85</v>
      </c>
      <c r="AY154" s="16" t="s">
        <v>135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83</v>
      </c>
      <c r="BK154" s="231">
        <f>ROUND(I154*H154,2)</f>
        <v>0</v>
      </c>
      <c r="BL154" s="16" t="s">
        <v>143</v>
      </c>
      <c r="BM154" s="230" t="s">
        <v>847</v>
      </c>
    </row>
    <row r="155" s="2" customFormat="1" ht="21.75" customHeight="1">
      <c r="A155" s="37"/>
      <c r="B155" s="38"/>
      <c r="C155" s="218" t="s">
        <v>638</v>
      </c>
      <c r="D155" s="218" t="s">
        <v>139</v>
      </c>
      <c r="E155" s="219" t="s">
        <v>295</v>
      </c>
      <c r="F155" s="220" t="s">
        <v>296</v>
      </c>
      <c r="G155" s="221" t="s">
        <v>181</v>
      </c>
      <c r="H155" s="222">
        <v>0.02</v>
      </c>
      <c r="I155" s="223"/>
      <c r="J155" s="224">
        <f>ROUND(I155*H155,2)</f>
        <v>0</v>
      </c>
      <c r="K155" s="225"/>
      <c r="L155" s="43"/>
      <c r="M155" s="226" t="s">
        <v>1</v>
      </c>
      <c r="N155" s="227" t="s">
        <v>40</v>
      </c>
      <c r="O155" s="90"/>
      <c r="P155" s="228">
        <f>O155*H155</f>
        <v>0</v>
      </c>
      <c r="Q155" s="228">
        <v>0</v>
      </c>
      <c r="R155" s="228">
        <f>Q155*H155</f>
        <v>0</v>
      </c>
      <c r="S155" s="228">
        <v>0</v>
      </c>
      <c r="T155" s="229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30" t="s">
        <v>143</v>
      </c>
      <c r="AT155" s="230" t="s">
        <v>139</v>
      </c>
      <c r="AU155" s="230" t="s">
        <v>85</v>
      </c>
      <c r="AY155" s="16" t="s">
        <v>135</v>
      </c>
      <c r="BE155" s="231">
        <f>IF(N155="základní",J155,0)</f>
        <v>0</v>
      </c>
      <c r="BF155" s="231">
        <f>IF(N155="snížená",J155,0)</f>
        <v>0</v>
      </c>
      <c r="BG155" s="231">
        <f>IF(N155="zákl. přenesená",J155,0)</f>
        <v>0</v>
      </c>
      <c r="BH155" s="231">
        <f>IF(N155="sníž. přenesená",J155,0)</f>
        <v>0</v>
      </c>
      <c r="BI155" s="231">
        <f>IF(N155="nulová",J155,0)</f>
        <v>0</v>
      </c>
      <c r="BJ155" s="16" t="s">
        <v>83</v>
      </c>
      <c r="BK155" s="231">
        <f>ROUND(I155*H155,2)</f>
        <v>0</v>
      </c>
      <c r="BL155" s="16" t="s">
        <v>143</v>
      </c>
      <c r="BM155" s="230" t="s">
        <v>848</v>
      </c>
    </row>
    <row r="156" s="2" customFormat="1" ht="16.5" customHeight="1">
      <c r="A156" s="37"/>
      <c r="B156" s="38"/>
      <c r="C156" s="218" t="s">
        <v>565</v>
      </c>
      <c r="D156" s="218" t="s">
        <v>139</v>
      </c>
      <c r="E156" s="219" t="s">
        <v>306</v>
      </c>
      <c r="F156" s="220" t="s">
        <v>307</v>
      </c>
      <c r="G156" s="221" t="s">
        <v>204</v>
      </c>
      <c r="H156" s="222">
        <v>17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40</v>
      </c>
      <c r="O156" s="90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143</v>
      </c>
      <c r="AT156" s="230" t="s">
        <v>139</v>
      </c>
      <c r="AU156" s="230" t="s">
        <v>85</v>
      </c>
      <c r="AY156" s="16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83</v>
      </c>
      <c r="BK156" s="231">
        <f>ROUND(I156*H156,2)</f>
        <v>0</v>
      </c>
      <c r="BL156" s="16" t="s">
        <v>143</v>
      </c>
      <c r="BM156" s="230" t="s">
        <v>849</v>
      </c>
    </row>
    <row r="157" s="12" customFormat="1" ht="22.8" customHeight="1">
      <c r="A157" s="12"/>
      <c r="B157" s="202"/>
      <c r="C157" s="203"/>
      <c r="D157" s="204" t="s">
        <v>74</v>
      </c>
      <c r="E157" s="216" t="s">
        <v>368</v>
      </c>
      <c r="F157" s="216" t="s">
        <v>369</v>
      </c>
      <c r="G157" s="203"/>
      <c r="H157" s="203"/>
      <c r="I157" s="206"/>
      <c r="J157" s="217">
        <f>BK157</f>
        <v>0</v>
      </c>
      <c r="K157" s="203"/>
      <c r="L157" s="208"/>
      <c r="M157" s="209"/>
      <c r="N157" s="210"/>
      <c r="O157" s="210"/>
      <c r="P157" s="211">
        <f>SUM(P158:P159)</f>
        <v>0</v>
      </c>
      <c r="Q157" s="210"/>
      <c r="R157" s="211">
        <f>SUM(R158:R159)</f>
        <v>0</v>
      </c>
      <c r="S157" s="210"/>
      <c r="T157" s="212">
        <f>SUM(T158:T159)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13" t="s">
        <v>83</v>
      </c>
      <c r="AT157" s="214" t="s">
        <v>74</v>
      </c>
      <c r="AU157" s="214" t="s">
        <v>83</v>
      </c>
      <c r="AY157" s="213" t="s">
        <v>135</v>
      </c>
      <c r="BK157" s="215">
        <f>SUM(BK158:BK159)</f>
        <v>0</v>
      </c>
    </row>
    <row r="158" s="2" customFormat="1" ht="16.5" customHeight="1">
      <c r="A158" s="37"/>
      <c r="B158" s="38"/>
      <c r="C158" s="218" t="s">
        <v>642</v>
      </c>
      <c r="D158" s="218" t="s">
        <v>139</v>
      </c>
      <c r="E158" s="219" t="s">
        <v>375</v>
      </c>
      <c r="F158" s="220" t="s">
        <v>376</v>
      </c>
      <c r="G158" s="221" t="s">
        <v>204</v>
      </c>
      <c r="H158" s="222">
        <v>9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</v>
      </c>
      <c r="R158" s="228">
        <f>Q158*H158</f>
        <v>0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143</v>
      </c>
      <c r="AT158" s="230" t="s">
        <v>139</v>
      </c>
      <c r="AU158" s="230" t="s">
        <v>85</v>
      </c>
      <c r="AY158" s="16" t="s">
        <v>135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83</v>
      </c>
      <c r="BK158" s="231">
        <f>ROUND(I158*H158,2)</f>
        <v>0</v>
      </c>
      <c r="BL158" s="16" t="s">
        <v>143</v>
      </c>
      <c r="BM158" s="230" t="s">
        <v>850</v>
      </c>
    </row>
    <row r="159" s="2" customFormat="1" ht="16.5" customHeight="1">
      <c r="A159" s="37"/>
      <c r="B159" s="38"/>
      <c r="C159" s="218" t="s">
        <v>650</v>
      </c>
      <c r="D159" s="218" t="s">
        <v>139</v>
      </c>
      <c r="E159" s="219" t="s">
        <v>411</v>
      </c>
      <c r="F159" s="220" t="s">
        <v>412</v>
      </c>
      <c r="G159" s="221" t="s">
        <v>204</v>
      </c>
      <c r="H159" s="222">
        <v>4</v>
      </c>
      <c r="I159" s="223"/>
      <c r="J159" s="224">
        <f>ROUND(I159*H159,2)</f>
        <v>0</v>
      </c>
      <c r="K159" s="225"/>
      <c r="L159" s="43"/>
      <c r="M159" s="226" t="s">
        <v>1</v>
      </c>
      <c r="N159" s="227" t="s">
        <v>40</v>
      </c>
      <c r="O159" s="90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143</v>
      </c>
      <c r="AT159" s="230" t="s">
        <v>139</v>
      </c>
      <c r="AU159" s="230" t="s">
        <v>85</v>
      </c>
      <c r="AY159" s="16" t="s">
        <v>135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83</v>
      </c>
      <c r="BK159" s="231">
        <f>ROUND(I159*H159,2)</f>
        <v>0</v>
      </c>
      <c r="BL159" s="16" t="s">
        <v>143</v>
      </c>
      <c r="BM159" s="230" t="s">
        <v>851</v>
      </c>
    </row>
    <row r="160" s="12" customFormat="1" ht="22.8" customHeight="1">
      <c r="A160" s="12"/>
      <c r="B160" s="202"/>
      <c r="C160" s="203"/>
      <c r="D160" s="204" t="s">
        <v>74</v>
      </c>
      <c r="E160" s="216" t="s">
        <v>414</v>
      </c>
      <c r="F160" s="216" t="s">
        <v>415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SUM(P161:P169)</f>
        <v>0</v>
      </c>
      <c r="Q160" s="210"/>
      <c r="R160" s="211">
        <f>SUM(R161:R169)</f>
        <v>0</v>
      </c>
      <c r="S160" s="210"/>
      <c r="T160" s="212">
        <f>SUM(T161:T169)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83</v>
      </c>
      <c r="AT160" s="214" t="s">
        <v>74</v>
      </c>
      <c r="AU160" s="214" t="s">
        <v>83</v>
      </c>
      <c r="AY160" s="213" t="s">
        <v>135</v>
      </c>
      <c r="BK160" s="215">
        <f>SUM(BK161:BK169)</f>
        <v>0</v>
      </c>
    </row>
    <row r="161" s="2" customFormat="1" ht="21.75" customHeight="1">
      <c r="A161" s="37"/>
      <c r="B161" s="38"/>
      <c r="C161" s="218" t="s">
        <v>658</v>
      </c>
      <c r="D161" s="218" t="s">
        <v>139</v>
      </c>
      <c r="E161" s="219" t="s">
        <v>417</v>
      </c>
      <c r="F161" s="220" t="s">
        <v>418</v>
      </c>
      <c r="G161" s="221" t="s">
        <v>204</v>
      </c>
      <c r="H161" s="222">
        <v>4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0</v>
      </c>
      <c r="T161" s="229">
        <f>S161*H161</f>
        <v>0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143</v>
      </c>
      <c r="AT161" s="230" t="s">
        <v>139</v>
      </c>
      <c r="AU161" s="230" t="s">
        <v>85</v>
      </c>
      <c r="AY161" s="16" t="s">
        <v>135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83</v>
      </c>
      <c r="BK161" s="231">
        <f>ROUND(I161*H161,2)</f>
        <v>0</v>
      </c>
      <c r="BL161" s="16" t="s">
        <v>143</v>
      </c>
      <c r="BM161" s="230" t="s">
        <v>852</v>
      </c>
    </row>
    <row r="162" s="2" customFormat="1" ht="21.75" customHeight="1">
      <c r="A162" s="37"/>
      <c r="B162" s="38"/>
      <c r="C162" s="218" t="s">
        <v>662</v>
      </c>
      <c r="D162" s="218" t="s">
        <v>139</v>
      </c>
      <c r="E162" s="219" t="s">
        <v>429</v>
      </c>
      <c r="F162" s="220" t="s">
        <v>430</v>
      </c>
      <c r="G162" s="221" t="s">
        <v>204</v>
      </c>
      <c r="H162" s="222">
        <v>2</v>
      </c>
      <c r="I162" s="223"/>
      <c r="J162" s="224">
        <f>ROUND(I162*H162,2)</f>
        <v>0</v>
      </c>
      <c r="K162" s="225"/>
      <c r="L162" s="43"/>
      <c r="M162" s="226" t="s">
        <v>1</v>
      </c>
      <c r="N162" s="227" t="s">
        <v>40</v>
      </c>
      <c r="O162" s="90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U162" s="37"/>
      <c r="V162" s="37"/>
      <c r="W162" s="37"/>
      <c r="X162" s="37"/>
      <c r="Y162" s="37"/>
      <c r="Z162" s="37"/>
      <c r="AA162" s="37"/>
      <c r="AB162" s="37"/>
      <c r="AC162" s="37"/>
      <c r="AD162" s="37"/>
      <c r="AE162" s="37"/>
      <c r="AR162" s="230" t="s">
        <v>143</v>
      </c>
      <c r="AT162" s="230" t="s">
        <v>139</v>
      </c>
      <c r="AU162" s="230" t="s">
        <v>85</v>
      </c>
      <c r="AY162" s="16" t="s">
        <v>135</v>
      </c>
      <c r="BE162" s="231">
        <f>IF(N162="základní",J162,0)</f>
        <v>0</v>
      </c>
      <c r="BF162" s="231">
        <f>IF(N162="snížená",J162,0)</f>
        <v>0</v>
      </c>
      <c r="BG162" s="231">
        <f>IF(N162="zákl. přenesená",J162,0)</f>
        <v>0</v>
      </c>
      <c r="BH162" s="231">
        <f>IF(N162="sníž. přenesená",J162,0)</f>
        <v>0</v>
      </c>
      <c r="BI162" s="231">
        <f>IF(N162="nulová",J162,0)</f>
        <v>0</v>
      </c>
      <c r="BJ162" s="16" t="s">
        <v>83</v>
      </c>
      <c r="BK162" s="231">
        <f>ROUND(I162*H162,2)</f>
        <v>0</v>
      </c>
      <c r="BL162" s="16" t="s">
        <v>143</v>
      </c>
      <c r="BM162" s="230" t="s">
        <v>853</v>
      </c>
    </row>
    <row r="163" s="2" customFormat="1" ht="21.75" customHeight="1">
      <c r="A163" s="37"/>
      <c r="B163" s="38"/>
      <c r="C163" s="218" t="s">
        <v>666</v>
      </c>
      <c r="D163" s="218" t="s">
        <v>139</v>
      </c>
      <c r="E163" s="219" t="s">
        <v>433</v>
      </c>
      <c r="F163" s="220" t="s">
        <v>434</v>
      </c>
      <c r="G163" s="221" t="s">
        <v>204</v>
      </c>
      <c r="H163" s="222">
        <v>2</v>
      </c>
      <c r="I163" s="223"/>
      <c r="J163" s="224">
        <f>ROUND(I163*H163,2)</f>
        <v>0</v>
      </c>
      <c r="K163" s="225"/>
      <c r="L163" s="43"/>
      <c r="M163" s="226" t="s">
        <v>1</v>
      </c>
      <c r="N163" s="227" t="s">
        <v>40</v>
      </c>
      <c r="O163" s="90"/>
      <c r="P163" s="228">
        <f>O163*H163</f>
        <v>0</v>
      </c>
      <c r="Q163" s="228">
        <v>0</v>
      </c>
      <c r="R163" s="228">
        <f>Q163*H163</f>
        <v>0</v>
      </c>
      <c r="S163" s="228">
        <v>0</v>
      </c>
      <c r="T163" s="229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30" t="s">
        <v>143</v>
      </c>
      <c r="AT163" s="230" t="s">
        <v>139</v>
      </c>
      <c r="AU163" s="230" t="s">
        <v>85</v>
      </c>
      <c r="AY163" s="16" t="s">
        <v>135</v>
      </c>
      <c r="BE163" s="231">
        <f>IF(N163="základní",J163,0)</f>
        <v>0</v>
      </c>
      <c r="BF163" s="231">
        <f>IF(N163="snížená",J163,0)</f>
        <v>0</v>
      </c>
      <c r="BG163" s="231">
        <f>IF(N163="zákl. přenesená",J163,0)</f>
        <v>0</v>
      </c>
      <c r="BH163" s="231">
        <f>IF(N163="sníž. přenesená",J163,0)</f>
        <v>0</v>
      </c>
      <c r="BI163" s="231">
        <f>IF(N163="nulová",J163,0)</f>
        <v>0</v>
      </c>
      <c r="BJ163" s="16" t="s">
        <v>83</v>
      </c>
      <c r="BK163" s="231">
        <f>ROUND(I163*H163,2)</f>
        <v>0</v>
      </c>
      <c r="BL163" s="16" t="s">
        <v>143</v>
      </c>
      <c r="BM163" s="230" t="s">
        <v>854</v>
      </c>
    </row>
    <row r="164" s="2" customFormat="1" ht="16.5" customHeight="1">
      <c r="A164" s="37"/>
      <c r="B164" s="38"/>
      <c r="C164" s="218" t="s">
        <v>680</v>
      </c>
      <c r="D164" s="218" t="s">
        <v>139</v>
      </c>
      <c r="E164" s="219" t="s">
        <v>437</v>
      </c>
      <c r="F164" s="220" t="s">
        <v>438</v>
      </c>
      <c r="G164" s="221" t="s">
        <v>204</v>
      </c>
      <c r="H164" s="222">
        <v>8</v>
      </c>
      <c r="I164" s="223"/>
      <c r="J164" s="224">
        <f>ROUND(I164*H164,2)</f>
        <v>0</v>
      </c>
      <c r="K164" s="225"/>
      <c r="L164" s="43"/>
      <c r="M164" s="226" t="s">
        <v>1</v>
      </c>
      <c r="N164" s="227" t="s">
        <v>40</v>
      </c>
      <c r="O164" s="90"/>
      <c r="P164" s="228">
        <f>O164*H164</f>
        <v>0</v>
      </c>
      <c r="Q164" s="228">
        <v>0</v>
      </c>
      <c r="R164" s="228">
        <f>Q164*H164</f>
        <v>0</v>
      </c>
      <c r="S164" s="228">
        <v>0</v>
      </c>
      <c r="T164" s="229">
        <f>S164*H164</f>
        <v>0</v>
      </c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R164" s="230" t="s">
        <v>143</v>
      </c>
      <c r="AT164" s="230" t="s">
        <v>139</v>
      </c>
      <c r="AU164" s="230" t="s">
        <v>85</v>
      </c>
      <c r="AY164" s="16" t="s">
        <v>135</v>
      </c>
      <c r="BE164" s="231">
        <f>IF(N164="základní",J164,0)</f>
        <v>0</v>
      </c>
      <c r="BF164" s="231">
        <f>IF(N164="snížená",J164,0)</f>
        <v>0</v>
      </c>
      <c r="BG164" s="231">
        <f>IF(N164="zákl. přenesená",J164,0)</f>
        <v>0</v>
      </c>
      <c r="BH164" s="231">
        <f>IF(N164="sníž. přenesená",J164,0)</f>
        <v>0</v>
      </c>
      <c r="BI164" s="231">
        <f>IF(N164="nulová",J164,0)</f>
        <v>0</v>
      </c>
      <c r="BJ164" s="16" t="s">
        <v>83</v>
      </c>
      <c r="BK164" s="231">
        <f>ROUND(I164*H164,2)</f>
        <v>0</v>
      </c>
      <c r="BL164" s="16" t="s">
        <v>143</v>
      </c>
      <c r="BM164" s="230" t="s">
        <v>855</v>
      </c>
    </row>
    <row r="165" s="2" customFormat="1" ht="21.75" customHeight="1">
      <c r="A165" s="37"/>
      <c r="B165" s="38"/>
      <c r="C165" s="218" t="s">
        <v>694</v>
      </c>
      <c r="D165" s="218" t="s">
        <v>139</v>
      </c>
      <c r="E165" s="219" t="s">
        <v>452</v>
      </c>
      <c r="F165" s="220" t="s">
        <v>453</v>
      </c>
      <c r="G165" s="221" t="s">
        <v>204</v>
      </c>
      <c r="H165" s="222">
        <v>17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40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143</v>
      </c>
      <c r="AT165" s="230" t="s">
        <v>139</v>
      </c>
      <c r="AU165" s="230" t="s">
        <v>85</v>
      </c>
      <c r="AY165" s="16" t="s">
        <v>135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83</v>
      </c>
      <c r="BK165" s="231">
        <f>ROUND(I165*H165,2)</f>
        <v>0</v>
      </c>
      <c r="BL165" s="16" t="s">
        <v>143</v>
      </c>
      <c r="BM165" s="230" t="s">
        <v>856</v>
      </c>
    </row>
    <row r="166" s="2" customFormat="1" ht="16.5" customHeight="1">
      <c r="A166" s="37"/>
      <c r="B166" s="38"/>
      <c r="C166" s="218" t="s">
        <v>702</v>
      </c>
      <c r="D166" s="218" t="s">
        <v>139</v>
      </c>
      <c r="E166" s="219" t="s">
        <v>456</v>
      </c>
      <c r="F166" s="220" t="s">
        <v>457</v>
      </c>
      <c r="G166" s="221" t="s">
        <v>204</v>
      </c>
      <c r="H166" s="222">
        <v>6</v>
      </c>
      <c r="I166" s="223"/>
      <c r="J166" s="224">
        <f>ROUND(I166*H166,2)</f>
        <v>0</v>
      </c>
      <c r="K166" s="225"/>
      <c r="L166" s="43"/>
      <c r="M166" s="226" t="s">
        <v>1</v>
      </c>
      <c r="N166" s="227" t="s">
        <v>40</v>
      </c>
      <c r="O166" s="90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R166" s="230" t="s">
        <v>143</v>
      </c>
      <c r="AT166" s="230" t="s">
        <v>139</v>
      </c>
      <c r="AU166" s="230" t="s">
        <v>85</v>
      </c>
      <c r="AY166" s="16" t="s">
        <v>135</v>
      </c>
      <c r="BE166" s="231">
        <f>IF(N166="základní",J166,0)</f>
        <v>0</v>
      </c>
      <c r="BF166" s="231">
        <f>IF(N166="snížená",J166,0)</f>
        <v>0</v>
      </c>
      <c r="BG166" s="231">
        <f>IF(N166="zákl. přenesená",J166,0)</f>
        <v>0</v>
      </c>
      <c r="BH166" s="231">
        <f>IF(N166="sníž. přenesená",J166,0)</f>
        <v>0</v>
      </c>
      <c r="BI166" s="231">
        <f>IF(N166="nulová",J166,0)</f>
        <v>0</v>
      </c>
      <c r="BJ166" s="16" t="s">
        <v>83</v>
      </c>
      <c r="BK166" s="231">
        <f>ROUND(I166*H166,2)</f>
        <v>0</v>
      </c>
      <c r="BL166" s="16" t="s">
        <v>143</v>
      </c>
      <c r="BM166" s="230" t="s">
        <v>857</v>
      </c>
    </row>
    <row r="167" s="2" customFormat="1" ht="16.5" customHeight="1">
      <c r="A167" s="37"/>
      <c r="B167" s="38"/>
      <c r="C167" s="218" t="s">
        <v>670</v>
      </c>
      <c r="D167" s="218" t="s">
        <v>139</v>
      </c>
      <c r="E167" s="219" t="s">
        <v>472</v>
      </c>
      <c r="F167" s="220" t="s">
        <v>473</v>
      </c>
      <c r="G167" s="221" t="s">
        <v>204</v>
      </c>
      <c r="H167" s="222">
        <v>1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</v>
      </c>
      <c r="T167" s="229">
        <f>S167*H167</f>
        <v>0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143</v>
      </c>
      <c r="AT167" s="230" t="s">
        <v>139</v>
      </c>
      <c r="AU167" s="230" t="s">
        <v>85</v>
      </c>
      <c r="AY167" s="16" t="s">
        <v>135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83</v>
      </c>
      <c r="BK167" s="231">
        <f>ROUND(I167*H167,2)</f>
        <v>0</v>
      </c>
      <c r="BL167" s="16" t="s">
        <v>143</v>
      </c>
      <c r="BM167" s="230" t="s">
        <v>858</v>
      </c>
    </row>
    <row r="168" s="2" customFormat="1" ht="16.5" customHeight="1">
      <c r="A168" s="37"/>
      <c r="B168" s="38"/>
      <c r="C168" s="218" t="s">
        <v>698</v>
      </c>
      <c r="D168" s="218" t="s">
        <v>139</v>
      </c>
      <c r="E168" s="219" t="s">
        <v>480</v>
      </c>
      <c r="F168" s="220" t="s">
        <v>481</v>
      </c>
      <c r="G168" s="221" t="s">
        <v>204</v>
      </c>
      <c r="H168" s="222">
        <v>1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143</v>
      </c>
      <c r="AT168" s="230" t="s">
        <v>139</v>
      </c>
      <c r="AU168" s="230" t="s">
        <v>85</v>
      </c>
      <c r="AY168" s="16" t="s">
        <v>135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83</v>
      </c>
      <c r="BK168" s="231">
        <f>ROUND(I168*H168,2)</f>
        <v>0</v>
      </c>
      <c r="BL168" s="16" t="s">
        <v>143</v>
      </c>
      <c r="BM168" s="230" t="s">
        <v>859</v>
      </c>
    </row>
    <row r="169" s="2" customFormat="1" ht="21.75" customHeight="1">
      <c r="A169" s="37"/>
      <c r="B169" s="38"/>
      <c r="C169" s="218" t="s">
        <v>706</v>
      </c>
      <c r="D169" s="218" t="s">
        <v>139</v>
      </c>
      <c r="E169" s="219" t="s">
        <v>484</v>
      </c>
      <c r="F169" s="220" t="s">
        <v>485</v>
      </c>
      <c r="G169" s="221" t="s">
        <v>204</v>
      </c>
      <c r="H169" s="222">
        <v>3</v>
      </c>
      <c r="I169" s="223"/>
      <c r="J169" s="224">
        <f>ROUND(I169*H169,2)</f>
        <v>0</v>
      </c>
      <c r="K169" s="225"/>
      <c r="L169" s="43"/>
      <c r="M169" s="226" t="s">
        <v>1</v>
      </c>
      <c r="N169" s="227" t="s">
        <v>40</v>
      </c>
      <c r="O169" s="90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U169" s="37"/>
      <c r="V169" s="37"/>
      <c r="W169" s="37"/>
      <c r="X169" s="37"/>
      <c r="Y169" s="37"/>
      <c r="Z169" s="37"/>
      <c r="AA169" s="37"/>
      <c r="AB169" s="37"/>
      <c r="AC169" s="37"/>
      <c r="AD169" s="37"/>
      <c r="AE169" s="37"/>
      <c r="AR169" s="230" t="s">
        <v>143</v>
      </c>
      <c r="AT169" s="230" t="s">
        <v>139</v>
      </c>
      <c r="AU169" s="230" t="s">
        <v>85</v>
      </c>
      <c r="AY169" s="16" t="s">
        <v>135</v>
      </c>
      <c r="BE169" s="231">
        <f>IF(N169="základní",J169,0)</f>
        <v>0</v>
      </c>
      <c r="BF169" s="231">
        <f>IF(N169="snížená",J169,0)</f>
        <v>0</v>
      </c>
      <c r="BG169" s="231">
        <f>IF(N169="zákl. přenesená",J169,0)</f>
        <v>0</v>
      </c>
      <c r="BH169" s="231">
        <f>IF(N169="sníž. přenesená",J169,0)</f>
        <v>0</v>
      </c>
      <c r="BI169" s="231">
        <f>IF(N169="nulová",J169,0)</f>
        <v>0</v>
      </c>
      <c r="BJ169" s="16" t="s">
        <v>83</v>
      </c>
      <c r="BK169" s="231">
        <f>ROUND(I169*H169,2)</f>
        <v>0</v>
      </c>
      <c r="BL169" s="16" t="s">
        <v>143</v>
      </c>
      <c r="BM169" s="230" t="s">
        <v>860</v>
      </c>
    </row>
    <row r="170" s="12" customFormat="1" ht="22.8" customHeight="1">
      <c r="A170" s="12"/>
      <c r="B170" s="202"/>
      <c r="C170" s="203"/>
      <c r="D170" s="204" t="s">
        <v>74</v>
      </c>
      <c r="E170" s="216" t="s">
        <v>547</v>
      </c>
      <c r="F170" s="216" t="s">
        <v>548</v>
      </c>
      <c r="G170" s="203"/>
      <c r="H170" s="203"/>
      <c r="I170" s="206"/>
      <c r="J170" s="217">
        <f>BK170</f>
        <v>0</v>
      </c>
      <c r="K170" s="203"/>
      <c r="L170" s="208"/>
      <c r="M170" s="209"/>
      <c r="N170" s="210"/>
      <c r="O170" s="210"/>
      <c r="P170" s="211">
        <f>SUM(P171:P178)</f>
        <v>0</v>
      </c>
      <c r="Q170" s="210"/>
      <c r="R170" s="211">
        <f>SUM(R171:R178)</f>
        <v>0</v>
      </c>
      <c r="S170" s="210"/>
      <c r="T170" s="212">
        <f>SUM(T171:T178)</f>
        <v>0</v>
      </c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R170" s="213" t="s">
        <v>83</v>
      </c>
      <c r="AT170" s="214" t="s">
        <v>74</v>
      </c>
      <c r="AU170" s="214" t="s">
        <v>83</v>
      </c>
      <c r="AY170" s="213" t="s">
        <v>135</v>
      </c>
      <c r="BK170" s="215">
        <f>SUM(BK171:BK178)</f>
        <v>0</v>
      </c>
    </row>
    <row r="171" s="2" customFormat="1" ht="16.5" customHeight="1">
      <c r="A171" s="37"/>
      <c r="B171" s="38"/>
      <c r="C171" s="218" t="s">
        <v>809</v>
      </c>
      <c r="D171" s="218" t="s">
        <v>139</v>
      </c>
      <c r="E171" s="219" t="s">
        <v>566</v>
      </c>
      <c r="F171" s="220" t="s">
        <v>567</v>
      </c>
      <c r="G171" s="221" t="s">
        <v>204</v>
      </c>
      <c r="H171" s="222">
        <v>4</v>
      </c>
      <c r="I171" s="223"/>
      <c r="J171" s="224">
        <f>ROUND(I171*H171,2)</f>
        <v>0</v>
      </c>
      <c r="K171" s="225"/>
      <c r="L171" s="43"/>
      <c r="M171" s="226" t="s">
        <v>1</v>
      </c>
      <c r="N171" s="227" t="s">
        <v>40</v>
      </c>
      <c r="O171" s="90"/>
      <c r="P171" s="228">
        <f>O171*H171</f>
        <v>0</v>
      </c>
      <c r="Q171" s="228">
        <v>0</v>
      </c>
      <c r="R171" s="228">
        <f>Q171*H171</f>
        <v>0</v>
      </c>
      <c r="S171" s="228">
        <v>0</v>
      </c>
      <c r="T171" s="229">
        <f>S171*H171</f>
        <v>0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30" t="s">
        <v>143</v>
      </c>
      <c r="AT171" s="230" t="s">
        <v>139</v>
      </c>
      <c r="AU171" s="230" t="s">
        <v>85</v>
      </c>
      <c r="AY171" s="16" t="s">
        <v>135</v>
      </c>
      <c r="BE171" s="231">
        <f>IF(N171="základní",J171,0)</f>
        <v>0</v>
      </c>
      <c r="BF171" s="231">
        <f>IF(N171="snížená",J171,0)</f>
        <v>0</v>
      </c>
      <c r="BG171" s="231">
        <f>IF(N171="zákl. přenesená",J171,0)</f>
        <v>0</v>
      </c>
      <c r="BH171" s="231">
        <f>IF(N171="sníž. přenesená",J171,0)</f>
        <v>0</v>
      </c>
      <c r="BI171" s="231">
        <f>IF(N171="nulová",J171,0)</f>
        <v>0</v>
      </c>
      <c r="BJ171" s="16" t="s">
        <v>83</v>
      </c>
      <c r="BK171" s="231">
        <f>ROUND(I171*H171,2)</f>
        <v>0</v>
      </c>
      <c r="BL171" s="16" t="s">
        <v>143</v>
      </c>
      <c r="BM171" s="230" t="s">
        <v>861</v>
      </c>
    </row>
    <row r="172" s="2" customFormat="1" ht="24.15" customHeight="1">
      <c r="A172" s="37"/>
      <c r="B172" s="38"/>
      <c r="C172" s="218" t="s">
        <v>750</v>
      </c>
      <c r="D172" s="218" t="s">
        <v>139</v>
      </c>
      <c r="E172" s="219" t="s">
        <v>570</v>
      </c>
      <c r="F172" s="220" t="s">
        <v>571</v>
      </c>
      <c r="G172" s="221" t="s">
        <v>142</v>
      </c>
      <c r="H172" s="222">
        <v>110</v>
      </c>
      <c r="I172" s="223"/>
      <c r="J172" s="224">
        <f>ROUND(I172*H172,2)</f>
        <v>0</v>
      </c>
      <c r="K172" s="225"/>
      <c r="L172" s="43"/>
      <c r="M172" s="226" t="s">
        <v>1</v>
      </c>
      <c r="N172" s="227" t="s">
        <v>40</v>
      </c>
      <c r="O172" s="90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R172" s="230" t="s">
        <v>143</v>
      </c>
      <c r="AT172" s="230" t="s">
        <v>139</v>
      </c>
      <c r="AU172" s="230" t="s">
        <v>85</v>
      </c>
      <c r="AY172" s="16" t="s">
        <v>135</v>
      </c>
      <c r="BE172" s="231">
        <f>IF(N172="základní",J172,0)</f>
        <v>0</v>
      </c>
      <c r="BF172" s="231">
        <f>IF(N172="snížená",J172,0)</f>
        <v>0</v>
      </c>
      <c r="BG172" s="231">
        <f>IF(N172="zákl. přenesená",J172,0)</f>
        <v>0</v>
      </c>
      <c r="BH172" s="231">
        <f>IF(N172="sníž. přenesená",J172,0)</f>
        <v>0</v>
      </c>
      <c r="BI172" s="231">
        <f>IF(N172="nulová",J172,0)</f>
        <v>0</v>
      </c>
      <c r="BJ172" s="16" t="s">
        <v>83</v>
      </c>
      <c r="BK172" s="231">
        <f>ROUND(I172*H172,2)</f>
        <v>0</v>
      </c>
      <c r="BL172" s="16" t="s">
        <v>143</v>
      </c>
      <c r="BM172" s="230" t="s">
        <v>862</v>
      </c>
    </row>
    <row r="173" s="2" customFormat="1" ht="24.15" customHeight="1">
      <c r="A173" s="37"/>
      <c r="B173" s="38"/>
      <c r="C173" s="218" t="s">
        <v>759</v>
      </c>
      <c r="D173" s="218" t="s">
        <v>139</v>
      </c>
      <c r="E173" s="219" t="s">
        <v>574</v>
      </c>
      <c r="F173" s="220" t="s">
        <v>575</v>
      </c>
      <c r="G173" s="221" t="s">
        <v>142</v>
      </c>
      <c r="H173" s="222">
        <v>80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40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</v>
      </c>
      <c r="T173" s="229">
        <f>S173*H173</f>
        <v>0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143</v>
      </c>
      <c r="AT173" s="230" t="s">
        <v>139</v>
      </c>
      <c r="AU173" s="230" t="s">
        <v>85</v>
      </c>
      <c r="AY173" s="16" t="s">
        <v>135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83</v>
      </c>
      <c r="BK173" s="231">
        <f>ROUND(I173*H173,2)</f>
        <v>0</v>
      </c>
      <c r="BL173" s="16" t="s">
        <v>143</v>
      </c>
      <c r="BM173" s="230" t="s">
        <v>863</v>
      </c>
    </row>
    <row r="174" s="2" customFormat="1" ht="24.15" customHeight="1">
      <c r="A174" s="37"/>
      <c r="B174" s="38"/>
      <c r="C174" s="218" t="s">
        <v>742</v>
      </c>
      <c r="D174" s="218" t="s">
        <v>139</v>
      </c>
      <c r="E174" s="219" t="s">
        <v>577</v>
      </c>
      <c r="F174" s="220" t="s">
        <v>578</v>
      </c>
      <c r="G174" s="221" t="s">
        <v>142</v>
      </c>
      <c r="H174" s="222">
        <v>8</v>
      </c>
      <c r="I174" s="223"/>
      <c r="J174" s="224">
        <f>ROUND(I174*H174,2)</f>
        <v>0</v>
      </c>
      <c r="K174" s="225"/>
      <c r="L174" s="43"/>
      <c r="M174" s="226" t="s">
        <v>1</v>
      </c>
      <c r="N174" s="227" t="s">
        <v>40</v>
      </c>
      <c r="O174" s="90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R174" s="230" t="s">
        <v>143</v>
      </c>
      <c r="AT174" s="230" t="s">
        <v>139</v>
      </c>
      <c r="AU174" s="230" t="s">
        <v>85</v>
      </c>
      <c r="AY174" s="16" t="s">
        <v>135</v>
      </c>
      <c r="BE174" s="231">
        <f>IF(N174="základní",J174,0)</f>
        <v>0</v>
      </c>
      <c r="BF174" s="231">
        <f>IF(N174="snížená",J174,0)</f>
        <v>0</v>
      </c>
      <c r="BG174" s="231">
        <f>IF(N174="zákl. přenesená",J174,0)</f>
        <v>0</v>
      </c>
      <c r="BH174" s="231">
        <f>IF(N174="sníž. přenesená",J174,0)</f>
        <v>0</v>
      </c>
      <c r="BI174" s="231">
        <f>IF(N174="nulová",J174,0)</f>
        <v>0</v>
      </c>
      <c r="BJ174" s="16" t="s">
        <v>83</v>
      </c>
      <c r="BK174" s="231">
        <f>ROUND(I174*H174,2)</f>
        <v>0</v>
      </c>
      <c r="BL174" s="16" t="s">
        <v>143</v>
      </c>
      <c r="BM174" s="230" t="s">
        <v>864</v>
      </c>
    </row>
    <row r="175" s="2" customFormat="1" ht="16.5" customHeight="1">
      <c r="A175" s="37"/>
      <c r="B175" s="38"/>
      <c r="C175" s="218" t="s">
        <v>805</v>
      </c>
      <c r="D175" s="218" t="s">
        <v>139</v>
      </c>
      <c r="E175" s="219" t="s">
        <v>601</v>
      </c>
      <c r="F175" s="220" t="s">
        <v>602</v>
      </c>
      <c r="G175" s="221" t="s">
        <v>204</v>
      </c>
      <c r="H175" s="222">
        <v>120</v>
      </c>
      <c r="I175" s="223"/>
      <c r="J175" s="224">
        <f>ROUND(I175*H175,2)</f>
        <v>0</v>
      </c>
      <c r="K175" s="225"/>
      <c r="L175" s="43"/>
      <c r="M175" s="226" t="s">
        <v>1</v>
      </c>
      <c r="N175" s="227" t="s">
        <v>40</v>
      </c>
      <c r="O175" s="90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U175" s="37"/>
      <c r="V175" s="37"/>
      <c r="W175" s="37"/>
      <c r="X175" s="37"/>
      <c r="Y175" s="37"/>
      <c r="Z175" s="37"/>
      <c r="AA175" s="37"/>
      <c r="AB175" s="37"/>
      <c r="AC175" s="37"/>
      <c r="AD175" s="37"/>
      <c r="AE175" s="37"/>
      <c r="AR175" s="230" t="s">
        <v>143</v>
      </c>
      <c r="AT175" s="230" t="s">
        <v>139</v>
      </c>
      <c r="AU175" s="230" t="s">
        <v>85</v>
      </c>
      <c r="AY175" s="16" t="s">
        <v>135</v>
      </c>
      <c r="BE175" s="231">
        <f>IF(N175="základní",J175,0)</f>
        <v>0</v>
      </c>
      <c r="BF175" s="231">
        <f>IF(N175="snížená",J175,0)</f>
        <v>0</v>
      </c>
      <c r="BG175" s="231">
        <f>IF(N175="zákl. přenesená",J175,0)</f>
        <v>0</v>
      </c>
      <c r="BH175" s="231">
        <f>IF(N175="sníž. přenesená",J175,0)</f>
        <v>0</v>
      </c>
      <c r="BI175" s="231">
        <f>IF(N175="nulová",J175,0)</f>
        <v>0</v>
      </c>
      <c r="BJ175" s="16" t="s">
        <v>83</v>
      </c>
      <c r="BK175" s="231">
        <f>ROUND(I175*H175,2)</f>
        <v>0</v>
      </c>
      <c r="BL175" s="16" t="s">
        <v>143</v>
      </c>
      <c r="BM175" s="230" t="s">
        <v>865</v>
      </c>
    </row>
    <row r="176" s="2" customFormat="1" ht="16.5" customHeight="1">
      <c r="A176" s="37"/>
      <c r="B176" s="38"/>
      <c r="C176" s="218" t="s">
        <v>138</v>
      </c>
      <c r="D176" s="218" t="s">
        <v>139</v>
      </c>
      <c r="E176" s="219" t="s">
        <v>866</v>
      </c>
      <c r="F176" s="220" t="s">
        <v>867</v>
      </c>
      <c r="G176" s="221" t="s">
        <v>142</v>
      </c>
      <c r="H176" s="222">
        <v>64</v>
      </c>
      <c r="I176" s="223"/>
      <c r="J176" s="224">
        <f>ROUND(I176*H176,2)</f>
        <v>0</v>
      </c>
      <c r="K176" s="225"/>
      <c r="L176" s="43"/>
      <c r="M176" s="226" t="s">
        <v>1</v>
      </c>
      <c r="N176" s="227" t="s">
        <v>40</v>
      </c>
      <c r="O176" s="90"/>
      <c r="P176" s="228">
        <f>O176*H176</f>
        <v>0</v>
      </c>
      <c r="Q176" s="228">
        <v>0</v>
      </c>
      <c r="R176" s="228">
        <f>Q176*H176</f>
        <v>0</v>
      </c>
      <c r="S176" s="228">
        <v>0</v>
      </c>
      <c r="T176" s="229">
        <f>S176*H176</f>
        <v>0</v>
      </c>
      <c r="U176" s="37"/>
      <c r="V176" s="37"/>
      <c r="W176" s="37"/>
      <c r="X176" s="37"/>
      <c r="Y176" s="37"/>
      <c r="Z176" s="37"/>
      <c r="AA176" s="37"/>
      <c r="AB176" s="37"/>
      <c r="AC176" s="37"/>
      <c r="AD176" s="37"/>
      <c r="AE176" s="37"/>
      <c r="AR176" s="230" t="s">
        <v>143</v>
      </c>
      <c r="AT176" s="230" t="s">
        <v>139</v>
      </c>
      <c r="AU176" s="230" t="s">
        <v>85</v>
      </c>
      <c r="AY176" s="16" t="s">
        <v>135</v>
      </c>
      <c r="BE176" s="231">
        <f>IF(N176="základní",J176,0)</f>
        <v>0</v>
      </c>
      <c r="BF176" s="231">
        <f>IF(N176="snížená",J176,0)</f>
        <v>0</v>
      </c>
      <c r="BG176" s="231">
        <f>IF(N176="zákl. přenesená",J176,0)</f>
        <v>0</v>
      </c>
      <c r="BH176" s="231">
        <f>IF(N176="sníž. přenesená",J176,0)</f>
        <v>0</v>
      </c>
      <c r="BI176" s="231">
        <f>IF(N176="nulová",J176,0)</f>
        <v>0</v>
      </c>
      <c r="BJ176" s="16" t="s">
        <v>83</v>
      </c>
      <c r="BK176" s="231">
        <f>ROUND(I176*H176,2)</f>
        <v>0</v>
      </c>
      <c r="BL176" s="16" t="s">
        <v>143</v>
      </c>
      <c r="BM176" s="230" t="s">
        <v>868</v>
      </c>
    </row>
    <row r="177" s="2" customFormat="1" ht="24.15" customHeight="1">
      <c r="A177" s="37"/>
      <c r="B177" s="38"/>
      <c r="C177" s="218" t="s">
        <v>754</v>
      </c>
      <c r="D177" s="218" t="s">
        <v>139</v>
      </c>
      <c r="E177" s="219" t="s">
        <v>617</v>
      </c>
      <c r="F177" s="220" t="s">
        <v>618</v>
      </c>
      <c r="G177" s="221" t="s">
        <v>334</v>
      </c>
      <c r="H177" s="222">
        <v>1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40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143</v>
      </c>
      <c r="AT177" s="230" t="s">
        <v>139</v>
      </c>
      <c r="AU177" s="230" t="s">
        <v>85</v>
      </c>
      <c r="AY177" s="16" t="s">
        <v>135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83</v>
      </c>
      <c r="BK177" s="231">
        <f>ROUND(I177*H177,2)</f>
        <v>0</v>
      </c>
      <c r="BL177" s="16" t="s">
        <v>143</v>
      </c>
      <c r="BM177" s="230" t="s">
        <v>869</v>
      </c>
    </row>
    <row r="178" s="2" customFormat="1" ht="21.75" customHeight="1">
      <c r="A178" s="37"/>
      <c r="B178" s="38"/>
      <c r="C178" s="218" t="s">
        <v>797</v>
      </c>
      <c r="D178" s="218" t="s">
        <v>139</v>
      </c>
      <c r="E178" s="219" t="s">
        <v>621</v>
      </c>
      <c r="F178" s="220" t="s">
        <v>622</v>
      </c>
      <c r="G178" s="221" t="s">
        <v>204</v>
      </c>
      <c r="H178" s="222">
        <v>17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40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143</v>
      </c>
      <c r="AT178" s="230" t="s">
        <v>139</v>
      </c>
      <c r="AU178" s="230" t="s">
        <v>85</v>
      </c>
      <c r="AY178" s="16" t="s">
        <v>135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83</v>
      </c>
      <c r="BK178" s="231">
        <f>ROUND(I178*H178,2)</f>
        <v>0</v>
      </c>
      <c r="BL178" s="16" t="s">
        <v>143</v>
      </c>
      <c r="BM178" s="230" t="s">
        <v>870</v>
      </c>
    </row>
    <row r="179" s="12" customFormat="1" ht="22.8" customHeight="1">
      <c r="A179" s="12"/>
      <c r="B179" s="202"/>
      <c r="C179" s="203"/>
      <c r="D179" s="204" t="s">
        <v>74</v>
      </c>
      <c r="E179" s="216" t="s">
        <v>628</v>
      </c>
      <c r="F179" s="216" t="s">
        <v>629</v>
      </c>
      <c r="G179" s="203"/>
      <c r="H179" s="203"/>
      <c r="I179" s="206"/>
      <c r="J179" s="217">
        <f>BK179</f>
        <v>0</v>
      </c>
      <c r="K179" s="203"/>
      <c r="L179" s="208"/>
      <c r="M179" s="209"/>
      <c r="N179" s="210"/>
      <c r="O179" s="210"/>
      <c r="P179" s="211">
        <f>P180</f>
        <v>0</v>
      </c>
      <c r="Q179" s="210"/>
      <c r="R179" s="211">
        <f>R180</f>
        <v>0</v>
      </c>
      <c r="S179" s="210"/>
      <c r="T179" s="212">
        <f>T180</f>
        <v>0</v>
      </c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R179" s="213" t="s">
        <v>83</v>
      </c>
      <c r="AT179" s="214" t="s">
        <v>74</v>
      </c>
      <c r="AU179" s="214" t="s">
        <v>83</v>
      </c>
      <c r="AY179" s="213" t="s">
        <v>135</v>
      </c>
      <c r="BK179" s="215">
        <f>BK180</f>
        <v>0</v>
      </c>
    </row>
    <row r="180" s="2" customFormat="1" ht="24.15" customHeight="1">
      <c r="A180" s="37"/>
      <c r="B180" s="38"/>
      <c r="C180" s="218" t="s">
        <v>178</v>
      </c>
      <c r="D180" s="218" t="s">
        <v>139</v>
      </c>
      <c r="E180" s="219" t="s">
        <v>871</v>
      </c>
      <c r="F180" s="220" t="s">
        <v>872</v>
      </c>
      <c r="G180" s="221" t="s">
        <v>334</v>
      </c>
      <c r="H180" s="222">
        <v>1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143</v>
      </c>
      <c r="AT180" s="230" t="s">
        <v>139</v>
      </c>
      <c r="AU180" s="230" t="s">
        <v>85</v>
      </c>
      <c r="AY180" s="16" t="s">
        <v>135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83</v>
      </c>
      <c r="BK180" s="231">
        <f>ROUND(I180*H180,2)</f>
        <v>0</v>
      </c>
      <c r="BL180" s="16" t="s">
        <v>143</v>
      </c>
      <c r="BM180" s="230" t="s">
        <v>873</v>
      </c>
    </row>
    <row r="181" s="12" customFormat="1" ht="22.8" customHeight="1">
      <c r="A181" s="12"/>
      <c r="B181" s="202"/>
      <c r="C181" s="203"/>
      <c r="D181" s="204" t="s">
        <v>74</v>
      </c>
      <c r="E181" s="216" t="s">
        <v>674</v>
      </c>
      <c r="F181" s="216" t="s">
        <v>675</v>
      </c>
      <c r="G181" s="203"/>
      <c r="H181" s="203"/>
      <c r="I181" s="206"/>
      <c r="J181" s="217">
        <f>BK181</f>
        <v>0</v>
      </c>
      <c r="K181" s="203"/>
      <c r="L181" s="208"/>
      <c r="M181" s="209"/>
      <c r="N181" s="210"/>
      <c r="O181" s="210"/>
      <c r="P181" s="211">
        <f>SUM(P182:P183)</f>
        <v>0</v>
      </c>
      <c r="Q181" s="210"/>
      <c r="R181" s="211">
        <f>SUM(R182:R183)</f>
        <v>0</v>
      </c>
      <c r="S181" s="210"/>
      <c r="T181" s="212">
        <f>SUM(T182:T183)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83</v>
      </c>
      <c r="AT181" s="214" t="s">
        <v>74</v>
      </c>
      <c r="AU181" s="214" t="s">
        <v>83</v>
      </c>
      <c r="AY181" s="213" t="s">
        <v>135</v>
      </c>
      <c r="BK181" s="215">
        <f>SUM(BK182:BK183)</f>
        <v>0</v>
      </c>
    </row>
    <row r="182" s="2" customFormat="1" ht="16.5" customHeight="1">
      <c r="A182" s="37"/>
      <c r="B182" s="38"/>
      <c r="C182" s="218" t="s">
        <v>183</v>
      </c>
      <c r="D182" s="218" t="s">
        <v>139</v>
      </c>
      <c r="E182" s="219" t="s">
        <v>677</v>
      </c>
      <c r="F182" s="220" t="s">
        <v>678</v>
      </c>
      <c r="G182" s="221" t="s">
        <v>204</v>
      </c>
      <c r="H182" s="222">
        <v>14</v>
      </c>
      <c r="I182" s="223"/>
      <c r="J182" s="224">
        <f>ROUND(I182*H182,2)</f>
        <v>0</v>
      </c>
      <c r="K182" s="225"/>
      <c r="L182" s="43"/>
      <c r="M182" s="226" t="s">
        <v>1</v>
      </c>
      <c r="N182" s="227" t="s">
        <v>40</v>
      </c>
      <c r="O182" s="90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30" t="s">
        <v>143</v>
      </c>
      <c r="AT182" s="230" t="s">
        <v>139</v>
      </c>
      <c r="AU182" s="230" t="s">
        <v>85</v>
      </c>
      <c r="AY182" s="16" t="s">
        <v>135</v>
      </c>
      <c r="BE182" s="231">
        <f>IF(N182="základní",J182,0)</f>
        <v>0</v>
      </c>
      <c r="BF182" s="231">
        <f>IF(N182="snížená",J182,0)</f>
        <v>0</v>
      </c>
      <c r="BG182" s="231">
        <f>IF(N182="zákl. přenesená",J182,0)</f>
        <v>0</v>
      </c>
      <c r="BH182" s="231">
        <f>IF(N182="sníž. přenesená",J182,0)</f>
        <v>0</v>
      </c>
      <c r="BI182" s="231">
        <f>IF(N182="nulová",J182,0)</f>
        <v>0</v>
      </c>
      <c r="BJ182" s="16" t="s">
        <v>83</v>
      </c>
      <c r="BK182" s="231">
        <f>ROUND(I182*H182,2)</f>
        <v>0</v>
      </c>
      <c r="BL182" s="16" t="s">
        <v>143</v>
      </c>
      <c r="BM182" s="230" t="s">
        <v>874</v>
      </c>
    </row>
    <row r="183" s="2" customFormat="1" ht="16.5" customHeight="1">
      <c r="A183" s="37"/>
      <c r="B183" s="38"/>
      <c r="C183" s="218" t="s">
        <v>187</v>
      </c>
      <c r="D183" s="218" t="s">
        <v>139</v>
      </c>
      <c r="E183" s="219" t="s">
        <v>681</v>
      </c>
      <c r="F183" s="220" t="s">
        <v>682</v>
      </c>
      <c r="G183" s="221" t="s">
        <v>204</v>
      </c>
      <c r="H183" s="222">
        <v>4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143</v>
      </c>
      <c r="AT183" s="230" t="s">
        <v>139</v>
      </c>
      <c r="AU183" s="230" t="s">
        <v>85</v>
      </c>
      <c r="AY183" s="16" t="s">
        <v>135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83</v>
      </c>
      <c r="BK183" s="231">
        <f>ROUND(I183*H183,2)</f>
        <v>0</v>
      </c>
      <c r="BL183" s="16" t="s">
        <v>143</v>
      </c>
      <c r="BM183" s="230" t="s">
        <v>875</v>
      </c>
    </row>
    <row r="184" s="12" customFormat="1" ht="22.8" customHeight="1">
      <c r="A184" s="12"/>
      <c r="B184" s="202"/>
      <c r="C184" s="203"/>
      <c r="D184" s="204" t="s">
        <v>74</v>
      </c>
      <c r="E184" s="216" t="s">
        <v>684</v>
      </c>
      <c r="F184" s="216" t="s">
        <v>685</v>
      </c>
      <c r="G184" s="203"/>
      <c r="H184" s="203"/>
      <c r="I184" s="206"/>
      <c r="J184" s="217">
        <f>BK184</f>
        <v>0</v>
      </c>
      <c r="K184" s="203"/>
      <c r="L184" s="208"/>
      <c r="M184" s="209"/>
      <c r="N184" s="210"/>
      <c r="O184" s="210"/>
      <c r="P184" s="211">
        <f>SUM(P185:P189)</f>
        <v>0</v>
      </c>
      <c r="Q184" s="210"/>
      <c r="R184" s="211">
        <f>SUM(R185:R189)</f>
        <v>0</v>
      </c>
      <c r="S184" s="210"/>
      <c r="T184" s="212">
        <f>SUM(T185:T189)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13" t="s">
        <v>83</v>
      </c>
      <c r="AT184" s="214" t="s">
        <v>74</v>
      </c>
      <c r="AU184" s="214" t="s">
        <v>83</v>
      </c>
      <c r="AY184" s="213" t="s">
        <v>135</v>
      </c>
      <c r="BK184" s="215">
        <f>SUM(BK185:BK189)</f>
        <v>0</v>
      </c>
    </row>
    <row r="185" s="2" customFormat="1" ht="16.5" customHeight="1">
      <c r="A185" s="37"/>
      <c r="B185" s="38"/>
      <c r="C185" s="218" t="s">
        <v>193</v>
      </c>
      <c r="D185" s="218" t="s">
        <v>139</v>
      </c>
      <c r="E185" s="219" t="s">
        <v>695</v>
      </c>
      <c r="F185" s="220" t="s">
        <v>696</v>
      </c>
      <c r="G185" s="221" t="s">
        <v>204</v>
      </c>
      <c r="H185" s="222">
        <v>4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40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143</v>
      </c>
      <c r="AT185" s="230" t="s">
        <v>139</v>
      </c>
      <c r="AU185" s="230" t="s">
        <v>85</v>
      </c>
      <c r="AY185" s="16" t="s">
        <v>135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83</v>
      </c>
      <c r="BK185" s="231">
        <f>ROUND(I185*H185,2)</f>
        <v>0</v>
      </c>
      <c r="BL185" s="16" t="s">
        <v>143</v>
      </c>
      <c r="BM185" s="230" t="s">
        <v>876</v>
      </c>
    </row>
    <row r="186" s="2" customFormat="1" ht="16.5" customHeight="1">
      <c r="A186" s="37"/>
      <c r="B186" s="38"/>
      <c r="C186" s="218" t="s">
        <v>877</v>
      </c>
      <c r="D186" s="218" t="s">
        <v>139</v>
      </c>
      <c r="E186" s="219" t="s">
        <v>703</v>
      </c>
      <c r="F186" s="220" t="s">
        <v>704</v>
      </c>
      <c r="G186" s="221" t="s">
        <v>204</v>
      </c>
      <c r="H186" s="222">
        <v>2</v>
      </c>
      <c r="I186" s="223"/>
      <c r="J186" s="224">
        <f>ROUND(I186*H186,2)</f>
        <v>0</v>
      </c>
      <c r="K186" s="225"/>
      <c r="L186" s="43"/>
      <c r="M186" s="226" t="s">
        <v>1</v>
      </c>
      <c r="N186" s="227" t="s">
        <v>40</v>
      </c>
      <c r="O186" s="90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U186" s="37"/>
      <c r="V186" s="37"/>
      <c r="W186" s="37"/>
      <c r="X186" s="37"/>
      <c r="Y186" s="37"/>
      <c r="Z186" s="37"/>
      <c r="AA186" s="37"/>
      <c r="AB186" s="37"/>
      <c r="AC186" s="37"/>
      <c r="AD186" s="37"/>
      <c r="AE186" s="37"/>
      <c r="AR186" s="230" t="s">
        <v>143</v>
      </c>
      <c r="AT186" s="230" t="s">
        <v>139</v>
      </c>
      <c r="AU186" s="230" t="s">
        <v>85</v>
      </c>
      <c r="AY186" s="16" t="s">
        <v>135</v>
      </c>
      <c r="BE186" s="231">
        <f>IF(N186="základní",J186,0)</f>
        <v>0</v>
      </c>
      <c r="BF186" s="231">
        <f>IF(N186="snížená",J186,0)</f>
        <v>0</v>
      </c>
      <c r="BG186" s="231">
        <f>IF(N186="zákl. přenesená",J186,0)</f>
        <v>0</v>
      </c>
      <c r="BH186" s="231">
        <f>IF(N186="sníž. přenesená",J186,0)</f>
        <v>0</v>
      </c>
      <c r="BI186" s="231">
        <f>IF(N186="nulová",J186,0)</f>
        <v>0</v>
      </c>
      <c r="BJ186" s="16" t="s">
        <v>83</v>
      </c>
      <c r="BK186" s="231">
        <f>ROUND(I186*H186,2)</f>
        <v>0</v>
      </c>
      <c r="BL186" s="16" t="s">
        <v>143</v>
      </c>
      <c r="BM186" s="230" t="s">
        <v>878</v>
      </c>
    </row>
    <row r="187" s="2" customFormat="1" ht="16.5" customHeight="1">
      <c r="A187" s="37"/>
      <c r="B187" s="38"/>
      <c r="C187" s="218" t="s">
        <v>879</v>
      </c>
      <c r="D187" s="218" t="s">
        <v>139</v>
      </c>
      <c r="E187" s="219" t="s">
        <v>707</v>
      </c>
      <c r="F187" s="220" t="s">
        <v>708</v>
      </c>
      <c r="G187" s="221" t="s">
        <v>204</v>
      </c>
      <c r="H187" s="222">
        <v>2</v>
      </c>
      <c r="I187" s="223"/>
      <c r="J187" s="224">
        <f>ROUND(I187*H187,2)</f>
        <v>0</v>
      </c>
      <c r="K187" s="225"/>
      <c r="L187" s="43"/>
      <c r="M187" s="226" t="s">
        <v>1</v>
      </c>
      <c r="N187" s="227" t="s">
        <v>40</v>
      </c>
      <c r="O187" s="90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143</v>
      </c>
      <c r="AT187" s="230" t="s">
        <v>139</v>
      </c>
      <c r="AU187" s="230" t="s">
        <v>85</v>
      </c>
      <c r="AY187" s="16" t="s">
        <v>135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83</v>
      </c>
      <c r="BK187" s="231">
        <f>ROUND(I187*H187,2)</f>
        <v>0</v>
      </c>
      <c r="BL187" s="16" t="s">
        <v>143</v>
      </c>
      <c r="BM187" s="230" t="s">
        <v>880</v>
      </c>
    </row>
    <row r="188" s="2" customFormat="1" ht="16.5" customHeight="1">
      <c r="A188" s="37"/>
      <c r="B188" s="38"/>
      <c r="C188" s="218" t="s">
        <v>881</v>
      </c>
      <c r="D188" s="218" t="s">
        <v>139</v>
      </c>
      <c r="E188" s="219" t="s">
        <v>715</v>
      </c>
      <c r="F188" s="220" t="s">
        <v>716</v>
      </c>
      <c r="G188" s="221" t="s">
        <v>204</v>
      </c>
      <c r="H188" s="222">
        <v>9</v>
      </c>
      <c r="I188" s="223"/>
      <c r="J188" s="224">
        <f>ROUND(I188*H188,2)</f>
        <v>0</v>
      </c>
      <c r="K188" s="225"/>
      <c r="L188" s="43"/>
      <c r="M188" s="226" t="s">
        <v>1</v>
      </c>
      <c r="N188" s="227" t="s">
        <v>40</v>
      </c>
      <c r="O188" s="90"/>
      <c r="P188" s="228">
        <f>O188*H188</f>
        <v>0</v>
      </c>
      <c r="Q188" s="228">
        <v>0</v>
      </c>
      <c r="R188" s="228">
        <f>Q188*H188</f>
        <v>0</v>
      </c>
      <c r="S188" s="228">
        <v>0</v>
      </c>
      <c r="T188" s="229">
        <f>S188*H188</f>
        <v>0</v>
      </c>
      <c r="U188" s="37"/>
      <c r="V188" s="37"/>
      <c r="W188" s="37"/>
      <c r="X188" s="37"/>
      <c r="Y188" s="37"/>
      <c r="Z188" s="37"/>
      <c r="AA188" s="37"/>
      <c r="AB188" s="37"/>
      <c r="AC188" s="37"/>
      <c r="AD188" s="37"/>
      <c r="AE188" s="37"/>
      <c r="AR188" s="230" t="s">
        <v>143</v>
      </c>
      <c r="AT188" s="230" t="s">
        <v>139</v>
      </c>
      <c r="AU188" s="230" t="s">
        <v>85</v>
      </c>
      <c r="AY188" s="16" t="s">
        <v>135</v>
      </c>
      <c r="BE188" s="231">
        <f>IF(N188="základní",J188,0)</f>
        <v>0</v>
      </c>
      <c r="BF188" s="231">
        <f>IF(N188="snížená",J188,0)</f>
        <v>0</v>
      </c>
      <c r="BG188" s="231">
        <f>IF(N188="zákl. přenesená",J188,0)</f>
        <v>0</v>
      </c>
      <c r="BH188" s="231">
        <f>IF(N188="sníž. přenesená",J188,0)</f>
        <v>0</v>
      </c>
      <c r="BI188" s="231">
        <f>IF(N188="nulová",J188,0)</f>
        <v>0</v>
      </c>
      <c r="BJ188" s="16" t="s">
        <v>83</v>
      </c>
      <c r="BK188" s="231">
        <f>ROUND(I188*H188,2)</f>
        <v>0</v>
      </c>
      <c r="BL188" s="16" t="s">
        <v>143</v>
      </c>
      <c r="BM188" s="230" t="s">
        <v>882</v>
      </c>
    </row>
    <row r="189" s="2" customFormat="1" ht="16.5" customHeight="1">
      <c r="A189" s="37"/>
      <c r="B189" s="38"/>
      <c r="C189" s="218" t="s">
        <v>883</v>
      </c>
      <c r="D189" s="218" t="s">
        <v>139</v>
      </c>
      <c r="E189" s="219" t="s">
        <v>764</v>
      </c>
      <c r="F189" s="220" t="s">
        <v>481</v>
      </c>
      <c r="G189" s="221" t="s">
        <v>204</v>
      </c>
      <c r="H189" s="222">
        <v>1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40</v>
      </c>
      <c r="O189" s="90"/>
      <c r="P189" s="228">
        <f>O189*H189</f>
        <v>0</v>
      </c>
      <c r="Q189" s="228">
        <v>0</v>
      </c>
      <c r="R189" s="228">
        <f>Q189*H189</f>
        <v>0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143</v>
      </c>
      <c r="AT189" s="230" t="s">
        <v>139</v>
      </c>
      <c r="AU189" s="230" t="s">
        <v>85</v>
      </c>
      <c r="AY189" s="16" t="s">
        <v>135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83</v>
      </c>
      <c r="BK189" s="231">
        <f>ROUND(I189*H189,2)</f>
        <v>0</v>
      </c>
      <c r="BL189" s="16" t="s">
        <v>143</v>
      </c>
      <c r="BM189" s="230" t="s">
        <v>884</v>
      </c>
    </row>
    <row r="190" s="12" customFormat="1" ht="25.92" customHeight="1">
      <c r="A190" s="12"/>
      <c r="B190" s="202"/>
      <c r="C190" s="203"/>
      <c r="D190" s="204" t="s">
        <v>74</v>
      </c>
      <c r="E190" s="205" t="s">
        <v>93</v>
      </c>
      <c r="F190" s="205" t="s">
        <v>789</v>
      </c>
      <c r="G190" s="203"/>
      <c r="H190" s="203"/>
      <c r="I190" s="206"/>
      <c r="J190" s="207">
        <f>BK190</f>
        <v>0</v>
      </c>
      <c r="K190" s="203"/>
      <c r="L190" s="208"/>
      <c r="M190" s="209"/>
      <c r="N190" s="210"/>
      <c r="O190" s="210"/>
      <c r="P190" s="211">
        <f>P191</f>
        <v>0</v>
      </c>
      <c r="Q190" s="210"/>
      <c r="R190" s="211">
        <f>R191</f>
        <v>0</v>
      </c>
      <c r="S190" s="210"/>
      <c r="T190" s="212">
        <f>T191</f>
        <v>0</v>
      </c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R190" s="213" t="s">
        <v>153</v>
      </c>
      <c r="AT190" s="214" t="s">
        <v>74</v>
      </c>
      <c r="AU190" s="214" t="s">
        <v>75</v>
      </c>
      <c r="AY190" s="213" t="s">
        <v>135</v>
      </c>
      <c r="BK190" s="215">
        <f>BK191</f>
        <v>0</v>
      </c>
    </row>
    <row r="191" s="12" customFormat="1" ht="22.8" customHeight="1">
      <c r="A191" s="12"/>
      <c r="B191" s="202"/>
      <c r="C191" s="203"/>
      <c r="D191" s="204" t="s">
        <v>74</v>
      </c>
      <c r="E191" s="216" t="s">
        <v>790</v>
      </c>
      <c r="F191" s="216" t="s">
        <v>791</v>
      </c>
      <c r="G191" s="203"/>
      <c r="H191" s="203"/>
      <c r="I191" s="206"/>
      <c r="J191" s="217">
        <f>BK191</f>
        <v>0</v>
      </c>
      <c r="K191" s="203"/>
      <c r="L191" s="208"/>
      <c r="M191" s="209"/>
      <c r="N191" s="210"/>
      <c r="O191" s="210"/>
      <c r="P191" s="211">
        <f>SUM(P192:P193)</f>
        <v>0</v>
      </c>
      <c r="Q191" s="210"/>
      <c r="R191" s="211">
        <f>SUM(R192:R193)</f>
        <v>0</v>
      </c>
      <c r="S191" s="210"/>
      <c r="T191" s="212">
        <f>SUM(T192:T193)</f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13" t="s">
        <v>83</v>
      </c>
      <c r="AT191" s="214" t="s">
        <v>74</v>
      </c>
      <c r="AU191" s="214" t="s">
        <v>83</v>
      </c>
      <c r="AY191" s="213" t="s">
        <v>135</v>
      </c>
      <c r="BK191" s="215">
        <f>SUM(BK192:BK193)</f>
        <v>0</v>
      </c>
    </row>
    <row r="192" s="2" customFormat="1" ht="16.5" customHeight="1">
      <c r="A192" s="37"/>
      <c r="B192" s="38"/>
      <c r="C192" s="218" t="s">
        <v>155</v>
      </c>
      <c r="D192" s="218" t="s">
        <v>139</v>
      </c>
      <c r="E192" s="219" t="s">
        <v>793</v>
      </c>
      <c r="F192" s="220" t="s">
        <v>794</v>
      </c>
      <c r="G192" s="221" t="s">
        <v>795</v>
      </c>
      <c r="H192" s="222">
        <v>1</v>
      </c>
      <c r="I192" s="223"/>
      <c r="J192" s="224">
        <f>ROUND(I192*H192,2)</f>
        <v>0</v>
      </c>
      <c r="K192" s="225"/>
      <c r="L192" s="43"/>
      <c r="M192" s="226" t="s">
        <v>1</v>
      </c>
      <c r="N192" s="227" t="s">
        <v>40</v>
      </c>
      <c r="O192" s="90"/>
      <c r="P192" s="228">
        <f>O192*H192</f>
        <v>0</v>
      </c>
      <c r="Q192" s="228">
        <v>0</v>
      </c>
      <c r="R192" s="228">
        <f>Q192*H192</f>
        <v>0</v>
      </c>
      <c r="S192" s="228">
        <v>0</v>
      </c>
      <c r="T192" s="229">
        <f>S192*H192</f>
        <v>0</v>
      </c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R192" s="230" t="s">
        <v>143</v>
      </c>
      <c r="AT192" s="230" t="s">
        <v>139</v>
      </c>
      <c r="AU192" s="230" t="s">
        <v>85</v>
      </c>
      <c r="AY192" s="16" t="s">
        <v>135</v>
      </c>
      <c r="BE192" s="231">
        <f>IF(N192="základní",J192,0)</f>
        <v>0</v>
      </c>
      <c r="BF192" s="231">
        <f>IF(N192="snížená",J192,0)</f>
        <v>0</v>
      </c>
      <c r="BG192" s="231">
        <f>IF(N192="zákl. přenesená",J192,0)</f>
        <v>0</v>
      </c>
      <c r="BH192" s="231">
        <f>IF(N192="sníž. přenesená",J192,0)</f>
        <v>0</v>
      </c>
      <c r="BI192" s="231">
        <f>IF(N192="nulová",J192,0)</f>
        <v>0</v>
      </c>
      <c r="BJ192" s="16" t="s">
        <v>83</v>
      </c>
      <c r="BK192" s="231">
        <f>ROUND(I192*H192,2)</f>
        <v>0</v>
      </c>
      <c r="BL192" s="16" t="s">
        <v>143</v>
      </c>
      <c r="BM192" s="230" t="s">
        <v>885</v>
      </c>
    </row>
    <row r="193" s="2" customFormat="1" ht="16.5" customHeight="1">
      <c r="A193" s="37"/>
      <c r="B193" s="38"/>
      <c r="C193" s="218" t="s">
        <v>166</v>
      </c>
      <c r="D193" s="218" t="s">
        <v>139</v>
      </c>
      <c r="E193" s="219" t="s">
        <v>798</v>
      </c>
      <c r="F193" s="220" t="s">
        <v>799</v>
      </c>
      <c r="G193" s="221" t="s">
        <v>334</v>
      </c>
      <c r="H193" s="222">
        <v>1</v>
      </c>
      <c r="I193" s="223"/>
      <c r="J193" s="224">
        <f>ROUND(I193*H193,2)</f>
        <v>0</v>
      </c>
      <c r="K193" s="225"/>
      <c r="L193" s="43"/>
      <c r="M193" s="243" t="s">
        <v>1</v>
      </c>
      <c r="N193" s="244" t="s">
        <v>40</v>
      </c>
      <c r="O193" s="245"/>
      <c r="P193" s="246">
        <f>O193*H193</f>
        <v>0</v>
      </c>
      <c r="Q193" s="246">
        <v>0</v>
      </c>
      <c r="R193" s="246">
        <f>Q193*H193</f>
        <v>0</v>
      </c>
      <c r="S193" s="246">
        <v>0</v>
      </c>
      <c r="T193" s="247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143</v>
      </c>
      <c r="AT193" s="230" t="s">
        <v>139</v>
      </c>
      <c r="AU193" s="230" t="s">
        <v>85</v>
      </c>
      <c r="AY193" s="16" t="s">
        <v>135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83</v>
      </c>
      <c r="BK193" s="231">
        <f>ROUND(I193*H193,2)</f>
        <v>0</v>
      </c>
      <c r="BL193" s="16" t="s">
        <v>143</v>
      </c>
      <c r="BM193" s="230" t="s">
        <v>886</v>
      </c>
    </row>
    <row r="194" s="2" customFormat="1" ht="6.96" customHeight="1">
      <c r="A194" s="37"/>
      <c r="B194" s="65"/>
      <c r="C194" s="66"/>
      <c r="D194" s="66"/>
      <c r="E194" s="66"/>
      <c r="F194" s="66"/>
      <c r="G194" s="66"/>
      <c r="H194" s="66"/>
      <c r="I194" s="66"/>
      <c r="J194" s="66"/>
      <c r="K194" s="66"/>
      <c r="L194" s="43"/>
      <c r="M194" s="37"/>
      <c r="O194" s="37"/>
      <c r="P194" s="37"/>
      <c r="Q194" s="37"/>
      <c r="R194" s="37"/>
      <c r="S194" s="37"/>
      <c r="T194" s="37"/>
      <c r="U194" s="37"/>
      <c r="V194" s="37"/>
      <c r="W194" s="37"/>
      <c r="X194" s="37"/>
      <c r="Y194" s="37"/>
      <c r="Z194" s="37"/>
      <c r="AA194" s="37"/>
      <c r="AB194" s="37"/>
      <c r="AC194" s="37"/>
      <c r="AD194" s="37"/>
      <c r="AE194" s="37"/>
    </row>
  </sheetData>
  <sheetProtection sheet="1" autoFilter="0" formatColumns="0" formatRows="0" objects="1" scenarios="1" spinCount="100000" saltValue="gKhFpslkRJQmrUlG3ItiMrIxEILlw1RJ9niJHj9Ae4z6aawuN6uJvfUDzcQph1MlrD4ZTBT4s1CgORK8oF/yuw==" hashValue="ZvqdwlX9i34tMw60UseFKIRU1x99otpXXyuHiWUwH7AqTh2yYoBueLjJWho4ixL9Wh+qMrxCepRMYAConj8xtA==" algorithmName="SHA-512" password="CC35"/>
  <autoFilter ref="C129:K193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91</v>
      </c>
      <c r="AZ2" s="248" t="s">
        <v>887</v>
      </c>
      <c r="BA2" s="248" t="s">
        <v>1</v>
      </c>
      <c r="BB2" s="248" t="s">
        <v>1</v>
      </c>
      <c r="BC2" s="248" t="s">
        <v>888</v>
      </c>
      <c r="BD2" s="248" t="s">
        <v>85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  <c r="AZ3" s="248" t="s">
        <v>889</v>
      </c>
      <c r="BA3" s="248" t="s">
        <v>1</v>
      </c>
      <c r="BB3" s="248" t="s">
        <v>1</v>
      </c>
      <c r="BC3" s="248" t="s">
        <v>890</v>
      </c>
      <c r="BD3" s="248" t="s">
        <v>85</v>
      </c>
    </row>
    <row r="4" hidden="1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  <c r="AZ4" s="248" t="s">
        <v>891</v>
      </c>
      <c r="BA4" s="248" t="s">
        <v>1</v>
      </c>
      <c r="BB4" s="248" t="s">
        <v>1</v>
      </c>
      <c r="BC4" s="248" t="s">
        <v>892</v>
      </c>
      <c r="BD4" s="248" t="s">
        <v>85</v>
      </c>
    </row>
    <row r="5" hidden="1" s="1" customFormat="1" ht="6.96" customHeight="1">
      <c r="B5" s="19"/>
      <c r="L5" s="19"/>
      <c r="AZ5" s="248" t="s">
        <v>893</v>
      </c>
      <c r="BA5" s="248" t="s">
        <v>1</v>
      </c>
      <c r="BB5" s="248" t="s">
        <v>1</v>
      </c>
      <c r="BC5" s="248" t="s">
        <v>894</v>
      </c>
      <c r="BD5" s="248" t="s">
        <v>85</v>
      </c>
    </row>
    <row r="6" hidden="1" s="1" customFormat="1" ht="12" customHeight="1">
      <c r="B6" s="19"/>
      <c r="D6" s="139" t="s">
        <v>16</v>
      </c>
      <c r="L6" s="19"/>
      <c r="AZ6" s="248" t="s">
        <v>895</v>
      </c>
      <c r="BA6" s="248" t="s">
        <v>1</v>
      </c>
      <c r="BB6" s="248" t="s">
        <v>1</v>
      </c>
      <c r="BC6" s="248" t="s">
        <v>896</v>
      </c>
      <c r="BD6" s="248" t="s">
        <v>85</v>
      </c>
    </row>
    <row r="7" hidden="1" s="1" customFormat="1" ht="16.5" customHeight="1">
      <c r="B7" s="19"/>
      <c r="E7" s="140" t="str">
        <f>'Rekapitulace stavby'!K6</f>
        <v>MŠL - rekonstrukce elektroinstalace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897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ROUND(J129,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ROUND((SUM(BE129:BE233)),  2)</f>
        <v>0</v>
      </c>
      <c r="G33" s="37"/>
      <c r="H33" s="37"/>
      <c r="I33" s="154">
        <v>0.20999999999999999</v>
      </c>
      <c r="J33" s="153">
        <f>ROUND(((SUM(BE129:BE233))*I33),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ROUND((SUM(BF129:BF233)),  2)</f>
        <v>0</v>
      </c>
      <c r="G34" s="37"/>
      <c r="H34" s="37"/>
      <c r="I34" s="154">
        <v>0.14999999999999999</v>
      </c>
      <c r="J34" s="153">
        <f>ROUND(((SUM(BF129:BF233))*I34),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ROUND((SUM(BG129:BG233)),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ROUND((SUM(BH129:BH233)),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ROUND((SUM(BI129:BI233)),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MŠL - rekonstrukce elektroinstalace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03 - Stavební úpravy v zázemí kuchyně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Horažďovice</v>
      </c>
      <c r="G89" s="39"/>
      <c r="H89" s="39"/>
      <c r="I89" s="31" t="s">
        <v>22</v>
      </c>
      <c r="J89" s="78" t="str">
        <f>IF(J12="","",J12)</f>
        <v>17. 3. 2023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Pavel Matoušek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J129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hidden="1" s="9" customFormat="1" ht="24.96" customHeight="1">
      <c r="A97" s="9"/>
      <c r="B97" s="178"/>
      <c r="C97" s="179"/>
      <c r="D97" s="180" t="s">
        <v>103</v>
      </c>
      <c r="E97" s="181"/>
      <c r="F97" s="181"/>
      <c r="G97" s="181"/>
      <c r="H97" s="181"/>
      <c r="I97" s="181"/>
      <c r="J97" s="182">
        <f>J130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898</v>
      </c>
      <c r="E98" s="187"/>
      <c r="F98" s="187"/>
      <c r="G98" s="187"/>
      <c r="H98" s="187"/>
      <c r="I98" s="187"/>
      <c r="J98" s="188">
        <f>J131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10" customFormat="1" ht="19.92" customHeight="1">
      <c r="A99" s="10"/>
      <c r="B99" s="184"/>
      <c r="C99" s="185"/>
      <c r="D99" s="186" t="s">
        <v>899</v>
      </c>
      <c r="E99" s="187"/>
      <c r="F99" s="187"/>
      <c r="G99" s="187"/>
      <c r="H99" s="187"/>
      <c r="I99" s="187"/>
      <c r="J99" s="188">
        <f>J134</f>
        <v>0</v>
      </c>
      <c r="K99" s="185"/>
      <c r="L99" s="189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hidden="1" s="10" customFormat="1" ht="19.92" customHeight="1">
      <c r="A100" s="10"/>
      <c r="B100" s="184"/>
      <c r="C100" s="185"/>
      <c r="D100" s="186" t="s">
        <v>900</v>
      </c>
      <c r="E100" s="187"/>
      <c r="F100" s="187"/>
      <c r="G100" s="187"/>
      <c r="H100" s="187"/>
      <c r="I100" s="187"/>
      <c r="J100" s="188">
        <f>J160</f>
        <v>0</v>
      </c>
      <c r="K100" s="185"/>
      <c r="L100" s="189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hidden="1" s="10" customFormat="1" ht="19.92" customHeight="1">
      <c r="A101" s="10"/>
      <c r="B101" s="184"/>
      <c r="C101" s="185"/>
      <c r="D101" s="186" t="s">
        <v>108</v>
      </c>
      <c r="E101" s="187"/>
      <c r="F101" s="187"/>
      <c r="G101" s="187"/>
      <c r="H101" s="187"/>
      <c r="I101" s="187"/>
      <c r="J101" s="188">
        <f>J176</f>
        <v>0</v>
      </c>
      <c r="K101" s="185"/>
      <c r="L101" s="189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hidden="1" s="9" customFormat="1" ht="24.96" customHeight="1">
      <c r="A102" s="9"/>
      <c r="B102" s="178"/>
      <c r="C102" s="179"/>
      <c r="D102" s="180" t="s">
        <v>109</v>
      </c>
      <c r="E102" s="181"/>
      <c r="F102" s="181"/>
      <c r="G102" s="181"/>
      <c r="H102" s="181"/>
      <c r="I102" s="181"/>
      <c r="J102" s="182">
        <f>J181</f>
        <v>0</v>
      </c>
      <c r="K102" s="179"/>
      <c r="L102" s="183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hidden="1" s="10" customFormat="1" ht="19.92" customHeight="1">
      <c r="A103" s="10"/>
      <c r="B103" s="184"/>
      <c r="C103" s="185"/>
      <c r="D103" s="186" t="s">
        <v>901</v>
      </c>
      <c r="E103" s="187"/>
      <c r="F103" s="187"/>
      <c r="G103" s="187"/>
      <c r="H103" s="187"/>
      <c r="I103" s="187"/>
      <c r="J103" s="188">
        <f>J182</f>
        <v>0</v>
      </c>
      <c r="K103" s="185"/>
      <c r="L103" s="189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hidden="1" s="10" customFormat="1" ht="19.92" customHeight="1">
      <c r="A104" s="10"/>
      <c r="B104" s="184"/>
      <c r="C104" s="185"/>
      <c r="D104" s="186" t="s">
        <v>902</v>
      </c>
      <c r="E104" s="187"/>
      <c r="F104" s="187"/>
      <c r="G104" s="187"/>
      <c r="H104" s="187"/>
      <c r="I104" s="187"/>
      <c r="J104" s="188">
        <f>J196</f>
        <v>0</v>
      </c>
      <c r="K104" s="185"/>
      <c r="L104" s="189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hidden="1" s="10" customFormat="1" ht="19.92" customHeight="1">
      <c r="A105" s="10"/>
      <c r="B105" s="184"/>
      <c r="C105" s="185"/>
      <c r="D105" s="186" t="s">
        <v>903</v>
      </c>
      <c r="E105" s="187"/>
      <c r="F105" s="187"/>
      <c r="G105" s="187"/>
      <c r="H105" s="187"/>
      <c r="I105" s="187"/>
      <c r="J105" s="188">
        <f>J201</f>
        <v>0</v>
      </c>
      <c r="K105" s="185"/>
      <c r="L105" s="189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hidden="1" s="10" customFormat="1" ht="19.92" customHeight="1">
      <c r="A106" s="10"/>
      <c r="B106" s="184"/>
      <c r="C106" s="185"/>
      <c r="D106" s="186" t="s">
        <v>904</v>
      </c>
      <c r="E106" s="187"/>
      <c r="F106" s="187"/>
      <c r="G106" s="187"/>
      <c r="H106" s="187"/>
      <c r="I106" s="187"/>
      <c r="J106" s="188">
        <f>J210</f>
        <v>0</v>
      </c>
      <c r="K106" s="185"/>
      <c r="L106" s="189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hidden="1" s="10" customFormat="1" ht="19.92" customHeight="1">
      <c r="A107" s="10"/>
      <c r="B107" s="184"/>
      <c r="C107" s="185"/>
      <c r="D107" s="186" t="s">
        <v>905</v>
      </c>
      <c r="E107" s="187"/>
      <c r="F107" s="187"/>
      <c r="G107" s="187"/>
      <c r="H107" s="187"/>
      <c r="I107" s="187"/>
      <c r="J107" s="188">
        <f>J218</f>
        <v>0</v>
      </c>
      <c r="K107" s="185"/>
      <c r="L107" s="189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hidden="1" s="10" customFormat="1" ht="19.92" customHeight="1">
      <c r="A108" s="10"/>
      <c r="B108" s="184"/>
      <c r="C108" s="185"/>
      <c r="D108" s="186" t="s">
        <v>906</v>
      </c>
      <c r="E108" s="187"/>
      <c r="F108" s="187"/>
      <c r="G108" s="187"/>
      <c r="H108" s="187"/>
      <c r="I108" s="187"/>
      <c r="J108" s="188">
        <f>J223</f>
        <v>0</v>
      </c>
      <c r="K108" s="185"/>
      <c r="L108" s="189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hidden="1" s="10" customFormat="1" ht="19.92" customHeight="1">
      <c r="A109" s="10"/>
      <c r="B109" s="184"/>
      <c r="C109" s="185"/>
      <c r="D109" s="186" t="s">
        <v>907</v>
      </c>
      <c r="E109" s="187"/>
      <c r="F109" s="187"/>
      <c r="G109" s="187"/>
      <c r="H109" s="187"/>
      <c r="I109" s="187"/>
      <c r="J109" s="188">
        <f>J227</f>
        <v>0</v>
      </c>
      <c r="K109" s="185"/>
      <c r="L109" s="189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hidden="1" s="2" customFormat="1" ht="21.84" customHeight="1">
      <c r="A110" s="37"/>
      <c r="B110" s="38"/>
      <c r="C110" s="39"/>
      <c r="D110" s="39"/>
      <c r="E110" s="39"/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hidden="1" s="2" customFormat="1" ht="6.96" customHeight="1">
      <c r="A111" s="37"/>
      <c r="B111" s="65"/>
      <c r="C111" s="66"/>
      <c r="D111" s="66"/>
      <c r="E111" s="66"/>
      <c r="F111" s="66"/>
      <c r="G111" s="66"/>
      <c r="H111" s="66"/>
      <c r="I111" s="66"/>
      <c r="J111" s="66"/>
      <c r="K111" s="66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hidden="1"/>
    <row r="113" hidden="1"/>
    <row r="114" hidden="1"/>
    <row r="115" s="2" customFormat="1" ht="6.96" customHeight="1">
      <c r="A115" s="37"/>
      <c r="B115" s="67"/>
      <c r="C115" s="68"/>
      <c r="D115" s="68"/>
      <c r="E115" s="68"/>
      <c r="F115" s="68"/>
      <c r="G115" s="68"/>
      <c r="H115" s="68"/>
      <c r="I115" s="68"/>
      <c r="J115" s="68"/>
      <c r="K115" s="68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24.96" customHeight="1">
      <c r="A116" s="37"/>
      <c r="B116" s="38"/>
      <c r="C116" s="22" t="s">
        <v>120</v>
      </c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2" customFormat="1" ht="6.96" customHeight="1">
      <c r="A117" s="37"/>
      <c r="B117" s="38"/>
      <c r="C117" s="39"/>
      <c r="D117" s="39"/>
      <c r="E117" s="39"/>
      <c r="F117" s="39"/>
      <c r="G117" s="39"/>
      <c r="H117" s="39"/>
      <c r="I117" s="39"/>
      <c r="J117" s="39"/>
      <c r="K117" s="39"/>
      <c r="L117" s="62"/>
      <c r="S117" s="37"/>
      <c r="T117" s="37"/>
      <c r="U117" s="37"/>
      <c r="V117" s="37"/>
      <c r="W117" s="37"/>
      <c r="X117" s="37"/>
      <c r="Y117" s="37"/>
      <c r="Z117" s="37"/>
      <c r="AA117" s="37"/>
      <c r="AB117" s="37"/>
      <c r="AC117" s="37"/>
      <c r="AD117" s="37"/>
      <c r="AE117" s="37"/>
    </row>
    <row r="118" s="2" customFormat="1" ht="12" customHeight="1">
      <c r="A118" s="37"/>
      <c r="B118" s="38"/>
      <c r="C118" s="31" t="s">
        <v>16</v>
      </c>
      <c r="D118" s="39"/>
      <c r="E118" s="39"/>
      <c r="F118" s="39"/>
      <c r="G118" s="39"/>
      <c r="H118" s="39"/>
      <c r="I118" s="39"/>
      <c r="J118" s="39"/>
      <c r="K118" s="39"/>
      <c r="L118" s="62"/>
      <c r="S118" s="37"/>
      <c r="T118" s="37"/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</row>
    <row r="119" s="2" customFormat="1" ht="16.5" customHeight="1">
      <c r="A119" s="37"/>
      <c r="B119" s="38"/>
      <c r="C119" s="39"/>
      <c r="D119" s="39"/>
      <c r="E119" s="173" t="str">
        <f>E7</f>
        <v>MŠL - rekonstrukce elektroinstalace</v>
      </c>
      <c r="F119" s="31"/>
      <c r="G119" s="31"/>
      <c r="H119" s="31"/>
      <c r="I119" s="39"/>
      <c r="J119" s="39"/>
      <c r="K119" s="39"/>
      <c r="L119" s="62"/>
      <c r="S119" s="37"/>
      <c r="T119" s="37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</row>
    <row r="120" s="2" customFormat="1" ht="12" customHeight="1">
      <c r="A120" s="37"/>
      <c r="B120" s="38"/>
      <c r="C120" s="31" t="s">
        <v>96</v>
      </c>
      <c r="D120" s="39"/>
      <c r="E120" s="39"/>
      <c r="F120" s="39"/>
      <c r="G120" s="39"/>
      <c r="H120" s="39"/>
      <c r="I120" s="39"/>
      <c r="J120" s="39"/>
      <c r="K120" s="39"/>
      <c r="L120" s="62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</row>
    <row r="121" s="2" customFormat="1" ht="16.5" customHeight="1">
      <c r="A121" s="37"/>
      <c r="B121" s="38"/>
      <c r="C121" s="39"/>
      <c r="D121" s="39"/>
      <c r="E121" s="75" t="str">
        <f>E9</f>
        <v>03 - Stavební úpravy v zázemí kuchyně</v>
      </c>
      <c r="F121" s="39"/>
      <c r="G121" s="39"/>
      <c r="H121" s="39"/>
      <c r="I121" s="39"/>
      <c r="J121" s="39"/>
      <c r="K121" s="39"/>
      <c r="L121" s="62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</row>
    <row r="122" s="2" customFormat="1" ht="6.96" customHeight="1">
      <c r="A122" s="37"/>
      <c r="B122" s="38"/>
      <c r="C122" s="39"/>
      <c r="D122" s="39"/>
      <c r="E122" s="39"/>
      <c r="F122" s="39"/>
      <c r="G122" s="39"/>
      <c r="H122" s="39"/>
      <c r="I122" s="39"/>
      <c r="J122" s="39"/>
      <c r="K122" s="39"/>
      <c r="L122" s="62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</row>
    <row r="123" s="2" customFormat="1" ht="12" customHeight="1">
      <c r="A123" s="37"/>
      <c r="B123" s="38"/>
      <c r="C123" s="31" t="s">
        <v>20</v>
      </c>
      <c r="D123" s="39"/>
      <c r="E123" s="39"/>
      <c r="F123" s="26" t="str">
        <f>F12</f>
        <v>Horažďovice</v>
      </c>
      <c r="G123" s="39"/>
      <c r="H123" s="39"/>
      <c r="I123" s="31" t="s">
        <v>22</v>
      </c>
      <c r="J123" s="78" t="str">
        <f>IF(J12="","",J12)</f>
        <v>17. 3. 2023</v>
      </c>
      <c r="K123" s="39"/>
      <c r="L123" s="62"/>
      <c r="S123" s="37"/>
      <c r="T123" s="37"/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</row>
    <row r="124" s="2" customFormat="1" ht="6.96" customHeight="1">
      <c r="A124" s="37"/>
      <c r="B124" s="38"/>
      <c r="C124" s="39"/>
      <c r="D124" s="39"/>
      <c r="E124" s="39"/>
      <c r="F124" s="39"/>
      <c r="G124" s="39"/>
      <c r="H124" s="39"/>
      <c r="I124" s="39"/>
      <c r="J124" s="39"/>
      <c r="K124" s="39"/>
      <c r="L124" s="62"/>
      <c r="S124" s="37"/>
      <c r="T124" s="37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</row>
    <row r="125" s="2" customFormat="1" ht="15.15" customHeight="1">
      <c r="A125" s="37"/>
      <c r="B125" s="38"/>
      <c r="C125" s="31" t="s">
        <v>24</v>
      </c>
      <c r="D125" s="39"/>
      <c r="E125" s="39"/>
      <c r="F125" s="26" t="str">
        <f>E15</f>
        <v xml:space="preserve"> </v>
      </c>
      <c r="G125" s="39"/>
      <c r="H125" s="39"/>
      <c r="I125" s="31" t="s">
        <v>30</v>
      </c>
      <c r="J125" s="35" t="str">
        <f>E21</f>
        <v xml:space="preserve"> </v>
      </c>
      <c r="K125" s="39"/>
      <c r="L125" s="62"/>
      <c r="S125" s="37"/>
      <c r="T125" s="37"/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</row>
    <row r="126" s="2" customFormat="1" ht="15.15" customHeight="1">
      <c r="A126" s="37"/>
      <c r="B126" s="38"/>
      <c r="C126" s="31" t="s">
        <v>28</v>
      </c>
      <c r="D126" s="39"/>
      <c r="E126" s="39"/>
      <c r="F126" s="26" t="str">
        <f>IF(E18="","",E18)</f>
        <v>Vyplň údaj</v>
      </c>
      <c r="G126" s="39"/>
      <c r="H126" s="39"/>
      <c r="I126" s="31" t="s">
        <v>32</v>
      </c>
      <c r="J126" s="35" t="str">
        <f>E24</f>
        <v>Pavel Matoušek</v>
      </c>
      <c r="K126" s="39"/>
      <c r="L126" s="62"/>
      <c r="S126" s="37"/>
      <c r="T126" s="37"/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</row>
    <row r="127" s="2" customFormat="1" ht="10.32" customHeight="1">
      <c r="A127" s="37"/>
      <c r="B127" s="38"/>
      <c r="C127" s="39"/>
      <c r="D127" s="39"/>
      <c r="E127" s="39"/>
      <c r="F127" s="39"/>
      <c r="G127" s="39"/>
      <c r="H127" s="39"/>
      <c r="I127" s="39"/>
      <c r="J127" s="39"/>
      <c r="K127" s="39"/>
      <c r="L127" s="62"/>
      <c r="S127" s="37"/>
      <c r="T127" s="37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</row>
    <row r="128" s="11" customFormat="1" ht="29.28" customHeight="1">
      <c r="A128" s="190"/>
      <c r="B128" s="191"/>
      <c r="C128" s="192" t="s">
        <v>121</v>
      </c>
      <c r="D128" s="193" t="s">
        <v>60</v>
      </c>
      <c r="E128" s="193" t="s">
        <v>56</v>
      </c>
      <c r="F128" s="193" t="s">
        <v>57</v>
      </c>
      <c r="G128" s="193" t="s">
        <v>122</v>
      </c>
      <c r="H128" s="193" t="s">
        <v>123</v>
      </c>
      <c r="I128" s="193" t="s">
        <v>124</v>
      </c>
      <c r="J128" s="194" t="s">
        <v>100</v>
      </c>
      <c r="K128" s="195" t="s">
        <v>125</v>
      </c>
      <c r="L128" s="196"/>
      <c r="M128" s="99" t="s">
        <v>1</v>
      </c>
      <c r="N128" s="100" t="s">
        <v>39</v>
      </c>
      <c r="O128" s="100" t="s">
        <v>126</v>
      </c>
      <c r="P128" s="100" t="s">
        <v>127</v>
      </c>
      <c r="Q128" s="100" t="s">
        <v>128</v>
      </c>
      <c r="R128" s="100" t="s">
        <v>129</v>
      </c>
      <c r="S128" s="100" t="s">
        <v>130</v>
      </c>
      <c r="T128" s="101" t="s">
        <v>131</v>
      </c>
      <c r="U128" s="190"/>
      <c r="V128" s="190"/>
      <c r="W128" s="190"/>
      <c r="X128" s="190"/>
      <c r="Y128" s="190"/>
      <c r="Z128" s="190"/>
      <c r="AA128" s="190"/>
      <c r="AB128" s="190"/>
      <c r="AC128" s="190"/>
      <c r="AD128" s="190"/>
      <c r="AE128" s="190"/>
    </row>
    <row r="129" s="2" customFormat="1" ht="22.8" customHeight="1">
      <c r="A129" s="37"/>
      <c r="B129" s="38"/>
      <c r="C129" s="106" t="s">
        <v>132</v>
      </c>
      <c r="D129" s="39"/>
      <c r="E129" s="39"/>
      <c r="F129" s="39"/>
      <c r="G129" s="39"/>
      <c r="H129" s="39"/>
      <c r="I129" s="39"/>
      <c r="J129" s="197">
        <f>BK129</f>
        <v>0</v>
      </c>
      <c r="K129" s="39"/>
      <c r="L129" s="43"/>
      <c r="M129" s="102"/>
      <c r="N129" s="198"/>
      <c r="O129" s="103"/>
      <c r="P129" s="199">
        <f>P130+P181</f>
        <v>0</v>
      </c>
      <c r="Q129" s="103"/>
      <c r="R129" s="199">
        <f>R130+R181</f>
        <v>3.0482264499999996</v>
      </c>
      <c r="S129" s="103"/>
      <c r="T129" s="200">
        <f>T130+T181</f>
        <v>3.6751000000000005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T129" s="16" t="s">
        <v>74</v>
      </c>
      <c r="AU129" s="16" t="s">
        <v>102</v>
      </c>
      <c r="BK129" s="201">
        <f>BK130+BK181</f>
        <v>0</v>
      </c>
    </row>
    <row r="130" s="12" customFormat="1" ht="25.92" customHeight="1">
      <c r="A130" s="12"/>
      <c r="B130" s="202"/>
      <c r="C130" s="203"/>
      <c r="D130" s="204" t="s">
        <v>74</v>
      </c>
      <c r="E130" s="205" t="s">
        <v>133</v>
      </c>
      <c r="F130" s="205" t="s">
        <v>134</v>
      </c>
      <c r="G130" s="203"/>
      <c r="H130" s="203"/>
      <c r="I130" s="206"/>
      <c r="J130" s="207">
        <f>BK130</f>
        <v>0</v>
      </c>
      <c r="K130" s="203"/>
      <c r="L130" s="208"/>
      <c r="M130" s="209"/>
      <c r="N130" s="210"/>
      <c r="O130" s="210"/>
      <c r="P130" s="211">
        <f>P131+P134+P160+P176</f>
        <v>0</v>
      </c>
      <c r="Q130" s="210"/>
      <c r="R130" s="211">
        <f>R131+R134+R160+R176</f>
        <v>2.3139535999999996</v>
      </c>
      <c r="S130" s="210"/>
      <c r="T130" s="212">
        <f>T131+T134+T160+T176</f>
        <v>3.6751000000000005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13" t="s">
        <v>83</v>
      </c>
      <c r="AT130" s="214" t="s">
        <v>74</v>
      </c>
      <c r="AU130" s="214" t="s">
        <v>75</v>
      </c>
      <c r="AY130" s="213" t="s">
        <v>135</v>
      </c>
      <c r="BK130" s="215">
        <f>BK131+BK134+BK160+BK176</f>
        <v>0</v>
      </c>
    </row>
    <row r="131" s="12" customFormat="1" ht="22.8" customHeight="1">
      <c r="A131" s="12"/>
      <c r="B131" s="202"/>
      <c r="C131" s="203"/>
      <c r="D131" s="204" t="s">
        <v>74</v>
      </c>
      <c r="E131" s="216" t="s">
        <v>233</v>
      </c>
      <c r="F131" s="216" t="s">
        <v>908</v>
      </c>
      <c r="G131" s="203"/>
      <c r="H131" s="203"/>
      <c r="I131" s="206"/>
      <c r="J131" s="217">
        <f>BK131</f>
        <v>0</v>
      </c>
      <c r="K131" s="203"/>
      <c r="L131" s="208"/>
      <c r="M131" s="209"/>
      <c r="N131" s="210"/>
      <c r="O131" s="210"/>
      <c r="P131" s="211">
        <f>SUM(P132:P133)</f>
        <v>0</v>
      </c>
      <c r="Q131" s="210"/>
      <c r="R131" s="211">
        <f>SUM(R132:R133)</f>
        <v>0.17281599999999997</v>
      </c>
      <c r="S131" s="210"/>
      <c r="T131" s="212">
        <f>SUM(T132:T133)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3" t="s">
        <v>83</v>
      </c>
      <c r="AT131" s="214" t="s">
        <v>74</v>
      </c>
      <c r="AU131" s="214" t="s">
        <v>83</v>
      </c>
      <c r="AY131" s="213" t="s">
        <v>135</v>
      </c>
      <c r="BK131" s="215">
        <f>SUM(BK132:BK133)</f>
        <v>0</v>
      </c>
    </row>
    <row r="132" s="2" customFormat="1" ht="37.8" customHeight="1">
      <c r="A132" s="37"/>
      <c r="B132" s="38"/>
      <c r="C132" s="218" t="s">
        <v>223</v>
      </c>
      <c r="D132" s="218" t="s">
        <v>139</v>
      </c>
      <c r="E132" s="219" t="s">
        <v>909</v>
      </c>
      <c r="F132" s="220" t="s">
        <v>910</v>
      </c>
      <c r="G132" s="221" t="s">
        <v>158</v>
      </c>
      <c r="H132" s="222">
        <v>2.7999999999999998</v>
      </c>
      <c r="I132" s="223"/>
      <c r="J132" s="224">
        <f>ROUND(I132*H132,2)</f>
        <v>0</v>
      </c>
      <c r="K132" s="225"/>
      <c r="L132" s="43"/>
      <c r="M132" s="226" t="s">
        <v>1</v>
      </c>
      <c r="N132" s="227" t="s">
        <v>40</v>
      </c>
      <c r="O132" s="90"/>
      <c r="P132" s="228">
        <f>O132*H132</f>
        <v>0</v>
      </c>
      <c r="Q132" s="228">
        <v>0.061719999999999997</v>
      </c>
      <c r="R132" s="228">
        <f>Q132*H132</f>
        <v>0.17281599999999997</v>
      </c>
      <c r="S132" s="228">
        <v>0</v>
      </c>
      <c r="T132" s="229">
        <f>S132*H132</f>
        <v>0</v>
      </c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R132" s="230" t="s">
        <v>143</v>
      </c>
      <c r="AT132" s="230" t="s">
        <v>139</v>
      </c>
      <c r="AU132" s="230" t="s">
        <v>85</v>
      </c>
      <c r="AY132" s="16" t="s">
        <v>135</v>
      </c>
      <c r="BE132" s="231">
        <f>IF(N132="základní",J132,0)</f>
        <v>0</v>
      </c>
      <c r="BF132" s="231">
        <f>IF(N132="snížená",J132,0)</f>
        <v>0</v>
      </c>
      <c r="BG132" s="231">
        <f>IF(N132="zákl. přenesená",J132,0)</f>
        <v>0</v>
      </c>
      <c r="BH132" s="231">
        <f>IF(N132="sníž. přenesená",J132,0)</f>
        <v>0</v>
      </c>
      <c r="BI132" s="231">
        <f>IF(N132="nulová",J132,0)</f>
        <v>0</v>
      </c>
      <c r="BJ132" s="16" t="s">
        <v>83</v>
      </c>
      <c r="BK132" s="231">
        <f>ROUND(I132*H132,2)</f>
        <v>0</v>
      </c>
      <c r="BL132" s="16" t="s">
        <v>143</v>
      </c>
      <c r="BM132" s="230" t="s">
        <v>911</v>
      </c>
    </row>
    <row r="133" s="13" customFormat="1">
      <c r="A133" s="13"/>
      <c r="B133" s="232"/>
      <c r="C133" s="233"/>
      <c r="D133" s="234" t="s">
        <v>191</v>
      </c>
      <c r="E133" s="249" t="s">
        <v>1</v>
      </c>
      <c r="F133" s="235" t="s">
        <v>912</v>
      </c>
      <c r="G133" s="233"/>
      <c r="H133" s="236">
        <v>2.7999999999999998</v>
      </c>
      <c r="I133" s="237"/>
      <c r="J133" s="233"/>
      <c r="K133" s="233"/>
      <c r="L133" s="238"/>
      <c r="M133" s="239"/>
      <c r="N133" s="240"/>
      <c r="O133" s="240"/>
      <c r="P133" s="240"/>
      <c r="Q133" s="240"/>
      <c r="R133" s="240"/>
      <c r="S133" s="240"/>
      <c r="T133" s="241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2" t="s">
        <v>191</v>
      </c>
      <c r="AU133" s="242" t="s">
        <v>85</v>
      </c>
      <c r="AV133" s="13" t="s">
        <v>85</v>
      </c>
      <c r="AW133" s="13" t="s">
        <v>31</v>
      </c>
      <c r="AX133" s="13" t="s">
        <v>83</v>
      </c>
      <c r="AY133" s="242" t="s">
        <v>135</v>
      </c>
    </row>
    <row r="134" s="12" customFormat="1" ht="22.8" customHeight="1">
      <c r="A134" s="12"/>
      <c r="B134" s="202"/>
      <c r="C134" s="203"/>
      <c r="D134" s="204" t="s">
        <v>74</v>
      </c>
      <c r="E134" s="216" t="s">
        <v>223</v>
      </c>
      <c r="F134" s="216" t="s">
        <v>913</v>
      </c>
      <c r="G134" s="203"/>
      <c r="H134" s="203"/>
      <c r="I134" s="206"/>
      <c r="J134" s="217">
        <f>BK134</f>
        <v>0</v>
      </c>
      <c r="K134" s="203"/>
      <c r="L134" s="208"/>
      <c r="M134" s="209"/>
      <c r="N134" s="210"/>
      <c r="O134" s="210"/>
      <c r="P134" s="211">
        <f>SUM(P135:P159)</f>
        <v>0</v>
      </c>
      <c r="Q134" s="210"/>
      <c r="R134" s="211">
        <f>SUM(R135:R159)</f>
        <v>2.1411375999999995</v>
      </c>
      <c r="S134" s="210"/>
      <c r="T134" s="212">
        <f>SUM(T135:T159)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3" t="s">
        <v>83</v>
      </c>
      <c r="AT134" s="214" t="s">
        <v>74</v>
      </c>
      <c r="AU134" s="214" t="s">
        <v>83</v>
      </c>
      <c r="AY134" s="213" t="s">
        <v>135</v>
      </c>
      <c r="BK134" s="215">
        <f>SUM(BK135:BK159)</f>
        <v>0</v>
      </c>
    </row>
    <row r="135" s="2" customFormat="1" ht="49.05" customHeight="1">
      <c r="A135" s="37"/>
      <c r="B135" s="38"/>
      <c r="C135" s="218" t="s">
        <v>247</v>
      </c>
      <c r="D135" s="218" t="s">
        <v>139</v>
      </c>
      <c r="E135" s="219" t="s">
        <v>914</v>
      </c>
      <c r="F135" s="220" t="s">
        <v>915</v>
      </c>
      <c r="G135" s="221" t="s">
        <v>158</v>
      </c>
      <c r="H135" s="222">
        <v>7.1799999999999997</v>
      </c>
      <c r="I135" s="223"/>
      <c r="J135" s="224">
        <f>ROUND(I135*H135,2)</f>
        <v>0</v>
      </c>
      <c r="K135" s="225"/>
      <c r="L135" s="43"/>
      <c r="M135" s="226" t="s">
        <v>1</v>
      </c>
      <c r="N135" s="227" t="s">
        <v>40</v>
      </c>
      <c r="O135" s="90"/>
      <c r="P135" s="228">
        <f>O135*H135</f>
        <v>0</v>
      </c>
      <c r="Q135" s="228">
        <v>0.018380000000000001</v>
      </c>
      <c r="R135" s="228">
        <f>Q135*H135</f>
        <v>0.13196839999999999</v>
      </c>
      <c r="S135" s="228">
        <v>0</v>
      </c>
      <c r="T135" s="229">
        <f>S135*H135</f>
        <v>0</v>
      </c>
      <c r="U135" s="37"/>
      <c r="V135" s="37"/>
      <c r="W135" s="37"/>
      <c r="X135" s="37"/>
      <c r="Y135" s="37"/>
      <c r="Z135" s="37"/>
      <c r="AA135" s="37"/>
      <c r="AB135" s="37"/>
      <c r="AC135" s="37"/>
      <c r="AD135" s="37"/>
      <c r="AE135" s="37"/>
      <c r="AR135" s="230" t="s">
        <v>143</v>
      </c>
      <c r="AT135" s="230" t="s">
        <v>139</v>
      </c>
      <c r="AU135" s="230" t="s">
        <v>85</v>
      </c>
      <c r="AY135" s="16" t="s">
        <v>135</v>
      </c>
      <c r="BE135" s="231">
        <f>IF(N135="základní",J135,0)</f>
        <v>0</v>
      </c>
      <c r="BF135" s="231">
        <f>IF(N135="snížená",J135,0)</f>
        <v>0</v>
      </c>
      <c r="BG135" s="231">
        <f>IF(N135="zákl. přenesená",J135,0)</f>
        <v>0</v>
      </c>
      <c r="BH135" s="231">
        <f>IF(N135="sníž. přenesená",J135,0)</f>
        <v>0</v>
      </c>
      <c r="BI135" s="231">
        <f>IF(N135="nulová",J135,0)</f>
        <v>0</v>
      </c>
      <c r="BJ135" s="16" t="s">
        <v>83</v>
      </c>
      <c r="BK135" s="231">
        <f>ROUND(I135*H135,2)</f>
        <v>0</v>
      </c>
      <c r="BL135" s="16" t="s">
        <v>143</v>
      </c>
      <c r="BM135" s="230" t="s">
        <v>916</v>
      </c>
    </row>
    <row r="136" s="13" customFormat="1">
      <c r="A136" s="13"/>
      <c r="B136" s="232"/>
      <c r="C136" s="233"/>
      <c r="D136" s="234" t="s">
        <v>191</v>
      </c>
      <c r="E136" s="249" t="s">
        <v>1</v>
      </c>
      <c r="F136" s="235" t="s">
        <v>917</v>
      </c>
      <c r="G136" s="233"/>
      <c r="H136" s="236">
        <v>7.1799999999999997</v>
      </c>
      <c r="I136" s="237"/>
      <c r="J136" s="233"/>
      <c r="K136" s="233"/>
      <c r="L136" s="238"/>
      <c r="M136" s="239"/>
      <c r="N136" s="240"/>
      <c r="O136" s="240"/>
      <c r="P136" s="240"/>
      <c r="Q136" s="240"/>
      <c r="R136" s="240"/>
      <c r="S136" s="240"/>
      <c r="T136" s="241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42" t="s">
        <v>191</v>
      </c>
      <c r="AU136" s="242" t="s">
        <v>85</v>
      </c>
      <c r="AV136" s="13" t="s">
        <v>85</v>
      </c>
      <c r="AW136" s="13" t="s">
        <v>31</v>
      </c>
      <c r="AX136" s="13" t="s">
        <v>75</v>
      </c>
      <c r="AY136" s="242" t="s">
        <v>135</v>
      </c>
    </row>
    <row r="137" s="14" customFormat="1">
      <c r="A137" s="14"/>
      <c r="B137" s="250"/>
      <c r="C137" s="251"/>
      <c r="D137" s="234" t="s">
        <v>191</v>
      </c>
      <c r="E137" s="252" t="s">
        <v>887</v>
      </c>
      <c r="F137" s="253" t="s">
        <v>918</v>
      </c>
      <c r="G137" s="251"/>
      <c r="H137" s="254">
        <v>7.1799999999999997</v>
      </c>
      <c r="I137" s="255"/>
      <c r="J137" s="251"/>
      <c r="K137" s="251"/>
      <c r="L137" s="256"/>
      <c r="M137" s="257"/>
      <c r="N137" s="258"/>
      <c r="O137" s="258"/>
      <c r="P137" s="258"/>
      <c r="Q137" s="258"/>
      <c r="R137" s="258"/>
      <c r="S137" s="258"/>
      <c r="T137" s="25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60" t="s">
        <v>191</v>
      </c>
      <c r="AU137" s="260" t="s">
        <v>85</v>
      </c>
      <c r="AV137" s="14" t="s">
        <v>233</v>
      </c>
      <c r="AW137" s="14" t="s">
        <v>31</v>
      </c>
      <c r="AX137" s="14" t="s">
        <v>83</v>
      </c>
      <c r="AY137" s="260" t="s">
        <v>135</v>
      </c>
    </row>
    <row r="138" s="2" customFormat="1" ht="44.25" customHeight="1">
      <c r="A138" s="37"/>
      <c r="B138" s="38"/>
      <c r="C138" s="218" t="s">
        <v>390</v>
      </c>
      <c r="D138" s="218" t="s">
        <v>139</v>
      </c>
      <c r="E138" s="219" t="s">
        <v>919</v>
      </c>
      <c r="F138" s="220" t="s">
        <v>920</v>
      </c>
      <c r="G138" s="221" t="s">
        <v>158</v>
      </c>
      <c r="H138" s="222">
        <v>8.1999999999999993</v>
      </c>
      <c r="I138" s="223"/>
      <c r="J138" s="224">
        <f>ROUND(I138*H138,2)</f>
        <v>0</v>
      </c>
      <c r="K138" s="225"/>
      <c r="L138" s="43"/>
      <c r="M138" s="226" t="s">
        <v>1</v>
      </c>
      <c r="N138" s="227" t="s">
        <v>40</v>
      </c>
      <c r="O138" s="90"/>
      <c r="P138" s="228">
        <f>O138*H138</f>
        <v>0</v>
      </c>
      <c r="Q138" s="228">
        <v>0.0057000000000000002</v>
      </c>
      <c r="R138" s="228">
        <f>Q138*H138</f>
        <v>0.046739999999999997</v>
      </c>
      <c r="S138" s="228">
        <v>0</v>
      </c>
      <c r="T138" s="229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30" t="s">
        <v>143</v>
      </c>
      <c r="AT138" s="230" t="s">
        <v>139</v>
      </c>
      <c r="AU138" s="230" t="s">
        <v>85</v>
      </c>
      <c r="AY138" s="16" t="s">
        <v>135</v>
      </c>
      <c r="BE138" s="231">
        <f>IF(N138="základní",J138,0)</f>
        <v>0</v>
      </c>
      <c r="BF138" s="231">
        <f>IF(N138="snížená",J138,0)</f>
        <v>0</v>
      </c>
      <c r="BG138" s="231">
        <f>IF(N138="zákl. přenesená",J138,0)</f>
        <v>0</v>
      </c>
      <c r="BH138" s="231">
        <f>IF(N138="sníž. přenesená",J138,0)</f>
        <v>0</v>
      </c>
      <c r="BI138" s="231">
        <f>IF(N138="nulová",J138,0)</f>
        <v>0</v>
      </c>
      <c r="BJ138" s="16" t="s">
        <v>83</v>
      </c>
      <c r="BK138" s="231">
        <f>ROUND(I138*H138,2)</f>
        <v>0</v>
      </c>
      <c r="BL138" s="16" t="s">
        <v>143</v>
      </c>
      <c r="BM138" s="230" t="s">
        <v>921</v>
      </c>
    </row>
    <row r="139" s="13" customFormat="1">
      <c r="A139" s="13"/>
      <c r="B139" s="232"/>
      <c r="C139" s="233"/>
      <c r="D139" s="234" t="s">
        <v>191</v>
      </c>
      <c r="E139" s="249" t="s">
        <v>1</v>
      </c>
      <c r="F139" s="235" t="s">
        <v>889</v>
      </c>
      <c r="G139" s="233"/>
      <c r="H139" s="236">
        <v>8.1999999999999993</v>
      </c>
      <c r="I139" s="237"/>
      <c r="J139" s="233"/>
      <c r="K139" s="233"/>
      <c r="L139" s="238"/>
      <c r="M139" s="239"/>
      <c r="N139" s="240"/>
      <c r="O139" s="240"/>
      <c r="P139" s="240"/>
      <c r="Q139" s="240"/>
      <c r="R139" s="240"/>
      <c r="S139" s="240"/>
      <c r="T139" s="241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2" t="s">
        <v>191</v>
      </c>
      <c r="AU139" s="242" t="s">
        <v>85</v>
      </c>
      <c r="AV139" s="13" t="s">
        <v>85</v>
      </c>
      <c r="AW139" s="13" t="s">
        <v>31</v>
      </c>
      <c r="AX139" s="13" t="s">
        <v>83</v>
      </c>
      <c r="AY139" s="242" t="s">
        <v>135</v>
      </c>
    </row>
    <row r="140" s="2" customFormat="1" ht="37.8" customHeight="1">
      <c r="A140" s="37"/>
      <c r="B140" s="38"/>
      <c r="C140" s="218" t="s">
        <v>286</v>
      </c>
      <c r="D140" s="218" t="s">
        <v>139</v>
      </c>
      <c r="E140" s="219" t="s">
        <v>922</v>
      </c>
      <c r="F140" s="220" t="s">
        <v>923</v>
      </c>
      <c r="G140" s="221" t="s">
        <v>158</v>
      </c>
      <c r="H140" s="222">
        <v>3.5699999999999998</v>
      </c>
      <c r="I140" s="223"/>
      <c r="J140" s="224">
        <f>ROUND(I140*H140,2)</f>
        <v>0</v>
      </c>
      <c r="K140" s="225"/>
      <c r="L140" s="43"/>
      <c r="M140" s="226" t="s">
        <v>1</v>
      </c>
      <c r="N140" s="227" t="s">
        <v>40</v>
      </c>
      <c r="O140" s="90"/>
      <c r="P140" s="228">
        <f>O140*H140</f>
        <v>0</v>
      </c>
      <c r="Q140" s="228">
        <v>0.01575</v>
      </c>
      <c r="R140" s="228">
        <f>Q140*H140</f>
        <v>0.0562275</v>
      </c>
      <c r="S140" s="228">
        <v>0</v>
      </c>
      <c r="T140" s="229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30" t="s">
        <v>143</v>
      </c>
      <c r="AT140" s="230" t="s">
        <v>139</v>
      </c>
      <c r="AU140" s="230" t="s">
        <v>85</v>
      </c>
      <c r="AY140" s="16" t="s">
        <v>135</v>
      </c>
      <c r="BE140" s="231">
        <f>IF(N140="základní",J140,0)</f>
        <v>0</v>
      </c>
      <c r="BF140" s="231">
        <f>IF(N140="snížená",J140,0)</f>
        <v>0</v>
      </c>
      <c r="BG140" s="231">
        <f>IF(N140="zákl. přenesená",J140,0)</f>
        <v>0</v>
      </c>
      <c r="BH140" s="231">
        <f>IF(N140="sníž. přenesená",J140,0)</f>
        <v>0</v>
      </c>
      <c r="BI140" s="231">
        <f>IF(N140="nulová",J140,0)</f>
        <v>0</v>
      </c>
      <c r="BJ140" s="16" t="s">
        <v>83</v>
      </c>
      <c r="BK140" s="231">
        <f>ROUND(I140*H140,2)</f>
        <v>0</v>
      </c>
      <c r="BL140" s="16" t="s">
        <v>143</v>
      </c>
      <c r="BM140" s="230" t="s">
        <v>924</v>
      </c>
    </row>
    <row r="141" s="13" customFormat="1">
      <c r="A141" s="13"/>
      <c r="B141" s="232"/>
      <c r="C141" s="233"/>
      <c r="D141" s="234" t="s">
        <v>191</v>
      </c>
      <c r="E141" s="249" t="s">
        <v>1</v>
      </c>
      <c r="F141" s="235" t="s">
        <v>893</v>
      </c>
      <c r="G141" s="233"/>
      <c r="H141" s="236">
        <v>3.5699999999999998</v>
      </c>
      <c r="I141" s="237"/>
      <c r="J141" s="233"/>
      <c r="K141" s="233"/>
      <c r="L141" s="238"/>
      <c r="M141" s="239"/>
      <c r="N141" s="240"/>
      <c r="O141" s="240"/>
      <c r="P141" s="240"/>
      <c r="Q141" s="240"/>
      <c r="R141" s="240"/>
      <c r="S141" s="240"/>
      <c r="T141" s="241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42" t="s">
        <v>191</v>
      </c>
      <c r="AU141" s="242" t="s">
        <v>85</v>
      </c>
      <c r="AV141" s="13" t="s">
        <v>85</v>
      </c>
      <c r="AW141" s="13" t="s">
        <v>31</v>
      </c>
      <c r="AX141" s="13" t="s">
        <v>83</v>
      </c>
      <c r="AY141" s="242" t="s">
        <v>135</v>
      </c>
    </row>
    <row r="142" s="2" customFormat="1" ht="37.8" customHeight="1">
      <c r="A142" s="37"/>
      <c r="B142" s="38"/>
      <c r="C142" s="218" t="s">
        <v>290</v>
      </c>
      <c r="D142" s="218" t="s">
        <v>139</v>
      </c>
      <c r="E142" s="219" t="s">
        <v>925</v>
      </c>
      <c r="F142" s="220" t="s">
        <v>926</v>
      </c>
      <c r="G142" s="221" t="s">
        <v>158</v>
      </c>
      <c r="H142" s="222">
        <v>17.850000000000001</v>
      </c>
      <c r="I142" s="223"/>
      <c r="J142" s="224">
        <f>ROUND(I142*H142,2)</f>
        <v>0</v>
      </c>
      <c r="K142" s="225"/>
      <c r="L142" s="43"/>
      <c r="M142" s="226" t="s">
        <v>1</v>
      </c>
      <c r="N142" s="227" t="s">
        <v>40</v>
      </c>
      <c r="O142" s="90"/>
      <c r="P142" s="228">
        <f>O142*H142</f>
        <v>0</v>
      </c>
      <c r="Q142" s="228">
        <v>0.015400000000000001</v>
      </c>
      <c r="R142" s="228">
        <f>Q142*H142</f>
        <v>0.27489000000000002</v>
      </c>
      <c r="S142" s="228">
        <v>0</v>
      </c>
      <c r="T142" s="229">
        <f>S142*H142</f>
        <v>0</v>
      </c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R142" s="230" t="s">
        <v>143</v>
      </c>
      <c r="AT142" s="230" t="s">
        <v>139</v>
      </c>
      <c r="AU142" s="230" t="s">
        <v>85</v>
      </c>
      <c r="AY142" s="16" t="s">
        <v>135</v>
      </c>
      <c r="BE142" s="231">
        <f>IF(N142="základní",J142,0)</f>
        <v>0</v>
      </c>
      <c r="BF142" s="231">
        <f>IF(N142="snížená",J142,0)</f>
        <v>0</v>
      </c>
      <c r="BG142" s="231">
        <f>IF(N142="zákl. přenesená",J142,0)</f>
        <v>0</v>
      </c>
      <c r="BH142" s="231">
        <f>IF(N142="sníž. přenesená",J142,0)</f>
        <v>0</v>
      </c>
      <c r="BI142" s="231">
        <f>IF(N142="nulová",J142,0)</f>
        <v>0</v>
      </c>
      <c r="BJ142" s="16" t="s">
        <v>83</v>
      </c>
      <c r="BK142" s="231">
        <f>ROUND(I142*H142,2)</f>
        <v>0</v>
      </c>
      <c r="BL142" s="16" t="s">
        <v>143</v>
      </c>
      <c r="BM142" s="230" t="s">
        <v>927</v>
      </c>
    </row>
    <row r="143" s="13" customFormat="1">
      <c r="A143" s="13"/>
      <c r="B143" s="232"/>
      <c r="C143" s="233"/>
      <c r="D143" s="234" t="s">
        <v>191</v>
      </c>
      <c r="E143" s="249" t="s">
        <v>1</v>
      </c>
      <c r="F143" s="235" t="s">
        <v>891</v>
      </c>
      <c r="G143" s="233"/>
      <c r="H143" s="236">
        <v>17.850000000000001</v>
      </c>
      <c r="I143" s="237"/>
      <c r="J143" s="233"/>
      <c r="K143" s="233"/>
      <c r="L143" s="238"/>
      <c r="M143" s="239"/>
      <c r="N143" s="240"/>
      <c r="O143" s="240"/>
      <c r="P143" s="240"/>
      <c r="Q143" s="240"/>
      <c r="R143" s="240"/>
      <c r="S143" s="240"/>
      <c r="T143" s="241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42" t="s">
        <v>191</v>
      </c>
      <c r="AU143" s="242" t="s">
        <v>85</v>
      </c>
      <c r="AV143" s="13" t="s">
        <v>85</v>
      </c>
      <c r="AW143" s="13" t="s">
        <v>31</v>
      </c>
      <c r="AX143" s="13" t="s">
        <v>83</v>
      </c>
      <c r="AY143" s="242" t="s">
        <v>135</v>
      </c>
    </row>
    <row r="144" s="2" customFormat="1" ht="44.25" customHeight="1">
      <c r="A144" s="37"/>
      <c r="B144" s="38"/>
      <c r="C144" s="218" t="s">
        <v>394</v>
      </c>
      <c r="D144" s="218" t="s">
        <v>139</v>
      </c>
      <c r="E144" s="219" t="s">
        <v>928</v>
      </c>
      <c r="F144" s="220" t="s">
        <v>929</v>
      </c>
      <c r="G144" s="221" t="s">
        <v>158</v>
      </c>
      <c r="H144" s="222">
        <v>19.050000000000001</v>
      </c>
      <c r="I144" s="223"/>
      <c r="J144" s="224">
        <f>ROUND(I144*H144,2)</f>
        <v>0</v>
      </c>
      <c r="K144" s="225"/>
      <c r="L144" s="43"/>
      <c r="M144" s="226" t="s">
        <v>1</v>
      </c>
      <c r="N144" s="227" t="s">
        <v>40</v>
      </c>
      <c r="O144" s="90"/>
      <c r="P144" s="228">
        <f>O144*H144</f>
        <v>0</v>
      </c>
      <c r="Q144" s="228">
        <v>0.0057000000000000002</v>
      </c>
      <c r="R144" s="228">
        <f>Q144*H144</f>
        <v>0.10858500000000002</v>
      </c>
      <c r="S144" s="228">
        <v>0</v>
      </c>
      <c r="T144" s="229">
        <f>S144*H144</f>
        <v>0</v>
      </c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R144" s="230" t="s">
        <v>143</v>
      </c>
      <c r="AT144" s="230" t="s">
        <v>139</v>
      </c>
      <c r="AU144" s="230" t="s">
        <v>85</v>
      </c>
      <c r="AY144" s="16" t="s">
        <v>135</v>
      </c>
      <c r="BE144" s="231">
        <f>IF(N144="základní",J144,0)</f>
        <v>0</v>
      </c>
      <c r="BF144" s="231">
        <f>IF(N144="snížená",J144,0)</f>
        <v>0</v>
      </c>
      <c r="BG144" s="231">
        <f>IF(N144="zákl. přenesená",J144,0)</f>
        <v>0</v>
      </c>
      <c r="BH144" s="231">
        <f>IF(N144="sníž. přenesená",J144,0)</f>
        <v>0</v>
      </c>
      <c r="BI144" s="231">
        <f>IF(N144="nulová",J144,0)</f>
        <v>0</v>
      </c>
      <c r="BJ144" s="16" t="s">
        <v>83</v>
      </c>
      <c r="BK144" s="231">
        <f>ROUND(I144*H144,2)</f>
        <v>0</v>
      </c>
      <c r="BL144" s="16" t="s">
        <v>143</v>
      </c>
      <c r="BM144" s="230" t="s">
        <v>930</v>
      </c>
    </row>
    <row r="145" s="13" customFormat="1">
      <c r="A145" s="13"/>
      <c r="B145" s="232"/>
      <c r="C145" s="233"/>
      <c r="D145" s="234" t="s">
        <v>191</v>
      </c>
      <c r="E145" s="249" t="s">
        <v>1</v>
      </c>
      <c r="F145" s="235" t="s">
        <v>931</v>
      </c>
      <c r="G145" s="233"/>
      <c r="H145" s="236">
        <v>19.050000000000001</v>
      </c>
      <c r="I145" s="237"/>
      <c r="J145" s="233"/>
      <c r="K145" s="233"/>
      <c r="L145" s="238"/>
      <c r="M145" s="239"/>
      <c r="N145" s="240"/>
      <c r="O145" s="240"/>
      <c r="P145" s="240"/>
      <c r="Q145" s="240"/>
      <c r="R145" s="240"/>
      <c r="S145" s="240"/>
      <c r="T145" s="241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2" t="s">
        <v>191</v>
      </c>
      <c r="AU145" s="242" t="s">
        <v>85</v>
      </c>
      <c r="AV145" s="13" t="s">
        <v>85</v>
      </c>
      <c r="AW145" s="13" t="s">
        <v>31</v>
      </c>
      <c r="AX145" s="13" t="s">
        <v>75</v>
      </c>
      <c r="AY145" s="242" t="s">
        <v>135</v>
      </c>
    </row>
    <row r="146" s="14" customFormat="1">
      <c r="A146" s="14"/>
      <c r="B146" s="250"/>
      <c r="C146" s="251"/>
      <c r="D146" s="234" t="s">
        <v>191</v>
      </c>
      <c r="E146" s="252" t="s">
        <v>895</v>
      </c>
      <c r="F146" s="253" t="s">
        <v>918</v>
      </c>
      <c r="G146" s="251"/>
      <c r="H146" s="254">
        <v>19.050000000000001</v>
      </c>
      <c r="I146" s="255"/>
      <c r="J146" s="251"/>
      <c r="K146" s="251"/>
      <c r="L146" s="256"/>
      <c r="M146" s="257"/>
      <c r="N146" s="258"/>
      <c r="O146" s="258"/>
      <c r="P146" s="258"/>
      <c r="Q146" s="258"/>
      <c r="R146" s="258"/>
      <c r="S146" s="258"/>
      <c r="T146" s="25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60" t="s">
        <v>191</v>
      </c>
      <c r="AU146" s="260" t="s">
        <v>85</v>
      </c>
      <c r="AV146" s="14" t="s">
        <v>233</v>
      </c>
      <c r="AW146" s="14" t="s">
        <v>31</v>
      </c>
      <c r="AX146" s="14" t="s">
        <v>83</v>
      </c>
      <c r="AY146" s="260" t="s">
        <v>135</v>
      </c>
    </row>
    <row r="147" s="2" customFormat="1" ht="33" customHeight="1">
      <c r="A147" s="37"/>
      <c r="B147" s="38"/>
      <c r="C147" s="218" t="s">
        <v>360</v>
      </c>
      <c r="D147" s="218" t="s">
        <v>139</v>
      </c>
      <c r="E147" s="219" t="s">
        <v>932</v>
      </c>
      <c r="F147" s="220" t="s">
        <v>933</v>
      </c>
      <c r="G147" s="221" t="s">
        <v>934</v>
      </c>
      <c r="H147" s="222">
        <v>0.53300000000000003</v>
      </c>
      <c r="I147" s="223"/>
      <c r="J147" s="224">
        <f>ROUND(I147*H147,2)</f>
        <v>0</v>
      </c>
      <c r="K147" s="225"/>
      <c r="L147" s="43"/>
      <c r="M147" s="226" t="s">
        <v>1</v>
      </c>
      <c r="N147" s="227" t="s">
        <v>40</v>
      </c>
      <c r="O147" s="90"/>
      <c r="P147" s="228">
        <f>O147*H147</f>
        <v>0</v>
      </c>
      <c r="Q147" s="228">
        <v>2.5018699999999998</v>
      </c>
      <c r="R147" s="228">
        <f>Q147*H147</f>
        <v>1.3334967099999999</v>
      </c>
      <c r="S147" s="228">
        <v>0</v>
      </c>
      <c r="T147" s="229">
        <f>S147*H147</f>
        <v>0</v>
      </c>
      <c r="U147" s="37"/>
      <c r="V147" s="37"/>
      <c r="W147" s="37"/>
      <c r="X147" s="37"/>
      <c r="Y147" s="37"/>
      <c r="Z147" s="37"/>
      <c r="AA147" s="37"/>
      <c r="AB147" s="37"/>
      <c r="AC147" s="37"/>
      <c r="AD147" s="37"/>
      <c r="AE147" s="37"/>
      <c r="AR147" s="230" t="s">
        <v>143</v>
      </c>
      <c r="AT147" s="230" t="s">
        <v>139</v>
      </c>
      <c r="AU147" s="230" t="s">
        <v>85</v>
      </c>
      <c r="AY147" s="16" t="s">
        <v>135</v>
      </c>
      <c r="BE147" s="231">
        <f>IF(N147="základní",J147,0)</f>
        <v>0</v>
      </c>
      <c r="BF147" s="231">
        <f>IF(N147="snížená",J147,0)</f>
        <v>0</v>
      </c>
      <c r="BG147" s="231">
        <f>IF(N147="zákl. přenesená",J147,0)</f>
        <v>0</v>
      </c>
      <c r="BH147" s="231">
        <f>IF(N147="sníž. přenesená",J147,0)</f>
        <v>0</v>
      </c>
      <c r="BI147" s="231">
        <f>IF(N147="nulová",J147,0)</f>
        <v>0</v>
      </c>
      <c r="BJ147" s="16" t="s">
        <v>83</v>
      </c>
      <c r="BK147" s="231">
        <f>ROUND(I147*H147,2)</f>
        <v>0</v>
      </c>
      <c r="BL147" s="16" t="s">
        <v>143</v>
      </c>
      <c r="BM147" s="230" t="s">
        <v>935</v>
      </c>
    </row>
    <row r="148" s="13" customFormat="1">
      <c r="A148" s="13"/>
      <c r="B148" s="232"/>
      <c r="C148" s="233"/>
      <c r="D148" s="234" t="s">
        <v>191</v>
      </c>
      <c r="E148" s="249" t="s">
        <v>1</v>
      </c>
      <c r="F148" s="235" t="s">
        <v>936</v>
      </c>
      <c r="G148" s="233"/>
      <c r="H148" s="236">
        <v>0.53300000000000003</v>
      </c>
      <c r="I148" s="237"/>
      <c r="J148" s="233"/>
      <c r="K148" s="233"/>
      <c r="L148" s="238"/>
      <c r="M148" s="239"/>
      <c r="N148" s="240"/>
      <c r="O148" s="240"/>
      <c r="P148" s="240"/>
      <c r="Q148" s="240"/>
      <c r="R148" s="240"/>
      <c r="S148" s="240"/>
      <c r="T148" s="241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2" t="s">
        <v>191</v>
      </c>
      <c r="AU148" s="242" t="s">
        <v>85</v>
      </c>
      <c r="AV148" s="13" t="s">
        <v>85</v>
      </c>
      <c r="AW148" s="13" t="s">
        <v>31</v>
      </c>
      <c r="AX148" s="13" t="s">
        <v>83</v>
      </c>
      <c r="AY148" s="242" t="s">
        <v>135</v>
      </c>
    </row>
    <row r="149" s="2" customFormat="1" ht="37.8" customHeight="1">
      <c r="A149" s="37"/>
      <c r="B149" s="38"/>
      <c r="C149" s="218" t="s">
        <v>251</v>
      </c>
      <c r="D149" s="218" t="s">
        <v>139</v>
      </c>
      <c r="E149" s="219" t="s">
        <v>937</v>
      </c>
      <c r="F149" s="220" t="s">
        <v>938</v>
      </c>
      <c r="G149" s="221" t="s">
        <v>934</v>
      </c>
      <c r="H149" s="222">
        <v>0.014999999999999999</v>
      </c>
      <c r="I149" s="223"/>
      <c r="J149" s="224">
        <f>ROUND(I149*H149,2)</f>
        <v>0</v>
      </c>
      <c r="K149" s="225"/>
      <c r="L149" s="43"/>
      <c r="M149" s="226" t="s">
        <v>1</v>
      </c>
      <c r="N149" s="227" t="s">
        <v>40</v>
      </c>
      <c r="O149" s="90"/>
      <c r="P149" s="228">
        <f>O149*H149</f>
        <v>0</v>
      </c>
      <c r="Q149" s="228">
        <v>2.3010199999999998</v>
      </c>
      <c r="R149" s="228">
        <f>Q149*H149</f>
        <v>0.034515299999999999</v>
      </c>
      <c r="S149" s="228">
        <v>0</v>
      </c>
      <c r="T149" s="229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30" t="s">
        <v>143</v>
      </c>
      <c r="AT149" s="230" t="s">
        <v>139</v>
      </c>
      <c r="AU149" s="230" t="s">
        <v>85</v>
      </c>
      <c r="AY149" s="16" t="s">
        <v>135</v>
      </c>
      <c r="BE149" s="231">
        <f>IF(N149="základní",J149,0)</f>
        <v>0</v>
      </c>
      <c r="BF149" s="231">
        <f>IF(N149="snížená",J149,0)</f>
        <v>0</v>
      </c>
      <c r="BG149" s="231">
        <f>IF(N149="zákl. přenesená",J149,0)</f>
        <v>0</v>
      </c>
      <c r="BH149" s="231">
        <f>IF(N149="sníž. přenesená",J149,0)</f>
        <v>0</v>
      </c>
      <c r="BI149" s="231">
        <f>IF(N149="nulová",J149,0)</f>
        <v>0</v>
      </c>
      <c r="BJ149" s="16" t="s">
        <v>83</v>
      </c>
      <c r="BK149" s="231">
        <f>ROUND(I149*H149,2)</f>
        <v>0</v>
      </c>
      <c r="BL149" s="16" t="s">
        <v>143</v>
      </c>
      <c r="BM149" s="230" t="s">
        <v>939</v>
      </c>
    </row>
    <row r="150" s="13" customFormat="1">
      <c r="A150" s="13"/>
      <c r="B150" s="232"/>
      <c r="C150" s="233"/>
      <c r="D150" s="234" t="s">
        <v>191</v>
      </c>
      <c r="E150" s="249" t="s">
        <v>1</v>
      </c>
      <c r="F150" s="235" t="s">
        <v>940</v>
      </c>
      <c r="G150" s="233"/>
      <c r="H150" s="236">
        <v>0.014999999999999999</v>
      </c>
      <c r="I150" s="237"/>
      <c r="J150" s="233"/>
      <c r="K150" s="233"/>
      <c r="L150" s="238"/>
      <c r="M150" s="239"/>
      <c r="N150" s="240"/>
      <c r="O150" s="240"/>
      <c r="P150" s="240"/>
      <c r="Q150" s="240"/>
      <c r="R150" s="240"/>
      <c r="S150" s="240"/>
      <c r="T150" s="241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42" t="s">
        <v>191</v>
      </c>
      <c r="AU150" s="242" t="s">
        <v>85</v>
      </c>
      <c r="AV150" s="13" t="s">
        <v>85</v>
      </c>
      <c r="AW150" s="13" t="s">
        <v>31</v>
      </c>
      <c r="AX150" s="13" t="s">
        <v>83</v>
      </c>
      <c r="AY150" s="242" t="s">
        <v>135</v>
      </c>
    </row>
    <row r="151" s="2" customFormat="1" ht="33" customHeight="1">
      <c r="A151" s="37"/>
      <c r="B151" s="38"/>
      <c r="C151" s="218" t="s">
        <v>364</v>
      </c>
      <c r="D151" s="218" t="s">
        <v>139</v>
      </c>
      <c r="E151" s="219" t="s">
        <v>941</v>
      </c>
      <c r="F151" s="220" t="s">
        <v>942</v>
      </c>
      <c r="G151" s="221" t="s">
        <v>934</v>
      </c>
      <c r="H151" s="222">
        <v>0.53300000000000003</v>
      </c>
      <c r="I151" s="223"/>
      <c r="J151" s="224">
        <f>ROUND(I151*H151,2)</f>
        <v>0</v>
      </c>
      <c r="K151" s="225"/>
      <c r="L151" s="43"/>
      <c r="M151" s="226" t="s">
        <v>1</v>
      </c>
      <c r="N151" s="227" t="s">
        <v>40</v>
      </c>
      <c r="O151" s="90"/>
      <c r="P151" s="228">
        <f>O151*H151</f>
        <v>0</v>
      </c>
      <c r="Q151" s="228">
        <v>0</v>
      </c>
      <c r="R151" s="228">
        <f>Q151*H151</f>
        <v>0</v>
      </c>
      <c r="S151" s="228">
        <v>0</v>
      </c>
      <c r="T151" s="229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30" t="s">
        <v>143</v>
      </c>
      <c r="AT151" s="230" t="s">
        <v>139</v>
      </c>
      <c r="AU151" s="230" t="s">
        <v>85</v>
      </c>
      <c r="AY151" s="16" t="s">
        <v>135</v>
      </c>
      <c r="BE151" s="231">
        <f>IF(N151="základní",J151,0)</f>
        <v>0</v>
      </c>
      <c r="BF151" s="231">
        <f>IF(N151="snížená",J151,0)</f>
        <v>0</v>
      </c>
      <c r="BG151" s="231">
        <f>IF(N151="zákl. přenesená",J151,0)</f>
        <v>0</v>
      </c>
      <c r="BH151" s="231">
        <f>IF(N151="sníž. přenesená",J151,0)</f>
        <v>0</v>
      </c>
      <c r="BI151" s="231">
        <f>IF(N151="nulová",J151,0)</f>
        <v>0</v>
      </c>
      <c r="BJ151" s="16" t="s">
        <v>83</v>
      </c>
      <c r="BK151" s="231">
        <f>ROUND(I151*H151,2)</f>
        <v>0</v>
      </c>
      <c r="BL151" s="16" t="s">
        <v>143</v>
      </c>
      <c r="BM151" s="230" t="s">
        <v>943</v>
      </c>
    </row>
    <row r="152" s="2" customFormat="1" ht="44.25" customHeight="1">
      <c r="A152" s="37"/>
      <c r="B152" s="38"/>
      <c r="C152" s="218" t="s">
        <v>370</v>
      </c>
      <c r="D152" s="218" t="s">
        <v>139</v>
      </c>
      <c r="E152" s="219" t="s">
        <v>944</v>
      </c>
      <c r="F152" s="220" t="s">
        <v>945</v>
      </c>
      <c r="G152" s="221" t="s">
        <v>934</v>
      </c>
      <c r="H152" s="222">
        <v>0.53300000000000003</v>
      </c>
      <c r="I152" s="223"/>
      <c r="J152" s="224">
        <f>ROUND(I152*H152,2)</f>
        <v>0</v>
      </c>
      <c r="K152" s="225"/>
      <c r="L152" s="43"/>
      <c r="M152" s="226" t="s">
        <v>1</v>
      </c>
      <c r="N152" s="227" t="s">
        <v>40</v>
      </c>
      <c r="O152" s="90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30" t="s">
        <v>143</v>
      </c>
      <c r="AT152" s="230" t="s">
        <v>139</v>
      </c>
      <c r="AU152" s="230" t="s">
        <v>85</v>
      </c>
      <c r="AY152" s="16" t="s">
        <v>135</v>
      </c>
      <c r="BE152" s="231">
        <f>IF(N152="základní",J152,0)</f>
        <v>0</v>
      </c>
      <c r="BF152" s="231">
        <f>IF(N152="snížená",J152,0)</f>
        <v>0</v>
      </c>
      <c r="BG152" s="231">
        <f>IF(N152="zákl. přenesená",J152,0)</f>
        <v>0</v>
      </c>
      <c r="BH152" s="231">
        <f>IF(N152="sníž. přenesená",J152,0)</f>
        <v>0</v>
      </c>
      <c r="BI152" s="231">
        <f>IF(N152="nulová",J152,0)</f>
        <v>0</v>
      </c>
      <c r="BJ152" s="16" t="s">
        <v>83</v>
      </c>
      <c r="BK152" s="231">
        <f>ROUND(I152*H152,2)</f>
        <v>0</v>
      </c>
      <c r="BL152" s="16" t="s">
        <v>143</v>
      </c>
      <c r="BM152" s="230" t="s">
        <v>946</v>
      </c>
    </row>
    <row r="153" s="2" customFormat="1" ht="33" customHeight="1">
      <c r="A153" s="37"/>
      <c r="B153" s="38"/>
      <c r="C153" s="218" t="s">
        <v>374</v>
      </c>
      <c r="D153" s="218" t="s">
        <v>139</v>
      </c>
      <c r="E153" s="219" t="s">
        <v>947</v>
      </c>
      <c r="F153" s="220" t="s">
        <v>948</v>
      </c>
      <c r="G153" s="221" t="s">
        <v>934</v>
      </c>
      <c r="H153" s="222">
        <v>0.53300000000000003</v>
      </c>
      <c r="I153" s="223"/>
      <c r="J153" s="224">
        <f>ROUND(I153*H153,2)</f>
        <v>0</v>
      </c>
      <c r="K153" s="225"/>
      <c r="L153" s="43"/>
      <c r="M153" s="226" t="s">
        <v>1</v>
      </c>
      <c r="N153" s="227" t="s">
        <v>40</v>
      </c>
      <c r="O153" s="90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R153" s="230" t="s">
        <v>143</v>
      </c>
      <c r="AT153" s="230" t="s">
        <v>139</v>
      </c>
      <c r="AU153" s="230" t="s">
        <v>85</v>
      </c>
      <c r="AY153" s="16" t="s">
        <v>135</v>
      </c>
      <c r="BE153" s="231">
        <f>IF(N153="základní",J153,0)</f>
        <v>0</v>
      </c>
      <c r="BF153" s="231">
        <f>IF(N153="snížená",J153,0)</f>
        <v>0</v>
      </c>
      <c r="BG153" s="231">
        <f>IF(N153="zákl. přenesená",J153,0)</f>
        <v>0</v>
      </c>
      <c r="BH153" s="231">
        <f>IF(N153="sníž. přenesená",J153,0)</f>
        <v>0</v>
      </c>
      <c r="BI153" s="231">
        <f>IF(N153="nulová",J153,0)</f>
        <v>0</v>
      </c>
      <c r="BJ153" s="16" t="s">
        <v>83</v>
      </c>
      <c r="BK153" s="231">
        <f>ROUND(I153*H153,2)</f>
        <v>0</v>
      </c>
      <c r="BL153" s="16" t="s">
        <v>143</v>
      </c>
      <c r="BM153" s="230" t="s">
        <v>949</v>
      </c>
    </row>
    <row r="154" s="2" customFormat="1" ht="21.75" customHeight="1">
      <c r="A154" s="37"/>
      <c r="B154" s="38"/>
      <c r="C154" s="218" t="s">
        <v>378</v>
      </c>
      <c r="D154" s="218" t="s">
        <v>139</v>
      </c>
      <c r="E154" s="219" t="s">
        <v>950</v>
      </c>
      <c r="F154" s="220" t="s">
        <v>951</v>
      </c>
      <c r="G154" s="221" t="s">
        <v>181</v>
      </c>
      <c r="H154" s="222">
        <v>0.097000000000000003</v>
      </c>
      <c r="I154" s="223"/>
      <c r="J154" s="224">
        <f>ROUND(I154*H154,2)</f>
        <v>0</v>
      </c>
      <c r="K154" s="225"/>
      <c r="L154" s="43"/>
      <c r="M154" s="226" t="s">
        <v>1</v>
      </c>
      <c r="N154" s="227" t="s">
        <v>40</v>
      </c>
      <c r="O154" s="90"/>
      <c r="P154" s="228">
        <f>O154*H154</f>
        <v>0</v>
      </c>
      <c r="Q154" s="228">
        <v>1.06277</v>
      </c>
      <c r="R154" s="228">
        <f>Q154*H154</f>
        <v>0.10308869</v>
      </c>
      <c r="S154" s="228">
        <v>0</v>
      </c>
      <c r="T154" s="229">
        <f>S154*H154</f>
        <v>0</v>
      </c>
      <c r="U154" s="37"/>
      <c r="V154" s="37"/>
      <c r="W154" s="37"/>
      <c r="X154" s="37"/>
      <c r="Y154" s="37"/>
      <c r="Z154" s="37"/>
      <c r="AA154" s="37"/>
      <c r="AB154" s="37"/>
      <c r="AC154" s="37"/>
      <c r="AD154" s="37"/>
      <c r="AE154" s="37"/>
      <c r="AR154" s="230" t="s">
        <v>143</v>
      </c>
      <c r="AT154" s="230" t="s">
        <v>139</v>
      </c>
      <c r="AU154" s="230" t="s">
        <v>85</v>
      </c>
      <c r="AY154" s="16" t="s">
        <v>135</v>
      </c>
      <c r="BE154" s="231">
        <f>IF(N154="základní",J154,0)</f>
        <v>0</v>
      </c>
      <c r="BF154" s="231">
        <f>IF(N154="snížená",J154,0)</f>
        <v>0</v>
      </c>
      <c r="BG154" s="231">
        <f>IF(N154="zákl. přenesená",J154,0)</f>
        <v>0</v>
      </c>
      <c r="BH154" s="231">
        <f>IF(N154="sníž. přenesená",J154,0)</f>
        <v>0</v>
      </c>
      <c r="BI154" s="231">
        <f>IF(N154="nulová",J154,0)</f>
        <v>0</v>
      </c>
      <c r="BJ154" s="16" t="s">
        <v>83</v>
      </c>
      <c r="BK154" s="231">
        <f>ROUND(I154*H154,2)</f>
        <v>0</v>
      </c>
      <c r="BL154" s="16" t="s">
        <v>143</v>
      </c>
      <c r="BM154" s="230" t="s">
        <v>952</v>
      </c>
    </row>
    <row r="155" s="13" customFormat="1">
      <c r="A155" s="13"/>
      <c r="B155" s="232"/>
      <c r="C155" s="233"/>
      <c r="D155" s="234" t="s">
        <v>191</v>
      </c>
      <c r="E155" s="249" t="s">
        <v>1</v>
      </c>
      <c r="F155" s="235" t="s">
        <v>953</v>
      </c>
      <c r="G155" s="233"/>
      <c r="H155" s="236">
        <v>0.097000000000000003</v>
      </c>
      <c r="I155" s="237"/>
      <c r="J155" s="233"/>
      <c r="K155" s="233"/>
      <c r="L155" s="238"/>
      <c r="M155" s="239"/>
      <c r="N155" s="240"/>
      <c r="O155" s="240"/>
      <c r="P155" s="240"/>
      <c r="Q155" s="240"/>
      <c r="R155" s="240"/>
      <c r="S155" s="240"/>
      <c r="T155" s="241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2" t="s">
        <v>191</v>
      </c>
      <c r="AU155" s="242" t="s">
        <v>85</v>
      </c>
      <c r="AV155" s="13" t="s">
        <v>85</v>
      </c>
      <c r="AW155" s="13" t="s">
        <v>31</v>
      </c>
      <c r="AX155" s="13" t="s">
        <v>83</v>
      </c>
      <c r="AY155" s="242" t="s">
        <v>135</v>
      </c>
    </row>
    <row r="156" s="2" customFormat="1" ht="24.15" customHeight="1">
      <c r="A156" s="37"/>
      <c r="B156" s="38"/>
      <c r="C156" s="218" t="s">
        <v>356</v>
      </c>
      <c r="D156" s="218" t="s">
        <v>139</v>
      </c>
      <c r="E156" s="219" t="s">
        <v>954</v>
      </c>
      <c r="F156" s="220" t="s">
        <v>955</v>
      </c>
      <c r="G156" s="221" t="s">
        <v>158</v>
      </c>
      <c r="H156" s="222">
        <v>8.1999999999999993</v>
      </c>
      <c r="I156" s="223"/>
      <c r="J156" s="224">
        <f>ROUND(I156*H156,2)</f>
        <v>0</v>
      </c>
      <c r="K156" s="225"/>
      <c r="L156" s="43"/>
      <c r="M156" s="226" t="s">
        <v>1</v>
      </c>
      <c r="N156" s="227" t="s">
        <v>40</v>
      </c>
      <c r="O156" s="90"/>
      <c r="P156" s="228">
        <f>O156*H156</f>
        <v>0</v>
      </c>
      <c r="Q156" s="228">
        <v>0.00012999999999999999</v>
      </c>
      <c r="R156" s="228">
        <f>Q156*H156</f>
        <v>0.0010659999999999999</v>
      </c>
      <c r="S156" s="228">
        <v>0</v>
      </c>
      <c r="T156" s="229">
        <f>S156*H156</f>
        <v>0</v>
      </c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R156" s="230" t="s">
        <v>143</v>
      </c>
      <c r="AT156" s="230" t="s">
        <v>139</v>
      </c>
      <c r="AU156" s="230" t="s">
        <v>85</v>
      </c>
      <c r="AY156" s="16" t="s">
        <v>135</v>
      </c>
      <c r="BE156" s="231">
        <f>IF(N156="základní",J156,0)</f>
        <v>0</v>
      </c>
      <c r="BF156" s="231">
        <f>IF(N156="snížená",J156,0)</f>
        <v>0</v>
      </c>
      <c r="BG156" s="231">
        <f>IF(N156="zákl. přenesená",J156,0)</f>
        <v>0</v>
      </c>
      <c r="BH156" s="231">
        <f>IF(N156="sníž. přenesená",J156,0)</f>
        <v>0</v>
      </c>
      <c r="BI156" s="231">
        <f>IF(N156="nulová",J156,0)</f>
        <v>0</v>
      </c>
      <c r="BJ156" s="16" t="s">
        <v>83</v>
      </c>
      <c r="BK156" s="231">
        <f>ROUND(I156*H156,2)</f>
        <v>0</v>
      </c>
      <c r="BL156" s="16" t="s">
        <v>143</v>
      </c>
      <c r="BM156" s="230" t="s">
        <v>956</v>
      </c>
    </row>
    <row r="157" s="13" customFormat="1">
      <c r="A157" s="13"/>
      <c r="B157" s="232"/>
      <c r="C157" s="233"/>
      <c r="D157" s="234" t="s">
        <v>191</v>
      </c>
      <c r="E157" s="249" t="s">
        <v>1</v>
      </c>
      <c r="F157" s="235" t="s">
        <v>889</v>
      </c>
      <c r="G157" s="233"/>
      <c r="H157" s="236">
        <v>8.1999999999999993</v>
      </c>
      <c r="I157" s="237"/>
      <c r="J157" s="233"/>
      <c r="K157" s="233"/>
      <c r="L157" s="238"/>
      <c r="M157" s="239"/>
      <c r="N157" s="240"/>
      <c r="O157" s="240"/>
      <c r="P157" s="240"/>
      <c r="Q157" s="240"/>
      <c r="R157" s="240"/>
      <c r="S157" s="240"/>
      <c r="T157" s="241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2" t="s">
        <v>191</v>
      </c>
      <c r="AU157" s="242" t="s">
        <v>85</v>
      </c>
      <c r="AV157" s="13" t="s">
        <v>85</v>
      </c>
      <c r="AW157" s="13" t="s">
        <v>31</v>
      </c>
      <c r="AX157" s="13" t="s">
        <v>83</v>
      </c>
      <c r="AY157" s="242" t="s">
        <v>135</v>
      </c>
    </row>
    <row r="158" s="2" customFormat="1" ht="44.25" customHeight="1">
      <c r="A158" s="37"/>
      <c r="B158" s="38"/>
      <c r="C158" s="218" t="s">
        <v>215</v>
      </c>
      <c r="D158" s="218" t="s">
        <v>139</v>
      </c>
      <c r="E158" s="219" t="s">
        <v>957</v>
      </c>
      <c r="F158" s="220" t="s">
        <v>958</v>
      </c>
      <c r="G158" s="221" t="s">
        <v>204</v>
      </c>
      <c r="H158" s="222">
        <v>1</v>
      </c>
      <c r="I158" s="223"/>
      <c r="J158" s="224">
        <f>ROUND(I158*H158,2)</f>
        <v>0</v>
      </c>
      <c r="K158" s="225"/>
      <c r="L158" s="43"/>
      <c r="M158" s="226" t="s">
        <v>1</v>
      </c>
      <c r="N158" s="227" t="s">
        <v>40</v>
      </c>
      <c r="O158" s="90"/>
      <c r="P158" s="228">
        <f>O158*H158</f>
        <v>0</v>
      </c>
      <c r="Q158" s="228">
        <v>0.035319999999999997</v>
      </c>
      <c r="R158" s="228">
        <f>Q158*H158</f>
        <v>0.035319999999999997</v>
      </c>
      <c r="S158" s="228">
        <v>0</v>
      </c>
      <c r="T158" s="229">
        <f>S158*H158</f>
        <v>0</v>
      </c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R158" s="230" t="s">
        <v>143</v>
      </c>
      <c r="AT158" s="230" t="s">
        <v>139</v>
      </c>
      <c r="AU158" s="230" t="s">
        <v>85</v>
      </c>
      <c r="AY158" s="16" t="s">
        <v>135</v>
      </c>
      <c r="BE158" s="231">
        <f>IF(N158="základní",J158,0)</f>
        <v>0</v>
      </c>
      <c r="BF158" s="231">
        <f>IF(N158="snížená",J158,0)</f>
        <v>0</v>
      </c>
      <c r="BG158" s="231">
        <f>IF(N158="zákl. přenesená",J158,0)</f>
        <v>0</v>
      </c>
      <c r="BH158" s="231">
        <f>IF(N158="sníž. přenesená",J158,0)</f>
        <v>0</v>
      </c>
      <c r="BI158" s="231">
        <f>IF(N158="nulová",J158,0)</f>
        <v>0</v>
      </c>
      <c r="BJ158" s="16" t="s">
        <v>83</v>
      </c>
      <c r="BK158" s="231">
        <f>ROUND(I158*H158,2)</f>
        <v>0</v>
      </c>
      <c r="BL158" s="16" t="s">
        <v>143</v>
      </c>
      <c r="BM158" s="230" t="s">
        <v>959</v>
      </c>
    </row>
    <row r="159" s="2" customFormat="1" ht="24.15" customHeight="1">
      <c r="A159" s="37"/>
      <c r="B159" s="38"/>
      <c r="C159" s="261" t="s">
        <v>219</v>
      </c>
      <c r="D159" s="261" t="s">
        <v>960</v>
      </c>
      <c r="E159" s="262" t="s">
        <v>961</v>
      </c>
      <c r="F159" s="263" t="s">
        <v>962</v>
      </c>
      <c r="G159" s="264" t="s">
        <v>204</v>
      </c>
      <c r="H159" s="265">
        <v>1</v>
      </c>
      <c r="I159" s="266"/>
      <c r="J159" s="267">
        <f>ROUND(I159*H159,2)</f>
        <v>0</v>
      </c>
      <c r="K159" s="268"/>
      <c r="L159" s="269"/>
      <c r="M159" s="270" t="s">
        <v>1</v>
      </c>
      <c r="N159" s="271" t="s">
        <v>40</v>
      </c>
      <c r="O159" s="90"/>
      <c r="P159" s="228">
        <f>O159*H159</f>
        <v>0</v>
      </c>
      <c r="Q159" s="228">
        <v>0.01524</v>
      </c>
      <c r="R159" s="228">
        <f>Q159*H159</f>
        <v>0.01524</v>
      </c>
      <c r="S159" s="228">
        <v>0</v>
      </c>
      <c r="T159" s="229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30" t="s">
        <v>219</v>
      </c>
      <c r="AT159" s="230" t="s">
        <v>960</v>
      </c>
      <c r="AU159" s="230" t="s">
        <v>85</v>
      </c>
      <c r="AY159" s="16" t="s">
        <v>135</v>
      </c>
      <c r="BE159" s="231">
        <f>IF(N159="základní",J159,0)</f>
        <v>0</v>
      </c>
      <c r="BF159" s="231">
        <f>IF(N159="snížená",J159,0)</f>
        <v>0</v>
      </c>
      <c r="BG159" s="231">
        <f>IF(N159="zákl. přenesená",J159,0)</f>
        <v>0</v>
      </c>
      <c r="BH159" s="231">
        <f>IF(N159="sníž. přenesená",J159,0)</f>
        <v>0</v>
      </c>
      <c r="BI159" s="231">
        <f>IF(N159="nulová",J159,0)</f>
        <v>0</v>
      </c>
      <c r="BJ159" s="16" t="s">
        <v>83</v>
      </c>
      <c r="BK159" s="231">
        <f>ROUND(I159*H159,2)</f>
        <v>0</v>
      </c>
      <c r="BL159" s="16" t="s">
        <v>143</v>
      </c>
      <c r="BM159" s="230" t="s">
        <v>963</v>
      </c>
    </row>
    <row r="160" s="12" customFormat="1" ht="22.8" customHeight="1">
      <c r="A160" s="12"/>
      <c r="B160" s="202"/>
      <c r="C160" s="203"/>
      <c r="D160" s="204" t="s">
        <v>74</v>
      </c>
      <c r="E160" s="216" t="s">
        <v>247</v>
      </c>
      <c r="F160" s="216" t="s">
        <v>964</v>
      </c>
      <c r="G160" s="203"/>
      <c r="H160" s="203"/>
      <c r="I160" s="206"/>
      <c r="J160" s="217">
        <f>BK160</f>
        <v>0</v>
      </c>
      <c r="K160" s="203"/>
      <c r="L160" s="208"/>
      <c r="M160" s="209"/>
      <c r="N160" s="210"/>
      <c r="O160" s="210"/>
      <c r="P160" s="211">
        <f>SUM(P161:P175)</f>
        <v>0</v>
      </c>
      <c r="Q160" s="210"/>
      <c r="R160" s="211">
        <f>SUM(R161:R175)</f>
        <v>0</v>
      </c>
      <c r="S160" s="210"/>
      <c r="T160" s="212">
        <f>SUM(T161:T175)</f>
        <v>3.6751000000000005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13" t="s">
        <v>83</v>
      </c>
      <c r="AT160" s="214" t="s">
        <v>74</v>
      </c>
      <c r="AU160" s="214" t="s">
        <v>83</v>
      </c>
      <c r="AY160" s="213" t="s">
        <v>135</v>
      </c>
      <c r="BK160" s="215">
        <f>SUM(BK161:BK175)</f>
        <v>0</v>
      </c>
    </row>
    <row r="161" s="2" customFormat="1" ht="24.15" customHeight="1">
      <c r="A161" s="37"/>
      <c r="B161" s="38"/>
      <c r="C161" s="218" t="s">
        <v>317</v>
      </c>
      <c r="D161" s="218" t="s">
        <v>139</v>
      </c>
      <c r="E161" s="219" t="s">
        <v>965</v>
      </c>
      <c r="F161" s="220" t="s">
        <v>966</v>
      </c>
      <c r="G161" s="221" t="s">
        <v>934</v>
      </c>
      <c r="H161" s="222">
        <v>0.98399999999999999</v>
      </c>
      <c r="I161" s="223"/>
      <c r="J161" s="224">
        <f>ROUND(I161*H161,2)</f>
        <v>0</v>
      </c>
      <c r="K161" s="225"/>
      <c r="L161" s="43"/>
      <c r="M161" s="226" t="s">
        <v>1</v>
      </c>
      <c r="N161" s="227" t="s">
        <v>40</v>
      </c>
      <c r="O161" s="90"/>
      <c r="P161" s="228">
        <f>O161*H161</f>
        <v>0</v>
      </c>
      <c r="Q161" s="228">
        <v>0</v>
      </c>
      <c r="R161" s="228">
        <f>Q161*H161</f>
        <v>0</v>
      </c>
      <c r="S161" s="228">
        <v>2.2000000000000002</v>
      </c>
      <c r="T161" s="229">
        <f>S161*H161</f>
        <v>2.1648000000000001</v>
      </c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R161" s="230" t="s">
        <v>143</v>
      </c>
      <c r="AT161" s="230" t="s">
        <v>139</v>
      </c>
      <c r="AU161" s="230" t="s">
        <v>85</v>
      </c>
      <c r="AY161" s="16" t="s">
        <v>135</v>
      </c>
      <c r="BE161" s="231">
        <f>IF(N161="základní",J161,0)</f>
        <v>0</v>
      </c>
      <c r="BF161" s="231">
        <f>IF(N161="snížená",J161,0)</f>
        <v>0</v>
      </c>
      <c r="BG161" s="231">
        <f>IF(N161="zákl. přenesená",J161,0)</f>
        <v>0</v>
      </c>
      <c r="BH161" s="231">
        <f>IF(N161="sníž. přenesená",J161,0)</f>
        <v>0</v>
      </c>
      <c r="BI161" s="231">
        <f>IF(N161="nulová",J161,0)</f>
        <v>0</v>
      </c>
      <c r="BJ161" s="16" t="s">
        <v>83</v>
      </c>
      <c r="BK161" s="231">
        <f>ROUND(I161*H161,2)</f>
        <v>0</v>
      </c>
      <c r="BL161" s="16" t="s">
        <v>143</v>
      </c>
      <c r="BM161" s="230" t="s">
        <v>967</v>
      </c>
    </row>
    <row r="162" s="13" customFormat="1">
      <c r="A162" s="13"/>
      <c r="B162" s="232"/>
      <c r="C162" s="233"/>
      <c r="D162" s="234" t="s">
        <v>191</v>
      </c>
      <c r="E162" s="249" t="s">
        <v>1</v>
      </c>
      <c r="F162" s="235" t="s">
        <v>890</v>
      </c>
      <c r="G162" s="233"/>
      <c r="H162" s="236">
        <v>8.1999999999999993</v>
      </c>
      <c r="I162" s="237"/>
      <c r="J162" s="233"/>
      <c r="K162" s="233"/>
      <c r="L162" s="238"/>
      <c r="M162" s="239"/>
      <c r="N162" s="240"/>
      <c r="O162" s="240"/>
      <c r="P162" s="240"/>
      <c r="Q162" s="240"/>
      <c r="R162" s="240"/>
      <c r="S162" s="240"/>
      <c r="T162" s="241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42" t="s">
        <v>191</v>
      </c>
      <c r="AU162" s="242" t="s">
        <v>85</v>
      </c>
      <c r="AV162" s="13" t="s">
        <v>85</v>
      </c>
      <c r="AW162" s="13" t="s">
        <v>31</v>
      </c>
      <c r="AX162" s="13" t="s">
        <v>75</v>
      </c>
      <c r="AY162" s="242" t="s">
        <v>135</v>
      </c>
    </row>
    <row r="163" s="14" customFormat="1">
      <c r="A163" s="14"/>
      <c r="B163" s="250"/>
      <c r="C163" s="251"/>
      <c r="D163" s="234" t="s">
        <v>191</v>
      </c>
      <c r="E163" s="252" t="s">
        <v>889</v>
      </c>
      <c r="F163" s="253" t="s">
        <v>918</v>
      </c>
      <c r="G163" s="251"/>
      <c r="H163" s="254">
        <v>8.1999999999999993</v>
      </c>
      <c r="I163" s="255"/>
      <c r="J163" s="251"/>
      <c r="K163" s="251"/>
      <c r="L163" s="256"/>
      <c r="M163" s="257"/>
      <c r="N163" s="258"/>
      <c r="O163" s="258"/>
      <c r="P163" s="258"/>
      <c r="Q163" s="258"/>
      <c r="R163" s="258"/>
      <c r="S163" s="258"/>
      <c r="T163" s="25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60" t="s">
        <v>191</v>
      </c>
      <c r="AU163" s="260" t="s">
        <v>85</v>
      </c>
      <c r="AV163" s="14" t="s">
        <v>233</v>
      </c>
      <c r="AW163" s="14" t="s">
        <v>31</v>
      </c>
      <c r="AX163" s="14" t="s">
        <v>75</v>
      </c>
      <c r="AY163" s="260" t="s">
        <v>135</v>
      </c>
    </row>
    <row r="164" s="13" customFormat="1">
      <c r="A164" s="13"/>
      <c r="B164" s="232"/>
      <c r="C164" s="233"/>
      <c r="D164" s="234" t="s">
        <v>191</v>
      </c>
      <c r="E164" s="249" t="s">
        <v>1</v>
      </c>
      <c r="F164" s="235" t="s">
        <v>968</v>
      </c>
      <c r="G164" s="233"/>
      <c r="H164" s="236">
        <v>0.98399999999999999</v>
      </c>
      <c r="I164" s="237"/>
      <c r="J164" s="233"/>
      <c r="K164" s="233"/>
      <c r="L164" s="238"/>
      <c r="M164" s="239"/>
      <c r="N164" s="240"/>
      <c r="O164" s="240"/>
      <c r="P164" s="240"/>
      <c r="Q164" s="240"/>
      <c r="R164" s="240"/>
      <c r="S164" s="240"/>
      <c r="T164" s="241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42" t="s">
        <v>191</v>
      </c>
      <c r="AU164" s="242" t="s">
        <v>85</v>
      </c>
      <c r="AV164" s="13" t="s">
        <v>85</v>
      </c>
      <c r="AW164" s="13" t="s">
        <v>31</v>
      </c>
      <c r="AX164" s="13" t="s">
        <v>83</v>
      </c>
      <c r="AY164" s="242" t="s">
        <v>135</v>
      </c>
    </row>
    <row r="165" s="2" customFormat="1" ht="37.8" customHeight="1">
      <c r="A165" s="37"/>
      <c r="B165" s="38"/>
      <c r="C165" s="218" t="s">
        <v>83</v>
      </c>
      <c r="D165" s="218" t="s">
        <v>139</v>
      </c>
      <c r="E165" s="219" t="s">
        <v>969</v>
      </c>
      <c r="F165" s="220" t="s">
        <v>970</v>
      </c>
      <c r="G165" s="221" t="s">
        <v>142</v>
      </c>
      <c r="H165" s="222">
        <v>7.9000000000000004</v>
      </c>
      <c r="I165" s="223"/>
      <c r="J165" s="224">
        <f>ROUND(I165*H165,2)</f>
        <v>0</v>
      </c>
      <c r="K165" s="225"/>
      <c r="L165" s="43"/>
      <c r="M165" s="226" t="s">
        <v>1</v>
      </c>
      <c r="N165" s="227" t="s">
        <v>40</v>
      </c>
      <c r="O165" s="90"/>
      <c r="P165" s="228">
        <f>O165*H165</f>
        <v>0</v>
      </c>
      <c r="Q165" s="228">
        <v>0</v>
      </c>
      <c r="R165" s="228">
        <f>Q165*H165</f>
        <v>0</v>
      </c>
      <c r="S165" s="228">
        <v>0.0070000000000000001</v>
      </c>
      <c r="T165" s="229">
        <f>S165*H165</f>
        <v>0.055300000000000002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30" t="s">
        <v>143</v>
      </c>
      <c r="AT165" s="230" t="s">
        <v>139</v>
      </c>
      <c r="AU165" s="230" t="s">
        <v>85</v>
      </c>
      <c r="AY165" s="16" t="s">
        <v>135</v>
      </c>
      <c r="BE165" s="231">
        <f>IF(N165="základní",J165,0)</f>
        <v>0</v>
      </c>
      <c r="BF165" s="231">
        <f>IF(N165="snížená",J165,0)</f>
        <v>0</v>
      </c>
      <c r="BG165" s="231">
        <f>IF(N165="zákl. přenesená",J165,0)</f>
        <v>0</v>
      </c>
      <c r="BH165" s="231">
        <f>IF(N165="sníž. přenesená",J165,0)</f>
        <v>0</v>
      </c>
      <c r="BI165" s="231">
        <f>IF(N165="nulová",J165,0)</f>
        <v>0</v>
      </c>
      <c r="BJ165" s="16" t="s">
        <v>83</v>
      </c>
      <c r="BK165" s="231">
        <f>ROUND(I165*H165,2)</f>
        <v>0</v>
      </c>
      <c r="BL165" s="16" t="s">
        <v>143</v>
      </c>
      <c r="BM165" s="230" t="s">
        <v>971</v>
      </c>
    </row>
    <row r="166" s="13" customFormat="1">
      <c r="A166" s="13"/>
      <c r="B166" s="232"/>
      <c r="C166" s="233"/>
      <c r="D166" s="234" t="s">
        <v>191</v>
      </c>
      <c r="E166" s="249" t="s">
        <v>1</v>
      </c>
      <c r="F166" s="235" t="s">
        <v>972</v>
      </c>
      <c r="G166" s="233"/>
      <c r="H166" s="236">
        <v>7.9000000000000004</v>
      </c>
      <c r="I166" s="237"/>
      <c r="J166" s="233"/>
      <c r="K166" s="233"/>
      <c r="L166" s="238"/>
      <c r="M166" s="239"/>
      <c r="N166" s="240"/>
      <c r="O166" s="240"/>
      <c r="P166" s="240"/>
      <c r="Q166" s="240"/>
      <c r="R166" s="240"/>
      <c r="S166" s="240"/>
      <c r="T166" s="241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42" t="s">
        <v>191</v>
      </c>
      <c r="AU166" s="242" t="s">
        <v>85</v>
      </c>
      <c r="AV166" s="13" t="s">
        <v>85</v>
      </c>
      <c r="AW166" s="13" t="s">
        <v>31</v>
      </c>
      <c r="AX166" s="13" t="s">
        <v>83</v>
      </c>
      <c r="AY166" s="242" t="s">
        <v>135</v>
      </c>
    </row>
    <row r="167" s="2" customFormat="1" ht="37.8" customHeight="1">
      <c r="A167" s="37"/>
      <c r="B167" s="38"/>
      <c r="C167" s="218" t="s">
        <v>85</v>
      </c>
      <c r="D167" s="218" t="s">
        <v>139</v>
      </c>
      <c r="E167" s="219" t="s">
        <v>973</v>
      </c>
      <c r="F167" s="220" t="s">
        <v>974</v>
      </c>
      <c r="G167" s="221" t="s">
        <v>142</v>
      </c>
      <c r="H167" s="222">
        <v>1.8999999999999999</v>
      </c>
      <c r="I167" s="223"/>
      <c r="J167" s="224">
        <f>ROUND(I167*H167,2)</f>
        <v>0</v>
      </c>
      <c r="K167" s="225"/>
      <c r="L167" s="43"/>
      <c r="M167" s="226" t="s">
        <v>1</v>
      </c>
      <c r="N167" s="227" t="s">
        <v>40</v>
      </c>
      <c r="O167" s="90"/>
      <c r="P167" s="228">
        <f>O167*H167</f>
        <v>0</v>
      </c>
      <c r="Q167" s="228">
        <v>0</v>
      </c>
      <c r="R167" s="228">
        <f>Q167*H167</f>
        <v>0</v>
      </c>
      <c r="S167" s="228">
        <v>0.033000000000000002</v>
      </c>
      <c r="T167" s="229">
        <f>S167*H167</f>
        <v>0.062700000000000006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30" t="s">
        <v>143</v>
      </c>
      <c r="AT167" s="230" t="s">
        <v>139</v>
      </c>
      <c r="AU167" s="230" t="s">
        <v>85</v>
      </c>
      <c r="AY167" s="16" t="s">
        <v>135</v>
      </c>
      <c r="BE167" s="231">
        <f>IF(N167="základní",J167,0)</f>
        <v>0</v>
      </c>
      <c r="BF167" s="231">
        <f>IF(N167="snížená",J167,0)</f>
        <v>0</v>
      </c>
      <c r="BG167" s="231">
        <f>IF(N167="zákl. přenesená",J167,0)</f>
        <v>0</v>
      </c>
      <c r="BH167" s="231">
        <f>IF(N167="sníž. přenesená",J167,0)</f>
        <v>0</v>
      </c>
      <c r="BI167" s="231">
        <f>IF(N167="nulová",J167,0)</f>
        <v>0</v>
      </c>
      <c r="BJ167" s="16" t="s">
        <v>83</v>
      </c>
      <c r="BK167" s="231">
        <f>ROUND(I167*H167,2)</f>
        <v>0</v>
      </c>
      <c r="BL167" s="16" t="s">
        <v>143</v>
      </c>
      <c r="BM167" s="230" t="s">
        <v>975</v>
      </c>
    </row>
    <row r="168" s="2" customFormat="1" ht="24.15" customHeight="1">
      <c r="A168" s="37"/>
      <c r="B168" s="38"/>
      <c r="C168" s="218" t="s">
        <v>233</v>
      </c>
      <c r="D168" s="218" t="s">
        <v>139</v>
      </c>
      <c r="E168" s="219" t="s">
        <v>976</v>
      </c>
      <c r="F168" s="220" t="s">
        <v>977</v>
      </c>
      <c r="G168" s="221" t="s">
        <v>142</v>
      </c>
      <c r="H168" s="222">
        <v>3.7999999999999998</v>
      </c>
      <c r="I168" s="223"/>
      <c r="J168" s="224">
        <f>ROUND(I168*H168,2)</f>
        <v>0</v>
      </c>
      <c r="K168" s="225"/>
      <c r="L168" s="43"/>
      <c r="M168" s="226" t="s">
        <v>1</v>
      </c>
      <c r="N168" s="227" t="s">
        <v>40</v>
      </c>
      <c r="O168" s="90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R168" s="230" t="s">
        <v>143</v>
      </c>
      <c r="AT168" s="230" t="s">
        <v>139</v>
      </c>
      <c r="AU168" s="230" t="s">
        <v>85</v>
      </c>
      <c r="AY168" s="16" t="s">
        <v>135</v>
      </c>
      <c r="BE168" s="231">
        <f>IF(N168="základní",J168,0)</f>
        <v>0</v>
      </c>
      <c r="BF168" s="231">
        <f>IF(N168="snížená",J168,0)</f>
        <v>0</v>
      </c>
      <c r="BG168" s="231">
        <f>IF(N168="zákl. přenesená",J168,0)</f>
        <v>0</v>
      </c>
      <c r="BH168" s="231">
        <f>IF(N168="sníž. přenesená",J168,0)</f>
        <v>0</v>
      </c>
      <c r="BI168" s="231">
        <f>IF(N168="nulová",J168,0)</f>
        <v>0</v>
      </c>
      <c r="BJ168" s="16" t="s">
        <v>83</v>
      </c>
      <c r="BK168" s="231">
        <f>ROUND(I168*H168,2)</f>
        <v>0</v>
      </c>
      <c r="BL168" s="16" t="s">
        <v>143</v>
      </c>
      <c r="BM168" s="230" t="s">
        <v>978</v>
      </c>
    </row>
    <row r="169" s="13" customFormat="1">
      <c r="A169" s="13"/>
      <c r="B169" s="232"/>
      <c r="C169" s="233"/>
      <c r="D169" s="234" t="s">
        <v>191</v>
      </c>
      <c r="E169" s="249" t="s">
        <v>1</v>
      </c>
      <c r="F169" s="235" t="s">
        <v>979</v>
      </c>
      <c r="G169" s="233"/>
      <c r="H169" s="236">
        <v>3.7999999999999998</v>
      </c>
      <c r="I169" s="237"/>
      <c r="J169" s="233"/>
      <c r="K169" s="233"/>
      <c r="L169" s="238"/>
      <c r="M169" s="239"/>
      <c r="N169" s="240"/>
      <c r="O169" s="240"/>
      <c r="P169" s="240"/>
      <c r="Q169" s="240"/>
      <c r="R169" s="240"/>
      <c r="S169" s="240"/>
      <c r="T169" s="241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42" t="s">
        <v>191</v>
      </c>
      <c r="AU169" s="242" t="s">
        <v>85</v>
      </c>
      <c r="AV169" s="13" t="s">
        <v>85</v>
      </c>
      <c r="AW169" s="13" t="s">
        <v>31</v>
      </c>
      <c r="AX169" s="13" t="s">
        <v>83</v>
      </c>
      <c r="AY169" s="242" t="s">
        <v>135</v>
      </c>
    </row>
    <row r="170" s="2" customFormat="1" ht="33" customHeight="1">
      <c r="A170" s="37"/>
      <c r="B170" s="38"/>
      <c r="C170" s="218" t="s">
        <v>282</v>
      </c>
      <c r="D170" s="218" t="s">
        <v>139</v>
      </c>
      <c r="E170" s="219" t="s">
        <v>980</v>
      </c>
      <c r="F170" s="220" t="s">
        <v>981</v>
      </c>
      <c r="G170" s="221" t="s">
        <v>158</v>
      </c>
      <c r="H170" s="222">
        <v>3.5699999999999998</v>
      </c>
      <c r="I170" s="223"/>
      <c r="J170" s="224">
        <f>ROUND(I170*H170,2)</f>
        <v>0</v>
      </c>
      <c r="K170" s="225"/>
      <c r="L170" s="43"/>
      <c r="M170" s="226" t="s">
        <v>1</v>
      </c>
      <c r="N170" s="227" t="s">
        <v>40</v>
      </c>
      <c r="O170" s="90"/>
      <c r="P170" s="228">
        <f>O170*H170</f>
        <v>0</v>
      </c>
      <c r="Q170" s="228">
        <v>0</v>
      </c>
      <c r="R170" s="228">
        <f>Q170*H170</f>
        <v>0</v>
      </c>
      <c r="S170" s="228">
        <v>0.050000000000000003</v>
      </c>
      <c r="T170" s="229">
        <f>S170*H170</f>
        <v>0.17849999999999999</v>
      </c>
      <c r="U170" s="37"/>
      <c r="V170" s="37"/>
      <c r="W170" s="37"/>
      <c r="X170" s="37"/>
      <c r="Y170" s="37"/>
      <c r="Z170" s="37"/>
      <c r="AA170" s="37"/>
      <c r="AB170" s="37"/>
      <c r="AC170" s="37"/>
      <c r="AD170" s="37"/>
      <c r="AE170" s="37"/>
      <c r="AR170" s="230" t="s">
        <v>143</v>
      </c>
      <c r="AT170" s="230" t="s">
        <v>139</v>
      </c>
      <c r="AU170" s="230" t="s">
        <v>85</v>
      </c>
      <c r="AY170" s="16" t="s">
        <v>135</v>
      </c>
      <c r="BE170" s="231">
        <f>IF(N170="základní",J170,0)</f>
        <v>0</v>
      </c>
      <c r="BF170" s="231">
        <f>IF(N170="snížená",J170,0)</f>
        <v>0</v>
      </c>
      <c r="BG170" s="231">
        <f>IF(N170="zákl. přenesená",J170,0)</f>
        <v>0</v>
      </c>
      <c r="BH170" s="231">
        <f>IF(N170="sníž. přenesená",J170,0)</f>
        <v>0</v>
      </c>
      <c r="BI170" s="231">
        <f>IF(N170="nulová",J170,0)</f>
        <v>0</v>
      </c>
      <c r="BJ170" s="16" t="s">
        <v>83</v>
      </c>
      <c r="BK170" s="231">
        <f>ROUND(I170*H170,2)</f>
        <v>0</v>
      </c>
      <c r="BL170" s="16" t="s">
        <v>143</v>
      </c>
      <c r="BM170" s="230" t="s">
        <v>982</v>
      </c>
    </row>
    <row r="171" s="13" customFormat="1">
      <c r="A171" s="13"/>
      <c r="B171" s="232"/>
      <c r="C171" s="233"/>
      <c r="D171" s="234" t="s">
        <v>191</v>
      </c>
      <c r="E171" s="249" t="s">
        <v>1</v>
      </c>
      <c r="F171" s="235" t="s">
        <v>983</v>
      </c>
      <c r="G171" s="233"/>
      <c r="H171" s="236">
        <v>3.5699999999999998</v>
      </c>
      <c r="I171" s="237"/>
      <c r="J171" s="233"/>
      <c r="K171" s="233"/>
      <c r="L171" s="238"/>
      <c r="M171" s="239"/>
      <c r="N171" s="240"/>
      <c r="O171" s="240"/>
      <c r="P171" s="240"/>
      <c r="Q171" s="240"/>
      <c r="R171" s="240"/>
      <c r="S171" s="240"/>
      <c r="T171" s="241"/>
      <c r="U171" s="13"/>
      <c r="V171" s="13"/>
      <c r="W171" s="13"/>
      <c r="X171" s="13"/>
      <c r="Y171" s="13"/>
      <c r="Z171" s="13"/>
      <c r="AA171" s="13"/>
      <c r="AB171" s="13"/>
      <c r="AC171" s="13"/>
      <c r="AD171" s="13"/>
      <c r="AE171" s="13"/>
      <c r="AT171" s="242" t="s">
        <v>191</v>
      </c>
      <c r="AU171" s="242" t="s">
        <v>85</v>
      </c>
      <c r="AV171" s="13" t="s">
        <v>85</v>
      </c>
      <c r="AW171" s="13" t="s">
        <v>31</v>
      </c>
      <c r="AX171" s="13" t="s">
        <v>75</v>
      </c>
      <c r="AY171" s="242" t="s">
        <v>135</v>
      </c>
    </row>
    <row r="172" s="14" customFormat="1">
      <c r="A172" s="14"/>
      <c r="B172" s="250"/>
      <c r="C172" s="251"/>
      <c r="D172" s="234" t="s">
        <v>191</v>
      </c>
      <c r="E172" s="252" t="s">
        <v>893</v>
      </c>
      <c r="F172" s="253" t="s">
        <v>918</v>
      </c>
      <c r="G172" s="251"/>
      <c r="H172" s="254">
        <v>3.5699999999999998</v>
      </c>
      <c r="I172" s="255"/>
      <c r="J172" s="251"/>
      <c r="K172" s="251"/>
      <c r="L172" s="256"/>
      <c r="M172" s="257"/>
      <c r="N172" s="258"/>
      <c r="O172" s="258"/>
      <c r="P172" s="258"/>
      <c r="Q172" s="258"/>
      <c r="R172" s="258"/>
      <c r="S172" s="258"/>
      <c r="T172" s="259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T172" s="260" t="s">
        <v>191</v>
      </c>
      <c r="AU172" s="260" t="s">
        <v>85</v>
      </c>
      <c r="AV172" s="14" t="s">
        <v>233</v>
      </c>
      <c r="AW172" s="14" t="s">
        <v>31</v>
      </c>
      <c r="AX172" s="14" t="s">
        <v>83</v>
      </c>
      <c r="AY172" s="260" t="s">
        <v>135</v>
      </c>
    </row>
    <row r="173" s="2" customFormat="1" ht="37.8" customHeight="1">
      <c r="A173" s="37"/>
      <c r="B173" s="38"/>
      <c r="C173" s="218" t="s">
        <v>313</v>
      </c>
      <c r="D173" s="218" t="s">
        <v>139</v>
      </c>
      <c r="E173" s="219" t="s">
        <v>984</v>
      </c>
      <c r="F173" s="220" t="s">
        <v>985</v>
      </c>
      <c r="G173" s="221" t="s">
        <v>158</v>
      </c>
      <c r="H173" s="222">
        <v>17.850000000000001</v>
      </c>
      <c r="I173" s="223"/>
      <c r="J173" s="224">
        <f>ROUND(I173*H173,2)</f>
        <v>0</v>
      </c>
      <c r="K173" s="225"/>
      <c r="L173" s="43"/>
      <c r="M173" s="226" t="s">
        <v>1</v>
      </c>
      <c r="N173" s="227" t="s">
        <v>40</v>
      </c>
      <c r="O173" s="90"/>
      <c r="P173" s="228">
        <f>O173*H173</f>
        <v>0</v>
      </c>
      <c r="Q173" s="228">
        <v>0</v>
      </c>
      <c r="R173" s="228">
        <f>Q173*H173</f>
        <v>0</v>
      </c>
      <c r="S173" s="228">
        <v>0.068000000000000005</v>
      </c>
      <c r="T173" s="229">
        <f>S173*H173</f>
        <v>1.2138000000000002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30" t="s">
        <v>143</v>
      </c>
      <c r="AT173" s="230" t="s">
        <v>139</v>
      </c>
      <c r="AU173" s="230" t="s">
        <v>85</v>
      </c>
      <c r="AY173" s="16" t="s">
        <v>135</v>
      </c>
      <c r="BE173" s="231">
        <f>IF(N173="základní",J173,0)</f>
        <v>0</v>
      </c>
      <c r="BF173" s="231">
        <f>IF(N173="snížená",J173,0)</f>
        <v>0</v>
      </c>
      <c r="BG173" s="231">
        <f>IF(N173="zákl. přenesená",J173,0)</f>
        <v>0</v>
      </c>
      <c r="BH173" s="231">
        <f>IF(N173="sníž. přenesená",J173,0)</f>
        <v>0</v>
      </c>
      <c r="BI173" s="231">
        <f>IF(N173="nulová",J173,0)</f>
        <v>0</v>
      </c>
      <c r="BJ173" s="16" t="s">
        <v>83</v>
      </c>
      <c r="BK173" s="231">
        <f>ROUND(I173*H173,2)</f>
        <v>0</v>
      </c>
      <c r="BL173" s="16" t="s">
        <v>143</v>
      </c>
      <c r="BM173" s="230" t="s">
        <v>986</v>
      </c>
    </row>
    <row r="174" s="13" customFormat="1">
      <c r="A174" s="13"/>
      <c r="B174" s="232"/>
      <c r="C174" s="233"/>
      <c r="D174" s="234" t="s">
        <v>191</v>
      </c>
      <c r="E174" s="249" t="s">
        <v>1</v>
      </c>
      <c r="F174" s="235" t="s">
        <v>987</v>
      </c>
      <c r="G174" s="233"/>
      <c r="H174" s="236">
        <v>17.850000000000001</v>
      </c>
      <c r="I174" s="237"/>
      <c r="J174" s="233"/>
      <c r="K174" s="233"/>
      <c r="L174" s="238"/>
      <c r="M174" s="239"/>
      <c r="N174" s="240"/>
      <c r="O174" s="240"/>
      <c r="P174" s="240"/>
      <c r="Q174" s="240"/>
      <c r="R174" s="240"/>
      <c r="S174" s="240"/>
      <c r="T174" s="241"/>
      <c r="U174" s="13"/>
      <c r="V174" s="13"/>
      <c r="W174" s="13"/>
      <c r="X174" s="13"/>
      <c r="Y174" s="13"/>
      <c r="Z174" s="13"/>
      <c r="AA174" s="13"/>
      <c r="AB174" s="13"/>
      <c r="AC174" s="13"/>
      <c r="AD174" s="13"/>
      <c r="AE174" s="13"/>
      <c r="AT174" s="242" t="s">
        <v>191</v>
      </c>
      <c r="AU174" s="242" t="s">
        <v>85</v>
      </c>
      <c r="AV174" s="13" t="s">
        <v>85</v>
      </c>
      <c r="AW174" s="13" t="s">
        <v>31</v>
      </c>
      <c r="AX174" s="13" t="s">
        <v>75</v>
      </c>
      <c r="AY174" s="242" t="s">
        <v>135</v>
      </c>
    </row>
    <row r="175" s="14" customFormat="1">
      <c r="A175" s="14"/>
      <c r="B175" s="250"/>
      <c r="C175" s="251"/>
      <c r="D175" s="234" t="s">
        <v>191</v>
      </c>
      <c r="E175" s="252" t="s">
        <v>891</v>
      </c>
      <c r="F175" s="253" t="s">
        <v>918</v>
      </c>
      <c r="G175" s="251"/>
      <c r="H175" s="254">
        <v>17.850000000000001</v>
      </c>
      <c r="I175" s="255"/>
      <c r="J175" s="251"/>
      <c r="K175" s="251"/>
      <c r="L175" s="256"/>
      <c r="M175" s="257"/>
      <c r="N175" s="258"/>
      <c r="O175" s="258"/>
      <c r="P175" s="258"/>
      <c r="Q175" s="258"/>
      <c r="R175" s="258"/>
      <c r="S175" s="258"/>
      <c r="T175" s="259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60" t="s">
        <v>191</v>
      </c>
      <c r="AU175" s="260" t="s">
        <v>85</v>
      </c>
      <c r="AV175" s="14" t="s">
        <v>233</v>
      </c>
      <c r="AW175" s="14" t="s">
        <v>31</v>
      </c>
      <c r="AX175" s="14" t="s">
        <v>83</v>
      </c>
      <c r="AY175" s="260" t="s">
        <v>135</v>
      </c>
    </row>
    <row r="176" s="12" customFormat="1" ht="22.8" customHeight="1">
      <c r="A176" s="12"/>
      <c r="B176" s="202"/>
      <c r="C176" s="203"/>
      <c r="D176" s="204" t="s">
        <v>74</v>
      </c>
      <c r="E176" s="216" t="s">
        <v>176</v>
      </c>
      <c r="F176" s="216" t="s">
        <v>177</v>
      </c>
      <c r="G176" s="203"/>
      <c r="H176" s="203"/>
      <c r="I176" s="206"/>
      <c r="J176" s="217">
        <f>BK176</f>
        <v>0</v>
      </c>
      <c r="K176" s="203"/>
      <c r="L176" s="208"/>
      <c r="M176" s="209"/>
      <c r="N176" s="210"/>
      <c r="O176" s="210"/>
      <c r="P176" s="211">
        <f>SUM(P177:P180)</f>
        <v>0</v>
      </c>
      <c r="Q176" s="210"/>
      <c r="R176" s="211">
        <f>SUM(R177:R180)</f>
        <v>0</v>
      </c>
      <c r="S176" s="210"/>
      <c r="T176" s="212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13" t="s">
        <v>83</v>
      </c>
      <c r="AT176" s="214" t="s">
        <v>74</v>
      </c>
      <c r="AU176" s="214" t="s">
        <v>83</v>
      </c>
      <c r="AY176" s="213" t="s">
        <v>135</v>
      </c>
      <c r="BK176" s="215">
        <f>SUM(BK177:BK180)</f>
        <v>0</v>
      </c>
    </row>
    <row r="177" s="2" customFormat="1" ht="37.8" customHeight="1">
      <c r="A177" s="37"/>
      <c r="B177" s="38"/>
      <c r="C177" s="218" t="s">
        <v>278</v>
      </c>
      <c r="D177" s="218" t="s">
        <v>139</v>
      </c>
      <c r="E177" s="219" t="s">
        <v>829</v>
      </c>
      <c r="F177" s="220" t="s">
        <v>830</v>
      </c>
      <c r="G177" s="221" t="s">
        <v>181</v>
      </c>
      <c r="H177" s="222">
        <v>3.6749999999999998</v>
      </c>
      <c r="I177" s="223"/>
      <c r="J177" s="224">
        <f>ROUND(I177*H177,2)</f>
        <v>0</v>
      </c>
      <c r="K177" s="225"/>
      <c r="L177" s="43"/>
      <c r="M177" s="226" t="s">
        <v>1</v>
      </c>
      <c r="N177" s="227" t="s">
        <v>40</v>
      </c>
      <c r="O177" s="90"/>
      <c r="P177" s="228">
        <f>O177*H177</f>
        <v>0</v>
      </c>
      <c r="Q177" s="228">
        <v>0</v>
      </c>
      <c r="R177" s="228">
        <f>Q177*H177</f>
        <v>0</v>
      </c>
      <c r="S177" s="228">
        <v>0</v>
      </c>
      <c r="T177" s="229">
        <f>S177*H177</f>
        <v>0</v>
      </c>
      <c r="U177" s="37"/>
      <c r="V177" s="37"/>
      <c r="W177" s="37"/>
      <c r="X177" s="37"/>
      <c r="Y177" s="37"/>
      <c r="Z177" s="37"/>
      <c r="AA177" s="37"/>
      <c r="AB177" s="37"/>
      <c r="AC177" s="37"/>
      <c r="AD177" s="37"/>
      <c r="AE177" s="37"/>
      <c r="AR177" s="230" t="s">
        <v>143</v>
      </c>
      <c r="AT177" s="230" t="s">
        <v>139</v>
      </c>
      <c r="AU177" s="230" t="s">
        <v>85</v>
      </c>
      <c r="AY177" s="16" t="s">
        <v>135</v>
      </c>
      <c r="BE177" s="231">
        <f>IF(N177="základní",J177,0)</f>
        <v>0</v>
      </c>
      <c r="BF177" s="231">
        <f>IF(N177="snížená",J177,0)</f>
        <v>0</v>
      </c>
      <c r="BG177" s="231">
        <f>IF(N177="zákl. přenesená",J177,0)</f>
        <v>0</v>
      </c>
      <c r="BH177" s="231">
        <f>IF(N177="sníž. přenesená",J177,0)</f>
        <v>0</v>
      </c>
      <c r="BI177" s="231">
        <f>IF(N177="nulová",J177,0)</f>
        <v>0</v>
      </c>
      <c r="BJ177" s="16" t="s">
        <v>83</v>
      </c>
      <c r="BK177" s="231">
        <f>ROUND(I177*H177,2)</f>
        <v>0</v>
      </c>
      <c r="BL177" s="16" t="s">
        <v>143</v>
      </c>
      <c r="BM177" s="230" t="s">
        <v>988</v>
      </c>
    </row>
    <row r="178" s="2" customFormat="1" ht="33" customHeight="1">
      <c r="A178" s="37"/>
      <c r="B178" s="38"/>
      <c r="C178" s="218" t="s">
        <v>309</v>
      </c>
      <c r="D178" s="218" t="s">
        <v>139</v>
      </c>
      <c r="E178" s="219" t="s">
        <v>184</v>
      </c>
      <c r="F178" s="220" t="s">
        <v>185</v>
      </c>
      <c r="G178" s="221" t="s">
        <v>181</v>
      </c>
      <c r="H178" s="222">
        <v>3.6749999999999998</v>
      </c>
      <c r="I178" s="223"/>
      <c r="J178" s="224">
        <f>ROUND(I178*H178,2)</f>
        <v>0</v>
      </c>
      <c r="K178" s="225"/>
      <c r="L178" s="43"/>
      <c r="M178" s="226" t="s">
        <v>1</v>
      </c>
      <c r="N178" s="227" t="s">
        <v>40</v>
      </c>
      <c r="O178" s="90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U178" s="37"/>
      <c r="V178" s="37"/>
      <c r="W178" s="37"/>
      <c r="X178" s="37"/>
      <c r="Y178" s="37"/>
      <c r="Z178" s="37"/>
      <c r="AA178" s="37"/>
      <c r="AB178" s="37"/>
      <c r="AC178" s="37"/>
      <c r="AD178" s="37"/>
      <c r="AE178" s="37"/>
      <c r="AR178" s="230" t="s">
        <v>143</v>
      </c>
      <c r="AT178" s="230" t="s">
        <v>139</v>
      </c>
      <c r="AU178" s="230" t="s">
        <v>85</v>
      </c>
      <c r="AY178" s="16" t="s">
        <v>135</v>
      </c>
      <c r="BE178" s="231">
        <f>IF(N178="základní",J178,0)</f>
        <v>0</v>
      </c>
      <c r="BF178" s="231">
        <f>IF(N178="snížená",J178,0)</f>
        <v>0</v>
      </c>
      <c r="BG178" s="231">
        <f>IF(N178="zákl. přenesená",J178,0)</f>
        <v>0</v>
      </c>
      <c r="BH178" s="231">
        <f>IF(N178="sníž. přenesená",J178,0)</f>
        <v>0</v>
      </c>
      <c r="BI178" s="231">
        <f>IF(N178="nulová",J178,0)</f>
        <v>0</v>
      </c>
      <c r="BJ178" s="16" t="s">
        <v>83</v>
      </c>
      <c r="BK178" s="231">
        <f>ROUND(I178*H178,2)</f>
        <v>0</v>
      </c>
      <c r="BL178" s="16" t="s">
        <v>143</v>
      </c>
      <c r="BM178" s="230" t="s">
        <v>989</v>
      </c>
    </row>
    <row r="179" s="2" customFormat="1" ht="44.25" customHeight="1">
      <c r="A179" s="37"/>
      <c r="B179" s="38"/>
      <c r="C179" s="218" t="s">
        <v>274</v>
      </c>
      <c r="D179" s="218" t="s">
        <v>139</v>
      </c>
      <c r="E179" s="219" t="s">
        <v>834</v>
      </c>
      <c r="F179" s="220" t="s">
        <v>835</v>
      </c>
      <c r="G179" s="221" t="s">
        <v>181</v>
      </c>
      <c r="H179" s="222">
        <v>3.6749999999999998</v>
      </c>
      <c r="I179" s="223"/>
      <c r="J179" s="224">
        <f>ROUND(I179*H179,2)</f>
        <v>0</v>
      </c>
      <c r="K179" s="225"/>
      <c r="L179" s="43"/>
      <c r="M179" s="226" t="s">
        <v>1</v>
      </c>
      <c r="N179" s="227" t="s">
        <v>40</v>
      </c>
      <c r="O179" s="90"/>
      <c r="P179" s="228">
        <f>O179*H179</f>
        <v>0</v>
      </c>
      <c r="Q179" s="228">
        <v>0</v>
      </c>
      <c r="R179" s="228">
        <f>Q179*H179</f>
        <v>0</v>
      </c>
      <c r="S179" s="228">
        <v>0</v>
      </c>
      <c r="T179" s="229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30" t="s">
        <v>143</v>
      </c>
      <c r="AT179" s="230" t="s">
        <v>139</v>
      </c>
      <c r="AU179" s="230" t="s">
        <v>85</v>
      </c>
      <c r="AY179" s="16" t="s">
        <v>135</v>
      </c>
      <c r="BE179" s="231">
        <f>IF(N179="základní",J179,0)</f>
        <v>0</v>
      </c>
      <c r="BF179" s="231">
        <f>IF(N179="snížená",J179,0)</f>
        <v>0</v>
      </c>
      <c r="BG179" s="231">
        <f>IF(N179="zákl. přenesená",J179,0)</f>
        <v>0</v>
      </c>
      <c r="BH179" s="231">
        <f>IF(N179="sníž. přenesená",J179,0)</f>
        <v>0</v>
      </c>
      <c r="BI179" s="231">
        <f>IF(N179="nulová",J179,0)</f>
        <v>0</v>
      </c>
      <c r="BJ179" s="16" t="s">
        <v>83</v>
      </c>
      <c r="BK179" s="231">
        <f>ROUND(I179*H179,2)</f>
        <v>0</v>
      </c>
      <c r="BL179" s="16" t="s">
        <v>143</v>
      </c>
      <c r="BM179" s="230" t="s">
        <v>990</v>
      </c>
    </row>
    <row r="180" s="2" customFormat="1" ht="55.5" customHeight="1">
      <c r="A180" s="37"/>
      <c r="B180" s="38"/>
      <c r="C180" s="218" t="s">
        <v>305</v>
      </c>
      <c r="D180" s="218" t="s">
        <v>139</v>
      </c>
      <c r="E180" s="219" t="s">
        <v>991</v>
      </c>
      <c r="F180" s="220" t="s">
        <v>992</v>
      </c>
      <c r="G180" s="221" t="s">
        <v>181</v>
      </c>
      <c r="H180" s="222">
        <v>0.11799999999999999</v>
      </c>
      <c r="I180" s="223"/>
      <c r="J180" s="224">
        <f>ROUND(I180*H180,2)</f>
        <v>0</v>
      </c>
      <c r="K180" s="225"/>
      <c r="L180" s="43"/>
      <c r="M180" s="226" t="s">
        <v>1</v>
      </c>
      <c r="N180" s="227" t="s">
        <v>40</v>
      </c>
      <c r="O180" s="90"/>
      <c r="P180" s="228">
        <f>O180*H180</f>
        <v>0</v>
      </c>
      <c r="Q180" s="228">
        <v>0</v>
      </c>
      <c r="R180" s="228">
        <f>Q180*H180</f>
        <v>0</v>
      </c>
      <c r="S180" s="228">
        <v>0</v>
      </c>
      <c r="T180" s="229">
        <f>S180*H180</f>
        <v>0</v>
      </c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R180" s="230" t="s">
        <v>143</v>
      </c>
      <c r="AT180" s="230" t="s">
        <v>139</v>
      </c>
      <c r="AU180" s="230" t="s">
        <v>85</v>
      </c>
      <c r="AY180" s="16" t="s">
        <v>135</v>
      </c>
      <c r="BE180" s="231">
        <f>IF(N180="základní",J180,0)</f>
        <v>0</v>
      </c>
      <c r="BF180" s="231">
        <f>IF(N180="snížená",J180,0)</f>
        <v>0</v>
      </c>
      <c r="BG180" s="231">
        <f>IF(N180="zákl. přenesená",J180,0)</f>
        <v>0</v>
      </c>
      <c r="BH180" s="231">
        <f>IF(N180="sníž. přenesená",J180,0)</f>
        <v>0</v>
      </c>
      <c r="BI180" s="231">
        <f>IF(N180="nulová",J180,0)</f>
        <v>0</v>
      </c>
      <c r="BJ180" s="16" t="s">
        <v>83</v>
      </c>
      <c r="BK180" s="231">
        <f>ROUND(I180*H180,2)</f>
        <v>0</v>
      </c>
      <c r="BL180" s="16" t="s">
        <v>143</v>
      </c>
      <c r="BM180" s="230" t="s">
        <v>993</v>
      </c>
    </row>
    <row r="181" s="12" customFormat="1" ht="25.92" customHeight="1">
      <c r="A181" s="12"/>
      <c r="B181" s="202"/>
      <c r="C181" s="203"/>
      <c r="D181" s="204" t="s">
        <v>74</v>
      </c>
      <c r="E181" s="205" t="s">
        <v>197</v>
      </c>
      <c r="F181" s="205" t="s">
        <v>198</v>
      </c>
      <c r="G181" s="203"/>
      <c r="H181" s="203"/>
      <c r="I181" s="206"/>
      <c r="J181" s="207">
        <f>BK181</f>
        <v>0</v>
      </c>
      <c r="K181" s="203"/>
      <c r="L181" s="208"/>
      <c r="M181" s="209"/>
      <c r="N181" s="210"/>
      <c r="O181" s="210"/>
      <c r="P181" s="211">
        <f>P182+P196+P201+P210+P218+P223+P227</f>
        <v>0</v>
      </c>
      <c r="Q181" s="210"/>
      <c r="R181" s="211">
        <f>R182+R196+R201+R210+R218+R223+R227</f>
        <v>0.73427284999999998</v>
      </c>
      <c r="S181" s="210"/>
      <c r="T181" s="212">
        <f>T182+T196+T201+T210+T218+T223+T227</f>
        <v>0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13" t="s">
        <v>85</v>
      </c>
      <c r="AT181" s="214" t="s">
        <v>74</v>
      </c>
      <c r="AU181" s="214" t="s">
        <v>75</v>
      </c>
      <c r="AY181" s="213" t="s">
        <v>135</v>
      </c>
      <c r="BK181" s="215">
        <f>BK182+BK196+BK201+BK210+BK218+BK223+BK227</f>
        <v>0</v>
      </c>
    </row>
    <row r="182" s="12" customFormat="1" ht="22.8" customHeight="1">
      <c r="A182" s="12"/>
      <c r="B182" s="202"/>
      <c r="C182" s="203"/>
      <c r="D182" s="204" t="s">
        <v>74</v>
      </c>
      <c r="E182" s="216" t="s">
        <v>994</v>
      </c>
      <c r="F182" s="216" t="s">
        <v>995</v>
      </c>
      <c r="G182" s="203"/>
      <c r="H182" s="203"/>
      <c r="I182" s="206"/>
      <c r="J182" s="217">
        <f>BK182</f>
        <v>0</v>
      </c>
      <c r="K182" s="203"/>
      <c r="L182" s="208"/>
      <c r="M182" s="209"/>
      <c r="N182" s="210"/>
      <c r="O182" s="210"/>
      <c r="P182" s="211">
        <f>SUM(P183:P195)</f>
        <v>0</v>
      </c>
      <c r="Q182" s="210"/>
      <c r="R182" s="211">
        <f>SUM(R183:R195)</f>
        <v>0.067438999999999999</v>
      </c>
      <c r="S182" s="210"/>
      <c r="T182" s="212">
        <f>SUM(T183:T195)</f>
        <v>0</v>
      </c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R182" s="213" t="s">
        <v>85</v>
      </c>
      <c r="AT182" s="214" t="s">
        <v>74</v>
      </c>
      <c r="AU182" s="214" t="s">
        <v>83</v>
      </c>
      <c r="AY182" s="213" t="s">
        <v>135</v>
      </c>
      <c r="BK182" s="215">
        <f>SUM(BK183:BK195)</f>
        <v>0</v>
      </c>
    </row>
    <row r="183" s="2" customFormat="1" ht="37.8" customHeight="1">
      <c r="A183" s="37"/>
      <c r="B183" s="38"/>
      <c r="C183" s="218" t="s">
        <v>210</v>
      </c>
      <c r="D183" s="218" t="s">
        <v>139</v>
      </c>
      <c r="E183" s="219" t="s">
        <v>996</v>
      </c>
      <c r="F183" s="220" t="s">
        <v>997</v>
      </c>
      <c r="G183" s="221" t="s">
        <v>158</v>
      </c>
      <c r="H183" s="222">
        <v>8.1999999999999993</v>
      </c>
      <c r="I183" s="223"/>
      <c r="J183" s="224">
        <f>ROUND(I183*H183,2)</f>
        <v>0</v>
      </c>
      <c r="K183" s="225"/>
      <c r="L183" s="43"/>
      <c r="M183" s="226" t="s">
        <v>1</v>
      </c>
      <c r="N183" s="227" t="s">
        <v>40</v>
      </c>
      <c r="O183" s="90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R183" s="230" t="s">
        <v>255</v>
      </c>
      <c r="AT183" s="230" t="s">
        <v>139</v>
      </c>
      <c r="AU183" s="230" t="s">
        <v>85</v>
      </c>
      <c r="AY183" s="16" t="s">
        <v>135</v>
      </c>
      <c r="BE183" s="231">
        <f>IF(N183="základní",J183,0)</f>
        <v>0</v>
      </c>
      <c r="BF183" s="231">
        <f>IF(N183="snížená",J183,0)</f>
        <v>0</v>
      </c>
      <c r="BG183" s="231">
        <f>IF(N183="zákl. přenesená",J183,0)</f>
        <v>0</v>
      </c>
      <c r="BH183" s="231">
        <f>IF(N183="sníž. přenesená",J183,0)</f>
        <v>0</v>
      </c>
      <c r="BI183" s="231">
        <f>IF(N183="nulová",J183,0)</f>
        <v>0</v>
      </c>
      <c r="BJ183" s="16" t="s">
        <v>83</v>
      </c>
      <c r="BK183" s="231">
        <f>ROUND(I183*H183,2)</f>
        <v>0</v>
      </c>
      <c r="BL183" s="16" t="s">
        <v>255</v>
      </c>
      <c r="BM183" s="230" t="s">
        <v>998</v>
      </c>
    </row>
    <row r="184" s="13" customFormat="1">
      <c r="A184" s="13"/>
      <c r="B184" s="232"/>
      <c r="C184" s="233"/>
      <c r="D184" s="234" t="s">
        <v>191</v>
      </c>
      <c r="E184" s="249" t="s">
        <v>1</v>
      </c>
      <c r="F184" s="235" t="s">
        <v>889</v>
      </c>
      <c r="G184" s="233"/>
      <c r="H184" s="236">
        <v>8.1999999999999993</v>
      </c>
      <c r="I184" s="237"/>
      <c r="J184" s="233"/>
      <c r="K184" s="233"/>
      <c r="L184" s="238"/>
      <c r="M184" s="239"/>
      <c r="N184" s="240"/>
      <c r="O184" s="240"/>
      <c r="P184" s="240"/>
      <c r="Q184" s="240"/>
      <c r="R184" s="240"/>
      <c r="S184" s="240"/>
      <c r="T184" s="241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2" t="s">
        <v>191</v>
      </c>
      <c r="AU184" s="242" t="s">
        <v>85</v>
      </c>
      <c r="AV184" s="13" t="s">
        <v>85</v>
      </c>
      <c r="AW184" s="13" t="s">
        <v>31</v>
      </c>
      <c r="AX184" s="13" t="s">
        <v>83</v>
      </c>
      <c r="AY184" s="242" t="s">
        <v>135</v>
      </c>
    </row>
    <row r="185" s="2" customFormat="1" ht="33" customHeight="1">
      <c r="A185" s="37"/>
      <c r="B185" s="38"/>
      <c r="C185" s="218" t="s">
        <v>294</v>
      </c>
      <c r="D185" s="218" t="s">
        <v>139</v>
      </c>
      <c r="E185" s="219" t="s">
        <v>999</v>
      </c>
      <c r="F185" s="220" t="s">
        <v>1000</v>
      </c>
      <c r="G185" s="221" t="s">
        <v>158</v>
      </c>
      <c r="H185" s="222">
        <v>3.5699999999999998</v>
      </c>
      <c r="I185" s="223"/>
      <c r="J185" s="224">
        <f>ROUND(I185*H185,2)</f>
        <v>0</v>
      </c>
      <c r="K185" s="225"/>
      <c r="L185" s="43"/>
      <c r="M185" s="226" t="s">
        <v>1</v>
      </c>
      <c r="N185" s="227" t="s">
        <v>40</v>
      </c>
      <c r="O185" s="90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U185" s="37"/>
      <c r="V185" s="37"/>
      <c r="W185" s="37"/>
      <c r="X185" s="37"/>
      <c r="Y185" s="37"/>
      <c r="Z185" s="37"/>
      <c r="AA185" s="37"/>
      <c r="AB185" s="37"/>
      <c r="AC185" s="37"/>
      <c r="AD185" s="37"/>
      <c r="AE185" s="37"/>
      <c r="AR185" s="230" t="s">
        <v>255</v>
      </c>
      <c r="AT185" s="230" t="s">
        <v>139</v>
      </c>
      <c r="AU185" s="230" t="s">
        <v>85</v>
      </c>
      <c r="AY185" s="16" t="s">
        <v>135</v>
      </c>
      <c r="BE185" s="231">
        <f>IF(N185="základní",J185,0)</f>
        <v>0</v>
      </c>
      <c r="BF185" s="231">
        <f>IF(N185="snížená",J185,0)</f>
        <v>0</v>
      </c>
      <c r="BG185" s="231">
        <f>IF(N185="zákl. přenesená",J185,0)</f>
        <v>0</v>
      </c>
      <c r="BH185" s="231">
        <f>IF(N185="sníž. přenesená",J185,0)</f>
        <v>0</v>
      </c>
      <c r="BI185" s="231">
        <f>IF(N185="nulová",J185,0)</f>
        <v>0</v>
      </c>
      <c r="BJ185" s="16" t="s">
        <v>83</v>
      </c>
      <c r="BK185" s="231">
        <f>ROUND(I185*H185,2)</f>
        <v>0</v>
      </c>
      <c r="BL185" s="16" t="s">
        <v>255</v>
      </c>
      <c r="BM185" s="230" t="s">
        <v>1001</v>
      </c>
    </row>
    <row r="186" s="13" customFormat="1">
      <c r="A186" s="13"/>
      <c r="B186" s="232"/>
      <c r="C186" s="233"/>
      <c r="D186" s="234" t="s">
        <v>191</v>
      </c>
      <c r="E186" s="249" t="s">
        <v>1</v>
      </c>
      <c r="F186" s="235" t="s">
        <v>893</v>
      </c>
      <c r="G186" s="233"/>
      <c r="H186" s="236">
        <v>3.5699999999999998</v>
      </c>
      <c r="I186" s="237"/>
      <c r="J186" s="233"/>
      <c r="K186" s="233"/>
      <c r="L186" s="238"/>
      <c r="M186" s="239"/>
      <c r="N186" s="240"/>
      <c r="O186" s="240"/>
      <c r="P186" s="240"/>
      <c r="Q186" s="240"/>
      <c r="R186" s="240"/>
      <c r="S186" s="240"/>
      <c r="T186" s="241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42" t="s">
        <v>191</v>
      </c>
      <c r="AU186" s="242" t="s">
        <v>85</v>
      </c>
      <c r="AV186" s="13" t="s">
        <v>85</v>
      </c>
      <c r="AW186" s="13" t="s">
        <v>31</v>
      </c>
      <c r="AX186" s="13" t="s">
        <v>83</v>
      </c>
      <c r="AY186" s="242" t="s">
        <v>135</v>
      </c>
    </row>
    <row r="187" s="2" customFormat="1" ht="16.5" customHeight="1">
      <c r="A187" s="37"/>
      <c r="B187" s="38"/>
      <c r="C187" s="261" t="s">
        <v>331</v>
      </c>
      <c r="D187" s="261" t="s">
        <v>960</v>
      </c>
      <c r="E187" s="262" t="s">
        <v>1002</v>
      </c>
      <c r="F187" s="263" t="s">
        <v>1003</v>
      </c>
      <c r="G187" s="264" t="s">
        <v>181</v>
      </c>
      <c r="H187" s="265">
        <v>0.001</v>
      </c>
      <c r="I187" s="266"/>
      <c r="J187" s="267">
        <f>ROUND(I187*H187,2)</f>
        <v>0</v>
      </c>
      <c r="K187" s="268"/>
      <c r="L187" s="269"/>
      <c r="M187" s="270" t="s">
        <v>1</v>
      </c>
      <c r="N187" s="271" t="s">
        <v>40</v>
      </c>
      <c r="O187" s="90"/>
      <c r="P187" s="228">
        <f>O187*H187</f>
        <v>0</v>
      </c>
      <c r="Q187" s="228">
        <v>1</v>
      </c>
      <c r="R187" s="228">
        <f>Q187*H187</f>
        <v>0.001</v>
      </c>
      <c r="S187" s="228">
        <v>0</v>
      </c>
      <c r="T187" s="229">
        <f>S187*H187</f>
        <v>0</v>
      </c>
      <c r="U187" s="37"/>
      <c r="V187" s="37"/>
      <c r="W187" s="37"/>
      <c r="X187" s="37"/>
      <c r="Y187" s="37"/>
      <c r="Z187" s="37"/>
      <c r="AA187" s="37"/>
      <c r="AB187" s="37"/>
      <c r="AC187" s="37"/>
      <c r="AD187" s="37"/>
      <c r="AE187" s="37"/>
      <c r="AR187" s="230" t="s">
        <v>210</v>
      </c>
      <c r="AT187" s="230" t="s">
        <v>960</v>
      </c>
      <c r="AU187" s="230" t="s">
        <v>85</v>
      </c>
      <c r="AY187" s="16" t="s">
        <v>135</v>
      </c>
      <c r="BE187" s="231">
        <f>IF(N187="základní",J187,0)</f>
        <v>0</v>
      </c>
      <c r="BF187" s="231">
        <f>IF(N187="snížená",J187,0)</f>
        <v>0</v>
      </c>
      <c r="BG187" s="231">
        <f>IF(N187="zákl. přenesená",J187,0)</f>
        <v>0</v>
      </c>
      <c r="BH187" s="231">
        <f>IF(N187="sníž. přenesená",J187,0)</f>
        <v>0</v>
      </c>
      <c r="BI187" s="231">
        <f>IF(N187="nulová",J187,0)</f>
        <v>0</v>
      </c>
      <c r="BJ187" s="16" t="s">
        <v>83</v>
      </c>
      <c r="BK187" s="231">
        <f>ROUND(I187*H187,2)</f>
        <v>0</v>
      </c>
      <c r="BL187" s="16" t="s">
        <v>255</v>
      </c>
      <c r="BM187" s="230" t="s">
        <v>1004</v>
      </c>
    </row>
    <row r="188" s="13" customFormat="1">
      <c r="A188" s="13"/>
      <c r="B188" s="232"/>
      <c r="C188" s="233"/>
      <c r="D188" s="234" t="s">
        <v>191</v>
      </c>
      <c r="E188" s="233"/>
      <c r="F188" s="235" t="s">
        <v>1005</v>
      </c>
      <c r="G188" s="233"/>
      <c r="H188" s="236">
        <v>0.001</v>
      </c>
      <c r="I188" s="237"/>
      <c r="J188" s="233"/>
      <c r="K188" s="233"/>
      <c r="L188" s="238"/>
      <c r="M188" s="239"/>
      <c r="N188" s="240"/>
      <c r="O188" s="240"/>
      <c r="P188" s="240"/>
      <c r="Q188" s="240"/>
      <c r="R188" s="240"/>
      <c r="S188" s="240"/>
      <c r="T188" s="241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42" t="s">
        <v>191</v>
      </c>
      <c r="AU188" s="242" t="s">
        <v>85</v>
      </c>
      <c r="AV188" s="13" t="s">
        <v>85</v>
      </c>
      <c r="AW188" s="13" t="s">
        <v>4</v>
      </c>
      <c r="AX188" s="13" t="s">
        <v>83</v>
      </c>
      <c r="AY188" s="242" t="s">
        <v>135</v>
      </c>
    </row>
    <row r="189" s="2" customFormat="1" ht="24.15" customHeight="1">
      <c r="A189" s="37"/>
      <c r="B189" s="38"/>
      <c r="C189" s="218" t="s">
        <v>336</v>
      </c>
      <c r="D189" s="218" t="s">
        <v>139</v>
      </c>
      <c r="E189" s="219" t="s">
        <v>1006</v>
      </c>
      <c r="F189" s="220" t="s">
        <v>1007</v>
      </c>
      <c r="G189" s="221" t="s">
        <v>158</v>
      </c>
      <c r="H189" s="222">
        <v>8.1999999999999993</v>
      </c>
      <c r="I189" s="223"/>
      <c r="J189" s="224">
        <f>ROUND(I189*H189,2)</f>
        <v>0</v>
      </c>
      <c r="K189" s="225"/>
      <c r="L189" s="43"/>
      <c r="M189" s="226" t="s">
        <v>1</v>
      </c>
      <c r="N189" s="227" t="s">
        <v>40</v>
      </c>
      <c r="O189" s="90"/>
      <c r="P189" s="228">
        <f>O189*H189</f>
        <v>0</v>
      </c>
      <c r="Q189" s="228">
        <v>0.00040000000000000002</v>
      </c>
      <c r="R189" s="228">
        <f>Q189*H189</f>
        <v>0.0032799999999999999</v>
      </c>
      <c r="S189" s="228">
        <v>0</v>
      </c>
      <c r="T189" s="229">
        <f>S189*H189</f>
        <v>0</v>
      </c>
      <c r="U189" s="37"/>
      <c r="V189" s="37"/>
      <c r="W189" s="37"/>
      <c r="X189" s="37"/>
      <c r="Y189" s="37"/>
      <c r="Z189" s="37"/>
      <c r="AA189" s="37"/>
      <c r="AB189" s="37"/>
      <c r="AC189" s="37"/>
      <c r="AD189" s="37"/>
      <c r="AE189" s="37"/>
      <c r="AR189" s="230" t="s">
        <v>255</v>
      </c>
      <c r="AT189" s="230" t="s">
        <v>139</v>
      </c>
      <c r="AU189" s="230" t="s">
        <v>85</v>
      </c>
      <c r="AY189" s="16" t="s">
        <v>135</v>
      </c>
      <c r="BE189" s="231">
        <f>IF(N189="základní",J189,0)</f>
        <v>0</v>
      </c>
      <c r="BF189" s="231">
        <f>IF(N189="snížená",J189,0)</f>
        <v>0</v>
      </c>
      <c r="BG189" s="231">
        <f>IF(N189="zákl. přenesená",J189,0)</f>
        <v>0</v>
      </c>
      <c r="BH189" s="231">
        <f>IF(N189="sníž. přenesená",J189,0)</f>
        <v>0</v>
      </c>
      <c r="BI189" s="231">
        <f>IF(N189="nulová",J189,0)</f>
        <v>0</v>
      </c>
      <c r="BJ189" s="16" t="s">
        <v>83</v>
      </c>
      <c r="BK189" s="231">
        <f>ROUND(I189*H189,2)</f>
        <v>0</v>
      </c>
      <c r="BL189" s="16" t="s">
        <v>255</v>
      </c>
      <c r="BM189" s="230" t="s">
        <v>1008</v>
      </c>
    </row>
    <row r="190" s="13" customFormat="1">
      <c r="A190" s="13"/>
      <c r="B190" s="232"/>
      <c r="C190" s="233"/>
      <c r="D190" s="234" t="s">
        <v>191</v>
      </c>
      <c r="E190" s="249" t="s">
        <v>1</v>
      </c>
      <c r="F190" s="235" t="s">
        <v>889</v>
      </c>
      <c r="G190" s="233"/>
      <c r="H190" s="236">
        <v>8.1999999999999993</v>
      </c>
      <c r="I190" s="237"/>
      <c r="J190" s="233"/>
      <c r="K190" s="233"/>
      <c r="L190" s="238"/>
      <c r="M190" s="239"/>
      <c r="N190" s="240"/>
      <c r="O190" s="240"/>
      <c r="P190" s="240"/>
      <c r="Q190" s="240"/>
      <c r="R190" s="240"/>
      <c r="S190" s="240"/>
      <c r="T190" s="241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42" t="s">
        <v>191</v>
      </c>
      <c r="AU190" s="242" t="s">
        <v>85</v>
      </c>
      <c r="AV190" s="13" t="s">
        <v>85</v>
      </c>
      <c r="AW190" s="13" t="s">
        <v>31</v>
      </c>
      <c r="AX190" s="13" t="s">
        <v>83</v>
      </c>
      <c r="AY190" s="242" t="s">
        <v>135</v>
      </c>
    </row>
    <row r="191" s="2" customFormat="1" ht="24.15" customHeight="1">
      <c r="A191" s="37"/>
      <c r="B191" s="38"/>
      <c r="C191" s="218" t="s">
        <v>344</v>
      </c>
      <c r="D191" s="218" t="s">
        <v>139</v>
      </c>
      <c r="E191" s="219" t="s">
        <v>1009</v>
      </c>
      <c r="F191" s="220" t="s">
        <v>1010</v>
      </c>
      <c r="G191" s="221" t="s">
        <v>158</v>
      </c>
      <c r="H191" s="222">
        <v>3.5699999999999998</v>
      </c>
      <c r="I191" s="223"/>
      <c r="J191" s="224">
        <f>ROUND(I191*H191,2)</f>
        <v>0</v>
      </c>
      <c r="K191" s="225"/>
      <c r="L191" s="43"/>
      <c r="M191" s="226" t="s">
        <v>1</v>
      </c>
      <c r="N191" s="227" t="s">
        <v>40</v>
      </c>
      <c r="O191" s="90"/>
      <c r="P191" s="228">
        <f>O191*H191</f>
        <v>0</v>
      </c>
      <c r="Q191" s="228">
        <v>0.00040000000000000002</v>
      </c>
      <c r="R191" s="228">
        <f>Q191*H191</f>
        <v>0.001428</v>
      </c>
      <c r="S191" s="228">
        <v>0</v>
      </c>
      <c r="T191" s="229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30" t="s">
        <v>255</v>
      </c>
      <c r="AT191" s="230" t="s">
        <v>139</v>
      </c>
      <c r="AU191" s="230" t="s">
        <v>85</v>
      </c>
      <c r="AY191" s="16" t="s">
        <v>135</v>
      </c>
      <c r="BE191" s="231">
        <f>IF(N191="základní",J191,0)</f>
        <v>0</v>
      </c>
      <c r="BF191" s="231">
        <f>IF(N191="snížená",J191,0)</f>
        <v>0</v>
      </c>
      <c r="BG191" s="231">
        <f>IF(N191="zákl. přenesená",J191,0)</f>
        <v>0</v>
      </c>
      <c r="BH191" s="231">
        <f>IF(N191="sníž. přenesená",J191,0)</f>
        <v>0</v>
      </c>
      <c r="BI191" s="231">
        <f>IF(N191="nulová",J191,0)</f>
        <v>0</v>
      </c>
      <c r="BJ191" s="16" t="s">
        <v>83</v>
      </c>
      <c r="BK191" s="231">
        <f>ROUND(I191*H191,2)</f>
        <v>0</v>
      </c>
      <c r="BL191" s="16" t="s">
        <v>255</v>
      </c>
      <c r="BM191" s="230" t="s">
        <v>1011</v>
      </c>
    </row>
    <row r="192" s="13" customFormat="1">
      <c r="A192" s="13"/>
      <c r="B192" s="232"/>
      <c r="C192" s="233"/>
      <c r="D192" s="234" t="s">
        <v>191</v>
      </c>
      <c r="E192" s="249" t="s">
        <v>1</v>
      </c>
      <c r="F192" s="235" t="s">
        <v>893</v>
      </c>
      <c r="G192" s="233"/>
      <c r="H192" s="236">
        <v>3.5699999999999998</v>
      </c>
      <c r="I192" s="237"/>
      <c r="J192" s="233"/>
      <c r="K192" s="233"/>
      <c r="L192" s="238"/>
      <c r="M192" s="239"/>
      <c r="N192" s="240"/>
      <c r="O192" s="240"/>
      <c r="P192" s="240"/>
      <c r="Q192" s="240"/>
      <c r="R192" s="240"/>
      <c r="S192" s="240"/>
      <c r="T192" s="241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2" t="s">
        <v>191</v>
      </c>
      <c r="AU192" s="242" t="s">
        <v>85</v>
      </c>
      <c r="AV192" s="13" t="s">
        <v>85</v>
      </c>
      <c r="AW192" s="13" t="s">
        <v>31</v>
      </c>
      <c r="AX192" s="13" t="s">
        <v>83</v>
      </c>
      <c r="AY192" s="242" t="s">
        <v>135</v>
      </c>
    </row>
    <row r="193" s="2" customFormat="1" ht="37.8" customHeight="1">
      <c r="A193" s="37"/>
      <c r="B193" s="38"/>
      <c r="C193" s="261" t="s">
        <v>340</v>
      </c>
      <c r="D193" s="261" t="s">
        <v>960</v>
      </c>
      <c r="E193" s="262" t="s">
        <v>1012</v>
      </c>
      <c r="F193" s="263" t="s">
        <v>1013</v>
      </c>
      <c r="G193" s="264" t="s">
        <v>158</v>
      </c>
      <c r="H193" s="265">
        <v>13.718</v>
      </c>
      <c r="I193" s="266"/>
      <c r="J193" s="267">
        <f>ROUND(I193*H193,2)</f>
        <v>0</v>
      </c>
      <c r="K193" s="268"/>
      <c r="L193" s="269"/>
      <c r="M193" s="270" t="s">
        <v>1</v>
      </c>
      <c r="N193" s="271" t="s">
        <v>40</v>
      </c>
      <c r="O193" s="90"/>
      <c r="P193" s="228">
        <f>O193*H193</f>
        <v>0</v>
      </c>
      <c r="Q193" s="228">
        <v>0.0044999999999999997</v>
      </c>
      <c r="R193" s="228">
        <f>Q193*H193</f>
        <v>0.061730999999999994</v>
      </c>
      <c r="S193" s="228">
        <v>0</v>
      </c>
      <c r="T193" s="229">
        <f>S193*H193</f>
        <v>0</v>
      </c>
      <c r="U193" s="37"/>
      <c r="V193" s="37"/>
      <c r="W193" s="37"/>
      <c r="X193" s="37"/>
      <c r="Y193" s="37"/>
      <c r="Z193" s="37"/>
      <c r="AA193" s="37"/>
      <c r="AB193" s="37"/>
      <c r="AC193" s="37"/>
      <c r="AD193" s="37"/>
      <c r="AE193" s="37"/>
      <c r="AR193" s="230" t="s">
        <v>210</v>
      </c>
      <c r="AT193" s="230" t="s">
        <v>960</v>
      </c>
      <c r="AU193" s="230" t="s">
        <v>85</v>
      </c>
      <c r="AY193" s="16" t="s">
        <v>135</v>
      </c>
      <c r="BE193" s="231">
        <f>IF(N193="základní",J193,0)</f>
        <v>0</v>
      </c>
      <c r="BF193" s="231">
        <f>IF(N193="snížená",J193,0)</f>
        <v>0</v>
      </c>
      <c r="BG193" s="231">
        <f>IF(N193="zákl. přenesená",J193,0)</f>
        <v>0</v>
      </c>
      <c r="BH193" s="231">
        <f>IF(N193="sníž. přenesená",J193,0)</f>
        <v>0</v>
      </c>
      <c r="BI193" s="231">
        <f>IF(N193="nulová",J193,0)</f>
        <v>0</v>
      </c>
      <c r="BJ193" s="16" t="s">
        <v>83</v>
      </c>
      <c r="BK193" s="231">
        <f>ROUND(I193*H193,2)</f>
        <v>0</v>
      </c>
      <c r="BL193" s="16" t="s">
        <v>255</v>
      </c>
      <c r="BM193" s="230" t="s">
        <v>1014</v>
      </c>
    </row>
    <row r="194" s="13" customFormat="1">
      <c r="A194" s="13"/>
      <c r="B194" s="232"/>
      <c r="C194" s="233"/>
      <c r="D194" s="234" t="s">
        <v>191</v>
      </c>
      <c r="E194" s="249" t="s">
        <v>1</v>
      </c>
      <c r="F194" s="235" t="s">
        <v>1015</v>
      </c>
      <c r="G194" s="233"/>
      <c r="H194" s="236">
        <v>11.77</v>
      </c>
      <c r="I194" s="237"/>
      <c r="J194" s="233"/>
      <c r="K194" s="233"/>
      <c r="L194" s="238"/>
      <c r="M194" s="239"/>
      <c r="N194" s="240"/>
      <c r="O194" s="240"/>
      <c r="P194" s="240"/>
      <c r="Q194" s="240"/>
      <c r="R194" s="240"/>
      <c r="S194" s="240"/>
      <c r="T194" s="241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42" t="s">
        <v>191</v>
      </c>
      <c r="AU194" s="242" t="s">
        <v>85</v>
      </c>
      <c r="AV194" s="13" t="s">
        <v>85</v>
      </c>
      <c r="AW194" s="13" t="s">
        <v>31</v>
      </c>
      <c r="AX194" s="13" t="s">
        <v>83</v>
      </c>
      <c r="AY194" s="242" t="s">
        <v>135</v>
      </c>
    </row>
    <row r="195" s="13" customFormat="1">
      <c r="A195" s="13"/>
      <c r="B195" s="232"/>
      <c r="C195" s="233"/>
      <c r="D195" s="234" t="s">
        <v>191</v>
      </c>
      <c r="E195" s="233"/>
      <c r="F195" s="235" t="s">
        <v>1016</v>
      </c>
      <c r="G195" s="233"/>
      <c r="H195" s="236">
        <v>13.718</v>
      </c>
      <c r="I195" s="237"/>
      <c r="J195" s="233"/>
      <c r="K195" s="233"/>
      <c r="L195" s="238"/>
      <c r="M195" s="239"/>
      <c r="N195" s="240"/>
      <c r="O195" s="240"/>
      <c r="P195" s="240"/>
      <c r="Q195" s="240"/>
      <c r="R195" s="240"/>
      <c r="S195" s="240"/>
      <c r="T195" s="241"/>
      <c r="U195" s="13"/>
      <c r="V195" s="13"/>
      <c r="W195" s="13"/>
      <c r="X195" s="13"/>
      <c r="Y195" s="13"/>
      <c r="Z195" s="13"/>
      <c r="AA195" s="13"/>
      <c r="AB195" s="13"/>
      <c r="AC195" s="13"/>
      <c r="AD195" s="13"/>
      <c r="AE195" s="13"/>
      <c r="AT195" s="242" t="s">
        <v>191</v>
      </c>
      <c r="AU195" s="242" t="s">
        <v>85</v>
      </c>
      <c r="AV195" s="13" t="s">
        <v>85</v>
      </c>
      <c r="AW195" s="13" t="s">
        <v>4</v>
      </c>
      <c r="AX195" s="13" t="s">
        <v>83</v>
      </c>
      <c r="AY195" s="242" t="s">
        <v>135</v>
      </c>
    </row>
    <row r="196" s="12" customFormat="1" ht="22.8" customHeight="1">
      <c r="A196" s="12"/>
      <c r="B196" s="202"/>
      <c r="C196" s="203"/>
      <c r="D196" s="204" t="s">
        <v>74</v>
      </c>
      <c r="E196" s="216" t="s">
        <v>1017</v>
      </c>
      <c r="F196" s="216" t="s">
        <v>1018</v>
      </c>
      <c r="G196" s="203"/>
      <c r="H196" s="203"/>
      <c r="I196" s="206"/>
      <c r="J196" s="217">
        <f>BK196</f>
        <v>0</v>
      </c>
      <c r="K196" s="203"/>
      <c r="L196" s="208"/>
      <c r="M196" s="209"/>
      <c r="N196" s="210"/>
      <c r="O196" s="210"/>
      <c r="P196" s="211">
        <f>SUM(P197:P200)</f>
        <v>0</v>
      </c>
      <c r="Q196" s="210"/>
      <c r="R196" s="211">
        <f>SUM(R197:R200)</f>
        <v>0.0051659999999999996</v>
      </c>
      <c r="S196" s="210"/>
      <c r="T196" s="212">
        <f>SUM(T197:T200)</f>
        <v>0</v>
      </c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R196" s="213" t="s">
        <v>85</v>
      </c>
      <c r="AT196" s="214" t="s">
        <v>74</v>
      </c>
      <c r="AU196" s="214" t="s">
        <v>83</v>
      </c>
      <c r="AY196" s="213" t="s">
        <v>135</v>
      </c>
      <c r="BK196" s="215">
        <f>SUM(BK197:BK200)</f>
        <v>0</v>
      </c>
    </row>
    <row r="197" s="2" customFormat="1" ht="37.8" customHeight="1">
      <c r="A197" s="37"/>
      <c r="B197" s="38"/>
      <c r="C197" s="218" t="s">
        <v>348</v>
      </c>
      <c r="D197" s="218" t="s">
        <v>139</v>
      </c>
      <c r="E197" s="219" t="s">
        <v>1019</v>
      </c>
      <c r="F197" s="220" t="s">
        <v>1020</v>
      </c>
      <c r="G197" s="221" t="s">
        <v>158</v>
      </c>
      <c r="H197" s="222">
        <v>8.1999999999999993</v>
      </c>
      <c r="I197" s="223"/>
      <c r="J197" s="224">
        <f>ROUND(I197*H197,2)</f>
        <v>0</v>
      </c>
      <c r="K197" s="225"/>
      <c r="L197" s="43"/>
      <c r="M197" s="226" t="s">
        <v>1</v>
      </c>
      <c r="N197" s="227" t="s">
        <v>40</v>
      </c>
      <c r="O197" s="90"/>
      <c r="P197" s="228">
        <f>O197*H197</f>
        <v>0</v>
      </c>
      <c r="Q197" s="228">
        <v>0</v>
      </c>
      <c r="R197" s="228">
        <f>Q197*H197</f>
        <v>0</v>
      </c>
      <c r="S197" s="228">
        <v>0</v>
      </c>
      <c r="T197" s="229">
        <f>S197*H197</f>
        <v>0</v>
      </c>
      <c r="U197" s="37"/>
      <c r="V197" s="37"/>
      <c r="W197" s="37"/>
      <c r="X197" s="37"/>
      <c r="Y197" s="37"/>
      <c r="Z197" s="37"/>
      <c r="AA197" s="37"/>
      <c r="AB197" s="37"/>
      <c r="AC197" s="37"/>
      <c r="AD197" s="37"/>
      <c r="AE197" s="37"/>
      <c r="AR197" s="230" t="s">
        <v>255</v>
      </c>
      <c r="AT197" s="230" t="s">
        <v>139</v>
      </c>
      <c r="AU197" s="230" t="s">
        <v>85</v>
      </c>
      <c r="AY197" s="16" t="s">
        <v>135</v>
      </c>
      <c r="BE197" s="231">
        <f>IF(N197="základní",J197,0)</f>
        <v>0</v>
      </c>
      <c r="BF197" s="231">
        <f>IF(N197="snížená",J197,0)</f>
        <v>0</v>
      </c>
      <c r="BG197" s="231">
        <f>IF(N197="zákl. přenesená",J197,0)</f>
        <v>0</v>
      </c>
      <c r="BH197" s="231">
        <f>IF(N197="sníž. přenesená",J197,0)</f>
        <v>0</v>
      </c>
      <c r="BI197" s="231">
        <f>IF(N197="nulová",J197,0)</f>
        <v>0</v>
      </c>
      <c r="BJ197" s="16" t="s">
        <v>83</v>
      </c>
      <c r="BK197" s="231">
        <f>ROUND(I197*H197,2)</f>
        <v>0</v>
      </c>
      <c r="BL197" s="16" t="s">
        <v>255</v>
      </c>
      <c r="BM197" s="230" t="s">
        <v>1021</v>
      </c>
    </row>
    <row r="198" s="13" customFormat="1">
      <c r="A198" s="13"/>
      <c r="B198" s="232"/>
      <c r="C198" s="233"/>
      <c r="D198" s="234" t="s">
        <v>191</v>
      </c>
      <c r="E198" s="249" t="s">
        <v>1</v>
      </c>
      <c r="F198" s="235" t="s">
        <v>889</v>
      </c>
      <c r="G198" s="233"/>
      <c r="H198" s="236">
        <v>8.1999999999999993</v>
      </c>
      <c r="I198" s="237"/>
      <c r="J198" s="233"/>
      <c r="K198" s="233"/>
      <c r="L198" s="238"/>
      <c r="M198" s="239"/>
      <c r="N198" s="240"/>
      <c r="O198" s="240"/>
      <c r="P198" s="240"/>
      <c r="Q198" s="240"/>
      <c r="R198" s="240"/>
      <c r="S198" s="240"/>
      <c r="T198" s="241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42" t="s">
        <v>191</v>
      </c>
      <c r="AU198" s="242" t="s">
        <v>85</v>
      </c>
      <c r="AV198" s="13" t="s">
        <v>85</v>
      </c>
      <c r="AW198" s="13" t="s">
        <v>31</v>
      </c>
      <c r="AX198" s="13" t="s">
        <v>83</v>
      </c>
      <c r="AY198" s="242" t="s">
        <v>135</v>
      </c>
    </row>
    <row r="199" s="2" customFormat="1" ht="24.15" customHeight="1">
      <c r="A199" s="37"/>
      <c r="B199" s="38"/>
      <c r="C199" s="261" t="s">
        <v>352</v>
      </c>
      <c r="D199" s="261" t="s">
        <v>960</v>
      </c>
      <c r="E199" s="262" t="s">
        <v>1022</v>
      </c>
      <c r="F199" s="263" t="s">
        <v>1023</v>
      </c>
      <c r="G199" s="264" t="s">
        <v>158</v>
      </c>
      <c r="H199" s="265">
        <v>8.6099999999999994</v>
      </c>
      <c r="I199" s="266"/>
      <c r="J199" s="267">
        <f>ROUND(I199*H199,2)</f>
        <v>0</v>
      </c>
      <c r="K199" s="268"/>
      <c r="L199" s="269"/>
      <c r="M199" s="270" t="s">
        <v>1</v>
      </c>
      <c r="N199" s="271" t="s">
        <v>40</v>
      </c>
      <c r="O199" s="90"/>
      <c r="P199" s="228">
        <f>O199*H199</f>
        <v>0</v>
      </c>
      <c r="Q199" s="228">
        <v>0.00059999999999999995</v>
      </c>
      <c r="R199" s="228">
        <f>Q199*H199</f>
        <v>0.0051659999999999996</v>
      </c>
      <c r="S199" s="228">
        <v>0</v>
      </c>
      <c r="T199" s="229">
        <f>S199*H199</f>
        <v>0</v>
      </c>
      <c r="U199" s="37"/>
      <c r="V199" s="37"/>
      <c r="W199" s="37"/>
      <c r="X199" s="37"/>
      <c r="Y199" s="37"/>
      <c r="Z199" s="37"/>
      <c r="AA199" s="37"/>
      <c r="AB199" s="37"/>
      <c r="AC199" s="37"/>
      <c r="AD199" s="37"/>
      <c r="AE199" s="37"/>
      <c r="AR199" s="230" t="s">
        <v>210</v>
      </c>
      <c r="AT199" s="230" t="s">
        <v>960</v>
      </c>
      <c r="AU199" s="230" t="s">
        <v>85</v>
      </c>
      <c r="AY199" s="16" t="s">
        <v>135</v>
      </c>
      <c r="BE199" s="231">
        <f>IF(N199="základní",J199,0)</f>
        <v>0</v>
      </c>
      <c r="BF199" s="231">
        <f>IF(N199="snížená",J199,0)</f>
        <v>0</v>
      </c>
      <c r="BG199" s="231">
        <f>IF(N199="zákl. přenesená",J199,0)</f>
        <v>0</v>
      </c>
      <c r="BH199" s="231">
        <f>IF(N199="sníž. přenesená",J199,0)</f>
        <v>0</v>
      </c>
      <c r="BI199" s="231">
        <f>IF(N199="nulová",J199,0)</f>
        <v>0</v>
      </c>
      <c r="BJ199" s="16" t="s">
        <v>83</v>
      </c>
      <c r="BK199" s="231">
        <f>ROUND(I199*H199,2)</f>
        <v>0</v>
      </c>
      <c r="BL199" s="16" t="s">
        <v>255</v>
      </c>
      <c r="BM199" s="230" t="s">
        <v>1024</v>
      </c>
    </row>
    <row r="200" s="13" customFormat="1">
      <c r="A200" s="13"/>
      <c r="B200" s="232"/>
      <c r="C200" s="233"/>
      <c r="D200" s="234" t="s">
        <v>191</v>
      </c>
      <c r="E200" s="233"/>
      <c r="F200" s="235" t="s">
        <v>1025</v>
      </c>
      <c r="G200" s="233"/>
      <c r="H200" s="236">
        <v>8.6099999999999994</v>
      </c>
      <c r="I200" s="237"/>
      <c r="J200" s="233"/>
      <c r="K200" s="233"/>
      <c r="L200" s="238"/>
      <c r="M200" s="239"/>
      <c r="N200" s="240"/>
      <c r="O200" s="240"/>
      <c r="P200" s="240"/>
      <c r="Q200" s="240"/>
      <c r="R200" s="240"/>
      <c r="S200" s="240"/>
      <c r="T200" s="241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42" t="s">
        <v>191</v>
      </c>
      <c r="AU200" s="242" t="s">
        <v>85</v>
      </c>
      <c r="AV200" s="13" t="s">
        <v>85</v>
      </c>
      <c r="AW200" s="13" t="s">
        <v>4</v>
      </c>
      <c r="AX200" s="13" t="s">
        <v>83</v>
      </c>
      <c r="AY200" s="242" t="s">
        <v>135</v>
      </c>
    </row>
    <row r="201" s="12" customFormat="1" ht="22.8" customHeight="1">
      <c r="A201" s="12"/>
      <c r="B201" s="202"/>
      <c r="C201" s="203"/>
      <c r="D201" s="204" t="s">
        <v>74</v>
      </c>
      <c r="E201" s="216" t="s">
        <v>1026</v>
      </c>
      <c r="F201" s="216" t="s">
        <v>1027</v>
      </c>
      <c r="G201" s="203"/>
      <c r="H201" s="203"/>
      <c r="I201" s="206"/>
      <c r="J201" s="217">
        <f>BK201</f>
        <v>0</v>
      </c>
      <c r="K201" s="203"/>
      <c r="L201" s="208"/>
      <c r="M201" s="209"/>
      <c r="N201" s="210"/>
      <c r="O201" s="210"/>
      <c r="P201" s="211">
        <f>SUM(P202:P209)</f>
        <v>0</v>
      </c>
      <c r="Q201" s="210"/>
      <c r="R201" s="211">
        <f>SUM(R202:R209)</f>
        <v>0.038349999999999995</v>
      </c>
      <c r="S201" s="210"/>
      <c r="T201" s="212">
        <f>SUM(T202:T209)</f>
        <v>0</v>
      </c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R201" s="213" t="s">
        <v>85</v>
      </c>
      <c r="AT201" s="214" t="s">
        <v>74</v>
      </c>
      <c r="AU201" s="214" t="s">
        <v>83</v>
      </c>
      <c r="AY201" s="213" t="s">
        <v>135</v>
      </c>
      <c r="BK201" s="215">
        <f>SUM(BK202:BK209)</f>
        <v>0</v>
      </c>
    </row>
    <row r="202" s="2" customFormat="1" ht="37.8" customHeight="1">
      <c r="A202" s="37"/>
      <c r="B202" s="38"/>
      <c r="C202" s="218" t="s">
        <v>325</v>
      </c>
      <c r="D202" s="218" t="s">
        <v>139</v>
      </c>
      <c r="E202" s="219" t="s">
        <v>1028</v>
      </c>
      <c r="F202" s="220" t="s">
        <v>1029</v>
      </c>
      <c r="G202" s="221" t="s">
        <v>204</v>
      </c>
      <c r="H202" s="222">
        <v>1</v>
      </c>
      <c r="I202" s="223"/>
      <c r="J202" s="224">
        <f>ROUND(I202*H202,2)</f>
        <v>0</v>
      </c>
      <c r="K202" s="225"/>
      <c r="L202" s="43"/>
      <c r="M202" s="226" t="s">
        <v>1</v>
      </c>
      <c r="N202" s="227" t="s">
        <v>40</v>
      </c>
      <c r="O202" s="90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U202" s="37"/>
      <c r="V202" s="37"/>
      <c r="W202" s="37"/>
      <c r="X202" s="37"/>
      <c r="Y202" s="37"/>
      <c r="Z202" s="37"/>
      <c r="AA202" s="37"/>
      <c r="AB202" s="37"/>
      <c r="AC202" s="37"/>
      <c r="AD202" s="37"/>
      <c r="AE202" s="37"/>
      <c r="AR202" s="230" t="s">
        <v>255</v>
      </c>
      <c r="AT202" s="230" t="s">
        <v>139</v>
      </c>
      <c r="AU202" s="230" t="s">
        <v>85</v>
      </c>
      <c r="AY202" s="16" t="s">
        <v>135</v>
      </c>
      <c r="BE202" s="231">
        <f>IF(N202="základní",J202,0)</f>
        <v>0</v>
      </c>
      <c r="BF202" s="231">
        <f>IF(N202="snížená",J202,0)</f>
        <v>0</v>
      </c>
      <c r="BG202" s="231">
        <f>IF(N202="zákl. přenesená",J202,0)</f>
        <v>0</v>
      </c>
      <c r="BH202" s="231">
        <f>IF(N202="sníž. přenesená",J202,0)</f>
        <v>0</v>
      </c>
      <c r="BI202" s="231">
        <f>IF(N202="nulová",J202,0)</f>
        <v>0</v>
      </c>
      <c r="BJ202" s="16" t="s">
        <v>83</v>
      </c>
      <c r="BK202" s="231">
        <f>ROUND(I202*H202,2)</f>
        <v>0</v>
      </c>
      <c r="BL202" s="16" t="s">
        <v>255</v>
      </c>
      <c r="BM202" s="230" t="s">
        <v>1030</v>
      </c>
    </row>
    <row r="203" s="2" customFormat="1" ht="24.15" customHeight="1">
      <c r="A203" s="37"/>
      <c r="B203" s="38"/>
      <c r="C203" s="261" t="s">
        <v>270</v>
      </c>
      <c r="D203" s="261" t="s">
        <v>960</v>
      </c>
      <c r="E203" s="262" t="s">
        <v>1031</v>
      </c>
      <c r="F203" s="263" t="s">
        <v>1032</v>
      </c>
      <c r="G203" s="264" t="s">
        <v>204</v>
      </c>
      <c r="H203" s="265">
        <v>1</v>
      </c>
      <c r="I203" s="266"/>
      <c r="J203" s="267">
        <f>ROUND(I203*H203,2)</f>
        <v>0</v>
      </c>
      <c r="K203" s="268"/>
      <c r="L203" s="269"/>
      <c r="M203" s="270" t="s">
        <v>1</v>
      </c>
      <c r="N203" s="271" t="s">
        <v>40</v>
      </c>
      <c r="O203" s="90"/>
      <c r="P203" s="228">
        <f>O203*H203</f>
        <v>0</v>
      </c>
      <c r="Q203" s="228">
        <v>0.035999999999999997</v>
      </c>
      <c r="R203" s="228">
        <f>Q203*H203</f>
        <v>0.035999999999999997</v>
      </c>
      <c r="S203" s="228">
        <v>0</v>
      </c>
      <c r="T203" s="229">
        <f>S203*H203</f>
        <v>0</v>
      </c>
      <c r="U203" s="37"/>
      <c r="V203" s="37"/>
      <c r="W203" s="37"/>
      <c r="X203" s="37"/>
      <c r="Y203" s="37"/>
      <c r="Z203" s="37"/>
      <c r="AA203" s="37"/>
      <c r="AB203" s="37"/>
      <c r="AC203" s="37"/>
      <c r="AD203" s="37"/>
      <c r="AE203" s="37"/>
      <c r="AR203" s="230" t="s">
        <v>210</v>
      </c>
      <c r="AT203" s="230" t="s">
        <v>960</v>
      </c>
      <c r="AU203" s="230" t="s">
        <v>85</v>
      </c>
      <c r="AY203" s="16" t="s">
        <v>135</v>
      </c>
      <c r="BE203" s="231">
        <f>IF(N203="základní",J203,0)</f>
        <v>0</v>
      </c>
      <c r="BF203" s="231">
        <f>IF(N203="snížená",J203,0)</f>
        <v>0</v>
      </c>
      <c r="BG203" s="231">
        <f>IF(N203="zákl. přenesená",J203,0)</f>
        <v>0</v>
      </c>
      <c r="BH203" s="231">
        <f>IF(N203="sníž. přenesená",J203,0)</f>
        <v>0</v>
      </c>
      <c r="BI203" s="231">
        <f>IF(N203="nulová",J203,0)</f>
        <v>0</v>
      </c>
      <c r="BJ203" s="16" t="s">
        <v>83</v>
      </c>
      <c r="BK203" s="231">
        <f>ROUND(I203*H203,2)</f>
        <v>0</v>
      </c>
      <c r="BL203" s="16" t="s">
        <v>255</v>
      </c>
      <c r="BM203" s="230" t="s">
        <v>1033</v>
      </c>
    </row>
    <row r="204" s="2" customFormat="1" ht="24.15" customHeight="1">
      <c r="A204" s="37"/>
      <c r="B204" s="38"/>
      <c r="C204" s="218" t="s">
        <v>206</v>
      </c>
      <c r="D204" s="218" t="s">
        <v>139</v>
      </c>
      <c r="E204" s="219" t="s">
        <v>1034</v>
      </c>
      <c r="F204" s="220" t="s">
        <v>1035</v>
      </c>
      <c r="G204" s="221" t="s">
        <v>204</v>
      </c>
      <c r="H204" s="222">
        <v>1</v>
      </c>
      <c r="I204" s="223"/>
      <c r="J204" s="224">
        <f>ROUND(I204*H204,2)</f>
        <v>0</v>
      </c>
      <c r="K204" s="225"/>
      <c r="L204" s="43"/>
      <c r="M204" s="226" t="s">
        <v>1</v>
      </c>
      <c r="N204" s="227" t="s">
        <v>40</v>
      </c>
      <c r="O204" s="90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U204" s="37"/>
      <c r="V204" s="37"/>
      <c r="W204" s="37"/>
      <c r="X204" s="37"/>
      <c r="Y204" s="37"/>
      <c r="Z204" s="37"/>
      <c r="AA204" s="37"/>
      <c r="AB204" s="37"/>
      <c r="AC204" s="37"/>
      <c r="AD204" s="37"/>
      <c r="AE204" s="37"/>
      <c r="AR204" s="230" t="s">
        <v>255</v>
      </c>
      <c r="AT204" s="230" t="s">
        <v>139</v>
      </c>
      <c r="AU204" s="230" t="s">
        <v>85</v>
      </c>
      <c r="AY204" s="16" t="s">
        <v>135</v>
      </c>
      <c r="BE204" s="231">
        <f>IF(N204="základní",J204,0)</f>
        <v>0</v>
      </c>
      <c r="BF204" s="231">
        <f>IF(N204="snížená",J204,0)</f>
        <v>0</v>
      </c>
      <c r="BG204" s="231">
        <f>IF(N204="zákl. přenesená",J204,0)</f>
        <v>0</v>
      </c>
      <c r="BH204" s="231">
        <f>IF(N204="sníž. přenesená",J204,0)</f>
        <v>0</v>
      </c>
      <c r="BI204" s="231">
        <f>IF(N204="nulová",J204,0)</f>
        <v>0</v>
      </c>
      <c r="BJ204" s="16" t="s">
        <v>83</v>
      </c>
      <c r="BK204" s="231">
        <f>ROUND(I204*H204,2)</f>
        <v>0</v>
      </c>
      <c r="BL204" s="16" t="s">
        <v>255</v>
      </c>
      <c r="BM204" s="230" t="s">
        <v>1036</v>
      </c>
    </row>
    <row r="205" s="2" customFormat="1" ht="24.15" customHeight="1">
      <c r="A205" s="37"/>
      <c r="B205" s="38"/>
      <c r="C205" s="261" t="s">
        <v>298</v>
      </c>
      <c r="D205" s="261" t="s">
        <v>960</v>
      </c>
      <c r="E205" s="262" t="s">
        <v>1037</v>
      </c>
      <c r="F205" s="263" t="s">
        <v>1038</v>
      </c>
      <c r="G205" s="264" t="s">
        <v>204</v>
      </c>
      <c r="H205" s="265">
        <v>1</v>
      </c>
      <c r="I205" s="266"/>
      <c r="J205" s="267">
        <f>ROUND(I205*H205,2)</f>
        <v>0</v>
      </c>
      <c r="K205" s="268"/>
      <c r="L205" s="269"/>
      <c r="M205" s="270" t="s">
        <v>1</v>
      </c>
      <c r="N205" s="271" t="s">
        <v>40</v>
      </c>
      <c r="O205" s="90"/>
      <c r="P205" s="228">
        <f>O205*H205</f>
        <v>0</v>
      </c>
      <c r="Q205" s="228">
        <v>0.00014999999999999999</v>
      </c>
      <c r="R205" s="228">
        <f>Q205*H205</f>
        <v>0.00014999999999999999</v>
      </c>
      <c r="S205" s="228">
        <v>0</v>
      </c>
      <c r="T205" s="229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30" t="s">
        <v>210</v>
      </c>
      <c r="AT205" s="230" t="s">
        <v>960</v>
      </c>
      <c r="AU205" s="230" t="s">
        <v>85</v>
      </c>
      <c r="AY205" s="16" t="s">
        <v>135</v>
      </c>
      <c r="BE205" s="231">
        <f>IF(N205="základní",J205,0)</f>
        <v>0</v>
      </c>
      <c r="BF205" s="231">
        <f>IF(N205="snížená",J205,0)</f>
        <v>0</v>
      </c>
      <c r="BG205" s="231">
        <f>IF(N205="zákl. přenesená",J205,0)</f>
        <v>0</v>
      </c>
      <c r="BH205" s="231">
        <f>IF(N205="sníž. přenesená",J205,0)</f>
        <v>0</v>
      </c>
      <c r="BI205" s="231">
        <f>IF(N205="nulová",J205,0)</f>
        <v>0</v>
      </c>
      <c r="BJ205" s="16" t="s">
        <v>83</v>
      </c>
      <c r="BK205" s="231">
        <f>ROUND(I205*H205,2)</f>
        <v>0</v>
      </c>
      <c r="BL205" s="16" t="s">
        <v>255</v>
      </c>
      <c r="BM205" s="230" t="s">
        <v>1039</v>
      </c>
    </row>
    <row r="206" s="2" customFormat="1" ht="24.15" customHeight="1">
      <c r="A206" s="37"/>
      <c r="B206" s="38"/>
      <c r="C206" s="218" t="s">
        <v>7</v>
      </c>
      <c r="D206" s="218" t="s">
        <v>139</v>
      </c>
      <c r="E206" s="219" t="s">
        <v>1040</v>
      </c>
      <c r="F206" s="220" t="s">
        <v>1041</v>
      </c>
      <c r="G206" s="221" t="s">
        <v>204</v>
      </c>
      <c r="H206" s="222">
        <v>1</v>
      </c>
      <c r="I206" s="223"/>
      <c r="J206" s="224">
        <f>ROUND(I206*H206,2)</f>
        <v>0</v>
      </c>
      <c r="K206" s="225"/>
      <c r="L206" s="43"/>
      <c r="M206" s="226" t="s">
        <v>1</v>
      </c>
      <c r="N206" s="227" t="s">
        <v>40</v>
      </c>
      <c r="O206" s="90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U206" s="37"/>
      <c r="V206" s="37"/>
      <c r="W206" s="37"/>
      <c r="X206" s="37"/>
      <c r="Y206" s="37"/>
      <c r="Z206" s="37"/>
      <c r="AA206" s="37"/>
      <c r="AB206" s="37"/>
      <c r="AC206" s="37"/>
      <c r="AD206" s="37"/>
      <c r="AE206" s="37"/>
      <c r="AR206" s="230" t="s">
        <v>255</v>
      </c>
      <c r="AT206" s="230" t="s">
        <v>139</v>
      </c>
      <c r="AU206" s="230" t="s">
        <v>85</v>
      </c>
      <c r="AY206" s="16" t="s">
        <v>135</v>
      </c>
      <c r="BE206" s="231">
        <f>IF(N206="základní",J206,0)</f>
        <v>0</v>
      </c>
      <c r="BF206" s="231">
        <f>IF(N206="snížená",J206,0)</f>
        <v>0</v>
      </c>
      <c r="BG206" s="231">
        <f>IF(N206="zákl. přenesená",J206,0)</f>
        <v>0</v>
      </c>
      <c r="BH206" s="231">
        <f>IF(N206="sníž. přenesená",J206,0)</f>
        <v>0</v>
      </c>
      <c r="BI206" s="231">
        <f>IF(N206="nulová",J206,0)</f>
        <v>0</v>
      </c>
      <c r="BJ206" s="16" t="s">
        <v>83</v>
      </c>
      <c r="BK206" s="231">
        <f>ROUND(I206*H206,2)</f>
        <v>0</v>
      </c>
      <c r="BL206" s="16" t="s">
        <v>255</v>
      </c>
      <c r="BM206" s="230" t="s">
        <v>1042</v>
      </c>
    </row>
    <row r="207" s="2" customFormat="1" ht="16.5" customHeight="1">
      <c r="A207" s="37"/>
      <c r="B207" s="38"/>
      <c r="C207" s="261" t="s">
        <v>266</v>
      </c>
      <c r="D207" s="261" t="s">
        <v>960</v>
      </c>
      <c r="E207" s="262" t="s">
        <v>1043</v>
      </c>
      <c r="F207" s="263" t="s">
        <v>1044</v>
      </c>
      <c r="G207" s="264" t="s">
        <v>204</v>
      </c>
      <c r="H207" s="265">
        <v>1</v>
      </c>
      <c r="I207" s="266"/>
      <c r="J207" s="267">
        <f>ROUND(I207*H207,2)</f>
        <v>0</v>
      </c>
      <c r="K207" s="268"/>
      <c r="L207" s="269"/>
      <c r="M207" s="270" t="s">
        <v>1</v>
      </c>
      <c r="N207" s="271" t="s">
        <v>40</v>
      </c>
      <c r="O207" s="90"/>
      <c r="P207" s="228">
        <f>O207*H207</f>
        <v>0</v>
      </c>
      <c r="Q207" s="228">
        <v>0.0022000000000000001</v>
      </c>
      <c r="R207" s="228">
        <f>Q207*H207</f>
        <v>0.0022000000000000001</v>
      </c>
      <c r="S207" s="228">
        <v>0</v>
      </c>
      <c r="T207" s="229">
        <f>S207*H207</f>
        <v>0</v>
      </c>
      <c r="U207" s="37"/>
      <c r="V207" s="37"/>
      <c r="W207" s="37"/>
      <c r="X207" s="37"/>
      <c r="Y207" s="37"/>
      <c r="Z207" s="37"/>
      <c r="AA207" s="37"/>
      <c r="AB207" s="37"/>
      <c r="AC207" s="37"/>
      <c r="AD207" s="37"/>
      <c r="AE207" s="37"/>
      <c r="AR207" s="230" t="s">
        <v>210</v>
      </c>
      <c r="AT207" s="230" t="s">
        <v>960</v>
      </c>
      <c r="AU207" s="230" t="s">
        <v>85</v>
      </c>
      <c r="AY207" s="16" t="s">
        <v>135</v>
      </c>
      <c r="BE207" s="231">
        <f>IF(N207="základní",J207,0)</f>
        <v>0</v>
      </c>
      <c r="BF207" s="231">
        <f>IF(N207="snížená",J207,0)</f>
        <v>0</v>
      </c>
      <c r="BG207" s="231">
        <f>IF(N207="zákl. přenesená",J207,0)</f>
        <v>0</v>
      </c>
      <c r="BH207" s="231">
        <f>IF(N207="sníž. přenesená",J207,0)</f>
        <v>0</v>
      </c>
      <c r="BI207" s="231">
        <f>IF(N207="nulová",J207,0)</f>
        <v>0</v>
      </c>
      <c r="BJ207" s="16" t="s">
        <v>83</v>
      </c>
      <c r="BK207" s="231">
        <f>ROUND(I207*H207,2)</f>
        <v>0</v>
      </c>
      <c r="BL207" s="16" t="s">
        <v>255</v>
      </c>
      <c r="BM207" s="230" t="s">
        <v>1045</v>
      </c>
    </row>
    <row r="208" s="2" customFormat="1" ht="16.5" customHeight="1">
      <c r="A208" s="37"/>
      <c r="B208" s="38"/>
      <c r="C208" s="218" t="s">
        <v>153</v>
      </c>
      <c r="D208" s="218" t="s">
        <v>139</v>
      </c>
      <c r="E208" s="219" t="s">
        <v>1046</v>
      </c>
      <c r="F208" s="220" t="s">
        <v>1047</v>
      </c>
      <c r="G208" s="221" t="s">
        <v>158</v>
      </c>
      <c r="H208" s="222">
        <v>11.4</v>
      </c>
      <c r="I208" s="223"/>
      <c r="J208" s="224">
        <f>ROUND(I208*H208,2)</f>
        <v>0</v>
      </c>
      <c r="K208" s="225"/>
      <c r="L208" s="43"/>
      <c r="M208" s="226" t="s">
        <v>1</v>
      </c>
      <c r="N208" s="227" t="s">
        <v>40</v>
      </c>
      <c r="O208" s="90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30" t="s">
        <v>255</v>
      </c>
      <c r="AT208" s="230" t="s">
        <v>139</v>
      </c>
      <c r="AU208" s="230" t="s">
        <v>85</v>
      </c>
      <c r="AY208" s="16" t="s">
        <v>135</v>
      </c>
      <c r="BE208" s="231">
        <f>IF(N208="základní",J208,0)</f>
        <v>0</v>
      </c>
      <c r="BF208" s="231">
        <f>IF(N208="snížená",J208,0)</f>
        <v>0</v>
      </c>
      <c r="BG208" s="231">
        <f>IF(N208="zákl. přenesená",J208,0)</f>
        <v>0</v>
      </c>
      <c r="BH208" s="231">
        <f>IF(N208="sníž. přenesená",J208,0)</f>
        <v>0</v>
      </c>
      <c r="BI208" s="231">
        <f>IF(N208="nulová",J208,0)</f>
        <v>0</v>
      </c>
      <c r="BJ208" s="16" t="s">
        <v>83</v>
      </c>
      <c r="BK208" s="231">
        <f>ROUND(I208*H208,2)</f>
        <v>0</v>
      </c>
      <c r="BL208" s="16" t="s">
        <v>255</v>
      </c>
      <c r="BM208" s="230" t="s">
        <v>1048</v>
      </c>
    </row>
    <row r="209" s="13" customFormat="1">
      <c r="A209" s="13"/>
      <c r="B209" s="232"/>
      <c r="C209" s="233"/>
      <c r="D209" s="234" t="s">
        <v>191</v>
      </c>
      <c r="E209" s="249" t="s">
        <v>1</v>
      </c>
      <c r="F209" s="235" t="s">
        <v>1049</v>
      </c>
      <c r="G209" s="233"/>
      <c r="H209" s="236">
        <v>11.4</v>
      </c>
      <c r="I209" s="237"/>
      <c r="J209" s="233"/>
      <c r="K209" s="233"/>
      <c r="L209" s="238"/>
      <c r="M209" s="239"/>
      <c r="N209" s="240"/>
      <c r="O209" s="240"/>
      <c r="P209" s="240"/>
      <c r="Q209" s="240"/>
      <c r="R209" s="240"/>
      <c r="S209" s="240"/>
      <c r="T209" s="241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2" t="s">
        <v>191</v>
      </c>
      <c r="AU209" s="242" t="s">
        <v>85</v>
      </c>
      <c r="AV209" s="13" t="s">
        <v>85</v>
      </c>
      <c r="AW209" s="13" t="s">
        <v>31</v>
      </c>
      <c r="AX209" s="13" t="s">
        <v>83</v>
      </c>
      <c r="AY209" s="242" t="s">
        <v>135</v>
      </c>
    </row>
    <row r="210" s="12" customFormat="1" ht="22.8" customHeight="1">
      <c r="A210" s="12"/>
      <c r="B210" s="202"/>
      <c r="C210" s="203"/>
      <c r="D210" s="204" t="s">
        <v>74</v>
      </c>
      <c r="E210" s="216" t="s">
        <v>1050</v>
      </c>
      <c r="F210" s="216" t="s">
        <v>1051</v>
      </c>
      <c r="G210" s="203"/>
      <c r="H210" s="203"/>
      <c r="I210" s="206"/>
      <c r="J210" s="217">
        <f>BK210</f>
        <v>0</v>
      </c>
      <c r="K210" s="203"/>
      <c r="L210" s="208"/>
      <c r="M210" s="209"/>
      <c r="N210" s="210"/>
      <c r="O210" s="210"/>
      <c r="P210" s="211">
        <f>SUM(P211:P217)</f>
        <v>0</v>
      </c>
      <c r="Q210" s="210"/>
      <c r="R210" s="211">
        <f>SUM(R211:R217)</f>
        <v>0.25660500000000003</v>
      </c>
      <c r="S210" s="210"/>
      <c r="T210" s="212">
        <f>SUM(T211:T217)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13" t="s">
        <v>85</v>
      </c>
      <c r="AT210" s="214" t="s">
        <v>74</v>
      </c>
      <c r="AU210" s="214" t="s">
        <v>83</v>
      </c>
      <c r="AY210" s="213" t="s">
        <v>135</v>
      </c>
      <c r="BK210" s="215">
        <f>SUM(BK211:BK217)</f>
        <v>0</v>
      </c>
    </row>
    <row r="211" s="2" customFormat="1" ht="37.8" customHeight="1">
      <c r="A211" s="37"/>
      <c r="B211" s="38"/>
      <c r="C211" s="218" t="s">
        <v>243</v>
      </c>
      <c r="D211" s="218" t="s">
        <v>139</v>
      </c>
      <c r="E211" s="219" t="s">
        <v>1052</v>
      </c>
      <c r="F211" s="220" t="s">
        <v>1053</v>
      </c>
      <c r="G211" s="221" t="s">
        <v>158</v>
      </c>
      <c r="H211" s="222">
        <v>8.8599999999999994</v>
      </c>
      <c r="I211" s="223"/>
      <c r="J211" s="224">
        <f>ROUND(I211*H211,2)</f>
        <v>0</v>
      </c>
      <c r="K211" s="225"/>
      <c r="L211" s="43"/>
      <c r="M211" s="226" t="s">
        <v>1</v>
      </c>
      <c r="N211" s="227" t="s">
        <v>40</v>
      </c>
      <c r="O211" s="90"/>
      <c r="P211" s="228">
        <f>O211*H211</f>
        <v>0</v>
      </c>
      <c r="Q211" s="228">
        <v>0.0054000000000000003</v>
      </c>
      <c r="R211" s="228">
        <f>Q211*H211</f>
        <v>0.047843999999999998</v>
      </c>
      <c r="S211" s="228">
        <v>0</v>
      </c>
      <c r="T211" s="229">
        <f>S211*H211</f>
        <v>0</v>
      </c>
      <c r="U211" s="37"/>
      <c r="V211" s="37"/>
      <c r="W211" s="37"/>
      <c r="X211" s="37"/>
      <c r="Y211" s="37"/>
      <c r="Z211" s="37"/>
      <c r="AA211" s="37"/>
      <c r="AB211" s="37"/>
      <c r="AC211" s="37"/>
      <c r="AD211" s="37"/>
      <c r="AE211" s="37"/>
      <c r="AR211" s="230" t="s">
        <v>255</v>
      </c>
      <c r="AT211" s="230" t="s">
        <v>139</v>
      </c>
      <c r="AU211" s="230" t="s">
        <v>85</v>
      </c>
      <c r="AY211" s="16" t="s">
        <v>135</v>
      </c>
      <c r="BE211" s="231">
        <f>IF(N211="základní",J211,0)</f>
        <v>0</v>
      </c>
      <c r="BF211" s="231">
        <f>IF(N211="snížená",J211,0)</f>
        <v>0</v>
      </c>
      <c r="BG211" s="231">
        <f>IF(N211="zákl. přenesená",J211,0)</f>
        <v>0</v>
      </c>
      <c r="BH211" s="231">
        <f>IF(N211="sníž. přenesená",J211,0)</f>
        <v>0</v>
      </c>
      <c r="BI211" s="231">
        <f>IF(N211="nulová",J211,0)</f>
        <v>0</v>
      </c>
      <c r="BJ211" s="16" t="s">
        <v>83</v>
      </c>
      <c r="BK211" s="231">
        <f>ROUND(I211*H211,2)</f>
        <v>0</v>
      </c>
      <c r="BL211" s="16" t="s">
        <v>255</v>
      </c>
      <c r="BM211" s="230" t="s">
        <v>1054</v>
      </c>
    </row>
    <row r="212" s="13" customFormat="1">
      <c r="A212" s="13"/>
      <c r="B212" s="232"/>
      <c r="C212" s="233"/>
      <c r="D212" s="234" t="s">
        <v>191</v>
      </c>
      <c r="E212" s="249" t="s">
        <v>1</v>
      </c>
      <c r="F212" s="235" t="s">
        <v>1055</v>
      </c>
      <c r="G212" s="233"/>
      <c r="H212" s="236">
        <v>0.66000000000000003</v>
      </c>
      <c r="I212" s="237"/>
      <c r="J212" s="233"/>
      <c r="K212" s="233"/>
      <c r="L212" s="238"/>
      <c r="M212" s="239"/>
      <c r="N212" s="240"/>
      <c r="O212" s="240"/>
      <c r="P212" s="240"/>
      <c r="Q212" s="240"/>
      <c r="R212" s="240"/>
      <c r="S212" s="240"/>
      <c r="T212" s="241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2" t="s">
        <v>191</v>
      </c>
      <c r="AU212" s="242" t="s">
        <v>85</v>
      </c>
      <c r="AV212" s="13" t="s">
        <v>85</v>
      </c>
      <c r="AW212" s="13" t="s">
        <v>31</v>
      </c>
      <c r="AX212" s="13" t="s">
        <v>75</v>
      </c>
      <c r="AY212" s="242" t="s">
        <v>135</v>
      </c>
    </row>
    <row r="213" s="13" customFormat="1">
      <c r="A213" s="13"/>
      <c r="B213" s="232"/>
      <c r="C213" s="233"/>
      <c r="D213" s="234" t="s">
        <v>191</v>
      </c>
      <c r="E213" s="249" t="s">
        <v>1</v>
      </c>
      <c r="F213" s="235" t="s">
        <v>1056</v>
      </c>
      <c r="G213" s="233"/>
      <c r="H213" s="236">
        <v>8.1999999999999993</v>
      </c>
      <c r="I213" s="237"/>
      <c r="J213" s="233"/>
      <c r="K213" s="233"/>
      <c r="L213" s="238"/>
      <c r="M213" s="239"/>
      <c r="N213" s="240"/>
      <c r="O213" s="240"/>
      <c r="P213" s="240"/>
      <c r="Q213" s="240"/>
      <c r="R213" s="240"/>
      <c r="S213" s="240"/>
      <c r="T213" s="241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42" t="s">
        <v>191</v>
      </c>
      <c r="AU213" s="242" t="s">
        <v>85</v>
      </c>
      <c r="AV213" s="13" t="s">
        <v>85</v>
      </c>
      <c r="AW213" s="13" t="s">
        <v>31</v>
      </c>
      <c r="AX213" s="13" t="s">
        <v>75</v>
      </c>
      <c r="AY213" s="242" t="s">
        <v>135</v>
      </c>
    </row>
    <row r="214" s="14" customFormat="1">
      <c r="A214" s="14"/>
      <c r="B214" s="250"/>
      <c r="C214" s="251"/>
      <c r="D214" s="234" t="s">
        <v>191</v>
      </c>
      <c r="E214" s="252" t="s">
        <v>1</v>
      </c>
      <c r="F214" s="253" t="s">
        <v>918</v>
      </c>
      <c r="G214" s="251"/>
      <c r="H214" s="254">
        <v>8.8599999999999994</v>
      </c>
      <c r="I214" s="255"/>
      <c r="J214" s="251"/>
      <c r="K214" s="251"/>
      <c r="L214" s="256"/>
      <c r="M214" s="257"/>
      <c r="N214" s="258"/>
      <c r="O214" s="258"/>
      <c r="P214" s="258"/>
      <c r="Q214" s="258"/>
      <c r="R214" s="258"/>
      <c r="S214" s="258"/>
      <c r="T214" s="259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T214" s="260" t="s">
        <v>191</v>
      </c>
      <c r="AU214" s="260" t="s">
        <v>85</v>
      </c>
      <c r="AV214" s="14" t="s">
        <v>233</v>
      </c>
      <c r="AW214" s="14" t="s">
        <v>31</v>
      </c>
      <c r="AX214" s="14" t="s">
        <v>83</v>
      </c>
      <c r="AY214" s="260" t="s">
        <v>135</v>
      </c>
    </row>
    <row r="215" s="2" customFormat="1" ht="24.15" customHeight="1">
      <c r="A215" s="37"/>
      <c r="B215" s="38"/>
      <c r="C215" s="261" t="s">
        <v>321</v>
      </c>
      <c r="D215" s="261" t="s">
        <v>960</v>
      </c>
      <c r="E215" s="262" t="s">
        <v>1057</v>
      </c>
      <c r="F215" s="263" t="s">
        <v>1058</v>
      </c>
      <c r="G215" s="264" t="s">
        <v>158</v>
      </c>
      <c r="H215" s="265">
        <v>9.9410000000000007</v>
      </c>
      <c r="I215" s="266"/>
      <c r="J215" s="267">
        <f>ROUND(I215*H215,2)</f>
        <v>0</v>
      </c>
      <c r="K215" s="268"/>
      <c r="L215" s="269"/>
      <c r="M215" s="270" t="s">
        <v>1</v>
      </c>
      <c r="N215" s="271" t="s">
        <v>40</v>
      </c>
      <c r="O215" s="90"/>
      <c r="P215" s="228">
        <f>O215*H215</f>
        <v>0</v>
      </c>
      <c r="Q215" s="228">
        <v>0.021000000000000001</v>
      </c>
      <c r="R215" s="228">
        <f>Q215*H215</f>
        <v>0.20876100000000003</v>
      </c>
      <c r="S215" s="228">
        <v>0</v>
      </c>
      <c r="T215" s="229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30" t="s">
        <v>210</v>
      </c>
      <c r="AT215" s="230" t="s">
        <v>960</v>
      </c>
      <c r="AU215" s="230" t="s">
        <v>85</v>
      </c>
      <c r="AY215" s="16" t="s">
        <v>135</v>
      </c>
      <c r="BE215" s="231">
        <f>IF(N215="základní",J215,0)</f>
        <v>0</v>
      </c>
      <c r="BF215" s="231">
        <f>IF(N215="snížená",J215,0)</f>
        <v>0</v>
      </c>
      <c r="BG215" s="231">
        <f>IF(N215="zákl. přenesená",J215,0)</f>
        <v>0</v>
      </c>
      <c r="BH215" s="231">
        <f>IF(N215="sníž. přenesená",J215,0)</f>
        <v>0</v>
      </c>
      <c r="BI215" s="231">
        <f>IF(N215="nulová",J215,0)</f>
        <v>0</v>
      </c>
      <c r="BJ215" s="16" t="s">
        <v>83</v>
      </c>
      <c r="BK215" s="231">
        <f>ROUND(I215*H215,2)</f>
        <v>0</v>
      </c>
      <c r="BL215" s="16" t="s">
        <v>255</v>
      </c>
      <c r="BM215" s="230" t="s">
        <v>1059</v>
      </c>
    </row>
    <row r="216" s="13" customFormat="1">
      <c r="A216" s="13"/>
      <c r="B216" s="232"/>
      <c r="C216" s="233"/>
      <c r="D216" s="234" t="s">
        <v>191</v>
      </c>
      <c r="E216" s="249" t="s">
        <v>1</v>
      </c>
      <c r="F216" s="235" t="s">
        <v>1060</v>
      </c>
      <c r="G216" s="233"/>
      <c r="H216" s="236">
        <v>9.0370000000000008</v>
      </c>
      <c r="I216" s="237"/>
      <c r="J216" s="233"/>
      <c r="K216" s="233"/>
      <c r="L216" s="238"/>
      <c r="M216" s="239"/>
      <c r="N216" s="240"/>
      <c r="O216" s="240"/>
      <c r="P216" s="240"/>
      <c r="Q216" s="240"/>
      <c r="R216" s="240"/>
      <c r="S216" s="240"/>
      <c r="T216" s="241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2" t="s">
        <v>191</v>
      </c>
      <c r="AU216" s="242" t="s">
        <v>85</v>
      </c>
      <c r="AV216" s="13" t="s">
        <v>85</v>
      </c>
      <c r="AW216" s="13" t="s">
        <v>31</v>
      </c>
      <c r="AX216" s="13" t="s">
        <v>83</v>
      </c>
      <c r="AY216" s="242" t="s">
        <v>135</v>
      </c>
    </row>
    <row r="217" s="13" customFormat="1">
      <c r="A217" s="13"/>
      <c r="B217" s="232"/>
      <c r="C217" s="233"/>
      <c r="D217" s="234" t="s">
        <v>191</v>
      </c>
      <c r="E217" s="233"/>
      <c r="F217" s="235" t="s">
        <v>1061</v>
      </c>
      <c r="G217" s="233"/>
      <c r="H217" s="236">
        <v>9.9410000000000007</v>
      </c>
      <c r="I217" s="237"/>
      <c r="J217" s="233"/>
      <c r="K217" s="233"/>
      <c r="L217" s="238"/>
      <c r="M217" s="239"/>
      <c r="N217" s="240"/>
      <c r="O217" s="240"/>
      <c r="P217" s="240"/>
      <c r="Q217" s="240"/>
      <c r="R217" s="240"/>
      <c r="S217" s="240"/>
      <c r="T217" s="241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42" t="s">
        <v>191</v>
      </c>
      <c r="AU217" s="242" t="s">
        <v>85</v>
      </c>
      <c r="AV217" s="13" t="s">
        <v>85</v>
      </c>
      <c r="AW217" s="13" t="s">
        <v>4</v>
      </c>
      <c r="AX217" s="13" t="s">
        <v>83</v>
      </c>
      <c r="AY217" s="242" t="s">
        <v>135</v>
      </c>
    </row>
    <row r="218" s="12" customFormat="1" ht="22.8" customHeight="1">
      <c r="A218" s="12"/>
      <c r="B218" s="202"/>
      <c r="C218" s="203"/>
      <c r="D218" s="204" t="s">
        <v>74</v>
      </c>
      <c r="E218" s="216" t="s">
        <v>1062</v>
      </c>
      <c r="F218" s="216" t="s">
        <v>1063</v>
      </c>
      <c r="G218" s="203"/>
      <c r="H218" s="203"/>
      <c r="I218" s="206"/>
      <c r="J218" s="217">
        <f>BK218</f>
        <v>0</v>
      </c>
      <c r="K218" s="203"/>
      <c r="L218" s="208"/>
      <c r="M218" s="209"/>
      <c r="N218" s="210"/>
      <c r="O218" s="210"/>
      <c r="P218" s="211">
        <f>SUM(P219:P222)</f>
        <v>0</v>
      </c>
      <c r="Q218" s="210"/>
      <c r="R218" s="211">
        <f>SUM(R219:R222)</f>
        <v>0.340221</v>
      </c>
      <c r="S218" s="210"/>
      <c r="T218" s="212">
        <f>SUM(T219:T222)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13" t="s">
        <v>85</v>
      </c>
      <c r="AT218" s="214" t="s">
        <v>74</v>
      </c>
      <c r="AU218" s="214" t="s">
        <v>83</v>
      </c>
      <c r="AY218" s="213" t="s">
        <v>135</v>
      </c>
      <c r="BK218" s="215">
        <f>SUM(BK219:BK222)</f>
        <v>0</v>
      </c>
    </row>
    <row r="219" s="2" customFormat="1" ht="37.8" customHeight="1">
      <c r="A219" s="37"/>
      <c r="B219" s="38"/>
      <c r="C219" s="218" t="s">
        <v>382</v>
      </c>
      <c r="D219" s="218" t="s">
        <v>139</v>
      </c>
      <c r="E219" s="219" t="s">
        <v>1064</v>
      </c>
      <c r="F219" s="220" t="s">
        <v>1065</v>
      </c>
      <c r="G219" s="221" t="s">
        <v>158</v>
      </c>
      <c r="H219" s="222">
        <v>17.850000000000001</v>
      </c>
      <c r="I219" s="223"/>
      <c r="J219" s="224">
        <f>ROUND(I219*H219,2)</f>
        <v>0</v>
      </c>
      <c r="K219" s="225"/>
      <c r="L219" s="43"/>
      <c r="M219" s="226" t="s">
        <v>1</v>
      </c>
      <c r="N219" s="227" t="s">
        <v>40</v>
      </c>
      <c r="O219" s="90"/>
      <c r="P219" s="228">
        <f>O219*H219</f>
        <v>0</v>
      </c>
      <c r="Q219" s="228">
        <v>0.0051999999999999998</v>
      </c>
      <c r="R219" s="228">
        <f>Q219*H219</f>
        <v>0.09282</v>
      </c>
      <c r="S219" s="228">
        <v>0</v>
      </c>
      <c r="T219" s="229">
        <f>S219*H219</f>
        <v>0</v>
      </c>
      <c r="U219" s="37"/>
      <c r="V219" s="37"/>
      <c r="W219" s="37"/>
      <c r="X219" s="37"/>
      <c r="Y219" s="37"/>
      <c r="Z219" s="37"/>
      <c r="AA219" s="37"/>
      <c r="AB219" s="37"/>
      <c r="AC219" s="37"/>
      <c r="AD219" s="37"/>
      <c r="AE219" s="37"/>
      <c r="AR219" s="230" t="s">
        <v>255</v>
      </c>
      <c r="AT219" s="230" t="s">
        <v>139</v>
      </c>
      <c r="AU219" s="230" t="s">
        <v>85</v>
      </c>
      <c r="AY219" s="16" t="s">
        <v>135</v>
      </c>
      <c r="BE219" s="231">
        <f>IF(N219="základní",J219,0)</f>
        <v>0</v>
      </c>
      <c r="BF219" s="231">
        <f>IF(N219="snížená",J219,0)</f>
        <v>0</v>
      </c>
      <c r="BG219" s="231">
        <f>IF(N219="zákl. přenesená",J219,0)</f>
        <v>0</v>
      </c>
      <c r="BH219" s="231">
        <f>IF(N219="sníž. přenesená",J219,0)</f>
        <v>0</v>
      </c>
      <c r="BI219" s="231">
        <f>IF(N219="nulová",J219,0)</f>
        <v>0</v>
      </c>
      <c r="BJ219" s="16" t="s">
        <v>83</v>
      </c>
      <c r="BK219" s="231">
        <f>ROUND(I219*H219,2)</f>
        <v>0</v>
      </c>
      <c r="BL219" s="16" t="s">
        <v>255</v>
      </c>
      <c r="BM219" s="230" t="s">
        <v>1066</v>
      </c>
    </row>
    <row r="220" s="13" customFormat="1">
      <c r="A220" s="13"/>
      <c r="B220" s="232"/>
      <c r="C220" s="233"/>
      <c r="D220" s="234" t="s">
        <v>191</v>
      </c>
      <c r="E220" s="249" t="s">
        <v>1</v>
      </c>
      <c r="F220" s="235" t="s">
        <v>891</v>
      </c>
      <c r="G220" s="233"/>
      <c r="H220" s="236">
        <v>17.850000000000001</v>
      </c>
      <c r="I220" s="237"/>
      <c r="J220" s="233"/>
      <c r="K220" s="233"/>
      <c r="L220" s="238"/>
      <c r="M220" s="239"/>
      <c r="N220" s="240"/>
      <c r="O220" s="240"/>
      <c r="P220" s="240"/>
      <c r="Q220" s="240"/>
      <c r="R220" s="240"/>
      <c r="S220" s="240"/>
      <c r="T220" s="241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2" t="s">
        <v>191</v>
      </c>
      <c r="AU220" s="242" t="s">
        <v>85</v>
      </c>
      <c r="AV220" s="13" t="s">
        <v>85</v>
      </c>
      <c r="AW220" s="13" t="s">
        <v>31</v>
      </c>
      <c r="AX220" s="13" t="s">
        <v>83</v>
      </c>
      <c r="AY220" s="242" t="s">
        <v>135</v>
      </c>
    </row>
    <row r="221" s="2" customFormat="1" ht="16.5" customHeight="1">
      <c r="A221" s="37"/>
      <c r="B221" s="38"/>
      <c r="C221" s="261" t="s">
        <v>386</v>
      </c>
      <c r="D221" s="261" t="s">
        <v>960</v>
      </c>
      <c r="E221" s="262" t="s">
        <v>1067</v>
      </c>
      <c r="F221" s="263" t="s">
        <v>1068</v>
      </c>
      <c r="G221" s="264" t="s">
        <v>158</v>
      </c>
      <c r="H221" s="265">
        <v>19.635000000000002</v>
      </c>
      <c r="I221" s="266"/>
      <c r="J221" s="267">
        <f>ROUND(I221*H221,2)</f>
        <v>0</v>
      </c>
      <c r="K221" s="268"/>
      <c r="L221" s="269"/>
      <c r="M221" s="270" t="s">
        <v>1</v>
      </c>
      <c r="N221" s="271" t="s">
        <v>40</v>
      </c>
      <c r="O221" s="90"/>
      <c r="P221" s="228">
        <f>O221*H221</f>
        <v>0</v>
      </c>
      <c r="Q221" s="228">
        <v>0.0126</v>
      </c>
      <c r="R221" s="228">
        <f>Q221*H221</f>
        <v>0.24740100000000001</v>
      </c>
      <c r="S221" s="228">
        <v>0</v>
      </c>
      <c r="T221" s="229">
        <f>S221*H221</f>
        <v>0</v>
      </c>
      <c r="U221" s="37"/>
      <c r="V221" s="37"/>
      <c r="W221" s="37"/>
      <c r="X221" s="37"/>
      <c r="Y221" s="37"/>
      <c r="Z221" s="37"/>
      <c r="AA221" s="37"/>
      <c r="AB221" s="37"/>
      <c r="AC221" s="37"/>
      <c r="AD221" s="37"/>
      <c r="AE221" s="37"/>
      <c r="AR221" s="230" t="s">
        <v>210</v>
      </c>
      <c r="AT221" s="230" t="s">
        <v>960</v>
      </c>
      <c r="AU221" s="230" t="s">
        <v>85</v>
      </c>
      <c r="AY221" s="16" t="s">
        <v>135</v>
      </c>
      <c r="BE221" s="231">
        <f>IF(N221="základní",J221,0)</f>
        <v>0</v>
      </c>
      <c r="BF221" s="231">
        <f>IF(N221="snížená",J221,0)</f>
        <v>0</v>
      </c>
      <c r="BG221" s="231">
        <f>IF(N221="zákl. přenesená",J221,0)</f>
        <v>0</v>
      </c>
      <c r="BH221" s="231">
        <f>IF(N221="sníž. přenesená",J221,0)</f>
        <v>0</v>
      </c>
      <c r="BI221" s="231">
        <f>IF(N221="nulová",J221,0)</f>
        <v>0</v>
      </c>
      <c r="BJ221" s="16" t="s">
        <v>83</v>
      </c>
      <c r="BK221" s="231">
        <f>ROUND(I221*H221,2)</f>
        <v>0</v>
      </c>
      <c r="BL221" s="16" t="s">
        <v>255</v>
      </c>
      <c r="BM221" s="230" t="s">
        <v>1069</v>
      </c>
    </row>
    <row r="222" s="13" customFormat="1">
      <c r="A222" s="13"/>
      <c r="B222" s="232"/>
      <c r="C222" s="233"/>
      <c r="D222" s="234" t="s">
        <v>191</v>
      </c>
      <c r="E222" s="233"/>
      <c r="F222" s="235" t="s">
        <v>1070</v>
      </c>
      <c r="G222" s="233"/>
      <c r="H222" s="236">
        <v>19.635000000000002</v>
      </c>
      <c r="I222" s="237"/>
      <c r="J222" s="233"/>
      <c r="K222" s="233"/>
      <c r="L222" s="238"/>
      <c r="M222" s="239"/>
      <c r="N222" s="240"/>
      <c r="O222" s="240"/>
      <c r="P222" s="240"/>
      <c r="Q222" s="240"/>
      <c r="R222" s="240"/>
      <c r="S222" s="240"/>
      <c r="T222" s="241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42" t="s">
        <v>191</v>
      </c>
      <c r="AU222" s="242" t="s">
        <v>85</v>
      </c>
      <c r="AV222" s="13" t="s">
        <v>85</v>
      </c>
      <c r="AW222" s="13" t="s">
        <v>4</v>
      </c>
      <c r="AX222" s="13" t="s">
        <v>83</v>
      </c>
      <c r="AY222" s="242" t="s">
        <v>135</v>
      </c>
    </row>
    <row r="223" s="12" customFormat="1" ht="22.8" customHeight="1">
      <c r="A223" s="12"/>
      <c r="B223" s="202"/>
      <c r="C223" s="203"/>
      <c r="D223" s="204" t="s">
        <v>74</v>
      </c>
      <c r="E223" s="216" t="s">
        <v>1071</v>
      </c>
      <c r="F223" s="216" t="s">
        <v>1072</v>
      </c>
      <c r="G223" s="203"/>
      <c r="H223" s="203"/>
      <c r="I223" s="206"/>
      <c r="J223" s="217">
        <f>BK223</f>
        <v>0</v>
      </c>
      <c r="K223" s="203"/>
      <c r="L223" s="208"/>
      <c r="M223" s="209"/>
      <c r="N223" s="210"/>
      <c r="O223" s="210"/>
      <c r="P223" s="211">
        <f>SUM(P224:P226)</f>
        <v>0</v>
      </c>
      <c r="Q223" s="210"/>
      <c r="R223" s="211">
        <f>SUM(R224:R226)</f>
        <v>0.0026322000000000003</v>
      </c>
      <c r="S223" s="210"/>
      <c r="T223" s="212">
        <f>SUM(T224:T226)</f>
        <v>0</v>
      </c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R223" s="213" t="s">
        <v>85</v>
      </c>
      <c r="AT223" s="214" t="s">
        <v>74</v>
      </c>
      <c r="AU223" s="214" t="s">
        <v>83</v>
      </c>
      <c r="AY223" s="213" t="s">
        <v>135</v>
      </c>
      <c r="BK223" s="215">
        <f>SUM(BK224:BK226)</f>
        <v>0</v>
      </c>
    </row>
    <row r="224" s="2" customFormat="1" ht="37.8" customHeight="1">
      <c r="A224" s="37"/>
      <c r="B224" s="38"/>
      <c r="C224" s="218" t="s">
        <v>262</v>
      </c>
      <c r="D224" s="218" t="s">
        <v>139</v>
      </c>
      <c r="E224" s="219" t="s">
        <v>1073</v>
      </c>
      <c r="F224" s="220" t="s">
        <v>1074</v>
      </c>
      <c r="G224" s="221" t="s">
        <v>158</v>
      </c>
      <c r="H224" s="222">
        <v>6.4199999999999999</v>
      </c>
      <c r="I224" s="223"/>
      <c r="J224" s="224">
        <f>ROUND(I224*H224,2)</f>
        <v>0</v>
      </c>
      <c r="K224" s="225"/>
      <c r="L224" s="43"/>
      <c r="M224" s="226" t="s">
        <v>1</v>
      </c>
      <c r="N224" s="227" t="s">
        <v>40</v>
      </c>
      <c r="O224" s="90"/>
      <c r="P224" s="228">
        <f>O224*H224</f>
        <v>0</v>
      </c>
      <c r="Q224" s="228">
        <v>0.00020000000000000001</v>
      </c>
      <c r="R224" s="228">
        <f>Q224*H224</f>
        <v>0.001284</v>
      </c>
      <c r="S224" s="228">
        <v>0</v>
      </c>
      <c r="T224" s="229">
        <f>S224*H224</f>
        <v>0</v>
      </c>
      <c r="U224" s="37"/>
      <c r="V224" s="37"/>
      <c r="W224" s="37"/>
      <c r="X224" s="37"/>
      <c r="Y224" s="37"/>
      <c r="Z224" s="37"/>
      <c r="AA224" s="37"/>
      <c r="AB224" s="37"/>
      <c r="AC224" s="37"/>
      <c r="AD224" s="37"/>
      <c r="AE224" s="37"/>
      <c r="AR224" s="230" t="s">
        <v>255</v>
      </c>
      <c r="AT224" s="230" t="s">
        <v>139</v>
      </c>
      <c r="AU224" s="230" t="s">
        <v>85</v>
      </c>
      <c r="AY224" s="16" t="s">
        <v>135</v>
      </c>
      <c r="BE224" s="231">
        <f>IF(N224="základní",J224,0)</f>
        <v>0</v>
      </c>
      <c r="BF224" s="231">
        <f>IF(N224="snížená",J224,0)</f>
        <v>0</v>
      </c>
      <c r="BG224" s="231">
        <f>IF(N224="zákl. přenesená",J224,0)</f>
        <v>0</v>
      </c>
      <c r="BH224" s="231">
        <f>IF(N224="sníž. přenesená",J224,0)</f>
        <v>0</v>
      </c>
      <c r="BI224" s="231">
        <f>IF(N224="nulová",J224,0)</f>
        <v>0</v>
      </c>
      <c r="BJ224" s="16" t="s">
        <v>83</v>
      </c>
      <c r="BK224" s="231">
        <f>ROUND(I224*H224,2)</f>
        <v>0</v>
      </c>
      <c r="BL224" s="16" t="s">
        <v>255</v>
      </c>
      <c r="BM224" s="230" t="s">
        <v>1075</v>
      </c>
    </row>
    <row r="225" s="13" customFormat="1">
      <c r="A225" s="13"/>
      <c r="B225" s="232"/>
      <c r="C225" s="233"/>
      <c r="D225" s="234" t="s">
        <v>191</v>
      </c>
      <c r="E225" s="249" t="s">
        <v>1</v>
      </c>
      <c r="F225" s="235" t="s">
        <v>1076</v>
      </c>
      <c r="G225" s="233"/>
      <c r="H225" s="236">
        <v>6.4199999999999999</v>
      </c>
      <c r="I225" s="237"/>
      <c r="J225" s="233"/>
      <c r="K225" s="233"/>
      <c r="L225" s="238"/>
      <c r="M225" s="239"/>
      <c r="N225" s="240"/>
      <c r="O225" s="240"/>
      <c r="P225" s="240"/>
      <c r="Q225" s="240"/>
      <c r="R225" s="240"/>
      <c r="S225" s="240"/>
      <c r="T225" s="241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2" t="s">
        <v>191</v>
      </c>
      <c r="AU225" s="242" t="s">
        <v>85</v>
      </c>
      <c r="AV225" s="13" t="s">
        <v>85</v>
      </c>
      <c r="AW225" s="13" t="s">
        <v>31</v>
      </c>
      <c r="AX225" s="13" t="s">
        <v>83</v>
      </c>
      <c r="AY225" s="242" t="s">
        <v>135</v>
      </c>
    </row>
    <row r="226" s="2" customFormat="1" ht="44.25" customHeight="1">
      <c r="A226" s="37"/>
      <c r="B226" s="38"/>
      <c r="C226" s="218" t="s">
        <v>201</v>
      </c>
      <c r="D226" s="218" t="s">
        <v>139</v>
      </c>
      <c r="E226" s="219" t="s">
        <v>1077</v>
      </c>
      <c r="F226" s="220" t="s">
        <v>1078</v>
      </c>
      <c r="G226" s="221" t="s">
        <v>158</v>
      </c>
      <c r="H226" s="222">
        <v>6.4199999999999999</v>
      </c>
      <c r="I226" s="223"/>
      <c r="J226" s="224">
        <f>ROUND(I226*H226,2)</f>
        <v>0</v>
      </c>
      <c r="K226" s="225"/>
      <c r="L226" s="43"/>
      <c r="M226" s="226" t="s">
        <v>1</v>
      </c>
      <c r="N226" s="227" t="s">
        <v>40</v>
      </c>
      <c r="O226" s="90"/>
      <c r="P226" s="228">
        <f>O226*H226</f>
        <v>0</v>
      </c>
      <c r="Q226" s="228">
        <v>0.00021000000000000001</v>
      </c>
      <c r="R226" s="228">
        <f>Q226*H226</f>
        <v>0.0013482000000000001</v>
      </c>
      <c r="S226" s="228">
        <v>0</v>
      </c>
      <c r="T226" s="229">
        <f>S226*H226</f>
        <v>0</v>
      </c>
      <c r="U226" s="37"/>
      <c r="V226" s="37"/>
      <c r="W226" s="37"/>
      <c r="X226" s="37"/>
      <c r="Y226" s="37"/>
      <c r="Z226" s="37"/>
      <c r="AA226" s="37"/>
      <c r="AB226" s="37"/>
      <c r="AC226" s="37"/>
      <c r="AD226" s="37"/>
      <c r="AE226" s="37"/>
      <c r="AR226" s="230" t="s">
        <v>255</v>
      </c>
      <c r="AT226" s="230" t="s">
        <v>139</v>
      </c>
      <c r="AU226" s="230" t="s">
        <v>85</v>
      </c>
      <c r="AY226" s="16" t="s">
        <v>135</v>
      </c>
      <c r="BE226" s="231">
        <f>IF(N226="základní",J226,0)</f>
        <v>0</v>
      </c>
      <c r="BF226" s="231">
        <f>IF(N226="snížená",J226,0)</f>
        <v>0</v>
      </c>
      <c r="BG226" s="231">
        <f>IF(N226="zákl. přenesená",J226,0)</f>
        <v>0</v>
      </c>
      <c r="BH226" s="231">
        <f>IF(N226="sníž. přenesená",J226,0)</f>
        <v>0</v>
      </c>
      <c r="BI226" s="231">
        <f>IF(N226="nulová",J226,0)</f>
        <v>0</v>
      </c>
      <c r="BJ226" s="16" t="s">
        <v>83</v>
      </c>
      <c r="BK226" s="231">
        <f>ROUND(I226*H226,2)</f>
        <v>0</v>
      </c>
      <c r="BL226" s="16" t="s">
        <v>255</v>
      </c>
      <c r="BM226" s="230" t="s">
        <v>1079</v>
      </c>
    </row>
    <row r="227" s="12" customFormat="1" ht="22.8" customHeight="1">
      <c r="A227" s="12"/>
      <c r="B227" s="202"/>
      <c r="C227" s="203"/>
      <c r="D227" s="204" t="s">
        <v>74</v>
      </c>
      <c r="E227" s="216" t="s">
        <v>1080</v>
      </c>
      <c r="F227" s="216" t="s">
        <v>1081</v>
      </c>
      <c r="G227" s="203"/>
      <c r="H227" s="203"/>
      <c r="I227" s="206"/>
      <c r="J227" s="217">
        <f>BK227</f>
        <v>0</v>
      </c>
      <c r="K227" s="203"/>
      <c r="L227" s="208"/>
      <c r="M227" s="209"/>
      <c r="N227" s="210"/>
      <c r="O227" s="210"/>
      <c r="P227" s="211">
        <f>SUM(P228:P233)</f>
        <v>0</v>
      </c>
      <c r="Q227" s="210"/>
      <c r="R227" s="211">
        <f>SUM(R228:R233)</f>
        <v>0.02385965</v>
      </c>
      <c r="S227" s="210"/>
      <c r="T227" s="212">
        <f>SUM(T228:T233)</f>
        <v>0</v>
      </c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R227" s="213" t="s">
        <v>85</v>
      </c>
      <c r="AT227" s="214" t="s">
        <v>74</v>
      </c>
      <c r="AU227" s="214" t="s">
        <v>83</v>
      </c>
      <c r="AY227" s="213" t="s">
        <v>135</v>
      </c>
      <c r="BK227" s="215">
        <f>SUM(BK228:BK233)</f>
        <v>0</v>
      </c>
    </row>
    <row r="228" s="2" customFormat="1" ht="24.15" customHeight="1">
      <c r="A228" s="37"/>
      <c r="B228" s="38"/>
      <c r="C228" s="218" t="s">
        <v>8</v>
      </c>
      <c r="D228" s="218" t="s">
        <v>139</v>
      </c>
      <c r="E228" s="219" t="s">
        <v>1082</v>
      </c>
      <c r="F228" s="220" t="s">
        <v>1083</v>
      </c>
      <c r="G228" s="221" t="s">
        <v>158</v>
      </c>
      <c r="H228" s="222">
        <v>9.0850000000000009</v>
      </c>
      <c r="I228" s="223"/>
      <c r="J228" s="224">
        <f>ROUND(I228*H228,2)</f>
        <v>0</v>
      </c>
      <c r="K228" s="225"/>
      <c r="L228" s="43"/>
      <c r="M228" s="226" t="s">
        <v>1</v>
      </c>
      <c r="N228" s="227" t="s">
        <v>40</v>
      </c>
      <c r="O228" s="90"/>
      <c r="P228" s="228">
        <f>O228*H228</f>
        <v>0</v>
      </c>
      <c r="Q228" s="228">
        <v>0.00021000000000000001</v>
      </c>
      <c r="R228" s="228">
        <f>Q228*H228</f>
        <v>0.0019078500000000002</v>
      </c>
      <c r="S228" s="228">
        <v>0</v>
      </c>
      <c r="T228" s="229">
        <f>S228*H228</f>
        <v>0</v>
      </c>
      <c r="U228" s="37"/>
      <c r="V228" s="37"/>
      <c r="W228" s="37"/>
      <c r="X228" s="37"/>
      <c r="Y228" s="37"/>
      <c r="Z228" s="37"/>
      <c r="AA228" s="37"/>
      <c r="AB228" s="37"/>
      <c r="AC228" s="37"/>
      <c r="AD228" s="37"/>
      <c r="AE228" s="37"/>
      <c r="AR228" s="230" t="s">
        <v>255</v>
      </c>
      <c r="AT228" s="230" t="s">
        <v>139</v>
      </c>
      <c r="AU228" s="230" t="s">
        <v>85</v>
      </c>
      <c r="AY228" s="16" t="s">
        <v>135</v>
      </c>
      <c r="BE228" s="231">
        <f>IF(N228="základní",J228,0)</f>
        <v>0</v>
      </c>
      <c r="BF228" s="231">
        <f>IF(N228="snížená",J228,0)</f>
        <v>0</v>
      </c>
      <c r="BG228" s="231">
        <f>IF(N228="zákl. přenesená",J228,0)</f>
        <v>0</v>
      </c>
      <c r="BH228" s="231">
        <f>IF(N228="sníž. přenesená",J228,0)</f>
        <v>0</v>
      </c>
      <c r="BI228" s="231">
        <f>IF(N228="nulová",J228,0)</f>
        <v>0</v>
      </c>
      <c r="BJ228" s="16" t="s">
        <v>83</v>
      </c>
      <c r="BK228" s="231">
        <f>ROUND(I228*H228,2)</f>
        <v>0</v>
      </c>
      <c r="BL228" s="16" t="s">
        <v>255</v>
      </c>
      <c r="BM228" s="230" t="s">
        <v>1084</v>
      </c>
    </row>
    <row r="229" s="13" customFormat="1">
      <c r="A229" s="13"/>
      <c r="B229" s="232"/>
      <c r="C229" s="233"/>
      <c r="D229" s="234" t="s">
        <v>191</v>
      </c>
      <c r="E229" s="249" t="s">
        <v>1</v>
      </c>
      <c r="F229" s="235" t="s">
        <v>1085</v>
      </c>
      <c r="G229" s="233"/>
      <c r="H229" s="236">
        <v>9.0850000000000009</v>
      </c>
      <c r="I229" s="237"/>
      <c r="J229" s="233"/>
      <c r="K229" s="233"/>
      <c r="L229" s="238"/>
      <c r="M229" s="239"/>
      <c r="N229" s="240"/>
      <c r="O229" s="240"/>
      <c r="P229" s="240"/>
      <c r="Q229" s="240"/>
      <c r="R229" s="240"/>
      <c r="S229" s="240"/>
      <c r="T229" s="241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2" t="s">
        <v>191</v>
      </c>
      <c r="AU229" s="242" t="s">
        <v>85</v>
      </c>
      <c r="AV229" s="13" t="s">
        <v>85</v>
      </c>
      <c r="AW229" s="13" t="s">
        <v>31</v>
      </c>
      <c r="AX229" s="13" t="s">
        <v>83</v>
      </c>
      <c r="AY229" s="242" t="s">
        <v>135</v>
      </c>
    </row>
    <row r="230" s="2" customFormat="1" ht="37.8" customHeight="1">
      <c r="A230" s="37"/>
      <c r="B230" s="38"/>
      <c r="C230" s="218" t="s">
        <v>255</v>
      </c>
      <c r="D230" s="218" t="s">
        <v>139</v>
      </c>
      <c r="E230" s="219" t="s">
        <v>1086</v>
      </c>
      <c r="F230" s="220" t="s">
        <v>1087</v>
      </c>
      <c r="G230" s="221" t="s">
        <v>158</v>
      </c>
      <c r="H230" s="222">
        <v>84.430000000000007</v>
      </c>
      <c r="I230" s="223"/>
      <c r="J230" s="224">
        <f>ROUND(I230*H230,2)</f>
        <v>0</v>
      </c>
      <c r="K230" s="225"/>
      <c r="L230" s="43"/>
      <c r="M230" s="226" t="s">
        <v>1</v>
      </c>
      <c r="N230" s="227" t="s">
        <v>40</v>
      </c>
      <c r="O230" s="90"/>
      <c r="P230" s="228">
        <f>O230*H230</f>
        <v>0</v>
      </c>
      <c r="Q230" s="228">
        <v>0.00025999999999999998</v>
      </c>
      <c r="R230" s="228">
        <f>Q230*H230</f>
        <v>0.0219518</v>
      </c>
      <c r="S230" s="228">
        <v>0</v>
      </c>
      <c r="T230" s="229">
        <f>S230*H230</f>
        <v>0</v>
      </c>
      <c r="U230" s="37"/>
      <c r="V230" s="37"/>
      <c r="W230" s="37"/>
      <c r="X230" s="37"/>
      <c r="Y230" s="37"/>
      <c r="Z230" s="37"/>
      <c r="AA230" s="37"/>
      <c r="AB230" s="37"/>
      <c r="AC230" s="37"/>
      <c r="AD230" s="37"/>
      <c r="AE230" s="37"/>
      <c r="AR230" s="230" t="s">
        <v>255</v>
      </c>
      <c r="AT230" s="230" t="s">
        <v>139</v>
      </c>
      <c r="AU230" s="230" t="s">
        <v>85</v>
      </c>
      <c r="AY230" s="16" t="s">
        <v>135</v>
      </c>
      <c r="BE230" s="231">
        <f>IF(N230="základní",J230,0)</f>
        <v>0</v>
      </c>
      <c r="BF230" s="231">
        <f>IF(N230="snížená",J230,0)</f>
        <v>0</v>
      </c>
      <c r="BG230" s="231">
        <f>IF(N230="zákl. přenesená",J230,0)</f>
        <v>0</v>
      </c>
      <c r="BH230" s="231">
        <f>IF(N230="sníž. přenesená",J230,0)</f>
        <v>0</v>
      </c>
      <c r="BI230" s="231">
        <f>IF(N230="nulová",J230,0)</f>
        <v>0</v>
      </c>
      <c r="BJ230" s="16" t="s">
        <v>83</v>
      </c>
      <c r="BK230" s="231">
        <f>ROUND(I230*H230,2)</f>
        <v>0</v>
      </c>
      <c r="BL230" s="16" t="s">
        <v>255</v>
      </c>
      <c r="BM230" s="230" t="s">
        <v>1088</v>
      </c>
    </row>
    <row r="231" s="13" customFormat="1">
      <c r="A231" s="13"/>
      <c r="B231" s="232"/>
      <c r="C231" s="233"/>
      <c r="D231" s="234" t="s">
        <v>191</v>
      </c>
      <c r="E231" s="249" t="s">
        <v>1</v>
      </c>
      <c r="F231" s="235" t="s">
        <v>1089</v>
      </c>
      <c r="G231" s="233"/>
      <c r="H231" s="236">
        <v>57.18</v>
      </c>
      <c r="I231" s="237"/>
      <c r="J231" s="233"/>
      <c r="K231" s="233"/>
      <c r="L231" s="238"/>
      <c r="M231" s="239"/>
      <c r="N231" s="240"/>
      <c r="O231" s="240"/>
      <c r="P231" s="240"/>
      <c r="Q231" s="240"/>
      <c r="R231" s="240"/>
      <c r="S231" s="240"/>
      <c r="T231" s="241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42" t="s">
        <v>191</v>
      </c>
      <c r="AU231" s="242" t="s">
        <v>85</v>
      </c>
      <c r="AV231" s="13" t="s">
        <v>85</v>
      </c>
      <c r="AW231" s="13" t="s">
        <v>31</v>
      </c>
      <c r="AX231" s="13" t="s">
        <v>75</v>
      </c>
      <c r="AY231" s="242" t="s">
        <v>135</v>
      </c>
    </row>
    <row r="232" s="13" customFormat="1">
      <c r="A232" s="13"/>
      <c r="B232" s="232"/>
      <c r="C232" s="233"/>
      <c r="D232" s="234" t="s">
        <v>191</v>
      </c>
      <c r="E232" s="249" t="s">
        <v>1</v>
      </c>
      <c r="F232" s="235" t="s">
        <v>1090</v>
      </c>
      <c r="G232" s="233"/>
      <c r="H232" s="236">
        <v>27.25</v>
      </c>
      <c r="I232" s="237"/>
      <c r="J232" s="233"/>
      <c r="K232" s="233"/>
      <c r="L232" s="238"/>
      <c r="M232" s="239"/>
      <c r="N232" s="240"/>
      <c r="O232" s="240"/>
      <c r="P232" s="240"/>
      <c r="Q232" s="240"/>
      <c r="R232" s="240"/>
      <c r="S232" s="240"/>
      <c r="T232" s="241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2" t="s">
        <v>191</v>
      </c>
      <c r="AU232" s="242" t="s">
        <v>85</v>
      </c>
      <c r="AV232" s="13" t="s">
        <v>85</v>
      </c>
      <c r="AW232" s="13" t="s">
        <v>31</v>
      </c>
      <c r="AX232" s="13" t="s">
        <v>75</v>
      </c>
      <c r="AY232" s="242" t="s">
        <v>135</v>
      </c>
    </row>
    <row r="233" s="14" customFormat="1">
      <c r="A233" s="14"/>
      <c r="B233" s="250"/>
      <c r="C233" s="251"/>
      <c r="D233" s="234" t="s">
        <v>191</v>
      </c>
      <c r="E233" s="252" t="s">
        <v>1</v>
      </c>
      <c r="F233" s="253" t="s">
        <v>918</v>
      </c>
      <c r="G233" s="251"/>
      <c r="H233" s="254">
        <v>84.430000000000007</v>
      </c>
      <c r="I233" s="255"/>
      <c r="J233" s="251"/>
      <c r="K233" s="251"/>
      <c r="L233" s="256"/>
      <c r="M233" s="272"/>
      <c r="N233" s="273"/>
      <c r="O233" s="273"/>
      <c r="P233" s="273"/>
      <c r="Q233" s="273"/>
      <c r="R233" s="273"/>
      <c r="S233" s="273"/>
      <c r="T233" s="27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60" t="s">
        <v>191</v>
      </c>
      <c r="AU233" s="260" t="s">
        <v>85</v>
      </c>
      <c r="AV233" s="14" t="s">
        <v>233</v>
      </c>
      <c r="AW233" s="14" t="s">
        <v>31</v>
      </c>
      <c r="AX233" s="14" t="s">
        <v>83</v>
      </c>
      <c r="AY233" s="260" t="s">
        <v>135</v>
      </c>
    </row>
    <row r="234" s="2" customFormat="1" ht="6.96" customHeight="1">
      <c r="A234" s="37"/>
      <c r="B234" s="65"/>
      <c r="C234" s="66"/>
      <c r="D234" s="66"/>
      <c r="E234" s="66"/>
      <c r="F234" s="66"/>
      <c r="G234" s="66"/>
      <c r="H234" s="66"/>
      <c r="I234" s="66"/>
      <c r="J234" s="66"/>
      <c r="K234" s="66"/>
      <c r="L234" s="43"/>
      <c r="M234" s="37"/>
      <c r="O234" s="37"/>
      <c r="P234" s="37"/>
      <c r="Q234" s="37"/>
      <c r="R234" s="37"/>
      <c r="S234" s="37"/>
      <c r="T234" s="37"/>
      <c r="U234" s="37"/>
      <c r="V234" s="37"/>
      <c r="W234" s="37"/>
      <c r="X234" s="37"/>
      <c r="Y234" s="37"/>
      <c r="Z234" s="37"/>
      <c r="AA234" s="37"/>
      <c r="AB234" s="37"/>
      <c r="AC234" s="37"/>
      <c r="AD234" s="37"/>
      <c r="AE234" s="37"/>
    </row>
  </sheetData>
  <sheetProtection sheet="1" autoFilter="0" formatColumns="0" formatRows="0" objects="1" scenarios="1" spinCount="100000" saltValue="FsmSzp0iZ66rwWWK7QEhgcyIJvGviZZHM6eSTSiyd3/6WHwPPDm0oavr82JUBTsDt8BaXhogqrRSgNR/lip48Q==" hashValue="Aq18uDj2W6qo/6LoyDiIjLJtlpPrtlxNZWL4XDr+KpML5zYPuLWIxRWMLItTFLIsiT/f5We8701KChKhp4Mqxw==" algorithmName="SHA-512" password="CC35"/>
  <autoFilter ref="C128:K233"/>
  <mergeCells count="9">
    <mergeCell ref="E7:H7"/>
    <mergeCell ref="E9:H9"/>
    <mergeCell ref="E18:H18"/>
    <mergeCell ref="E27:H27"/>
    <mergeCell ref="E85:H85"/>
    <mergeCell ref="E87:H8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94</v>
      </c>
    </row>
    <row r="3" hidden="1" s="1" customFormat="1" ht="6.96" customHeight="1">
      <c r="B3" s="135"/>
      <c r="C3" s="136"/>
      <c r="D3" s="136"/>
      <c r="E3" s="136"/>
      <c r="F3" s="136"/>
      <c r="G3" s="136"/>
      <c r="H3" s="136"/>
      <c r="I3" s="136"/>
      <c r="J3" s="136"/>
      <c r="K3" s="136"/>
      <c r="L3" s="19"/>
      <c r="AT3" s="16" t="s">
        <v>85</v>
      </c>
    </row>
    <row r="4" hidden="1" s="1" customFormat="1" ht="24.96" customHeight="1">
      <c r="B4" s="19"/>
      <c r="D4" s="137" t="s">
        <v>95</v>
      </c>
      <c r="L4" s="19"/>
      <c r="M4" s="138" t="s">
        <v>10</v>
      </c>
      <c r="AT4" s="16" t="s">
        <v>4</v>
      </c>
    </row>
    <row r="5" hidden="1" s="1" customFormat="1" ht="6.96" customHeight="1">
      <c r="B5" s="19"/>
      <c r="L5" s="19"/>
    </row>
    <row r="6" hidden="1" s="1" customFormat="1" ht="12" customHeight="1">
      <c r="B6" s="19"/>
      <c r="D6" s="139" t="s">
        <v>16</v>
      </c>
      <c r="L6" s="19"/>
    </row>
    <row r="7" hidden="1" s="1" customFormat="1" ht="16.5" customHeight="1">
      <c r="B7" s="19"/>
      <c r="E7" s="140" t="str">
        <f>'Rekapitulace stavby'!K6</f>
        <v>MŠL - rekonstrukce elektroinstalace</v>
      </c>
      <c r="F7" s="139"/>
      <c r="G7" s="139"/>
      <c r="H7" s="139"/>
      <c r="L7" s="19"/>
    </row>
    <row r="8" hidden="1" s="2" customFormat="1" ht="12" customHeight="1">
      <c r="A8" s="37"/>
      <c r="B8" s="43"/>
      <c r="C8" s="37"/>
      <c r="D8" s="139" t="s">
        <v>96</v>
      </c>
      <c r="E8" s="37"/>
      <c r="F8" s="37"/>
      <c r="G8" s="37"/>
      <c r="H8" s="37"/>
      <c r="I8" s="37"/>
      <c r="J8" s="37"/>
      <c r="K8" s="37"/>
      <c r="L8" s="62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hidden="1" s="2" customFormat="1" ht="16.5" customHeight="1">
      <c r="A9" s="37"/>
      <c r="B9" s="43"/>
      <c r="C9" s="37"/>
      <c r="D9" s="37"/>
      <c r="E9" s="141" t="s">
        <v>1091</v>
      </c>
      <c r="F9" s="37"/>
      <c r="G9" s="37"/>
      <c r="H9" s="37"/>
      <c r="I9" s="37"/>
      <c r="J9" s="37"/>
      <c r="K9" s="37"/>
      <c r="L9" s="62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hidden="1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62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hidden="1" s="2" customFormat="1" ht="12" customHeight="1">
      <c r="A11" s="37"/>
      <c r="B11" s="43"/>
      <c r="C11" s="37"/>
      <c r="D11" s="139" t="s">
        <v>18</v>
      </c>
      <c r="E11" s="37"/>
      <c r="F11" s="142" t="s">
        <v>1</v>
      </c>
      <c r="G11" s="37"/>
      <c r="H11" s="37"/>
      <c r="I11" s="139" t="s">
        <v>19</v>
      </c>
      <c r="J11" s="142" t="s">
        <v>1</v>
      </c>
      <c r="K11" s="37"/>
      <c r="L11" s="62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hidden="1" s="2" customFormat="1" ht="12" customHeight="1">
      <c r="A12" s="37"/>
      <c r="B12" s="43"/>
      <c r="C12" s="37"/>
      <c r="D12" s="139" t="s">
        <v>20</v>
      </c>
      <c r="E12" s="37"/>
      <c r="F12" s="142" t="s">
        <v>21</v>
      </c>
      <c r="G12" s="37"/>
      <c r="H12" s="37"/>
      <c r="I12" s="139" t="s">
        <v>22</v>
      </c>
      <c r="J12" s="143" t="str">
        <f>'Rekapitulace stavby'!AN8</f>
        <v>17. 3. 2023</v>
      </c>
      <c r="K12" s="37"/>
      <c r="L12" s="62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hidden="1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62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hidden="1" s="2" customFormat="1" ht="12" customHeight="1">
      <c r="A14" s="37"/>
      <c r="B14" s="43"/>
      <c r="C14" s="37"/>
      <c r="D14" s="139" t="s">
        <v>24</v>
      </c>
      <c r="E14" s="37"/>
      <c r="F14" s="37"/>
      <c r="G14" s="37"/>
      <c r="H14" s="37"/>
      <c r="I14" s="139" t="s">
        <v>25</v>
      </c>
      <c r="J14" s="142" t="str">
        <f>IF('Rekapitulace stavby'!AN10="","",'Rekapitulace stavby'!AN10)</f>
        <v/>
      </c>
      <c r="K14" s="37"/>
      <c r="L14" s="62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hidden="1" s="2" customFormat="1" ht="18" customHeight="1">
      <c r="A15" s="37"/>
      <c r="B15" s="43"/>
      <c r="C15" s="37"/>
      <c r="D15" s="37"/>
      <c r="E15" s="142" t="str">
        <f>IF('Rekapitulace stavby'!E11="","",'Rekapitulace stavby'!E11)</f>
        <v xml:space="preserve"> </v>
      </c>
      <c r="F15" s="37"/>
      <c r="G15" s="37"/>
      <c r="H15" s="37"/>
      <c r="I15" s="139" t="s">
        <v>27</v>
      </c>
      <c r="J15" s="142" t="str">
        <f>IF('Rekapitulace stavby'!AN11="","",'Rekapitulace stavby'!AN11)</f>
        <v/>
      </c>
      <c r="K15" s="37"/>
      <c r="L15" s="62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hidden="1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62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hidden="1" s="2" customFormat="1" ht="12" customHeight="1">
      <c r="A17" s="37"/>
      <c r="B17" s="43"/>
      <c r="C17" s="37"/>
      <c r="D17" s="139" t="s">
        <v>28</v>
      </c>
      <c r="E17" s="37"/>
      <c r="F17" s="37"/>
      <c r="G17" s="37"/>
      <c r="H17" s="37"/>
      <c r="I17" s="139" t="s">
        <v>25</v>
      </c>
      <c r="J17" s="32" t="str">
        <f>'Rekapitulace stavby'!AN13</f>
        <v>Vyplň údaj</v>
      </c>
      <c r="K17" s="37"/>
      <c r="L17" s="62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hidden="1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42"/>
      <c r="G18" s="142"/>
      <c r="H18" s="142"/>
      <c r="I18" s="139" t="s">
        <v>27</v>
      </c>
      <c r="J18" s="32" t="str">
        <f>'Rekapitulace stavby'!AN14</f>
        <v>Vyplň údaj</v>
      </c>
      <c r="K18" s="37"/>
      <c r="L18" s="62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hidden="1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62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hidden="1" s="2" customFormat="1" ht="12" customHeight="1">
      <c r="A20" s="37"/>
      <c r="B20" s="43"/>
      <c r="C20" s="37"/>
      <c r="D20" s="139" t="s">
        <v>30</v>
      </c>
      <c r="E20" s="37"/>
      <c r="F20" s="37"/>
      <c r="G20" s="37"/>
      <c r="H20" s="37"/>
      <c r="I20" s="139" t="s">
        <v>25</v>
      </c>
      <c r="J20" s="142" t="str">
        <f>IF('Rekapitulace stavby'!AN16="","",'Rekapitulace stavby'!AN16)</f>
        <v/>
      </c>
      <c r="K20" s="37"/>
      <c r="L20" s="62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hidden="1" s="2" customFormat="1" ht="18" customHeight="1">
      <c r="A21" s="37"/>
      <c r="B21" s="43"/>
      <c r="C21" s="37"/>
      <c r="D21" s="37"/>
      <c r="E21" s="142" t="str">
        <f>IF('Rekapitulace stavby'!E17="","",'Rekapitulace stavby'!E17)</f>
        <v xml:space="preserve"> </v>
      </c>
      <c r="F21" s="37"/>
      <c r="G21" s="37"/>
      <c r="H21" s="37"/>
      <c r="I21" s="139" t="s">
        <v>27</v>
      </c>
      <c r="J21" s="142" t="str">
        <f>IF('Rekapitulace stavby'!AN17="","",'Rekapitulace stavby'!AN17)</f>
        <v/>
      </c>
      <c r="K21" s="37"/>
      <c r="L21" s="62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hidden="1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62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hidden="1" s="2" customFormat="1" ht="12" customHeight="1">
      <c r="A23" s="37"/>
      <c r="B23" s="43"/>
      <c r="C23" s="37"/>
      <c r="D23" s="139" t="s">
        <v>32</v>
      </c>
      <c r="E23" s="37"/>
      <c r="F23" s="37"/>
      <c r="G23" s="37"/>
      <c r="H23" s="37"/>
      <c r="I23" s="139" t="s">
        <v>25</v>
      </c>
      <c r="J23" s="142" t="s">
        <v>1</v>
      </c>
      <c r="K23" s="37"/>
      <c r="L23" s="62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hidden="1" s="2" customFormat="1" ht="18" customHeight="1">
      <c r="A24" s="37"/>
      <c r="B24" s="43"/>
      <c r="C24" s="37"/>
      <c r="D24" s="37"/>
      <c r="E24" s="142" t="s">
        <v>33</v>
      </c>
      <c r="F24" s="37"/>
      <c r="G24" s="37"/>
      <c r="H24" s="37"/>
      <c r="I24" s="139" t="s">
        <v>27</v>
      </c>
      <c r="J24" s="142" t="s">
        <v>1</v>
      </c>
      <c r="K24" s="37"/>
      <c r="L24" s="62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hidden="1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62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hidden="1" s="2" customFormat="1" ht="12" customHeight="1">
      <c r="A26" s="37"/>
      <c r="B26" s="43"/>
      <c r="C26" s="37"/>
      <c r="D26" s="139" t="s">
        <v>34</v>
      </c>
      <c r="E26" s="37"/>
      <c r="F26" s="37"/>
      <c r="G26" s="37"/>
      <c r="H26" s="37"/>
      <c r="I26" s="37"/>
      <c r="J26" s="37"/>
      <c r="K26" s="37"/>
      <c r="L26" s="62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hidden="1" s="8" customFormat="1" ht="16.5" customHeight="1">
      <c r="A27" s="144"/>
      <c r="B27" s="145"/>
      <c r="C27" s="144"/>
      <c r="D27" s="144"/>
      <c r="E27" s="146" t="s">
        <v>1</v>
      </c>
      <c r="F27" s="146"/>
      <c r="G27" s="146"/>
      <c r="H27" s="146"/>
      <c r="I27" s="144"/>
      <c r="J27" s="144"/>
      <c r="K27" s="144"/>
      <c r="L27" s="147"/>
      <c r="S27" s="144"/>
      <c r="T27" s="144"/>
      <c r="U27" s="144"/>
      <c r="V27" s="144"/>
      <c r="W27" s="144"/>
      <c r="X27" s="144"/>
      <c r="Y27" s="144"/>
      <c r="Z27" s="144"/>
      <c r="AA27" s="144"/>
      <c r="AB27" s="144"/>
      <c r="AC27" s="144"/>
      <c r="AD27" s="144"/>
      <c r="AE27" s="144"/>
    </row>
    <row r="28" hidden="1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62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hidden="1" s="2" customFormat="1" ht="6.96" customHeight="1">
      <c r="A29" s="37"/>
      <c r="B29" s="43"/>
      <c r="C29" s="37"/>
      <c r="D29" s="148"/>
      <c r="E29" s="148"/>
      <c r="F29" s="148"/>
      <c r="G29" s="148"/>
      <c r="H29" s="148"/>
      <c r="I29" s="148"/>
      <c r="J29" s="148"/>
      <c r="K29" s="148"/>
      <c r="L29" s="62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hidden="1" s="2" customFormat="1" ht="25.44" customHeight="1">
      <c r="A30" s="37"/>
      <c r="B30" s="43"/>
      <c r="C30" s="37"/>
      <c r="D30" s="149" t="s">
        <v>35</v>
      </c>
      <c r="E30" s="37"/>
      <c r="F30" s="37"/>
      <c r="G30" s="37"/>
      <c r="H30" s="37"/>
      <c r="I30" s="37"/>
      <c r="J30" s="150">
        <f>ROUND(J118, 2)</f>
        <v>0</v>
      </c>
      <c r="K30" s="37"/>
      <c r="L30" s="62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hidden="1" s="2" customFormat="1" ht="6.96" customHeight="1">
      <c r="A31" s="37"/>
      <c r="B31" s="43"/>
      <c r="C31" s="37"/>
      <c r="D31" s="148"/>
      <c r="E31" s="148"/>
      <c r="F31" s="148"/>
      <c r="G31" s="148"/>
      <c r="H31" s="148"/>
      <c r="I31" s="148"/>
      <c r="J31" s="148"/>
      <c r="K31" s="148"/>
      <c r="L31" s="62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hidden="1" s="2" customFormat="1" ht="14.4" customHeight="1">
      <c r="A32" s="37"/>
      <c r="B32" s="43"/>
      <c r="C32" s="37"/>
      <c r="D32" s="37"/>
      <c r="E32" s="37"/>
      <c r="F32" s="151" t="s">
        <v>37</v>
      </c>
      <c r="G32" s="37"/>
      <c r="H32" s="37"/>
      <c r="I32" s="151" t="s">
        <v>36</v>
      </c>
      <c r="J32" s="151" t="s">
        <v>38</v>
      </c>
      <c r="K32" s="37"/>
      <c r="L32" s="62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hidden="1" s="2" customFormat="1" ht="14.4" customHeight="1">
      <c r="A33" s="37"/>
      <c r="B33" s="43"/>
      <c r="C33" s="37"/>
      <c r="D33" s="152" t="s">
        <v>39</v>
      </c>
      <c r="E33" s="139" t="s">
        <v>40</v>
      </c>
      <c r="F33" s="153">
        <f>ROUND((SUM(BE118:BE130)),  2)</f>
        <v>0</v>
      </c>
      <c r="G33" s="37"/>
      <c r="H33" s="37"/>
      <c r="I33" s="154">
        <v>0.20999999999999999</v>
      </c>
      <c r="J33" s="153">
        <f>ROUND(((SUM(BE118:BE130))*I33),  2)</f>
        <v>0</v>
      </c>
      <c r="K33" s="37"/>
      <c r="L33" s="62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hidden="1" s="2" customFormat="1" ht="14.4" customHeight="1">
      <c r="A34" s="37"/>
      <c r="B34" s="43"/>
      <c r="C34" s="37"/>
      <c r="D34" s="37"/>
      <c r="E34" s="139" t="s">
        <v>41</v>
      </c>
      <c r="F34" s="153">
        <f>ROUND((SUM(BF118:BF130)),  2)</f>
        <v>0</v>
      </c>
      <c r="G34" s="37"/>
      <c r="H34" s="37"/>
      <c r="I34" s="154">
        <v>0.14999999999999999</v>
      </c>
      <c r="J34" s="153">
        <f>ROUND(((SUM(BF118:BF130))*I34),  2)</f>
        <v>0</v>
      </c>
      <c r="K34" s="37"/>
      <c r="L34" s="62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9" t="s">
        <v>42</v>
      </c>
      <c r="F35" s="153">
        <f>ROUND((SUM(BG118:BG130)),  2)</f>
        <v>0</v>
      </c>
      <c r="G35" s="37"/>
      <c r="H35" s="37"/>
      <c r="I35" s="154">
        <v>0.20999999999999999</v>
      </c>
      <c r="J35" s="153">
        <f>0</f>
        <v>0</v>
      </c>
      <c r="K35" s="37"/>
      <c r="L35" s="62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9" t="s">
        <v>43</v>
      </c>
      <c r="F36" s="153">
        <f>ROUND((SUM(BH118:BH130)),  2)</f>
        <v>0</v>
      </c>
      <c r="G36" s="37"/>
      <c r="H36" s="37"/>
      <c r="I36" s="154">
        <v>0.14999999999999999</v>
      </c>
      <c r="J36" s="153">
        <f>0</f>
        <v>0</v>
      </c>
      <c r="K36" s="37"/>
      <c r="L36" s="62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9" t="s">
        <v>44</v>
      </c>
      <c r="F37" s="153">
        <f>ROUND((SUM(BI118:BI130)),  2)</f>
        <v>0</v>
      </c>
      <c r="G37" s="37"/>
      <c r="H37" s="37"/>
      <c r="I37" s="154">
        <v>0</v>
      </c>
      <c r="J37" s="153">
        <f>0</f>
        <v>0</v>
      </c>
      <c r="K37" s="37"/>
      <c r="L37" s="62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hidden="1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62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hidden="1" s="2" customFormat="1" ht="25.44" customHeight="1">
      <c r="A39" s="37"/>
      <c r="B39" s="43"/>
      <c r="C39" s="155"/>
      <c r="D39" s="156" t="s">
        <v>45</v>
      </c>
      <c r="E39" s="157"/>
      <c r="F39" s="157"/>
      <c r="G39" s="158" t="s">
        <v>46</v>
      </c>
      <c r="H39" s="159" t="s">
        <v>47</v>
      </c>
      <c r="I39" s="157"/>
      <c r="J39" s="160">
        <f>SUM(J30:J37)</f>
        <v>0</v>
      </c>
      <c r="K39" s="161"/>
      <c r="L39" s="62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hidden="1" s="2" customFormat="1" ht="14.4" customHeight="1">
      <c r="A40" s="37"/>
      <c r="B40" s="43"/>
      <c r="C40" s="37"/>
      <c r="D40" s="37"/>
      <c r="E40" s="37"/>
      <c r="F40" s="37"/>
      <c r="G40" s="37"/>
      <c r="H40" s="37"/>
      <c r="I40" s="37"/>
      <c r="J40" s="37"/>
      <c r="K40" s="37"/>
      <c r="L40" s="62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1" hidden="1" s="1" customFormat="1" ht="14.4" customHeight="1">
      <c r="B41" s="19"/>
      <c r="L41" s="19"/>
    </row>
    <row r="42" hidden="1" s="1" customFormat="1" ht="14.4" customHeight="1">
      <c r="B42" s="19"/>
      <c r="L42" s="19"/>
    </row>
    <row r="43" hidden="1" s="1" customFormat="1" ht="14.4" customHeight="1">
      <c r="B43" s="19"/>
      <c r="L43" s="19"/>
    </row>
    <row r="44" hidden="1" s="1" customFormat="1" ht="14.4" customHeight="1">
      <c r="B44" s="19"/>
      <c r="L44" s="19"/>
    </row>
    <row r="45" hidden="1" s="1" customFormat="1" ht="14.4" customHeight="1">
      <c r="B45" s="19"/>
      <c r="L45" s="19"/>
    </row>
    <row r="46" hidden="1" s="1" customFormat="1" ht="14.4" customHeight="1">
      <c r="B46" s="19"/>
      <c r="L46" s="19"/>
    </row>
    <row r="47" hidden="1" s="1" customFormat="1" ht="14.4" customHeight="1">
      <c r="B47" s="19"/>
      <c r="L47" s="19"/>
    </row>
    <row r="48" hidden="1" s="1" customFormat="1" ht="14.4" customHeight="1">
      <c r="B48" s="19"/>
      <c r="L48" s="19"/>
    </row>
    <row r="49" hidden="1" s="1" customFormat="1" ht="14.4" customHeight="1">
      <c r="B49" s="19"/>
      <c r="L49" s="19"/>
    </row>
    <row r="50" hidden="1" s="2" customFormat="1" ht="14.4" customHeight="1">
      <c r="B50" s="62"/>
      <c r="D50" s="162" t="s">
        <v>48</v>
      </c>
      <c r="E50" s="163"/>
      <c r="F50" s="163"/>
      <c r="G50" s="162" t="s">
        <v>49</v>
      </c>
      <c r="H50" s="163"/>
      <c r="I50" s="163"/>
      <c r="J50" s="163"/>
      <c r="K50" s="163"/>
      <c r="L50" s="62"/>
    </row>
    <row r="51" hidden="1">
      <c r="B51" s="19"/>
      <c r="L51" s="19"/>
    </row>
    <row r="52" hidden="1">
      <c r="B52" s="19"/>
      <c r="L52" s="19"/>
    </row>
    <row r="53" hidden="1">
      <c r="B53" s="19"/>
      <c r="L53" s="19"/>
    </row>
    <row r="54" hidden="1">
      <c r="B54" s="19"/>
      <c r="L54" s="19"/>
    </row>
    <row r="55" hidden="1">
      <c r="B55" s="19"/>
      <c r="L55" s="19"/>
    </row>
    <row r="56" hidden="1">
      <c r="B56" s="19"/>
      <c r="L56" s="19"/>
    </row>
    <row r="57" hidden="1">
      <c r="B57" s="19"/>
      <c r="L57" s="19"/>
    </row>
    <row r="58" hidden="1">
      <c r="B58" s="19"/>
      <c r="L58" s="19"/>
    </row>
    <row r="59" hidden="1">
      <c r="B59" s="19"/>
      <c r="L59" s="19"/>
    </row>
    <row r="60" hidden="1">
      <c r="B60" s="19"/>
      <c r="L60" s="19"/>
    </row>
    <row r="61" hidden="1" s="2" customFormat="1">
      <c r="A61" s="37"/>
      <c r="B61" s="43"/>
      <c r="C61" s="37"/>
      <c r="D61" s="164" t="s">
        <v>50</v>
      </c>
      <c r="E61" s="165"/>
      <c r="F61" s="166" t="s">
        <v>51</v>
      </c>
      <c r="G61" s="164" t="s">
        <v>50</v>
      </c>
      <c r="H61" s="165"/>
      <c r="I61" s="165"/>
      <c r="J61" s="167" t="s">
        <v>51</v>
      </c>
      <c r="K61" s="165"/>
      <c r="L61" s="62"/>
      <c r="S61" s="37"/>
      <c r="T61" s="37"/>
      <c r="U61" s="37"/>
      <c r="V61" s="37"/>
      <c r="W61" s="37"/>
      <c r="X61" s="37"/>
      <c r="Y61" s="37"/>
      <c r="Z61" s="37"/>
      <c r="AA61" s="37"/>
      <c r="AB61" s="37"/>
      <c r="AC61" s="37"/>
      <c r="AD61" s="37"/>
      <c r="AE61" s="37"/>
    </row>
    <row r="62" hidden="1">
      <c r="B62" s="19"/>
      <c r="L62" s="19"/>
    </row>
    <row r="63" hidden="1">
      <c r="B63" s="19"/>
      <c r="L63" s="19"/>
    </row>
    <row r="64" hidden="1">
      <c r="B64" s="19"/>
      <c r="L64" s="19"/>
    </row>
    <row r="65" hidden="1" s="2" customFormat="1">
      <c r="A65" s="37"/>
      <c r="B65" s="43"/>
      <c r="C65" s="37"/>
      <c r="D65" s="162" t="s">
        <v>52</v>
      </c>
      <c r="E65" s="168"/>
      <c r="F65" s="168"/>
      <c r="G65" s="162" t="s">
        <v>53</v>
      </c>
      <c r="H65" s="168"/>
      <c r="I65" s="168"/>
      <c r="J65" s="168"/>
      <c r="K65" s="168"/>
      <c r="L65" s="62"/>
      <c r="S65" s="37"/>
      <c r="T65" s="37"/>
      <c r="U65" s="37"/>
      <c r="V65" s="37"/>
      <c r="W65" s="37"/>
      <c r="X65" s="37"/>
      <c r="Y65" s="37"/>
      <c r="Z65" s="37"/>
      <c r="AA65" s="37"/>
      <c r="AB65" s="37"/>
      <c r="AC65" s="37"/>
      <c r="AD65" s="37"/>
      <c r="AE65" s="37"/>
    </row>
    <row r="66" hidden="1">
      <c r="B66" s="19"/>
      <c r="L66" s="19"/>
    </row>
    <row r="67" hidden="1">
      <c r="B67" s="19"/>
      <c r="L67" s="19"/>
    </row>
    <row r="68" hidden="1">
      <c r="B68" s="19"/>
      <c r="L68" s="19"/>
    </row>
    <row r="69" hidden="1">
      <c r="B69" s="19"/>
      <c r="L69" s="19"/>
    </row>
    <row r="70" hidden="1">
      <c r="B70" s="19"/>
      <c r="L70" s="19"/>
    </row>
    <row r="71" hidden="1">
      <c r="B71" s="19"/>
      <c r="L71" s="19"/>
    </row>
    <row r="72" hidden="1">
      <c r="B72" s="19"/>
      <c r="L72" s="19"/>
    </row>
    <row r="73" hidden="1">
      <c r="B73" s="19"/>
      <c r="L73" s="19"/>
    </row>
    <row r="74" hidden="1">
      <c r="B74" s="19"/>
      <c r="L74" s="19"/>
    </row>
    <row r="75" hidden="1">
      <c r="B75" s="19"/>
      <c r="L75" s="19"/>
    </row>
    <row r="76" hidden="1" s="2" customFormat="1">
      <c r="A76" s="37"/>
      <c r="B76" s="43"/>
      <c r="C76" s="37"/>
      <c r="D76" s="164" t="s">
        <v>50</v>
      </c>
      <c r="E76" s="165"/>
      <c r="F76" s="166" t="s">
        <v>51</v>
      </c>
      <c r="G76" s="164" t="s">
        <v>50</v>
      </c>
      <c r="H76" s="165"/>
      <c r="I76" s="165"/>
      <c r="J76" s="167" t="s">
        <v>51</v>
      </c>
      <c r="K76" s="165"/>
      <c r="L76" s="62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hidden="1" s="2" customFormat="1" ht="14.4" customHeight="1">
      <c r="A77" s="37"/>
      <c r="B77" s="169"/>
      <c r="C77" s="170"/>
      <c r="D77" s="170"/>
      <c r="E77" s="170"/>
      <c r="F77" s="170"/>
      <c r="G77" s="170"/>
      <c r="H77" s="170"/>
      <c r="I77" s="170"/>
      <c r="J77" s="170"/>
      <c r="K77" s="170"/>
      <c r="L77" s="62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hidden="1"/>
    <row r="79" hidden="1"/>
    <row r="80" hidden="1"/>
    <row r="81" hidden="1" s="2" customFormat="1" ht="6.96" customHeight="1">
      <c r="A81" s="37"/>
      <c r="B81" s="171"/>
      <c r="C81" s="172"/>
      <c r="D81" s="172"/>
      <c r="E81" s="172"/>
      <c r="F81" s="172"/>
      <c r="G81" s="172"/>
      <c r="H81" s="172"/>
      <c r="I81" s="172"/>
      <c r="J81" s="172"/>
      <c r="K81" s="172"/>
      <c r="L81" s="62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hidden="1" s="2" customFormat="1" ht="24.96" customHeight="1">
      <c r="A82" s="37"/>
      <c r="B82" s="38"/>
      <c r="C82" s="22" t="s">
        <v>98</v>
      </c>
      <c r="D82" s="39"/>
      <c r="E82" s="39"/>
      <c r="F82" s="39"/>
      <c r="G82" s="39"/>
      <c r="H82" s="39"/>
      <c r="I82" s="39"/>
      <c r="J82" s="39"/>
      <c r="K82" s="39"/>
      <c r="L82" s="62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hidden="1" s="2" customFormat="1" ht="6.96" customHeight="1">
      <c r="A83" s="37"/>
      <c r="B83" s="38"/>
      <c r="C83" s="39"/>
      <c r="D83" s="39"/>
      <c r="E83" s="39"/>
      <c r="F83" s="39"/>
      <c r="G83" s="39"/>
      <c r="H83" s="39"/>
      <c r="I83" s="39"/>
      <c r="J83" s="39"/>
      <c r="K83" s="39"/>
      <c r="L83" s="62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hidden="1" s="2" customFormat="1" ht="12" customHeight="1">
      <c r="A84" s="37"/>
      <c r="B84" s="38"/>
      <c r="C84" s="31" t="s">
        <v>16</v>
      </c>
      <c r="D84" s="39"/>
      <c r="E84" s="39"/>
      <c r="F84" s="39"/>
      <c r="G84" s="39"/>
      <c r="H84" s="39"/>
      <c r="I84" s="39"/>
      <c r="J84" s="39"/>
      <c r="K84" s="39"/>
      <c r="L84" s="62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hidden="1" s="2" customFormat="1" ht="16.5" customHeight="1">
      <c r="A85" s="37"/>
      <c r="B85" s="38"/>
      <c r="C85" s="39"/>
      <c r="D85" s="39"/>
      <c r="E85" s="173" t="str">
        <f>E7</f>
        <v>MŠL - rekonstrukce elektroinstalace</v>
      </c>
      <c r="F85" s="31"/>
      <c r="G85" s="31"/>
      <c r="H85" s="31"/>
      <c r="I85" s="39"/>
      <c r="J85" s="39"/>
      <c r="K85" s="39"/>
      <c r="L85" s="62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</row>
    <row r="86" hidden="1" s="2" customFormat="1" ht="12" customHeight="1">
      <c r="A86" s="37"/>
      <c r="B86" s="38"/>
      <c r="C86" s="31" t="s">
        <v>96</v>
      </c>
      <c r="D86" s="39"/>
      <c r="E86" s="39"/>
      <c r="F86" s="39"/>
      <c r="G86" s="39"/>
      <c r="H86" s="39"/>
      <c r="I86" s="39"/>
      <c r="J86" s="39"/>
      <c r="K86" s="39"/>
      <c r="L86" s="62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</row>
    <row r="87" hidden="1" s="2" customFormat="1" ht="16.5" customHeight="1">
      <c r="A87" s="37"/>
      <c r="B87" s="38"/>
      <c r="C87" s="39"/>
      <c r="D87" s="39"/>
      <c r="E87" s="75" t="str">
        <f>E9</f>
        <v>04 - VRN</v>
      </c>
      <c r="F87" s="39"/>
      <c r="G87" s="39"/>
      <c r="H87" s="39"/>
      <c r="I87" s="39"/>
      <c r="J87" s="39"/>
      <c r="K87" s="39"/>
      <c r="L87" s="62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</row>
    <row r="88" hidden="1" s="2" customFormat="1" ht="6.96" customHeight="1">
      <c r="A88" s="37"/>
      <c r="B88" s="38"/>
      <c r="C88" s="39"/>
      <c r="D88" s="39"/>
      <c r="E88" s="39"/>
      <c r="F88" s="39"/>
      <c r="G88" s="39"/>
      <c r="H88" s="39"/>
      <c r="I88" s="39"/>
      <c r="J88" s="39"/>
      <c r="K88" s="39"/>
      <c r="L88" s="62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</row>
    <row r="89" hidden="1" s="2" customFormat="1" ht="12" customHeight="1">
      <c r="A89" s="37"/>
      <c r="B89" s="38"/>
      <c r="C89" s="31" t="s">
        <v>20</v>
      </c>
      <c r="D89" s="39"/>
      <c r="E89" s="39"/>
      <c r="F89" s="26" t="str">
        <f>F12</f>
        <v>Horažďovice</v>
      </c>
      <c r="G89" s="39"/>
      <c r="H89" s="39"/>
      <c r="I89" s="31" t="s">
        <v>22</v>
      </c>
      <c r="J89" s="78" t="str">
        <f>IF(J12="","",J12)</f>
        <v>17. 3. 2023</v>
      </c>
      <c r="K89" s="39"/>
      <c r="L89" s="62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</row>
    <row r="90" hidden="1" s="2" customFormat="1" ht="6.96" customHeight="1">
      <c r="A90" s="37"/>
      <c r="B90" s="38"/>
      <c r="C90" s="39"/>
      <c r="D90" s="39"/>
      <c r="E90" s="39"/>
      <c r="F90" s="39"/>
      <c r="G90" s="39"/>
      <c r="H90" s="39"/>
      <c r="I90" s="39"/>
      <c r="J90" s="39"/>
      <c r="K90" s="39"/>
      <c r="L90" s="62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</row>
    <row r="91" hidden="1" s="2" customFormat="1" ht="15.15" customHeight="1">
      <c r="A91" s="37"/>
      <c r="B91" s="38"/>
      <c r="C91" s="31" t="s">
        <v>24</v>
      </c>
      <c r="D91" s="39"/>
      <c r="E91" s="39"/>
      <c r="F91" s="26" t="str">
        <f>E15</f>
        <v xml:space="preserve"> </v>
      </c>
      <c r="G91" s="39"/>
      <c r="H91" s="39"/>
      <c r="I91" s="31" t="s">
        <v>30</v>
      </c>
      <c r="J91" s="35" t="str">
        <f>E21</f>
        <v xml:space="preserve"> </v>
      </c>
      <c r="K91" s="39"/>
      <c r="L91" s="62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</row>
    <row r="92" hidden="1" s="2" customFormat="1" ht="15.15" customHeight="1">
      <c r="A92" s="37"/>
      <c r="B92" s="38"/>
      <c r="C92" s="31" t="s">
        <v>28</v>
      </c>
      <c r="D92" s="39"/>
      <c r="E92" s="39"/>
      <c r="F92" s="26" t="str">
        <f>IF(E18="","",E18)</f>
        <v>Vyplň údaj</v>
      </c>
      <c r="G92" s="39"/>
      <c r="H92" s="39"/>
      <c r="I92" s="31" t="s">
        <v>32</v>
      </c>
      <c r="J92" s="35" t="str">
        <f>E24</f>
        <v>Pavel Matoušek</v>
      </c>
      <c r="K92" s="39"/>
      <c r="L92" s="62"/>
      <c r="S92" s="37"/>
      <c r="T92" s="37"/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</row>
    <row r="93" hidden="1" s="2" customFormat="1" ht="10.32" customHeight="1">
      <c r="A93" s="37"/>
      <c r="B93" s="38"/>
      <c r="C93" s="39"/>
      <c r="D93" s="39"/>
      <c r="E93" s="39"/>
      <c r="F93" s="39"/>
      <c r="G93" s="39"/>
      <c r="H93" s="39"/>
      <c r="I93" s="39"/>
      <c r="J93" s="39"/>
      <c r="K93" s="39"/>
      <c r="L93" s="62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</row>
    <row r="94" hidden="1" s="2" customFormat="1" ht="29.28" customHeight="1">
      <c r="A94" s="37"/>
      <c r="B94" s="38"/>
      <c r="C94" s="174" t="s">
        <v>99</v>
      </c>
      <c r="D94" s="175"/>
      <c r="E94" s="175"/>
      <c r="F94" s="175"/>
      <c r="G94" s="175"/>
      <c r="H94" s="175"/>
      <c r="I94" s="175"/>
      <c r="J94" s="176" t="s">
        <v>100</v>
      </c>
      <c r="K94" s="175"/>
      <c r="L94" s="62"/>
      <c r="S94" s="37"/>
      <c r="T94" s="37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</row>
    <row r="95" hidden="1" s="2" customFormat="1" ht="10.32" customHeight="1">
      <c r="A95" s="37"/>
      <c r="B95" s="38"/>
      <c r="C95" s="39"/>
      <c r="D95" s="39"/>
      <c r="E95" s="39"/>
      <c r="F95" s="39"/>
      <c r="G95" s="39"/>
      <c r="H95" s="39"/>
      <c r="I95" s="39"/>
      <c r="J95" s="39"/>
      <c r="K95" s="39"/>
      <c r="L95" s="62"/>
      <c r="S95" s="37"/>
      <c r="T95" s="37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</row>
    <row r="96" hidden="1" s="2" customFormat="1" ht="22.8" customHeight="1">
      <c r="A96" s="37"/>
      <c r="B96" s="38"/>
      <c r="C96" s="177" t="s">
        <v>101</v>
      </c>
      <c r="D96" s="39"/>
      <c r="E96" s="39"/>
      <c r="F96" s="39"/>
      <c r="G96" s="39"/>
      <c r="H96" s="39"/>
      <c r="I96" s="39"/>
      <c r="J96" s="109">
        <f>J118</f>
        <v>0</v>
      </c>
      <c r="K96" s="39"/>
      <c r="L96" s="62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U96" s="16" t="s">
        <v>102</v>
      </c>
    </row>
    <row r="97" hidden="1" s="9" customFormat="1" ht="24.96" customHeight="1">
      <c r="A97" s="9"/>
      <c r="B97" s="178"/>
      <c r="C97" s="179"/>
      <c r="D97" s="180" t="s">
        <v>118</v>
      </c>
      <c r="E97" s="181"/>
      <c r="F97" s="181"/>
      <c r="G97" s="181"/>
      <c r="H97" s="181"/>
      <c r="I97" s="181"/>
      <c r="J97" s="182">
        <f>J119</f>
        <v>0</v>
      </c>
      <c r="K97" s="179"/>
      <c r="L97" s="183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hidden="1" s="10" customFormat="1" ht="19.92" customHeight="1">
      <c r="A98" s="10"/>
      <c r="B98" s="184"/>
      <c r="C98" s="185"/>
      <c r="D98" s="186" t="s">
        <v>1092</v>
      </c>
      <c r="E98" s="187"/>
      <c r="F98" s="187"/>
      <c r="G98" s="187"/>
      <c r="H98" s="187"/>
      <c r="I98" s="187"/>
      <c r="J98" s="188">
        <f>J120</f>
        <v>0</v>
      </c>
      <c r="K98" s="185"/>
      <c r="L98" s="189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hidden="1" s="2" customFormat="1" ht="21.84" customHeight="1">
      <c r="A99" s="37"/>
      <c r="B99" s="38"/>
      <c r="C99" s="39"/>
      <c r="D99" s="39"/>
      <c r="E99" s="39"/>
      <c r="F99" s="39"/>
      <c r="G99" s="39"/>
      <c r="H99" s="39"/>
      <c r="I99" s="39"/>
      <c r="J99" s="39"/>
      <c r="K99" s="39"/>
      <c r="L99" s="62"/>
      <c r="S99" s="37"/>
      <c r="T99" s="37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</row>
    <row r="100" hidden="1" s="2" customFormat="1" ht="6.96" customHeight="1">
      <c r="A100" s="37"/>
      <c r="B100" s="65"/>
      <c r="C100" s="66"/>
      <c r="D100" s="66"/>
      <c r="E100" s="66"/>
      <c r="F100" s="66"/>
      <c r="G100" s="66"/>
      <c r="H100" s="66"/>
      <c r="I100" s="66"/>
      <c r="J100" s="66"/>
      <c r="K100" s="66"/>
      <c r="L100" s="62"/>
      <c r="S100" s="37"/>
      <c r="T100" s="37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</row>
    <row r="101" hidden="1"/>
    <row r="102" hidden="1"/>
    <row r="103" hidden="1"/>
    <row r="104" s="2" customFormat="1" ht="6.96" customHeight="1">
      <c r="A104" s="37"/>
      <c r="B104" s="67"/>
      <c r="C104" s="68"/>
      <c r="D104" s="68"/>
      <c r="E104" s="68"/>
      <c r="F104" s="68"/>
      <c r="G104" s="68"/>
      <c r="H104" s="68"/>
      <c r="I104" s="68"/>
      <c r="J104" s="68"/>
      <c r="K104" s="68"/>
      <c r="L104" s="62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</row>
    <row r="105" s="2" customFormat="1" ht="24.96" customHeight="1">
      <c r="A105" s="37"/>
      <c r="B105" s="38"/>
      <c r="C105" s="22" t="s">
        <v>120</v>
      </c>
      <c r="D105" s="39"/>
      <c r="E105" s="39"/>
      <c r="F105" s="39"/>
      <c r="G105" s="39"/>
      <c r="H105" s="39"/>
      <c r="I105" s="39"/>
      <c r="J105" s="39"/>
      <c r="K105" s="39"/>
      <c r="L105" s="62"/>
      <c r="S105" s="37"/>
      <c r="T105" s="37"/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</row>
    <row r="106" s="2" customFormat="1" ht="6.96" customHeight="1">
      <c r="A106" s="37"/>
      <c r="B106" s="38"/>
      <c r="C106" s="39"/>
      <c r="D106" s="39"/>
      <c r="E106" s="39"/>
      <c r="F106" s="39"/>
      <c r="G106" s="39"/>
      <c r="H106" s="39"/>
      <c r="I106" s="39"/>
      <c r="J106" s="39"/>
      <c r="K106" s="39"/>
      <c r="L106" s="62"/>
      <c r="S106" s="37"/>
      <c r="T106" s="37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</row>
    <row r="107" s="2" customFormat="1" ht="12" customHeight="1">
      <c r="A107" s="37"/>
      <c r="B107" s="38"/>
      <c r="C107" s="31" t="s">
        <v>16</v>
      </c>
      <c r="D107" s="39"/>
      <c r="E107" s="39"/>
      <c r="F107" s="39"/>
      <c r="G107" s="39"/>
      <c r="H107" s="39"/>
      <c r="I107" s="39"/>
      <c r="J107" s="39"/>
      <c r="K107" s="39"/>
      <c r="L107" s="62"/>
      <c r="S107" s="37"/>
      <c r="T107" s="37"/>
      <c r="U107" s="37"/>
      <c r="V107" s="37"/>
      <c r="W107" s="37"/>
      <c r="X107" s="37"/>
      <c r="Y107" s="37"/>
      <c r="Z107" s="37"/>
      <c r="AA107" s="37"/>
      <c r="AB107" s="37"/>
      <c r="AC107" s="37"/>
      <c r="AD107" s="37"/>
      <c r="AE107" s="37"/>
    </row>
    <row r="108" s="2" customFormat="1" ht="16.5" customHeight="1">
      <c r="A108" s="37"/>
      <c r="B108" s="38"/>
      <c r="C108" s="39"/>
      <c r="D108" s="39"/>
      <c r="E108" s="173" t="str">
        <f>E7</f>
        <v>MŠL - rekonstrukce elektroinstalace</v>
      </c>
      <c r="F108" s="31"/>
      <c r="G108" s="31"/>
      <c r="H108" s="31"/>
      <c r="I108" s="39"/>
      <c r="J108" s="39"/>
      <c r="K108" s="39"/>
      <c r="L108" s="62"/>
      <c r="S108" s="37"/>
      <c r="T108" s="37"/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</row>
    <row r="109" s="2" customFormat="1" ht="12" customHeight="1">
      <c r="A109" s="37"/>
      <c r="B109" s="38"/>
      <c r="C109" s="31" t="s">
        <v>96</v>
      </c>
      <c r="D109" s="39"/>
      <c r="E109" s="39"/>
      <c r="F109" s="39"/>
      <c r="G109" s="39"/>
      <c r="H109" s="39"/>
      <c r="I109" s="39"/>
      <c r="J109" s="39"/>
      <c r="K109" s="39"/>
      <c r="L109" s="62"/>
      <c r="S109" s="37"/>
      <c r="T109" s="37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</row>
    <row r="110" s="2" customFormat="1" ht="16.5" customHeight="1">
      <c r="A110" s="37"/>
      <c r="B110" s="38"/>
      <c r="C110" s="39"/>
      <c r="D110" s="39"/>
      <c r="E110" s="75" t="str">
        <f>E9</f>
        <v>04 - VRN</v>
      </c>
      <c r="F110" s="39"/>
      <c r="G110" s="39"/>
      <c r="H110" s="39"/>
      <c r="I110" s="39"/>
      <c r="J110" s="39"/>
      <c r="K110" s="39"/>
      <c r="L110" s="62"/>
      <c r="S110" s="37"/>
      <c r="T110" s="37"/>
      <c r="U110" s="37"/>
      <c r="V110" s="37"/>
      <c r="W110" s="37"/>
      <c r="X110" s="37"/>
      <c r="Y110" s="37"/>
      <c r="Z110" s="37"/>
      <c r="AA110" s="37"/>
      <c r="AB110" s="37"/>
      <c r="AC110" s="37"/>
      <c r="AD110" s="37"/>
      <c r="AE110" s="37"/>
    </row>
    <row r="111" s="2" customFormat="1" ht="6.96" customHeight="1">
      <c r="A111" s="37"/>
      <c r="B111" s="38"/>
      <c r="C111" s="39"/>
      <c r="D111" s="39"/>
      <c r="E111" s="39"/>
      <c r="F111" s="39"/>
      <c r="G111" s="39"/>
      <c r="H111" s="39"/>
      <c r="I111" s="39"/>
      <c r="J111" s="39"/>
      <c r="K111" s="39"/>
      <c r="L111" s="62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</row>
    <row r="112" s="2" customFormat="1" ht="12" customHeight="1">
      <c r="A112" s="37"/>
      <c r="B112" s="38"/>
      <c r="C112" s="31" t="s">
        <v>20</v>
      </c>
      <c r="D112" s="39"/>
      <c r="E112" s="39"/>
      <c r="F112" s="26" t="str">
        <f>F12</f>
        <v>Horažďovice</v>
      </c>
      <c r="G112" s="39"/>
      <c r="H112" s="39"/>
      <c r="I112" s="31" t="s">
        <v>22</v>
      </c>
      <c r="J112" s="78" t="str">
        <f>IF(J12="","",J12)</f>
        <v>17. 3. 2023</v>
      </c>
      <c r="K112" s="39"/>
      <c r="L112" s="62"/>
      <c r="S112" s="37"/>
      <c r="T112" s="37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</row>
    <row r="113" s="2" customFormat="1" ht="6.96" customHeight="1">
      <c r="A113" s="37"/>
      <c r="B113" s="38"/>
      <c r="C113" s="39"/>
      <c r="D113" s="39"/>
      <c r="E113" s="39"/>
      <c r="F113" s="39"/>
      <c r="G113" s="39"/>
      <c r="H113" s="39"/>
      <c r="I113" s="39"/>
      <c r="J113" s="39"/>
      <c r="K113" s="39"/>
      <c r="L113" s="62"/>
      <c r="S113" s="37"/>
      <c r="T113" s="37"/>
      <c r="U113" s="37"/>
      <c r="V113" s="37"/>
      <c r="W113" s="37"/>
      <c r="X113" s="37"/>
      <c r="Y113" s="37"/>
      <c r="Z113" s="37"/>
      <c r="AA113" s="37"/>
      <c r="AB113" s="37"/>
      <c r="AC113" s="37"/>
      <c r="AD113" s="37"/>
      <c r="AE113" s="37"/>
    </row>
    <row r="114" s="2" customFormat="1" ht="15.15" customHeight="1">
      <c r="A114" s="37"/>
      <c r="B114" s="38"/>
      <c r="C114" s="31" t="s">
        <v>24</v>
      </c>
      <c r="D114" s="39"/>
      <c r="E114" s="39"/>
      <c r="F114" s="26" t="str">
        <f>E15</f>
        <v xml:space="preserve"> </v>
      </c>
      <c r="G114" s="39"/>
      <c r="H114" s="39"/>
      <c r="I114" s="31" t="s">
        <v>30</v>
      </c>
      <c r="J114" s="35" t="str">
        <f>E21</f>
        <v xml:space="preserve"> </v>
      </c>
      <c r="K114" s="39"/>
      <c r="L114" s="62"/>
      <c r="S114" s="37"/>
      <c r="T114" s="37"/>
      <c r="U114" s="37"/>
      <c r="V114" s="37"/>
      <c r="W114" s="37"/>
      <c r="X114" s="37"/>
      <c r="Y114" s="37"/>
      <c r="Z114" s="37"/>
      <c r="AA114" s="37"/>
      <c r="AB114" s="37"/>
      <c r="AC114" s="37"/>
      <c r="AD114" s="37"/>
      <c r="AE114" s="37"/>
    </row>
    <row r="115" s="2" customFormat="1" ht="15.15" customHeight="1">
      <c r="A115" s="37"/>
      <c r="B115" s="38"/>
      <c r="C115" s="31" t="s">
        <v>28</v>
      </c>
      <c r="D115" s="39"/>
      <c r="E115" s="39"/>
      <c r="F115" s="26" t="str">
        <f>IF(E18="","",E18)</f>
        <v>Vyplň údaj</v>
      </c>
      <c r="G115" s="39"/>
      <c r="H115" s="39"/>
      <c r="I115" s="31" t="s">
        <v>32</v>
      </c>
      <c r="J115" s="35" t="str">
        <f>E24</f>
        <v>Pavel Matoušek</v>
      </c>
      <c r="K115" s="39"/>
      <c r="L115" s="62"/>
      <c r="S115" s="37"/>
      <c r="T115" s="37"/>
      <c r="U115" s="37"/>
      <c r="V115" s="37"/>
      <c r="W115" s="37"/>
      <c r="X115" s="37"/>
      <c r="Y115" s="37"/>
      <c r="Z115" s="37"/>
      <c r="AA115" s="37"/>
      <c r="AB115" s="37"/>
      <c r="AC115" s="37"/>
      <c r="AD115" s="37"/>
      <c r="AE115" s="37"/>
    </row>
    <row r="116" s="2" customFormat="1" ht="10.32" customHeight="1">
      <c r="A116" s="37"/>
      <c r="B116" s="38"/>
      <c r="C116" s="39"/>
      <c r="D116" s="39"/>
      <c r="E116" s="39"/>
      <c r="F116" s="39"/>
      <c r="G116" s="39"/>
      <c r="H116" s="39"/>
      <c r="I116" s="39"/>
      <c r="J116" s="39"/>
      <c r="K116" s="39"/>
      <c r="L116" s="62"/>
      <c r="S116" s="37"/>
      <c r="T116" s="37"/>
      <c r="U116" s="37"/>
      <c r="V116" s="37"/>
      <c r="W116" s="37"/>
      <c r="X116" s="37"/>
      <c r="Y116" s="37"/>
      <c r="Z116" s="37"/>
      <c r="AA116" s="37"/>
      <c r="AB116" s="37"/>
      <c r="AC116" s="37"/>
      <c r="AD116" s="37"/>
      <c r="AE116" s="37"/>
    </row>
    <row r="117" s="11" customFormat="1" ht="29.28" customHeight="1">
      <c r="A117" s="190"/>
      <c r="B117" s="191"/>
      <c r="C117" s="192" t="s">
        <v>121</v>
      </c>
      <c r="D117" s="193" t="s">
        <v>60</v>
      </c>
      <c r="E117" s="193" t="s">
        <v>56</v>
      </c>
      <c r="F117" s="193" t="s">
        <v>57</v>
      </c>
      <c r="G117" s="193" t="s">
        <v>122</v>
      </c>
      <c r="H117" s="193" t="s">
        <v>123</v>
      </c>
      <c r="I117" s="193" t="s">
        <v>124</v>
      </c>
      <c r="J117" s="194" t="s">
        <v>100</v>
      </c>
      <c r="K117" s="195" t="s">
        <v>125</v>
      </c>
      <c r="L117" s="196"/>
      <c r="M117" s="99" t="s">
        <v>1</v>
      </c>
      <c r="N117" s="100" t="s">
        <v>39</v>
      </c>
      <c r="O117" s="100" t="s">
        <v>126</v>
      </c>
      <c r="P117" s="100" t="s">
        <v>127</v>
      </c>
      <c r="Q117" s="100" t="s">
        <v>128</v>
      </c>
      <c r="R117" s="100" t="s">
        <v>129</v>
      </c>
      <c r="S117" s="100" t="s">
        <v>130</v>
      </c>
      <c r="T117" s="101" t="s">
        <v>131</v>
      </c>
      <c r="U117" s="190"/>
      <c r="V117" s="190"/>
      <c r="W117" s="190"/>
      <c r="X117" s="190"/>
      <c r="Y117" s="190"/>
      <c r="Z117" s="190"/>
      <c r="AA117" s="190"/>
      <c r="AB117" s="190"/>
      <c r="AC117" s="190"/>
      <c r="AD117" s="190"/>
      <c r="AE117" s="190"/>
    </row>
    <row r="118" s="2" customFormat="1" ht="22.8" customHeight="1">
      <c r="A118" s="37"/>
      <c r="B118" s="38"/>
      <c r="C118" s="106" t="s">
        <v>132</v>
      </c>
      <c r="D118" s="39"/>
      <c r="E118" s="39"/>
      <c r="F118" s="39"/>
      <c r="G118" s="39"/>
      <c r="H118" s="39"/>
      <c r="I118" s="39"/>
      <c r="J118" s="197">
        <f>BK118</f>
        <v>0</v>
      </c>
      <c r="K118" s="39"/>
      <c r="L118" s="43"/>
      <c r="M118" s="102"/>
      <c r="N118" s="198"/>
      <c r="O118" s="103"/>
      <c r="P118" s="199">
        <f>P119</f>
        <v>0</v>
      </c>
      <c r="Q118" s="103"/>
      <c r="R118" s="199">
        <f>R119</f>
        <v>0</v>
      </c>
      <c r="S118" s="103"/>
      <c r="T118" s="200">
        <f>T119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T118" s="16" t="s">
        <v>74</v>
      </c>
      <c r="AU118" s="16" t="s">
        <v>102</v>
      </c>
      <c r="BK118" s="201">
        <f>BK119</f>
        <v>0</v>
      </c>
    </row>
    <row r="119" s="12" customFormat="1" ht="25.92" customHeight="1">
      <c r="A119" s="12"/>
      <c r="B119" s="202"/>
      <c r="C119" s="203"/>
      <c r="D119" s="204" t="s">
        <v>74</v>
      </c>
      <c r="E119" s="205" t="s">
        <v>93</v>
      </c>
      <c r="F119" s="205" t="s">
        <v>789</v>
      </c>
      <c r="G119" s="203"/>
      <c r="H119" s="203"/>
      <c r="I119" s="206"/>
      <c r="J119" s="207">
        <f>BK119</f>
        <v>0</v>
      </c>
      <c r="K119" s="203"/>
      <c r="L119" s="208"/>
      <c r="M119" s="209"/>
      <c r="N119" s="210"/>
      <c r="O119" s="210"/>
      <c r="P119" s="211">
        <f>P120</f>
        <v>0</v>
      </c>
      <c r="Q119" s="210"/>
      <c r="R119" s="211">
        <f>R120</f>
        <v>0</v>
      </c>
      <c r="S119" s="210"/>
      <c r="T119" s="212">
        <f>T120</f>
        <v>0</v>
      </c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R119" s="213" t="s">
        <v>153</v>
      </c>
      <c r="AT119" s="214" t="s">
        <v>74</v>
      </c>
      <c r="AU119" s="214" t="s">
        <v>75</v>
      </c>
      <c r="AY119" s="213" t="s">
        <v>135</v>
      </c>
      <c r="BK119" s="215">
        <f>BK120</f>
        <v>0</v>
      </c>
    </row>
    <row r="120" s="12" customFormat="1" ht="22.8" customHeight="1">
      <c r="A120" s="12"/>
      <c r="B120" s="202"/>
      <c r="C120" s="203"/>
      <c r="D120" s="204" t="s">
        <v>74</v>
      </c>
      <c r="E120" s="216" t="s">
        <v>1093</v>
      </c>
      <c r="F120" s="216" t="s">
        <v>1094</v>
      </c>
      <c r="G120" s="203"/>
      <c r="H120" s="203"/>
      <c r="I120" s="206"/>
      <c r="J120" s="217">
        <f>BK120</f>
        <v>0</v>
      </c>
      <c r="K120" s="203"/>
      <c r="L120" s="208"/>
      <c r="M120" s="209"/>
      <c r="N120" s="210"/>
      <c r="O120" s="210"/>
      <c r="P120" s="211">
        <f>SUM(P121:P130)</f>
        <v>0</v>
      </c>
      <c r="Q120" s="210"/>
      <c r="R120" s="211">
        <f>SUM(R121:R130)</f>
        <v>0</v>
      </c>
      <c r="S120" s="210"/>
      <c r="T120" s="212">
        <f>SUM(T121:T130)</f>
        <v>0</v>
      </c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R120" s="213" t="s">
        <v>153</v>
      </c>
      <c r="AT120" s="214" t="s">
        <v>74</v>
      </c>
      <c r="AU120" s="214" t="s">
        <v>83</v>
      </c>
      <c r="AY120" s="213" t="s">
        <v>135</v>
      </c>
      <c r="BK120" s="215">
        <f>SUM(BK121:BK130)</f>
        <v>0</v>
      </c>
    </row>
    <row r="121" s="2" customFormat="1" ht="62.7" customHeight="1">
      <c r="A121" s="37"/>
      <c r="B121" s="38"/>
      <c r="C121" s="218" t="s">
        <v>83</v>
      </c>
      <c r="D121" s="218" t="s">
        <v>139</v>
      </c>
      <c r="E121" s="219" t="s">
        <v>1095</v>
      </c>
      <c r="F121" s="220" t="s">
        <v>1096</v>
      </c>
      <c r="G121" s="221" t="s">
        <v>334</v>
      </c>
      <c r="H121" s="222">
        <v>1</v>
      </c>
      <c r="I121" s="223"/>
      <c r="J121" s="224">
        <f>ROUND(I121*H121,2)</f>
        <v>0</v>
      </c>
      <c r="K121" s="225"/>
      <c r="L121" s="43"/>
      <c r="M121" s="226" t="s">
        <v>1</v>
      </c>
      <c r="N121" s="227" t="s">
        <v>40</v>
      </c>
      <c r="O121" s="90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R121" s="230" t="s">
        <v>1097</v>
      </c>
      <c r="AT121" s="230" t="s">
        <v>139</v>
      </c>
      <c r="AU121" s="230" t="s">
        <v>85</v>
      </c>
      <c r="AY121" s="16" t="s">
        <v>135</v>
      </c>
      <c r="BE121" s="231">
        <f>IF(N121="základní",J121,0)</f>
        <v>0</v>
      </c>
      <c r="BF121" s="231">
        <f>IF(N121="snížená",J121,0)</f>
        <v>0</v>
      </c>
      <c r="BG121" s="231">
        <f>IF(N121="zákl. přenesená",J121,0)</f>
        <v>0</v>
      </c>
      <c r="BH121" s="231">
        <f>IF(N121="sníž. přenesená",J121,0)</f>
        <v>0</v>
      </c>
      <c r="BI121" s="231">
        <f>IF(N121="nulová",J121,0)</f>
        <v>0</v>
      </c>
      <c r="BJ121" s="16" t="s">
        <v>83</v>
      </c>
      <c r="BK121" s="231">
        <f>ROUND(I121*H121,2)</f>
        <v>0</v>
      </c>
      <c r="BL121" s="16" t="s">
        <v>1097</v>
      </c>
      <c r="BM121" s="230" t="s">
        <v>1098</v>
      </c>
    </row>
    <row r="122" s="2" customFormat="1" ht="24.15" customHeight="1">
      <c r="A122" s="37"/>
      <c r="B122" s="38"/>
      <c r="C122" s="218" t="s">
        <v>153</v>
      </c>
      <c r="D122" s="218" t="s">
        <v>139</v>
      </c>
      <c r="E122" s="219" t="s">
        <v>1099</v>
      </c>
      <c r="F122" s="220" t="s">
        <v>1100</v>
      </c>
      <c r="G122" s="221" t="s">
        <v>334</v>
      </c>
      <c r="H122" s="222">
        <v>1</v>
      </c>
      <c r="I122" s="223"/>
      <c r="J122" s="224">
        <f>ROUND(I122*H122,2)</f>
        <v>0</v>
      </c>
      <c r="K122" s="225"/>
      <c r="L122" s="43"/>
      <c r="M122" s="226" t="s">
        <v>1</v>
      </c>
      <c r="N122" s="227" t="s">
        <v>40</v>
      </c>
      <c r="O122" s="90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R122" s="230" t="s">
        <v>1097</v>
      </c>
      <c r="AT122" s="230" t="s">
        <v>139</v>
      </c>
      <c r="AU122" s="230" t="s">
        <v>85</v>
      </c>
      <c r="AY122" s="16" t="s">
        <v>135</v>
      </c>
      <c r="BE122" s="231">
        <f>IF(N122="základní",J122,0)</f>
        <v>0</v>
      </c>
      <c r="BF122" s="231">
        <f>IF(N122="snížená",J122,0)</f>
        <v>0</v>
      </c>
      <c r="BG122" s="231">
        <f>IF(N122="zákl. přenesená",J122,0)</f>
        <v>0</v>
      </c>
      <c r="BH122" s="231">
        <f>IF(N122="sníž. přenesená",J122,0)</f>
        <v>0</v>
      </c>
      <c r="BI122" s="231">
        <f>IF(N122="nulová",J122,0)</f>
        <v>0</v>
      </c>
      <c r="BJ122" s="16" t="s">
        <v>83</v>
      </c>
      <c r="BK122" s="231">
        <f>ROUND(I122*H122,2)</f>
        <v>0</v>
      </c>
      <c r="BL122" s="16" t="s">
        <v>1097</v>
      </c>
      <c r="BM122" s="230" t="s">
        <v>1101</v>
      </c>
    </row>
    <row r="123" s="2" customFormat="1" ht="62.7" customHeight="1">
      <c r="A123" s="37"/>
      <c r="B123" s="38"/>
      <c r="C123" s="218" t="s">
        <v>215</v>
      </c>
      <c r="D123" s="218" t="s">
        <v>139</v>
      </c>
      <c r="E123" s="219" t="s">
        <v>1102</v>
      </c>
      <c r="F123" s="220" t="s">
        <v>1103</v>
      </c>
      <c r="G123" s="221" t="s">
        <v>334</v>
      </c>
      <c r="H123" s="222">
        <v>1</v>
      </c>
      <c r="I123" s="223"/>
      <c r="J123" s="224">
        <f>ROUND(I123*H123,2)</f>
        <v>0</v>
      </c>
      <c r="K123" s="225"/>
      <c r="L123" s="43"/>
      <c r="M123" s="226" t="s">
        <v>1</v>
      </c>
      <c r="N123" s="227" t="s">
        <v>40</v>
      </c>
      <c r="O123" s="90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30" t="s">
        <v>1097</v>
      </c>
      <c r="AT123" s="230" t="s">
        <v>139</v>
      </c>
      <c r="AU123" s="230" t="s">
        <v>85</v>
      </c>
      <c r="AY123" s="16" t="s">
        <v>135</v>
      </c>
      <c r="BE123" s="231">
        <f>IF(N123="základní",J123,0)</f>
        <v>0</v>
      </c>
      <c r="BF123" s="231">
        <f>IF(N123="snížená",J123,0)</f>
        <v>0</v>
      </c>
      <c r="BG123" s="231">
        <f>IF(N123="zákl. přenesená",J123,0)</f>
        <v>0</v>
      </c>
      <c r="BH123" s="231">
        <f>IF(N123="sníž. přenesená",J123,0)</f>
        <v>0</v>
      </c>
      <c r="BI123" s="231">
        <f>IF(N123="nulová",J123,0)</f>
        <v>0</v>
      </c>
      <c r="BJ123" s="16" t="s">
        <v>83</v>
      </c>
      <c r="BK123" s="231">
        <f>ROUND(I123*H123,2)</f>
        <v>0</v>
      </c>
      <c r="BL123" s="16" t="s">
        <v>1097</v>
      </c>
      <c r="BM123" s="230" t="s">
        <v>1104</v>
      </c>
    </row>
    <row r="124" s="2" customFormat="1" ht="37.8" customHeight="1">
      <c r="A124" s="37"/>
      <c r="B124" s="38"/>
      <c r="C124" s="218" t="s">
        <v>219</v>
      </c>
      <c r="D124" s="218" t="s">
        <v>139</v>
      </c>
      <c r="E124" s="219" t="s">
        <v>1105</v>
      </c>
      <c r="F124" s="220" t="s">
        <v>1106</v>
      </c>
      <c r="G124" s="221" t="s">
        <v>334</v>
      </c>
      <c r="H124" s="222">
        <v>1</v>
      </c>
      <c r="I124" s="223"/>
      <c r="J124" s="224">
        <f>ROUND(I124*H124,2)</f>
        <v>0</v>
      </c>
      <c r="K124" s="225"/>
      <c r="L124" s="43"/>
      <c r="M124" s="226" t="s">
        <v>1</v>
      </c>
      <c r="N124" s="227" t="s">
        <v>40</v>
      </c>
      <c r="O124" s="90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R124" s="230" t="s">
        <v>1097</v>
      </c>
      <c r="AT124" s="230" t="s">
        <v>139</v>
      </c>
      <c r="AU124" s="230" t="s">
        <v>85</v>
      </c>
      <c r="AY124" s="16" t="s">
        <v>135</v>
      </c>
      <c r="BE124" s="231">
        <f>IF(N124="základní",J124,0)</f>
        <v>0</v>
      </c>
      <c r="BF124" s="231">
        <f>IF(N124="snížená",J124,0)</f>
        <v>0</v>
      </c>
      <c r="BG124" s="231">
        <f>IF(N124="zákl. přenesená",J124,0)</f>
        <v>0</v>
      </c>
      <c r="BH124" s="231">
        <f>IF(N124="sníž. přenesená",J124,0)</f>
        <v>0</v>
      </c>
      <c r="BI124" s="231">
        <f>IF(N124="nulová",J124,0)</f>
        <v>0</v>
      </c>
      <c r="BJ124" s="16" t="s">
        <v>83</v>
      </c>
      <c r="BK124" s="231">
        <f>ROUND(I124*H124,2)</f>
        <v>0</v>
      </c>
      <c r="BL124" s="16" t="s">
        <v>1097</v>
      </c>
      <c r="BM124" s="230" t="s">
        <v>1107</v>
      </c>
    </row>
    <row r="125" s="2" customFormat="1" ht="16.5" customHeight="1">
      <c r="A125" s="37"/>
      <c r="B125" s="38"/>
      <c r="C125" s="218" t="s">
        <v>206</v>
      </c>
      <c r="D125" s="218" t="s">
        <v>139</v>
      </c>
      <c r="E125" s="219" t="s">
        <v>1108</v>
      </c>
      <c r="F125" s="220" t="s">
        <v>1109</v>
      </c>
      <c r="G125" s="221" t="s">
        <v>158</v>
      </c>
      <c r="H125" s="222">
        <v>891</v>
      </c>
      <c r="I125" s="223"/>
      <c r="J125" s="224">
        <f>ROUND(I125*H125,2)</f>
        <v>0</v>
      </c>
      <c r="K125" s="225"/>
      <c r="L125" s="43"/>
      <c r="M125" s="226" t="s">
        <v>1</v>
      </c>
      <c r="N125" s="227" t="s">
        <v>40</v>
      </c>
      <c r="O125" s="90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U125" s="37"/>
      <c r="V125" s="37"/>
      <c r="W125" s="37"/>
      <c r="X125" s="37"/>
      <c r="Y125" s="37"/>
      <c r="Z125" s="37"/>
      <c r="AA125" s="37"/>
      <c r="AB125" s="37"/>
      <c r="AC125" s="37"/>
      <c r="AD125" s="37"/>
      <c r="AE125" s="37"/>
      <c r="AR125" s="230" t="s">
        <v>1097</v>
      </c>
      <c r="AT125" s="230" t="s">
        <v>139</v>
      </c>
      <c r="AU125" s="230" t="s">
        <v>85</v>
      </c>
      <c r="AY125" s="16" t="s">
        <v>135</v>
      </c>
      <c r="BE125" s="231">
        <f>IF(N125="základní",J125,0)</f>
        <v>0</v>
      </c>
      <c r="BF125" s="231">
        <f>IF(N125="snížená",J125,0)</f>
        <v>0</v>
      </c>
      <c r="BG125" s="231">
        <f>IF(N125="zákl. přenesená",J125,0)</f>
        <v>0</v>
      </c>
      <c r="BH125" s="231">
        <f>IF(N125="sníž. přenesená",J125,0)</f>
        <v>0</v>
      </c>
      <c r="BI125" s="231">
        <f>IF(N125="nulová",J125,0)</f>
        <v>0</v>
      </c>
      <c r="BJ125" s="16" t="s">
        <v>83</v>
      </c>
      <c r="BK125" s="231">
        <f>ROUND(I125*H125,2)</f>
        <v>0</v>
      </c>
      <c r="BL125" s="16" t="s">
        <v>1097</v>
      </c>
      <c r="BM125" s="230" t="s">
        <v>1110</v>
      </c>
    </row>
    <row r="126" s="2" customFormat="1" ht="16.5" customHeight="1">
      <c r="A126" s="37"/>
      <c r="B126" s="38"/>
      <c r="C126" s="218" t="s">
        <v>298</v>
      </c>
      <c r="D126" s="218" t="s">
        <v>139</v>
      </c>
      <c r="E126" s="219" t="s">
        <v>1111</v>
      </c>
      <c r="F126" s="220" t="s">
        <v>1112</v>
      </c>
      <c r="G126" s="221" t="s">
        <v>158</v>
      </c>
      <c r="H126" s="222">
        <v>426</v>
      </c>
      <c r="I126" s="223"/>
      <c r="J126" s="224">
        <f>ROUND(I126*H126,2)</f>
        <v>0</v>
      </c>
      <c r="K126" s="225"/>
      <c r="L126" s="43"/>
      <c r="M126" s="226" t="s">
        <v>1</v>
      </c>
      <c r="N126" s="227" t="s">
        <v>40</v>
      </c>
      <c r="O126" s="90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30" t="s">
        <v>1097</v>
      </c>
      <c r="AT126" s="230" t="s">
        <v>139</v>
      </c>
      <c r="AU126" s="230" t="s">
        <v>85</v>
      </c>
      <c r="AY126" s="16" t="s">
        <v>135</v>
      </c>
      <c r="BE126" s="231">
        <f>IF(N126="základní",J126,0)</f>
        <v>0</v>
      </c>
      <c r="BF126" s="231">
        <f>IF(N126="snížená",J126,0)</f>
        <v>0</v>
      </c>
      <c r="BG126" s="231">
        <f>IF(N126="zákl. přenesená",J126,0)</f>
        <v>0</v>
      </c>
      <c r="BH126" s="231">
        <f>IF(N126="sníž. přenesená",J126,0)</f>
        <v>0</v>
      </c>
      <c r="BI126" s="231">
        <f>IF(N126="nulová",J126,0)</f>
        <v>0</v>
      </c>
      <c r="BJ126" s="16" t="s">
        <v>83</v>
      </c>
      <c r="BK126" s="231">
        <f>ROUND(I126*H126,2)</f>
        <v>0</v>
      </c>
      <c r="BL126" s="16" t="s">
        <v>1097</v>
      </c>
      <c r="BM126" s="230" t="s">
        <v>1113</v>
      </c>
    </row>
    <row r="127" s="2" customFormat="1" ht="55.5" customHeight="1">
      <c r="A127" s="37"/>
      <c r="B127" s="38"/>
      <c r="C127" s="218" t="s">
        <v>243</v>
      </c>
      <c r="D127" s="218" t="s">
        <v>139</v>
      </c>
      <c r="E127" s="219" t="s">
        <v>1114</v>
      </c>
      <c r="F127" s="220" t="s">
        <v>1115</v>
      </c>
      <c r="G127" s="221" t="s">
        <v>334</v>
      </c>
      <c r="H127" s="222">
        <v>1</v>
      </c>
      <c r="I127" s="223"/>
      <c r="J127" s="224">
        <f>ROUND(I127*H127,2)</f>
        <v>0</v>
      </c>
      <c r="K127" s="225"/>
      <c r="L127" s="43"/>
      <c r="M127" s="226" t="s">
        <v>1</v>
      </c>
      <c r="N127" s="227" t="s">
        <v>40</v>
      </c>
      <c r="O127" s="90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R127" s="230" t="s">
        <v>1097</v>
      </c>
      <c r="AT127" s="230" t="s">
        <v>139</v>
      </c>
      <c r="AU127" s="230" t="s">
        <v>85</v>
      </c>
      <c r="AY127" s="16" t="s">
        <v>135</v>
      </c>
      <c r="BE127" s="231">
        <f>IF(N127="základní",J127,0)</f>
        <v>0</v>
      </c>
      <c r="BF127" s="231">
        <f>IF(N127="snížená",J127,0)</f>
        <v>0</v>
      </c>
      <c r="BG127" s="231">
        <f>IF(N127="zákl. přenesená",J127,0)</f>
        <v>0</v>
      </c>
      <c r="BH127" s="231">
        <f>IF(N127="sníž. přenesená",J127,0)</f>
        <v>0</v>
      </c>
      <c r="BI127" s="231">
        <f>IF(N127="nulová",J127,0)</f>
        <v>0</v>
      </c>
      <c r="BJ127" s="16" t="s">
        <v>83</v>
      </c>
      <c r="BK127" s="231">
        <f>ROUND(I127*H127,2)</f>
        <v>0</v>
      </c>
      <c r="BL127" s="16" t="s">
        <v>1097</v>
      </c>
      <c r="BM127" s="230" t="s">
        <v>1116</v>
      </c>
    </row>
    <row r="128" s="2" customFormat="1" ht="37.8" customHeight="1">
      <c r="A128" s="37"/>
      <c r="B128" s="38"/>
      <c r="C128" s="218" t="s">
        <v>255</v>
      </c>
      <c r="D128" s="218" t="s">
        <v>139</v>
      </c>
      <c r="E128" s="219" t="s">
        <v>1117</v>
      </c>
      <c r="F128" s="220" t="s">
        <v>1118</v>
      </c>
      <c r="G128" s="221" t="s">
        <v>334</v>
      </c>
      <c r="H128" s="222">
        <v>1</v>
      </c>
      <c r="I128" s="223"/>
      <c r="J128" s="224">
        <f>ROUND(I128*H128,2)</f>
        <v>0</v>
      </c>
      <c r="K128" s="225"/>
      <c r="L128" s="43"/>
      <c r="M128" s="226" t="s">
        <v>1</v>
      </c>
      <c r="N128" s="227" t="s">
        <v>40</v>
      </c>
      <c r="O128" s="90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U128" s="37"/>
      <c r="V128" s="37"/>
      <c r="W128" s="37"/>
      <c r="X128" s="37"/>
      <c r="Y128" s="37"/>
      <c r="Z128" s="37"/>
      <c r="AA128" s="37"/>
      <c r="AB128" s="37"/>
      <c r="AC128" s="37"/>
      <c r="AD128" s="37"/>
      <c r="AE128" s="37"/>
      <c r="AR128" s="230" t="s">
        <v>1097</v>
      </c>
      <c r="AT128" s="230" t="s">
        <v>139</v>
      </c>
      <c r="AU128" s="230" t="s">
        <v>85</v>
      </c>
      <c r="AY128" s="16" t="s">
        <v>135</v>
      </c>
      <c r="BE128" s="231">
        <f>IF(N128="základní",J128,0)</f>
        <v>0</v>
      </c>
      <c r="BF128" s="231">
        <f>IF(N128="snížená",J128,0)</f>
        <v>0</v>
      </c>
      <c r="BG128" s="231">
        <f>IF(N128="zákl. přenesená",J128,0)</f>
        <v>0</v>
      </c>
      <c r="BH128" s="231">
        <f>IF(N128="sníž. přenesená",J128,0)</f>
        <v>0</v>
      </c>
      <c r="BI128" s="231">
        <f>IF(N128="nulová",J128,0)</f>
        <v>0</v>
      </c>
      <c r="BJ128" s="16" t="s">
        <v>83</v>
      </c>
      <c r="BK128" s="231">
        <f>ROUND(I128*H128,2)</f>
        <v>0</v>
      </c>
      <c r="BL128" s="16" t="s">
        <v>1097</v>
      </c>
      <c r="BM128" s="230" t="s">
        <v>1119</v>
      </c>
    </row>
    <row r="129" s="2" customFormat="1" ht="37.8" customHeight="1">
      <c r="A129" s="37"/>
      <c r="B129" s="38"/>
      <c r="C129" s="218" t="s">
        <v>262</v>
      </c>
      <c r="D129" s="218" t="s">
        <v>139</v>
      </c>
      <c r="E129" s="219" t="s">
        <v>1120</v>
      </c>
      <c r="F129" s="220" t="s">
        <v>1121</v>
      </c>
      <c r="G129" s="221" t="s">
        <v>334</v>
      </c>
      <c r="H129" s="222">
        <v>1</v>
      </c>
      <c r="I129" s="223"/>
      <c r="J129" s="224">
        <f>ROUND(I129*H129,2)</f>
        <v>0</v>
      </c>
      <c r="K129" s="225"/>
      <c r="L129" s="43"/>
      <c r="M129" s="226" t="s">
        <v>1</v>
      </c>
      <c r="N129" s="227" t="s">
        <v>40</v>
      </c>
      <c r="O129" s="90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U129" s="37"/>
      <c r="V129" s="37"/>
      <c r="W129" s="37"/>
      <c r="X129" s="37"/>
      <c r="Y129" s="37"/>
      <c r="Z129" s="37"/>
      <c r="AA129" s="37"/>
      <c r="AB129" s="37"/>
      <c r="AC129" s="37"/>
      <c r="AD129" s="37"/>
      <c r="AE129" s="37"/>
      <c r="AR129" s="230" t="s">
        <v>1097</v>
      </c>
      <c r="AT129" s="230" t="s">
        <v>139</v>
      </c>
      <c r="AU129" s="230" t="s">
        <v>85</v>
      </c>
      <c r="AY129" s="16" t="s">
        <v>135</v>
      </c>
      <c r="BE129" s="231">
        <f>IF(N129="základní",J129,0)</f>
        <v>0</v>
      </c>
      <c r="BF129" s="231">
        <f>IF(N129="snížená",J129,0)</f>
        <v>0</v>
      </c>
      <c r="BG129" s="231">
        <f>IF(N129="zákl. přenesená",J129,0)</f>
        <v>0</v>
      </c>
      <c r="BH129" s="231">
        <f>IF(N129="sníž. přenesená",J129,0)</f>
        <v>0</v>
      </c>
      <c r="BI129" s="231">
        <f>IF(N129="nulová",J129,0)</f>
        <v>0</v>
      </c>
      <c r="BJ129" s="16" t="s">
        <v>83</v>
      </c>
      <c r="BK129" s="231">
        <f>ROUND(I129*H129,2)</f>
        <v>0</v>
      </c>
      <c r="BL129" s="16" t="s">
        <v>1097</v>
      </c>
      <c r="BM129" s="230" t="s">
        <v>1122</v>
      </c>
    </row>
    <row r="130" s="2" customFormat="1" ht="16.5" customHeight="1">
      <c r="A130" s="37"/>
      <c r="B130" s="38"/>
      <c r="C130" s="218" t="s">
        <v>201</v>
      </c>
      <c r="D130" s="218" t="s">
        <v>139</v>
      </c>
      <c r="E130" s="219" t="s">
        <v>1123</v>
      </c>
      <c r="F130" s="220" t="s">
        <v>1124</v>
      </c>
      <c r="G130" s="221" t="s">
        <v>334</v>
      </c>
      <c r="H130" s="222">
        <v>1</v>
      </c>
      <c r="I130" s="223"/>
      <c r="J130" s="224">
        <f>ROUND(I130*H130,2)</f>
        <v>0</v>
      </c>
      <c r="K130" s="225"/>
      <c r="L130" s="43"/>
      <c r="M130" s="243" t="s">
        <v>1</v>
      </c>
      <c r="N130" s="244" t="s">
        <v>40</v>
      </c>
      <c r="O130" s="245"/>
      <c r="P130" s="246">
        <f>O130*H130</f>
        <v>0</v>
      </c>
      <c r="Q130" s="246">
        <v>0</v>
      </c>
      <c r="R130" s="246">
        <f>Q130*H130</f>
        <v>0</v>
      </c>
      <c r="S130" s="246">
        <v>0</v>
      </c>
      <c r="T130" s="247">
        <f>S130*H130</f>
        <v>0</v>
      </c>
      <c r="U130" s="37"/>
      <c r="V130" s="37"/>
      <c r="W130" s="37"/>
      <c r="X130" s="37"/>
      <c r="Y130" s="37"/>
      <c r="Z130" s="37"/>
      <c r="AA130" s="37"/>
      <c r="AB130" s="37"/>
      <c r="AC130" s="37"/>
      <c r="AD130" s="37"/>
      <c r="AE130" s="37"/>
      <c r="AR130" s="230" t="s">
        <v>1097</v>
      </c>
      <c r="AT130" s="230" t="s">
        <v>139</v>
      </c>
      <c r="AU130" s="230" t="s">
        <v>85</v>
      </c>
      <c r="AY130" s="16" t="s">
        <v>135</v>
      </c>
      <c r="BE130" s="231">
        <f>IF(N130="základní",J130,0)</f>
        <v>0</v>
      </c>
      <c r="BF130" s="231">
        <f>IF(N130="snížená",J130,0)</f>
        <v>0</v>
      </c>
      <c r="BG130" s="231">
        <f>IF(N130="zákl. přenesená",J130,0)</f>
        <v>0</v>
      </c>
      <c r="BH130" s="231">
        <f>IF(N130="sníž. přenesená",J130,0)</f>
        <v>0</v>
      </c>
      <c r="BI130" s="231">
        <f>IF(N130="nulová",J130,0)</f>
        <v>0</v>
      </c>
      <c r="BJ130" s="16" t="s">
        <v>83</v>
      </c>
      <c r="BK130" s="231">
        <f>ROUND(I130*H130,2)</f>
        <v>0</v>
      </c>
      <c r="BL130" s="16" t="s">
        <v>1097</v>
      </c>
      <c r="BM130" s="230" t="s">
        <v>1125</v>
      </c>
    </row>
    <row r="131" s="2" customFormat="1" ht="6.96" customHeight="1">
      <c r="A131" s="37"/>
      <c r="B131" s="65"/>
      <c r="C131" s="66"/>
      <c r="D131" s="66"/>
      <c r="E131" s="66"/>
      <c r="F131" s="66"/>
      <c r="G131" s="66"/>
      <c r="H131" s="66"/>
      <c r="I131" s="66"/>
      <c r="J131" s="66"/>
      <c r="K131" s="66"/>
      <c r="L131" s="43"/>
      <c r="M131" s="37"/>
      <c r="O131" s="37"/>
      <c r="P131" s="37"/>
      <c r="Q131" s="37"/>
      <c r="R131" s="37"/>
      <c r="S131" s="37"/>
      <c r="T131" s="37"/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</row>
  </sheetData>
  <sheetProtection sheet="1" autoFilter="0" formatColumns="0" formatRows="0" objects="1" scenarios="1" spinCount="100000" saltValue="A/Y/ju3uVuO6A06EU0dAF1O8PsiRuEgh9RDQNkj+ntt6sdPZatbxuaEHFQYFUtqNwBEnqDKnE/OANN3P2YyEhQ==" hashValue="+Of0O2xGa4Kj/TqcCTP71aPD7+EGtEIrrDxb7ILxatovEtJZEZ8es5Vy99RYLwpVeiXg9RFn/q7NPmguAfKk9g==" algorithmName="SHA-512" password="CC35"/>
  <autoFilter ref="C117:K130"/>
  <mergeCells count="9">
    <mergeCell ref="E7:H7"/>
    <mergeCell ref="E9:H9"/>
    <mergeCell ref="E18:H18"/>
    <mergeCell ref="E27:H27"/>
    <mergeCell ref="E85:H85"/>
    <mergeCell ref="E87:H87"/>
    <mergeCell ref="E108:H108"/>
    <mergeCell ref="E110:H11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35"/>
      <c r="C3" s="136"/>
      <c r="D3" s="136"/>
      <c r="E3" s="136"/>
      <c r="F3" s="136"/>
      <c r="G3" s="136"/>
      <c r="H3" s="19"/>
    </row>
    <row r="4" s="1" customFormat="1" ht="24.96" customHeight="1">
      <c r="B4" s="19"/>
      <c r="C4" s="137" t="s">
        <v>1126</v>
      </c>
      <c r="H4" s="19"/>
    </row>
    <row r="5" s="1" customFormat="1" ht="12" customHeight="1">
      <c r="B5" s="19"/>
      <c r="C5" s="275" t="s">
        <v>13</v>
      </c>
      <c r="D5" s="146" t="s">
        <v>14</v>
      </c>
      <c r="E5" s="1"/>
      <c r="F5" s="1"/>
      <c r="H5" s="19"/>
    </row>
    <row r="6" s="1" customFormat="1" ht="36.96" customHeight="1">
      <c r="B6" s="19"/>
      <c r="C6" s="276" t="s">
        <v>16</v>
      </c>
      <c r="D6" s="277" t="s">
        <v>17</v>
      </c>
      <c r="E6" s="1"/>
      <c r="F6" s="1"/>
      <c r="H6" s="19"/>
    </row>
    <row r="7" s="1" customFormat="1" ht="16.5" customHeight="1">
      <c r="B7" s="19"/>
      <c r="C7" s="139" t="s">
        <v>22</v>
      </c>
      <c r="D7" s="143" t="str">
        <f>'Rekapitulace stavby'!AN8</f>
        <v>17. 3. 2023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1" customFormat="1" ht="29.28" customHeight="1">
      <c r="A9" s="190"/>
      <c r="B9" s="278"/>
      <c r="C9" s="279" t="s">
        <v>56</v>
      </c>
      <c r="D9" s="280" t="s">
        <v>57</v>
      </c>
      <c r="E9" s="280" t="s">
        <v>122</v>
      </c>
      <c r="F9" s="281" t="s">
        <v>1127</v>
      </c>
      <c r="G9" s="190"/>
      <c r="H9" s="278"/>
    </row>
    <row r="10" s="2" customFormat="1" ht="26.4" customHeight="1">
      <c r="A10" s="37"/>
      <c r="B10" s="43"/>
      <c r="C10" s="282" t="s">
        <v>1128</v>
      </c>
      <c r="D10" s="282" t="s">
        <v>90</v>
      </c>
      <c r="E10" s="37"/>
      <c r="F10" s="37"/>
      <c r="G10" s="37"/>
      <c r="H10" s="43"/>
    </row>
    <row r="11" s="2" customFormat="1" ht="16.8" customHeight="1">
      <c r="A11" s="37"/>
      <c r="B11" s="43"/>
      <c r="C11" s="283" t="s">
        <v>893</v>
      </c>
      <c r="D11" s="284" t="s">
        <v>1</v>
      </c>
      <c r="E11" s="285" t="s">
        <v>1</v>
      </c>
      <c r="F11" s="286">
        <v>3.5699999999999998</v>
      </c>
      <c r="G11" s="37"/>
      <c r="H11" s="43"/>
    </row>
    <row r="12" s="2" customFormat="1" ht="16.8" customHeight="1">
      <c r="A12" s="37"/>
      <c r="B12" s="43"/>
      <c r="C12" s="287" t="s">
        <v>1</v>
      </c>
      <c r="D12" s="287" t="s">
        <v>983</v>
      </c>
      <c r="E12" s="16" t="s">
        <v>1</v>
      </c>
      <c r="F12" s="288">
        <v>3.5699999999999998</v>
      </c>
      <c r="G12" s="37"/>
      <c r="H12" s="43"/>
    </row>
    <row r="13" s="2" customFormat="1" ht="16.8" customHeight="1">
      <c r="A13" s="37"/>
      <c r="B13" s="43"/>
      <c r="C13" s="287" t="s">
        <v>893</v>
      </c>
      <c r="D13" s="287" t="s">
        <v>918</v>
      </c>
      <c r="E13" s="16" t="s">
        <v>1</v>
      </c>
      <c r="F13" s="288">
        <v>3.5699999999999998</v>
      </c>
      <c r="G13" s="37"/>
      <c r="H13" s="43"/>
    </row>
    <row r="14" s="2" customFormat="1" ht="16.8" customHeight="1">
      <c r="A14" s="37"/>
      <c r="B14" s="43"/>
      <c r="C14" s="289" t="s">
        <v>1129</v>
      </c>
      <c r="D14" s="37"/>
      <c r="E14" s="37"/>
      <c r="F14" s="37"/>
      <c r="G14" s="37"/>
      <c r="H14" s="43"/>
    </row>
    <row r="15" s="2" customFormat="1">
      <c r="A15" s="37"/>
      <c r="B15" s="43"/>
      <c r="C15" s="287" t="s">
        <v>980</v>
      </c>
      <c r="D15" s="287" t="s">
        <v>1130</v>
      </c>
      <c r="E15" s="16" t="s">
        <v>158</v>
      </c>
      <c r="F15" s="288">
        <v>3.5699999999999998</v>
      </c>
      <c r="G15" s="37"/>
      <c r="H15" s="43"/>
    </row>
    <row r="16" s="2" customFormat="1" ht="16.8" customHeight="1">
      <c r="A16" s="37"/>
      <c r="B16" s="43"/>
      <c r="C16" s="287" t="s">
        <v>922</v>
      </c>
      <c r="D16" s="287" t="s">
        <v>1131</v>
      </c>
      <c r="E16" s="16" t="s">
        <v>158</v>
      </c>
      <c r="F16" s="288">
        <v>3.5699999999999998</v>
      </c>
      <c r="G16" s="37"/>
      <c r="H16" s="43"/>
    </row>
    <row r="17" s="2" customFormat="1" ht="16.8" customHeight="1">
      <c r="A17" s="37"/>
      <c r="B17" s="43"/>
      <c r="C17" s="287" t="s">
        <v>999</v>
      </c>
      <c r="D17" s="287" t="s">
        <v>1132</v>
      </c>
      <c r="E17" s="16" t="s">
        <v>158</v>
      </c>
      <c r="F17" s="288">
        <v>3.5699999999999998</v>
      </c>
      <c r="G17" s="37"/>
      <c r="H17" s="43"/>
    </row>
    <row r="18" s="2" customFormat="1" ht="16.8" customHeight="1">
      <c r="A18" s="37"/>
      <c r="B18" s="43"/>
      <c r="C18" s="287" t="s">
        <v>1009</v>
      </c>
      <c r="D18" s="287" t="s">
        <v>1133</v>
      </c>
      <c r="E18" s="16" t="s">
        <v>158</v>
      </c>
      <c r="F18" s="288">
        <v>3.5699999999999998</v>
      </c>
      <c r="G18" s="37"/>
      <c r="H18" s="43"/>
    </row>
    <row r="19" s="2" customFormat="1">
      <c r="A19" s="37"/>
      <c r="B19" s="43"/>
      <c r="C19" s="287" t="s">
        <v>1012</v>
      </c>
      <c r="D19" s="287" t="s">
        <v>1013</v>
      </c>
      <c r="E19" s="16" t="s">
        <v>158</v>
      </c>
      <c r="F19" s="288">
        <v>13.718</v>
      </c>
      <c r="G19" s="37"/>
      <c r="H19" s="43"/>
    </row>
    <row r="20" s="2" customFormat="1" ht="16.8" customHeight="1">
      <c r="A20" s="37"/>
      <c r="B20" s="43"/>
      <c r="C20" s="283" t="s">
        <v>891</v>
      </c>
      <c r="D20" s="284" t="s">
        <v>1</v>
      </c>
      <c r="E20" s="285" t="s">
        <v>1</v>
      </c>
      <c r="F20" s="286">
        <v>17.850000000000001</v>
      </c>
      <c r="G20" s="37"/>
      <c r="H20" s="43"/>
    </row>
    <row r="21" s="2" customFormat="1" ht="16.8" customHeight="1">
      <c r="A21" s="37"/>
      <c r="B21" s="43"/>
      <c r="C21" s="287" t="s">
        <v>1</v>
      </c>
      <c r="D21" s="287" t="s">
        <v>987</v>
      </c>
      <c r="E21" s="16" t="s">
        <v>1</v>
      </c>
      <c r="F21" s="288">
        <v>17.850000000000001</v>
      </c>
      <c r="G21" s="37"/>
      <c r="H21" s="43"/>
    </row>
    <row r="22" s="2" customFormat="1" ht="16.8" customHeight="1">
      <c r="A22" s="37"/>
      <c r="B22" s="43"/>
      <c r="C22" s="287" t="s">
        <v>891</v>
      </c>
      <c r="D22" s="287" t="s">
        <v>918</v>
      </c>
      <c r="E22" s="16" t="s">
        <v>1</v>
      </c>
      <c r="F22" s="288">
        <v>17.850000000000001</v>
      </c>
      <c r="G22" s="37"/>
      <c r="H22" s="43"/>
    </row>
    <row r="23" s="2" customFormat="1" ht="16.8" customHeight="1">
      <c r="A23" s="37"/>
      <c r="B23" s="43"/>
      <c r="C23" s="289" t="s">
        <v>1129</v>
      </c>
      <c r="D23" s="37"/>
      <c r="E23" s="37"/>
      <c r="F23" s="37"/>
      <c r="G23" s="37"/>
      <c r="H23" s="43"/>
    </row>
    <row r="24" s="2" customFormat="1" ht="16.8" customHeight="1">
      <c r="A24" s="37"/>
      <c r="B24" s="43"/>
      <c r="C24" s="287" t="s">
        <v>984</v>
      </c>
      <c r="D24" s="287" t="s">
        <v>1134</v>
      </c>
      <c r="E24" s="16" t="s">
        <v>158</v>
      </c>
      <c r="F24" s="288">
        <v>17.850000000000001</v>
      </c>
      <c r="G24" s="37"/>
      <c r="H24" s="43"/>
    </row>
    <row r="25" s="2" customFormat="1" ht="16.8" customHeight="1">
      <c r="A25" s="37"/>
      <c r="B25" s="43"/>
      <c r="C25" s="287" t="s">
        <v>925</v>
      </c>
      <c r="D25" s="287" t="s">
        <v>1135</v>
      </c>
      <c r="E25" s="16" t="s">
        <v>158</v>
      </c>
      <c r="F25" s="288">
        <v>17.850000000000001</v>
      </c>
      <c r="G25" s="37"/>
      <c r="H25" s="43"/>
    </row>
    <row r="26" s="2" customFormat="1">
      <c r="A26" s="37"/>
      <c r="B26" s="43"/>
      <c r="C26" s="287" t="s">
        <v>1064</v>
      </c>
      <c r="D26" s="287" t="s">
        <v>1136</v>
      </c>
      <c r="E26" s="16" t="s">
        <v>158</v>
      </c>
      <c r="F26" s="288">
        <v>17.850000000000001</v>
      </c>
      <c r="G26" s="37"/>
      <c r="H26" s="43"/>
    </row>
    <row r="27" s="2" customFormat="1" ht="16.8" customHeight="1">
      <c r="A27" s="37"/>
      <c r="B27" s="43"/>
      <c r="C27" s="283" t="s">
        <v>887</v>
      </c>
      <c r="D27" s="284" t="s">
        <v>1</v>
      </c>
      <c r="E27" s="285" t="s">
        <v>1</v>
      </c>
      <c r="F27" s="286">
        <v>7.1799999999999997</v>
      </c>
      <c r="G27" s="37"/>
      <c r="H27" s="43"/>
    </row>
    <row r="28" s="2" customFormat="1" ht="16.8" customHeight="1">
      <c r="A28" s="37"/>
      <c r="B28" s="43"/>
      <c r="C28" s="287" t="s">
        <v>1</v>
      </c>
      <c r="D28" s="287" t="s">
        <v>917</v>
      </c>
      <c r="E28" s="16" t="s">
        <v>1</v>
      </c>
      <c r="F28" s="288">
        <v>7.1799999999999997</v>
      </c>
      <c r="G28" s="37"/>
      <c r="H28" s="43"/>
    </row>
    <row r="29" s="2" customFormat="1" ht="16.8" customHeight="1">
      <c r="A29" s="37"/>
      <c r="B29" s="43"/>
      <c r="C29" s="287" t="s">
        <v>887</v>
      </c>
      <c r="D29" s="287" t="s">
        <v>918</v>
      </c>
      <c r="E29" s="16" t="s">
        <v>1</v>
      </c>
      <c r="F29" s="288">
        <v>7.1799999999999997</v>
      </c>
      <c r="G29" s="37"/>
      <c r="H29" s="43"/>
    </row>
    <row r="30" s="2" customFormat="1" ht="16.8" customHeight="1">
      <c r="A30" s="37"/>
      <c r="B30" s="43"/>
      <c r="C30" s="289" t="s">
        <v>1129</v>
      </c>
      <c r="D30" s="37"/>
      <c r="E30" s="37"/>
      <c r="F30" s="37"/>
      <c r="G30" s="37"/>
      <c r="H30" s="43"/>
    </row>
    <row r="31" s="2" customFormat="1" ht="16.8" customHeight="1">
      <c r="A31" s="37"/>
      <c r="B31" s="43"/>
      <c r="C31" s="287" t="s">
        <v>914</v>
      </c>
      <c r="D31" s="287" t="s">
        <v>1137</v>
      </c>
      <c r="E31" s="16" t="s">
        <v>158</v>
      </c>
      <c r="F31" s="288">
        <v>7.1799999999999997</v>
      </c>
      <c r="G31" s="37"/>
      <c r="H31" s="43"/>
    </row>
    <row r="32" s="2" customFormat="1" ht="16.8" customHeight="1">
      <c r="A32" s="37"/>
      <c r="B32" s="43"/>
      <c r="C32" s="287" t="s">
        <v>1082</v>
      </c>
      <c r="D32" s="287" t="s">
        <v>1138</v>
      </c>
      <c r="E32" s="16" t="s">
        <v>158</v>
      </c>
      <c r="F32" s="288">
        <v>9.0850000000000009</v>
      </c>
      <c r="G32" s="37"/>
      <c r="H32" s="43"/>
    </row>
    <row r="33" s="2" customFormat="1">
      <c r="A33" s="37"/>
      <c r="B33" s="43"/>
      <c r="C33" s="287" t="s">
        <v>1086</v>
      </c>
      <c r="D33" s="287" t="s">
        <v>1139</v>
      </c>
      <c r="E33" s="16" t="s">
        <v>158</v>
      </c>
      <c r="F33" s="288">
        <v>84.430000000000007</v>
      </c>
      <c r="G33" s="37"/>
      <c r="H33" s="43"/>
    </row>
    <row r="34" s="2" customFormat="1" ht="16.8" customHeight="1">
      <c r="A34" s="37"/>
      <c r="B34" s="43"/>
      <c r="C34" s="283" t="s">
        <v>895</v>
      </c>
      <c r="D34" s="284" t="s">
        <v>1</v>
      </c>
      <c r="E34" s="285" t="s">
        <v>1</v>
      </c>
      <c r="F34" s="286">
        <v>19.050000000000001</v>
      </c>
      <c r="G34" s="37"/>
      <c r="H34" s="43"/>
    </row>
    <row r="35" s="2" customFormat="1" ht="16.8" customHeight="1">
      <c r="A35" s="37"/>
      <c r="B35" s="43"/>
      <c r="C35" s="287" t="s">
        <v>1</v>
      </c>
      <c r="D35" s="287" t="s">
        <v>931</v>
      </c>
      <c r="E35" s="16" t="s">
        <v>1</v>
      </c>
      <c r="F35" s="288">
        <v>19.050000000000001</v>
      </c>
      <c r="G35" s="37"/>
      <c r="H35" s="43"/>
    </row>
    <row r="36" s="2" customFormat="1" ht="16.8" customHeight="1">
      <c r="A36" s="37"/>
      <c r="B36" s="43"/>
      <c r="C36" s="287" t="s">
        <v>895</v>
      </c>
      <c r="D36" s="287" t="s">
        <v>918</v>
      </c>
      <c r="E36" s="16" t="s">
        <v>1</v>
      </c>
      <c r="F36" s="288">
        <v>19.050000000000001</v>
      </c>
      <c r="G36" s="37"/>
      <c r="H36" s="43"/>
    </row>
    <row r="37" s="2" customFormat="1" ht="16.8" customHeight="1">
      <c r="A37" s="37"/>
      <c r="B37" s="43"/>
      <c r="C37" s="289" t="s">
        <v>1129</v>
      </c>
      <c r="D37" s="37"/>
      <c r="E37" s="37"/>
      <c r="F37" s="37"/>
      <c r="G37" s="37"/>
      <c r="H37" s="43"/>
    </row>
    <row r="38" s="2" customFormat="1" ht="16.8" customHeight="1">
      <c r="A38" s="37"/>
      <c r="B38" s="43"/>
      <c r="C38" s="287" t="s">
        <v>928</v>
      </c>
      <c r="D38" s="287" t="s">
        <v>1140</v>
      </c>
      <c r="E38" s="16" t="s">
        <v>158</v>
      </c>
      <c r="F38" s="288">
        <v>19.050000000000001</v>
      </c>
      <c r="G38" s="37"/>
      <c r="H38" s="43"/>
    </row>
    <row r="39" s="2" customFormat="1" ht="16.8" customHeight="1">
      <c r="A39" s="37"/>
      <c r="B39" s="43"/>
      <c r="C39" s="287" t="s">
        <v>1082</v>
      </c>
      <c r="D39" s="287" t="s">
        <v>1138</v>
      </c>
      <c r="E39" s="16" t="s">
        <v>158</v>
      </c>
      <c r="F39" s="288">
        <v>9.0850000000000009</v>
      </c>
      <c r="G39" s="37"/>
      <c r="H39" s="43"/>
    </row>
    <row r="40" s="2" customFormat="1">
      <c r="A40" s="37"/>
      <c r="B40" s="43"/>
      <c r="C40" s="287" t="s">
        <v>1086</v>
      </c>
      <c r="D40" s="287" t="s">
        <v>1139</v>
      </c>
      <c r="E40" s="16" t="s">
        <v>158</v>
      </c>
      <c r="F40" s="288">
        <v>84.430000000000007</v>
      </c>
      <c r="G40" s="37"/>
      <c r="H40" s="43"/>
    </row>
    <row r="41" s="2" customFormat="1" ht="16.8" customHeight="1">
      <c r="A41" s="37"/>
      <c r="B41" s="43"/>
      <c r="C41" s="283" t="s">
        <v>889</v>
      </c>
      <c r="D41" s="284" t="s">
        <v>1</v>
      </c>
      <c r="E41" s="285" t="s">
        <v>1</v>
      </c>
      <c r="F41" s="286">
        <v>8.1999999999999993</v>
      </c>
      <c r="G41" s="37"/>
      <c r="H41" s="43"/>
    </row>
    <row r="42" s="2" customFormat="1" ht="16.8" customHeight="1">
      <c r="A42" s="37"/>
      <c r="B42" s="43"/>
      <c r="C42" s="287" t="s">
        <v>1</v>
      </c>
      <c r="D42" s="287" t="s">
        <v>890</v>
      </c>
      <c r="E42" s="16" t="s">
        <v>1</v>
      </c>
      <c r="F42" s="288">
        <v>8.1999999999999993</v>
      </c>
      <c r="G42" s="37"/>
      <c r="H42" s="43"/>
    </row>
    <row r="43" s="2" customFormat="1" ht="16.8" customHeight="1">
      <c r="A43" s="37"/>
      <c r="B43" s="43"/>
      <c r="C43" s="287" t="s">
        <v>889</v>
      </c>
      <c r="D43" s="287" t="s">
        <v>918</v>
      </c>
      <c r="E43" s="16" t="s">
        <v>1</v>
      </c>
      <c r="F43" s="288">
        <v>8.1999999999999993</v>
      </c>
      <c r="G43" s="37"/>
      <c r="H43" s="43"/>
    </row>
    <row r="44" s="2" customFormat="1" ht="16.8" customHeight="1">
      <c r="A44" s="37"/>
      <c r="B44" s="43"/>
      <c r="C44" s="289" t="s">
        <v>1129</v>
      </c>
      <c r="D44" s="37"/>
      <c r="E44" s="37"/>
      <c r="F44" s="37"/>
      <c r="G44" s="37"/>
      <c r="H44" s="43"/>
    </row>
    <row r="45" s="2" customFormat="1">
      <c r="A45" s="37"/>
      <c r="B45" s="43"/>
      <c r="C45" s="287" t="s">
        <v>965</v>
      </c>
      <c r="D45" s="287" t="s">
        <v>1141</v>
      </c>
      <c r="E45" s="16" t="s">
        <v>934</v>
      </c>
      <c r="F45" s="288">
        <v>0.98399999999999999</v>
      </c>
      <c r="G45" s="37"/>
      <c r="H45" s="43"/>
    </row>
    <row r="46" s="2" customFormat="1" ht="16.8" customHeight="1">
      <c r="A46" s="37"/>
      <c r="B46" s="43"/>
      <c r="C46" s="287" t="s">
        <v>919</v>
      </c>
      <c r="D46" s="287" t="s">
        <v>1142</v>
      </c>
      <c r="E46" s="16" t="s">
        <v>158</v>
      </c>
      <c r="F46" s="288">
        <v>8.1999999999999993</v>
      </c>
      <c r="G46" s="37"/>
      <c r="H46" s="43"/>
    </row>
    <row r="47" s="2" customFormat="1">
      <c r="A47" s="37"/>
      <c r="B47" s="43"/>
      <c r="C47" s="287" t="s">
        <v>932</v>
      </c>
      <c r="D47" s="287" t="s">
        <v>1143</v>
      </c>
      <c r="E47" s="16" t="s">
        <v>934</v>
      </c>
      <c r="F47" s="288">
        <v>0.53300000000000003</v>
      </c>
      <c r="G47" s="37"/>
      <c r="H47" s="43"/>
    </row>
    <row r="48" s="2" customFormat="1" ht="16.8" customHeight="1">
      <c r="A48" s="37"/>
      <c r="B48" s="43"/>
      <c r="C48" s="287" t="s">
        <v>950</v>
      </c>
      <c r="D48" s="287" t="s">
        <v>1144</v>
      </c>
      <c r="E48" s="16" t="s">
        <v>181</v>
      </c>
      <c r="F48" s="288">
        <v>0.097000000000000003</v>
      </c>
      <c r="G48" s="37"/>
      <c r="H48" s="43"/>
    </row>
    <row r="49" s="2" customFormat="1" ht="16.8" customHeight="1">
      <c r="A49" s="37"/>
      <c r="B49" s="43"/>
      <c r="C49" s="287" t="s">
        <v>954</v>
      </c>
      <c r="D49" s="287" t="s">
        <v>1145</v>
      </c>
      <c r="E49" s="16" t="s">
        <v>158</v>
      </c>
      <c r="F49" s="288">
        <v>8.1999999999999993</v>
      </c>
      <c r="G49" s="37"/>
      <c r="H49" s="43"/>
    </row>
    <row r="50" s="2" customFormat="1" ht="16.8" customHeight="1">
      <c r="A50" s="37"/>
      <c r="B50" s="43"/>
      <c r="C50" s="287" t="s">
        <v>996</v>
      </c>
      <c r="D50" s="287" t="s">
        <v>1146</v>
      </c>
      <c r="E50" s="16" t="s">
        <v>158</v>
      </c>
      <c r="F50" s="288">
        <v>8.1999999999999993</v>
      </c>
      <c r="G50" s="37"/>
      <c r="H50" s="43"/>
    </row>
    <row r="51" s="2" customFormat="1" ht="16.8" customHeight="1">
      <c r="A51" s="37"/>
      <c r="B51" s="43"/>
      <c r="C51" s="287" t="s">
        <v>1006</v>
      </c>
      <c r="D51" s="287" t="s">
        <v>1147</v>
      </c>
      <c r="E51" s="16" t="s">
        <v>158</v>
      </c>
      <c r="F51" s="288">
        <v>8.1999999999999993</v>
      </c>
      <c r="G51" s="37"/>
      <c r="H51" s="43"/>
    </row>
    <row r="52" s="2" customFormat="1" ht="16.8" customHeight="1">
      <c r="A52" s="37"/>
      <c r="B52" s="43"/>
      <c r="C52" s="287" t="s">
        <v>1019</v>
      </c>
      <c r="D52" s="287" t="s">
        <v>1148</v>
      </c>
      <c r="E52" s="16" t="s">
        <v>158</v>
      </c>
      <c r="F52" s="288">
        <v>8.1999999999999993</v>
      </c>
      <c r="G52" s="37"/>
      <c r="H52" s="43"/>
    </row>
    <row r="53" s="2" customFormat="1" ht="16.8" customHeight="1">
      <c r="A53" s="37"/>
      <c r="B53" s="43"/>
      <c r="C53" s="287" t="s">
        <v>1052</v>
      </c>
      <c r="D53" s="287" t="s">
        <v>1149</v>
      </c>
      <c r="E53" s="16" t="s">
        <v>158</v>
      </c>
      <c r="F53" s="288">
        <v>8.8599999999999994</v>
      </c>
      <c r="G53" s="37"/>
      <c r="H53" s="43"/>
    </row>
    <row r="54" s="2" customFormat="1">
      <c r="A54" s="37"/>
      <c r="B54" s="43"/>
      <c r="C54" s="287" t="s">
        <v>1086</v>
      </c>
      <c r="D54" s="287" t="s">
        <v>1139</v>
      </c>
      <c r="E54" s="16" t="s">
        <v>158</v>
      </c>
      <c r="F54" s="288">
        <v>84.430000000000007</v>
      </c>
      <c r="G54" s="37"/>
      <c r="H54" s="43"/>
    </row>
    <row r="55" s="2" customFormat="1">
      <c r="A55" s="37"/>
      <c r="B55" s="43"/>
      <c r="C55" s="287" t="s">
        <v>1012</v>
      </c>
      <c r="D55" s="287" t="s">
        <v>1013</v>
      </c>
      <c r="E55" s="16" t="s">
        <v>158</v>
      </c>
      <c r="F55" s="288">
        <v>13.718</v>
      </c>
      <c r="G55" s="37"/>
      <c r="H55" s="43"/>
    </row>
    <row r="56" s="2" customFormat="1" ht="7.44" customHeight="1">
      <c r="A56" s="37"/>
      <c r="B56" s="169"/>
      <c r="C56" s="170"/>
      <c r="D56" s="170"/>
      <c r="E56" s="170"/>
      <c r="F56" s="170"/>
      <c r="G56" s="170"/>
      <c r="H56" s="43"/>
    </row>
    <row r="57" s="2" customFormat="1">
      <c r="A57" s="37"/>
      <c r="B57" s="37"/>
      <c r="C57" s="37"/>
      <c r="D57" s="37"/>
      <c r="E57" s="37"/>
      <c r="F57" s="37"/>
      <c r="G57" s="37"/>
      <c r="H57" s="37"/>
    </row>
  </sheetData>
  <sheetProtection sheet="1" formatColumns="0" formatRows="0" objects="1" scenarios="1" spinCount="100000" saltValue="0eqke46BvdulkrvW+V/QeiOoodkKBVJHflyu7BgWT97X+b2tbDM5r413HSqb9b6/5POg5BEwwCFbNqQkfFCpAQ==" hashValue="RTk8S5/FBS3Ze1MfmL/KVyAuhNhGgw1QGa4UojluwqZ04Kgiu1vEOlRRNpAkNr9d0NqDm2aRTI4KkLnx2CYb+w==" algorithmName="SHA-512" password="CC35"/>
  <mergeCells count="2">
    <mergeCell ref="D5:F5"/>
    <mergeCell ref="D6:F6"/>
  </mergeCells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Pavel Matoušek</dc:creator>
  <cp:lastModifiedBy>Pavel Matoušek</cp:lastModifiedBy>
  <dcterms:created xsi:type="dcterms:W3CDTF">2023-03-22T12:30:28Z</dcterms:created>
  <dcterms:modified xsi:type="dcterms:W3CDTF">2023-03-22T12:30:35Z</dcterms:modified>
</cp:coreProperties>
</file>