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a - Místní komunikace ..." sheetId="2" r:id="rId2"/>
    <sheet name="101b - Místní komunikace ..." sheetId="3" r:id="rId3"/>
    <sheet name="101c - Místní komunikace ..." sheetId="4" r:id="rId4"/>
    <sheet name="102a - Parkovací stání" sheetId="5" r:id="rId5"/>
    <sheet name="103 - Sjezdy" sheetId="6" r:id="rId6"/>
    <sheet name="104 - Chodníky" sheetId="7" r:id="rId7"/>
    <sheet name="105 - Plocha TDO, místa k..." sheetId="8" r:id="rId8"/>
    <sheet name="201 - Schodiště" sheetId="9" r:id="rId9"/>
    <sheet name="301a - Odvodnění komunika..." sheetId="10" r:id="rId10"/>
    <sheet name="301b - Odvodnění komunika..." sheetId="11" r:id="rId11"/>
    <sheet name="302 - Kanalizace gravitač..." sheetId="12" r:id="rId12"/>
    <sheet name="303 - Kanalizační přípojky" sheetId="13" r:id="rId13"/>
    <sheet name="304 - Kanalizace gravitač..." sheetId="14" r:id="rId14"/>
    <sheet name="305 - Dešťové přípojky" sheetId="15" r:id="rId15"/>
    <sheet name="306 - Vodovodní řad" sheetId="16" r:id="rId16"/>
    <sheet name="307 - Vodovodní přípojky" sheetId="17" r:id="rId17"/>
    <sheet name="308 - Drenáže stávajících..." sheetId="18" r:id="rId18"/>
    <sheet name="401 - Veřejné osvětlení" sheetId="19" r:id="rId19"/>
    <sheet name="701 - Mobiliář" sheetId="20" r:id="rId20"/>
    <sheet name="705 - Zeleň, sadové úpravy" sheetId="21" r:id="rId21"/>
    <sheet name="Seznam figur" sheetId="22" r:id="rId22"/>
  </sheets>
  <definedNames>
    <definedName name="_xlnm.Print_Area" localSheetId="0">'Rekapitulace stavby'!$D$4:$AO$76,'Rekapitulace stavby'!$C$82:$AQ$115</definedName>
    <definedName name="_xlnm._FilterDatabase" localSheetId="1" hidden="1">'101a - Místní komunikace ...'!$C$123:$K$212</definedName>
    <definedName name="_xlnm.Print_Area" localSheetId="1">'101a - Místní komunikace ...'!$C$4:$J$76,'101a - Místní komunikace ...'!$C$82:$J$105,'101a - Místní komunikace ...'!$C$111:$J$212</definedName>
    <definedName name="_xlnm._FilterDatabase" localSheetId="2" hidden="1">'101b - Místní komunikace ...'!$C$127:$K$322</definedName>
    <definedName name="_xlnm.Print_Area" localSheetId="2">'101b - Místní komunikace ...'!$C$4:$J$76,'101b - Místní komunikace ...'!$C$82:$J$109,'101b - Místní komunikace ...'!$C$115:$J$322</definedName>
    <definedName name="_xlnm._FilterDatabase" localSheetId="3" hidden="1">'101c - Místní komunikace ...'!$C$124:$K$193</definedName>
    <definedName name="_xlnm.Print_Area" localSheetId="3">'101c - Místní komunikace ...'!$C$4:$J$76,'101c - Místní komunikace ...'!$C$82:$J$106,'101c - Místní komunikace ...'!$C$112:$J$193</definedName>
    <definedName name="_xlnm._FilterDatabase" localSheetId="4" hidden="1">'102a - Parkovací stání'!$C$124:$K$201</definedName>
    <definedName name="_xlnm.Print_Area" localSheetId="4">'102a - Parkovací stání'!$C$4:$J$76,'102a - Parkovací stání'!$C$82:$J$106,'102a - Parkovací stání'!$C$112:$J$201</definedName>
    <definedName name="_xlnm._FilterDatabase" localSheetId="5" hidden="1">'103 - Sjezdy'!$C$124:$K$202</definedName>
    <definedName name="_xlnm.Print_Area" localSheetId="5">'103 - Sjezdy'!$C$4:$J$76,'103 - Sjezdy'!$C$82:$J$106,'103 - Sjezdy'!$C$112:$J$202</definedName>
    <definedName name="_xlnm._FilterDatabase" localSheetId="6" hidden="1">'104 - Chodníky'!$C$126:$K$255</definedName>
    <definedName name="_xlnm.Print_Area" localSheetId="6">'104 - Chodníky'!$C$4:$J$76,'104 - Chodníky'!$C$82:$J$108,'104 - Chodníky'!$C$114:$J$255</definedName>
    <definedName name="_xlnm._FilterDatabase" localSheetId="7" hidden="1">'105 - Plocha TDO, místa k...'!$C$126:$K$185</definedName>
    <definedName name="_xlnm.Print_Area" localSheetId="7">'105 - Plocha TDO, místa k...'!$C$4:$J$76,'105 - Plocha TDO, místa k...'!$C$82:$J$108,'105 - Plocha TDO, místa k...'!$C$114:$J$185</definedName>
    <definedName name="_xlnm._FilterDatabase" localSheetId="8" hidden="1">'201 - Schodiště'!$C$118:$K$133</definedName>
    <definedName name="_xlnm.Print_Area" localSheetId="8">'201 - Schodiště'!$C$4:$J$76,'201 - Schodiště'!$C$82:$J$100,'201 - Schodiště'!$C$106:$J$133</definedName>
    <definedName name="_xlnm._FilterDatabase" localSheetId="9" hidden="1">'301a - Odvodnění komunika...'!$C$126:$K$191</definedName>
    <definedName name="_xlnm.Print_Area" localSheetId="9">'301a - Odvodnění komunika...'!$C$4:$J$76,'301a - Odvodnění komunika...'!$C$82:$J$108,'301a - Odvodnění komunika...'!$C$114:$J$191</definedName>
    <definedName name="_xlnm._FilterDatabase" localSheetId="10" hidden="1">'301b - Odvodnění komunika...'!$C$127:$K$202</definedName>
    <definedName name="_xlnm.Print_Area" localSheetId="10">'301b - Odvodnění komunika...'!$C$4:$J$76,'301b - Odvodnění komunika...'!$C$82:$J$109,'301b - Odvodnění komunika...'!$C$115:$J$202</definedName>
    <definedName name="_xlnm._FilterDatabase" localSheetId="11" hidden="1">'302 - Kanalizace gravitač...'!$C$133:$K$309</definedName>
    <definedName name="_xlnm.Print_Area" localSheetId="11">'302 - Kanalizace gravitač...'!$C$4:$J$76,'302 - Kanalizace gravitač...'!$C$82:$J$115,'302 - Kanalizace gravitač...'!$C$121:$J$309</definedName>
    <definedName name="_xlnm._FilterDatabase" localSheetId="12" hidden="1">'303 - Kanalizační přípojky'!$C$128:$K$260</definedName>
    <definedName name="_xlnm.Print_Area" localSheetId="12">'303 - Kanalizační přípojky'!$C$4:$J$76,'303 - Kanalizační přípojky'!$C$82:$J$110,'303 - Kanalizační přípojky'!$C$116:$J$260</definedName>
    <definedName name="_xlnm._FilterDatabase" localSheetId="13" hidden="1">'304 - Kanalizace gravitač...'!$C$131:$K$323</definedName>
    <definedName name="_xlnm.Print_Area" localSheetId="13">'304 - Kanalizace gravitač...'!$C$4:$J$76,'304 - Kanalizace gravitač...'!$C$82:$J$113,'304 - Kanalizace gravitač...'!$C$119:$J$323</definedName>
    <definedName name="_xlnm._FilterDatabase" localSheetId="14" hidden="1">'305 - Dešťové přípojky'!$C$126:$K$204</definedName>
    <definedName name="_xlnm.Print_Area" localSheetId="14">'305 - Dešťové přípojky'!$C$4:$J$76,'305 - Dešťové přípojky'!$C$82:$J$108,'305 - Dešťové přípojky'!$C$114:$J$204</definedName>
    <definedName name="_xlnm._FilterDatabase" localSheetId="15" hidden="1">'306 - Vodovodní řad'!$C$128:$K$341</definedName>
    <definedName name="_xlnm.Print_Area" localSheetId="15">'306 - Vodovodní řad'!$C$4:$J$76,'306 - Vodovodní řad'!$C$82:$J$110,'306 - Vodovodní řad'!$C$116:$J$341</definedName>
    <definedName name="_xlnm._FilterDatabase" localSheetId="16" hidden="1">'307 - Vodovodní přípojky'!$C$128:$K$288</definedName>
    <definedName name="_xlnm.Print_Area" localSheetId="16">'307 - Vodovodní přípojky'!$C$4:$J$76,'307 - Vodovodní přípojky'!$C$82:$J$110,'307 - Vodovodní přípojky'!$C$116:$J$288</definedName>
    <definedName name="_xlnm._FilterDatabase" localSheetId="17" hidden="1">'308 - Drenáže stávajících...'!$C$131:$K$306</definedName>
    <definedName name="_xlnm.Print_Area" localSheetId="17">'308 - Drenáže stávajících...'!$C$4:$J$76,'308 - Drenáže stávajících...'!$C$82:$J$113,'308 - Drenáže stávajících...'!$C$119:$J$306</definedName>
    <definedName name="_xlnm._FilterDatabase" localSheetId="18" hidden="1">'401 - Veřejné osvětlení'!$C$126:$K$227</definedName>
    <definedName name="_xlnm.Print_Area" localSheetId="18">'401 - Veřejné osvětlení'!$C$4:$J$76,'401 - Veřejné osvětlení'!$C$82:$J$108,'401 - Veřejné osvětlení'!$C$114:$J$227</definedName>
    <definedName name="_xlnm._FilterDatabase" localSheetId="19" hidden="1">'701 - Mobiliář'!$C$124:$K$163</definedName>
    <definedName name="_xlnm.Print_Area" localSheetId="19">'701 - Mobiliář'!$C$4:$J$76,'701 - Mobiliář'!$C$82:$J$106,'701 - Mobiliář'!$C$112:$J$163</definedName>
    <definedName name="_xlnm._FilterDatabase" localSheetId="20" hidden="1">'705 - Zeleň, sadové úpravy'!$C$124:$K$276</definedName>
    <definedName name="_xlnm.Print_Area" localSheetId="20">'705 - Zeleň, sadové úpravy'!$C$4:$J$76,'705 - Zeleň, sadové úpravy'!$C$82:$J$106,'705 - Zeleň, sadové úpravy'!$C$112:$J$276</definedName>
    <definedName name="_xlnm.Print_Area" localSheetId="21">'Seznam figur'!$C$4:$G$270</definedName>
    <definedName name="_xlnm.Print_Titles" localSheetId="0">'Rekapitulace stavby'!$92:$92</definedName>
    <definedName name="_xlnm.Print_Titles" localSheetId="1">'101a - Místní komunikace ...'!$123:$123</definedName>
    <definedName name="_xlnm.Print_Titles" localSheetId="2">'101b - Místní komunikace ...'!$127:$127</definedName>
    <definedName name="_xlnm.Print_Titles" localSheetId="3">'101c - Místní komunikace ...'!$124:$124</definedName>
    <definedName name="_xlnm.Print_Titles" localSheetId="4">'102a - Parkovací stání'!$124:$124</definedName>
    <definedName name="_xlnm.Print_Titles" localSheetId="5">'103 - Sjezdy'!$124:$124</definedName>
    <definedName name="_xlnm.Print_Titles" localSheetId="6">'104 - Chodníky'!$126:$126</definedName>
    <definedName name="_xlnm.Print_Titles" localSheetId="8">'201 - Schodiště'!$118:$118</definedName>
    <definedName name="_xlnm.Print_Titles" localSheetId="9">'301a - Odvodnění komunika...'!$126:$126</definedName>
    <definedName name="_xlnm.Print_Titles" localSheetId="10">'301b - Odvodnění komunika...'!$127:$127</definedName>
    <definedName name="_xlnm.Print_Titles" localSheetId="11">'302 - Kanalizace gravitač...'!$133:$133</definedName>
    <definedName name="_xlnm.Print_Titles" localSheetId="12">'303 - Kanalizační přípojky'!$128:$128</definedName>
    <definedName name="_xlnm.Print_Titles" localSheetId="13">'304 - Kanalizace gravitač...'!$131:$131</definedName>
    <definedName name="_xlnm.Print_Titles" localSheetId="14">'305 - Dešťové přípojky'!$126:$126</definedName>
    <definedName name="_xlnm.Print_Titles" localSheetId="15">'306 - Vodovodní řad'!$128:$128</definedName>
    <definedName name="_xlnm.Print_Titles" localSheetId="16">'307 - Vodovodní přípojky'!$128:$128</definedName>
    <definedName name="_xlnm.Print_Titles" localSheetId="17">'308 - Drenáže stávajících...'!$131:$131</definedName>
    <definedName name="_xlnm.Print_Titles" localSheetId="18">'401 - Veřejné osvětlení'!$126:$126</definedName>
    <definedName name="_xlnm.Print_Titles" localSheetId="19">'701 - Mobiliář'!$124:$124</definedName>
    <definedName name="_xlnm.Print_Titles" localSheetId="21">'Seznam figur'!$9:$9</definedName>
  </definedNames>
  <calcPr fullCalcOnLoad="1"/>
</workbook>
</file>

<file path=xl/sharedStrings.xml><?xml version="1.0" encoding="utf-8"?>
<sst xmlns="http://schemas.openxmlformats.org/spreadsheetml/2006/main" count="27931" uniqueCount="2740">
  <si>
    <t>Export Komplet</t>
  </si>
  <si>
    <t/>
  </si>
  <si>
    <t>2.0</t>
  </si>
  <si>
    <t>ZAMOK</t>
  </si>
  <si>
    <t>False</t>
  </si>
  <si>
    <t>{939d6018-055d-4dcb-8e70-306d7c77629f}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</si>
  <si>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</si>
  <si>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</si>
  <si>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</si>
  <si>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</si>
  <si>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</si>
  <si>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</si>
  <si>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</si>
  <si>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</si>
  <si>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230524a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</si>
  <si>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</si>
  <si>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</si>
  <si>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sídliště Blatenská - 1. etapa DI1</t>
  </si>
  <si>
    <t>KSO:</t>
  </si>
  <si>
    <t>CC-CZ:</t>
  </si>
  <si>
    <t>Místo:</t>
  </si>
  <si>
    <t>Horažďovice</t>
  </si>
  <si>
    <t>Datum:</t>
  </si>
  <si>
    <t>24. 5. 2023</t>
  </si>
  <si>
    <t>Zadavatel:</t>
  </si>
  <si>
    <t>IČ:</t>
  </si>
  <si>
    <t>00255513</t>
  </si>
  <si>
    <t>město Horažďovice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</si>
  <si>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</si>
  <si>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</si>
  <si>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</si>
  <si>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</si>
  <si>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</si>
  <si>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</si>
  <si>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</si>
  <si>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Pavel Matoušek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</si>
  <si>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</si>
  <si>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</si>
  <si>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</si>
  <si>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</si>
  <si>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</si>
  <si>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</si>
  <si>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</si>
  <si>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</si>
  <si>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</si>
  <si>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</si>
  <si>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</si>
  <si>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</si>
  <si>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</si>
  <si>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</si>
  <si>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</si>
  <si>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</si>
  <si>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</si>
  <si>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</si>
  <si>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</si>
  <si>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</si>
  <si>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</si>
  <si>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</si>
  <si>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</si>
  <si>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</si>
  <si>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</si>
  <si>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</si>
  <si>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</si>
  <si>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</si>
  <si>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</si>
  <si>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</si>
  <si>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</si>
  <si>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</si>
  <si>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</si>
  <si>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</si>
  <si>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</si>
  <si>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</si>
  <si>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</si>
  <si>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</si>
  <si>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</si>
  <si>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</si>
  <si>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</si>
  <si>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</si>
  <si>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</si>
  <si>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</si>
  <si>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</si>
  <si>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</si>
  <si>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101a</t>
  </si>
  <si>
    <t>Místní komunikace - Žižkova od Smetanovy k Bezručově (oprava povrchu po inž. sítích)</t>
  </si>
  <si>
    <t>STA</t>
  </si>
  <si>
    <t>1</t>
  </si>
  <si>
    <t>{27e57c38-7828-484c-97d5-2cbe1e915cf3}</t>
  </si>
  <si>
    <t>2</t>
  </si>
  <si>
    <t>101b</t>
  </si>
  <si>
    <t>Místní komunikace - Bezručova a území na východ</t>
  </si>
  <si>
    <t>{96a5b330-ce10-4489-9b21-2a72688fbd55}</t>
  </si>
  <si>
    <t>101c</t>
  </si>
  <si>
    <t>Místní komunikace - parkoviště</t>
  </si>
  <si>
    <t>{1bb2067e-cf30-4851-be91-0158127b3f2e}</t>
  </si>
  <si>
    <t>102a</t>
  </si>
  <si>
    <t>Parkovací stání</t>
  </si>
  <si>
    <t>{92f9fe6d-512e-48b7-8118-824f0fdd6365}</t>
  </si>
  <si>
    <t>103</t>
  </si>
  <si>
    <t>Sjezdy</t>
  </si>
  <si>
    <t>{0e9e43b7-d3c9-42ef-81bc-9ba321d2c160}</t>
  </si>
  <si>
    <t>104</t>
  </si>
  <si>
    <t>Chodníky</t>
  </si>
  <si>
    <t>{bdb1a611-f43f-4520-84d1-74af67b19221}</t>
  </si>
  <si>
    <t>105</t>
  </si>
  <si>
    <t>Plocha TDO, místa komunálního odpadu</t>
  </si>
  <si>
    <t>{a797bbcc-180c-4a1c-8cf9-ac4a817c1833}</t>
  </si>
  <si>
    <t>201</t>
  </si>
  <si>
    <t>Schodiště</t>
  </si>
  <si>
    <t>{66b00f0f-cc24-4fa5-aa98-c8356a82b234}</t>
  </si>
  <si>
    <t>301a</t>
  </si>
  <si>
    <t xml:space="preserve">Odvodnění komunikace - Žižkova od Smetanovy k Bezručově (8 UV) </t>
  </si>
  <si>
    <t>{6c78082d-dbd5-463f-a2eb-803fda7b1ae7}</t>
  </si>
  <si>
    <t>301b</t>
  </si>
  <si>
    <t>Odvodnění komunikace - Bezručova a území na východ</t>
  </si>
  <si>
    <t>{da099ea1-77a4-4636-a0c0-5b03a542ae1f}</t>
  </si>
  <si>
    <t>302</t>
  </si>
  <si>
    <t>Kanalizace gravitační jednotná</t>
  </si>
  <si>
    <t>{a1f69018-9094-4b52-9619-d19bbdc28a14}</t>
  </si>
  <si>
    <t>303</t>
  </si>
  <si>
    <t>Kanalizační přípojky</t>
  </si>
  <si>
    <t>{5746041e-36d7-4fde-a2f6-f05399686c57}</t>
  </si>
  <si>
    <t>304</t>
  </si>
  <si>
    <t>Kanalizace gravitační dešťová</t>
  </si>
  <si>
    <t>{fe808130-5066-491a-ba74-f5d9c842289e}</t>
  </si>
  <si>
    <t>305</t>
  </si>
  <si>
    <t>Dešťové přípojky</t>
  </si>
  <si>
    <t>{110c5aee-105b-4372-9f3e-0466535829bf}</t>
  </si>
  <si>
    <t>306</t>
  </si>
  <si>
    <t>Vodovodní řad</t>
  </si>
  <si>
    <t>{bbd89ca3-fbed-4ecd-8312-3ea703c6478f}</t>
  </si>
  <si>
    <t>307</t>
  </si>
  <si>
    <t>Vodovodní přípojky</t>
  </si>
  <si>
    <t>{32dd20fc-5023-4f99-83a6-48c84f8b547c}</t>
  </si>
  <si>
    <t>308</t>
  </si>
  <si>
    <t>Drenáže stávajících objektů</t>
  </si>
  <si>
    <t>{de116c17-a96e-4994-ae28-8f3683f58056}</t>
  </si>
  <si>
    <t>401</t>
  </si>
  <si>
    <t>Veřejné osvětlení</t>
  </si>
  <si>
    <t>{132f445d-e641-4103-a0fa-d6560d42c2a0}</t>
  </si>
  <si>
    <t>701</t>
  </si>
  <si>
    <t>Mobiliář</t>
  </si>
  <si>
    <t>{afb6c8b3-16fa-47f6-ad63-d3ebec961bd1}</t>
  </si>
  <si>
    <t>705</t>
  </si>
  <si>
    <t>Zeleň, sadové úpravy</t>
  </si>
  <si>
    <t>{cb0728fc-fd94-4501-ba51-6a4e66facd6e}</t>
  </si>
  <si>
    <t>F1</t>
  </si>
  <si>
    <t>Frézování Smetanovy pro vodovod</t>
  </si>
  <si>
    <t>7,2</t>
  </si>
  <si>
    <t>F2</t>
  </si>
  <si>
    <t>Frézování komunikace</t>
  </si>
  <si>
    <t>990</t>
  </si>
  <si>
    <t>KRYCÍ LIST SOUPISU PRACÍ</t>
  </si>
  <si>
    <t>SD</t>
  </si>
  <si>
    <t>Plocha ŠD v komunikaci nad výkopem</t>
  </si>
  <si>
    <t>562,44</t>
  </si>
  <si>
    <t>SDCH</t>
  </si>
  <si>
    <t>Odtsranění ŠD z chodníků tl. 400</t>
  </si>
  <si>
    <t>18,4</t>
  </si>
  <si>
    <t>Ornice</t>
  </si>
  <si>
    <t>33,12</t>
  </si>
  <si>
    <t>RYHAPRIP</t>
  </si>
  <si>
    <t>11,592</t>
  </si>
  <si>
    <t>Objekt:</t>
  </si>
  <si>
    <t>SDCH2</t>
  </si>
  <si>
    <t>Odstranění ŠD z chodníků tl. 100</t>
  </si>
  <si>
    <t>36,8</t>
  </si>
  <si>
    <t>101a - Místní komunikace - Žižkova od Smetanovy k Bezručově (oprava povrchu po inž. sítích)</t>
  </si>
  <si>
    <t>NAKLAD</t>
  </si>
  <si>
    <t>Nakládání zeminy na meziskládce</t>
  </si>
  <si>
    <t>287,72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</si>
  <si>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</si>
  <si>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</si>
  <si>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</si>
  <si>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</si>
  <si>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</si>
  <si>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</si>
  <si>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</si>
  <si>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</si>
  <si>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</si>
  <si>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</si>
  <si>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</si>
  <si>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</si>
  <si>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</si>
  <si>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</si>
  <si>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</si>
  <si>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</si>
  <si>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</si>
  <si>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</si>
  <si>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</si>
  <si>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</si>
  <si>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</si>
  <si>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</si>
  <si>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</si>
  <si>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</si>
  <si>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</si>
  <si>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</si>
  <si>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</si>
  <si>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</si>
  <si>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</si>
  <si>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</si>
  <si>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</si>
  <si>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113107121</t>
  </si>
  <si>
    <t>Odstranění podkladů nebo krytů ručně s přemístěním hmot na skládku na vzdálenost do 3 m nebo s naložením na dopravní prostředek z kameniva hrubého drceného, o tl. vrstvy do 100 mm</t>
  </si>
  <si>
    <t>m2</t>
  </si>
  <si>
    <t>4</t>
  </si>
  <si>
    <t>-661749143</t>
  </si>
  <si>
    <t>VV</t>
  </si>
  <si>
    <t>"pripojky"0,8*1,0*(13+10)+SDCH</t>
  </si>
  <si>
    <t>113107124</t>
  </si>
  <si>
    <t>Odstranění podkladů nebo krytů ručně s přemístěním hmot na skládku na vzdálenost do 3 m nebo s naložením na dopravní prostředek z kameniva hrubého drceného, o tl. vrstvy přes 300 do 400 mm</t>
  </si>
  <si>
    <t>-31585088</t>
  </si>
  <si>
    <t>0,8*1,8+170*3,3</t>
  </si>
  <si>
    <t>Mezisoučet</t>
  </si>
  <si>
    <t>3</t>
  </si>
  <si>
    <t>"pripojky"0,8*1,0*(13+10)</t>
  </si>
  <si>
    <t>Součet</t>
  </si>
  <si>
    <t>113154124</t>
  </si>
  <si>
    <t>Frézování živičného podkladu nebo krytu s naložením na dopravní prostředek plochy do 500 m2 bez překážek v trase pruhu šířky přes 0,5 m do 1 m, tloušťky vrstvy 100 mm</t>
  </si>
  <si>
    <t>-536547678</t>
  </si>
  <si>
    <t>1,2*6</t>
  </si>
  <si>
    <t>113154234</t>
  </si>
  <si>
    <t>Frézování živičného podkladu nebo krytu s naložením na dopravní prostředek plochy přes 500 do 1 000 m2 bez překážek v trase pruhu šířky přes 1 m do 2 m, tloušťky vrstvy 100 mm</t>
  </si>
  <si>
    <t>-1602388435</t>
  </si>
  <si>
    <t>165*6,0</t>
  </si>
  <si>
    <t>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</si>
  <si>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</si>
  <si>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</si>
  <si>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</si>
  <si>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1212814236</t>
  </si>
  <si>
    <t>165,0+2,0-6,0</t>
  </si>
  <si>
    <t>"chodník"1,2*(13+10)</t>
  </si>
  <si>
    <t>6</t>
  </si>
  <si>
    <t>121151103</t>
  </si>
  <si>
    <t>Sejmutí ornice strojně při souvislé ploše do 100 m2, tl. vrstvy do 200 mm</t>
  </si>
  <si>
    <t>642866774</t>
  </si>
  <si>
    <t>"pripojky"0,8*1,8*(13+10)</t>
  </si>
  <si>
    <t>7</t>
  </si>
  <si>
    <t>132251101</t>
  </si>
  <si>
    <t>Hloubení nezapažených rýh šířky do 800 mm strojně s urovnáním dna do předepsaného profilu a spádu v hornině třídy těžitelnosti I skupiny 3 do 20 m3</t>
  </si>
  <si>
    <t>m3</t>
  </si>
  <si>
    <t>-1814305677</t>
  </si>
  <si>
    <t>"pripojky"0,8*1,8*(13+10)*0,35</t>
  </si>
  <si>
    <t>8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</si>
  <si>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</si>
  <si>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</si>
  <si>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-1997538178</t>
  </si>
  <si>
    <t>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</si>
  <si>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</si>
  <si>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</si>
  <si>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-2125295173</t>
  </si>
  <si>
    <t>RYHAPRIP+SDCH*0,4+SDCH2*0,35+SD*0,4</t>
  </si>
  <si>
    <t>ODVOZ</t>
  </si>
  <si>
    <t>10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</si>
  <si>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</si>
  <si>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</si>
  <si>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-1608420838</t>
  </si>
  <si>
    <t>250,368*7 "Přepočtené koeficientem množství</t>
  </si>
  <si>
    <t>11</t>
  </si>
  <si>
    <t>167151101</t>
  </si>
  <si>
    <t>Nakládání, skládání a překládání neulehlého výkopku nebo sypaniny strojně nakládání, množství do 100 m3, z horniny třídy těžitelnosti I, skupiny 1 až 3</t>
  </si>
  <si>
    <t>-204258806</t>
  </si>
  <si>
    <t>12</t>
  </si>
  <si>
    <t>174151101</t>
  </si>
  <si>
    <t>Zásyp sypaninou z jakékoliv horniny strojně s uložením výkopku ve vrstvách se zhutněním jam, šachet, rýh nebo kolem objektů v těchto vykopávkách</t>
  </si>
  <si>
    <t>-461427246</t>
  </si>
  <si>
    <t>RYHAPRIP*0,4+SDCH*0,3</t>
  </si>
  <si>
    <t>13</t>
  </si>
  <si>
    <t>181311103</t>
  </si>
  <si>
    <t>Rozprostření a urovnání ornice v rovině nebo ve svahu sklonu do 1:5 ručně při souvislé ploše, tl. vrstvy do 200 mm</t>
  </si>
  <si>
    <t>-329598206</t>
  </si>
  <si>
    <t>14</t>
  </si>
  <si>
    <t>181951114</t>
  </si>
  <si>
    <t>Úprava pláně vyrovnáním výškových rozdílů strojně v hornině třídy těžitelnosti II, skupiny 4 a 5 se zhutněním</t>
  </si>
  <si>
    <t>-328653062</t>
  </si>
  <si>
    <t>979990001R00</t>
  </si>
  <si>
    <t>Poplatek za skládku zeminy (Zavlekov)</t>
  </si>
  <si>
    <t>t</t>
  </si>
  <si>
    <t>-589965116</t>
  </si>
  <si>
    <t>256,808*1,8   "1m3= 1,8 t"</t>
  </si>
  <si>
    <t>Komunikace pozemní</t>
  </si>
  <si>
    <t>16</t>
  </si>
  <si>
    <t>564851111</t>
  </si>
  <si>
    <t>Podklad ze štěrkodrti ŠD s rozprostřením a zhutněním plochy přes 100 m2, po zhutnění tl. 150 mm</t>
  </si>
  <si>
    <t>205872108</t>
  </si>
  <si>
    <t>"pruh u plotu nad přípojkami"0,8*1,0*(13+10)</t>
  </si>
  <si>
    <t>17</t>
  </si>
  <si>
    <t>564871111</t>
  </si>
  <si>
    <t>Podklad ze štěrkodrti ŠD s rozprostřením a zhutněním plochy přes 100 m2, po zhutnění tl. 250 mm</t>
  </si>
  <si>
    <t>-555693236</t>
  </si>
  <si>
    <t>18</t>
  </si>
  <si>
    <t>565135101</t>
  </si>
  <si>
    <t>Asfaltový beton vrstva podkladní ACP 16 (obalované kamenivo střednězrnné - OKS) s rozprostřením a zhutněním v pruhu šířky do 1,5 m, po zhutnění tl. 50 mm</t>
  </si>
  <si>
    <t>1166132608</t>
  </si>
  <si>
    <t>F1+F2</t>
  </si>
  <si>
    <t>19</t>
  </si>
  <si>
    <t>567121114</t>
  </si>
  <si>
    <t>Podklad ze směsi stmelené cementem SC bez dilatačních spár, s rozprostřením a zhutněním SC C 3/4 (SC I), po zhutnění tl. 150 mm</t>
  </si>
  <si>
    <t>-462721272</t>
  </si>
  <si>
    <t>20</t>
  </si>
  <si>
    <t>573111111</t>
  </si>
  <si>
    <t>Postřik infiltrační PI z asfaltu silničního s posypem kamenivem, v množství 0,60 kg/m2</t>
  </si>
  <si>
    <t>778597538</t>
  </si>
  <si>
    <t>573111112</t>
  </si>
  <si>
    <t>Postřik infiltrační PI z asfaltu silničního s posypem kamenivem, v množství 1,00 kg/m2</t>
  </si>
  <si>
    <t>-316668542</t>
  </si>
  <si>
    <t>22</t>
  </si>
  <si>
    <t>577134111</t>
  </si>
  <si>
    <t>Asfaltový beton vrstva obrusná ACO 11 (ABS) s rozprostřením a se zhutněním z nemodifikovaného asfaltu v pruhu šířky do 3 m tř. I, po zhutnění tl. 40 mm</t>
  </si>
  <si>
    <t>204759197</t>
  </si>
  <si>
    <t>Ostatní konstrukce a práce, bourání</t>
  </si>
  <si>
    <t>23</t>
  </si>
  <si>
    <t>916241212</t>
  </si>
  <si>
    <t>Osazení obrubníku kamenného se zřízením lože, s vyplněním a zatřením spár cementovou maltou stojatého bez boční opěry, do lože z betonu prostého</t>
  </si>
  <si>
    <t>42602551</t>
  </si>
  <si>
    <t>24</t>
  </si>
  <si>
    <t>M</t>
  </si>
  <si>
    <t>R9M-0001</t>
  </si>
  <si>
    <t>Úhrada za přebrání a očištění stávajících kamenných krajníků pro opětovné použití</t>
  </si>
  <si>
    <t>-1647983597</t>
  </si>
  <si>
    <t>25</t>
  </si>
  <si>
    <t>58380207</t>
  </si>
  <si>
    <t>krajník kamenný žulový silniční 160x200x300-800mm - budou využity stávající</t>
  </si>
  <si>
    <t>-180301958</t>
  </si>
  <si>
    <t>0*1,02 "Přepočtené koeficientem množství</t>
  </si>
  <si>
    <t>26</t>
  </si>
  <si>
    <t>919735112</t>
  </si>
  <si>
    <t>Řezání stávajícího živičného krytu nebo podkladu hloubky přes 50 do 100 mm</t>
  </si>
  <si>
    <t>1056211255</t>
  </si>
  <si>
    <t>6,0*2+6,0+2*3-1,2</t>
  </si>
  <si>
    <t>997</t>
  </si>
  <si>
    <t>Přesun sutě</t>
  </si>
  <si>
    <t>27</t>
  </si>
  <si>
    <t>997221571</t>
  </si>
  <si>
    <t>Vodorovná doprava vybouraných hmot bez naložení, ale se složením a s hrubým urovnáním na vzdálenost do 1 km</t>
  </si>
  <si>
    <t>1202351453</t>
  </si>
  <si>
    <t>28</t>
  </si>
  <si>
    <t>997221579</t>
  </si>
  <si>
    <t>Vodorovná doprava vybouraných hmot bez naložení, ale se složením a s hrubým urovnáním na vzdálenost Příplatek k ceně za každý další i započatý 1 km přes 1 km</t>
  </si>
  <si>
    <t>925012828</t>
  </si>
  <si>
    <t>611,162*17 "Přepočtené koeficientem množství</t>
  </si>
  <si>
    <t>29</t>
  </si>
  <si>
    <t>997221873</t>
  </si>
  <si>
    <t>Poplatek za uložení stavebního odpadu na recyklační skládce (skládkovné) zeminy a kamení zatříděného do Katalogu odpadů pod kódem 17 05 04</t>
  </si>
  <si>
    <t>1319502746</t>
  </si>
  <si>
    <t>6,256+336,887+39,688</t>
  </si>
  <si>
    <t>30</t>
  </si>
  <si>
    <t>997221875</t>
  </si>
  <si>
    <t>Poplatek za uložení stavebního odpadu na recyklační skládce (skládkovné) asfaltového bez obsahu dehtu zatříděného do Katalogu odpadů pod kódem 17 03 02</t>
  </si>
  <si>
    <t>1378054440</t>
  </si>
  <si>
    <t>"ZAS-T2"0,552+234,6</t>
  </si>
  <si>
    <t>998</t>
  </si>
  <si>
    <t>Přesun hmot</t>
  </si>
  <si>
    <t>31</t>
  </si>
  <si>
    <t>998225111</t>
  </si>
  <si>
    <t>Přesun hmot pro komunikace s krytem z kameniva, monolitickým betonovým nebo živičným dopravní vzdálenost do 200 m jakékoliv délky objektu</t>
  </si>
  <si>
    <t>321043791</t>
  </si>
  <si>
    <t>VRN</t>
  </si>
  <si>
    <t>Vedlejší rozpočtové náklady</t>
  </si>
  <si>
    <t>VRN9</t>
  </si>
  <si>
    <t>Ostatní náklady</t>
  </si>
  <si>
    <t>32</t>
  </si>
  <si>
    <t>R094103100</t>
  </si>
  <si>
    <t>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</si>
  <si>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kpl</t>
  </si>
  <si>
    <t>1024</t>
  </si>
  <si>
    <t>-187145998</t>
  </si>
  <si>
    <t>33</t>
  </si>
  <si>
    <t>R094103101</t>
  </si>
  <si>
    <t>VN - Vytýčení a ochrana stávajících inženýrských sítí - prověření existence stávajících podzemních i vzdušných vedení a zařízení, zajištění vytýčení  a provedení opatření pro jejich zajištění a ochranu po dobu výstavby</t>
  </si>
  <si>
    <t>-855466273</t>
  </si>
  <si>
    <t>34</t>
  </si>
  <si>
    <t>R094103102</t>
  </si>
  <si>
    <t>VN - Dopravní opatření po dobu stavby -  vybavení povolení zvláštního užívání, návrh DIO a zajištění dopravních opatření po dobu stavby včetně průběžné kontroly a udržování</t>
  </si>
  <si>
    <t>1496037480</t>
  </si>
  <si>
    <t>35</t>
  </si>
  <si>
    <t>R094103103</t>
  </si>
  <si>
    <t>VN - Zajištění vstupu, vjezdu a bezpečnosti k sousedním nemovitostem</t>
  </si>
  <si>
    <t>1945521208</t>
  </si>
  <si>
    <t>36</t>
  </si>
  <si>
    <t>R094103104</t>
  </si>
  <si>
    <t>VN - Opatření pro zajištění bezpečnosti, ochrany zdraví a požární bezpečnosti</t>
  </si>
  <si>
    <t>-1660449188</t>
  </si>
  <si>
    <t>37</t>
  </si>
  <si>
    <t>R094103105</t>
  </si>
  <si>
    <t xml:space="preserve">VN - Pravidelné týdenní přemísťování popelnic od nemovitostí na určené svozové místo mimo staveniště a zpět k nemovitostem </t>
  </si>
  <si>
    <t>-775824596</t>
  </si>
  <si>
    <t>38</t>
  </si>
  <si>
    <t>R094103107</t>
  </si>
  <si>
    <t>VN - Provedení zkoušek materiálů, zařízení a hutnění, komplexní vyzkoušení a zaškolení obsluhy v minimálním rozsahu daným ČSN</t>
  </si>
  <si>
    <t>689900129</t>
  </si>
  <si>
    <t>39</t>
  </si>
  <si>
    <t>R094103155</t>
  </si>
  <si>
    <t>ON - Pořízení kompletní dokladové části stavby dle podmínek smlouvy o dílo (zejména kontroly, zkoušky, revize, atesty, prohlášení atd. )</t>
  </si>
  <si>
    <t>1051057151</t>
  </si>
  <si>
    <t>40</t>
  </si>
  <si>
    <t>R094103156</t>
  </si>
  <si>
    <t>ON - Pořízení projektové dokumentace skutečného provedení stavby DSPS v digitální podobě + 3 paré v tištěné podobě</t>
  </si>
  <si>
    <t>387255388</t>
  </si>
  <si>
    <t>41</t>
  </si>
  <si>
    <t>R094103158</t>
  </si>
  <si>
    <t>ON - Geodetické práce – zaměření skutečného stavu</t>
  </si>
  <si>
    <t>1711694742</t>
  </si>
  <si>
    <t>AB</t>
  </si>
  <si>
    <t>Plocha AB</t>
  </si>
  <si>
    <t>1726,44</t>
  </si>
  <si>
    <t>Plocha SD</t>
  </si>
  <si>
    <t>2655,38</t>
  </si>
  <si>
    <t>ODKOP</t>
  </si>
  <si>
    <t>Objem odkopů komunikace</t>
  </si>
  <si>
    <t>801,036</t>
  </si>
  <si>
    <t>SUT</t>
  </si>
  <si>
    <t>Suť</t>
  </si>
  <si>
    <t>1519,498</t>
  </si>
  <si>
    <t>101b - Místní komunikace - Bezručova a území na východ</t>
  </si>
  <si>
    <t>D1 - Místní komunikace</t>
  </si>
  <si>
    <t xml:space="preserve">    11 - Přípravné a přidružené práce</t>
  </si>
  <si>
    <t xml:space="preserve">    12 - Odkopávky a prokopávky</t>
  </si>
  <si>
    <t xml:space="preserve">    16 - Přemístění výkopku</t>
  </si>
  <si>
    <t xml:space="preserve">    56 - Podkladní vrstvy komunikací a zpevněných ploch</t>
  </si>
  <si>
    <t xml:space="preserve">    57 - Kryty štěrkových a živičných pozemních komunikací a zpevněných ploch</t>
  </si>
  <si>
    <t xml:space="preserve">    59 - Dlažby a předlažby pozemních komunikací a zpevněných ploch</t>
  </si>
  <si>
    <t xml:space="preserve">    91 - Doplňující konstrukce a práce na pozemních komunikacích a zpevněných plochách</t>
  </si>
  <si>
    <t xml:space="preserve">    H22 - Komunikace pozemní a letiště - přesuny hmot</t>
  </si>
  <si>
    <t xml:space="preserve">    S - Přesuny sutí</t>
  </si>
  <si>
    <t>D1</t>
  </si>
  <si>
    <t>Místní komunikace</t>
  </si>
  <si>
    <t>Přípravné a přidružené práce</t>
  </si>
  <si>
    <t>113107213R00</t>
  </si>
  <si>
    <t>Odstranění podkladu vozovky nad 200 m2,kam.těžené tl.40 cm</t>
  </si>
  <si>
    <t>753515863</t>
  </si>
  <si>
    <t>113107242R00</t>
  </si>
  <si>
    <t>Odstranění krytu vozovky plochy nad 200 m2, živice tl.10 cm</t>
  </si>
  <si>
    <t>1026128040</t>
  </si>
  <si>
    <t>1069,170+330,96+660,54+274,48+251,95"větev 2 (Žižkova ulice, jižní část Hornické ulice,jižní část Bezručovy ulice"</t>
  </si>
  <si>
    <t>1065,48*1"větev č.4 (vnitřní Žižkova ulice) vč. přilehlého parkovíště"</t>
  </si>
  <si>
    <t>-997,2"oprava dle SO101a"</t>
  </si>
  <si>
    <t>113201111R00</t>
  </si>
  <si>
    <t>Vytrhání obrub silničních a chodníkových ležatých vč. podkladu - kolem komunikace</t>
  </si>
  <si>
    <t>1408143226</t>
  </si>
  <si>
    <t>174+175,13"   větev 2 (Žižkova ulice- jihozápadní část)"-(170+3)*2"oprava dle SO101a"</t>
  </si>
  <si>
    <t>4,60+22,48+62,94+92,78"   větev 2 (Žižkova ulice - jižní část)"</t>
  </si>
  <si>
    <t>42,6+157,92"   větev č.2 (Žižkova ulice- jižní část)"</t>
  </si>
  <si>
    <t>24,8+6,08+33,52"   větev č.9 (Hornická ul. - jihovýchodní část)"</t>
  </si>
  <si>
    <t>48,25+142,66+187,30"   větev č. 4 (Žižkova ulice - vnitřní část sídliště)"</t>
  </si>
  <si>
    <t>6,12+20,16+34,58"   větev č.3 (Bezručova ulice - jižní část)"</t>
  </si>
  <si>
    <t>48,81+152,46+22,68+154,77"   větev č. 2 (Žižkova ulice)"</t>
  </si>
  <si>
    <t>27,30+22,20+6,10"   větev č. 9 (jižní část Hornické ulice)"</t>
  </si>
  <si>
    <t>-1304735545</t>
  </si>
  <si>
    <t>6,0*4</t>
  </si>
  <si>
    <t>966006132R00</t>
  </si>
  <si>
    <t>Odstranění doprav.značek se sloupky, s bet.patkami</t>
  </si>
  <si>
    <t>kus</t>
  </si>
  <si>
    <t>-517566894</t>
  </si>
  <si>
    <t>1+1"   větev č.2, Žižkova ulice"</t>
  </si>
  <si>
    <t>1*1"   větev 3, Bezručova ulice, I.etapa"</t>
  </si>
  <si>
    <t>1+1+2"   větev č.4, vnitřní Žižkova ulice"</t>
  </si>
  <si>
    <t>1*1"   větev č.9, Hornická ulice, I. etapa"</t>
  </si>
  <si>
    <t>Odkopávky a prokopávky</t>
  </si>
  <si>
    <t>122201102R00</t>
  </si>
  <si>
    <t>Odkopávky nezapažené v hor. 3 do 1000 m3, hl. 5 až 10 cm po vybourané konstrukci vozovky nebo chodníku a hl.50 cm u sanace vozovky</t>
  </si>
  <si>
    <t>736090631</t>
  </si>
  <si>
    <t>(3075,60+42,10+11,50)*0,075</t>
  </si>
  <si>
    <t>-997,2*0,075"oprava dle SO101a"</t>
  </si>
  <si>
    <t>-127,764"parkoviště dle SO101c"</t>
  </si>
  <si>
    <t>1537,80*0,50"   zvětšení výšky odkopávek pro sanaci vozovek, hl.50 cm"</t>
  </si>
  <si>
    <t>122201109R00</t>
  </si>
  <si>
    <t>Příplatek za lepivost - odkopávky v hor. 3</t>
  </si>
  <si>
    <t>-1499137424</t>
  </si>
  <si>
    <t>Přemístění výkopku</t>
  </si>
  <si>
    <t>162202111R14</t>
  </si>
  <si>
    <t>Vodorovné přemístění výkopku z hor.1-4 do do 100 m</t>
  </si>
  <si>
    <t>148071901</t>
  </si>
  <si>
    <t>162701105R14</t>
  </si>
  <si>
    <t>Vodorovné přemístění výkopku z hor.1-4 do 10000 m</t>
  </si>
  <si>
    <t>1468875043</t>
  </si>
  <si>
    <t>162701109R00</t>
  </si>
  <si>
    <t>Příplatek k vod. přemístění hor.1-4 za další 1 km x 7 (cca do 17 km)</t>
  </si>
  <si>
    <t>-1062893379</t>
  </si>
  <si>
    <t>801,036*7 "Přepočtené koeficientem množství</t>
  </si>
  <si>
    <t>167101102R00</t>
  </si>
  <si>
    <t>Nakládání výkopku z hor.1-4 v množství nad 100 m3</t>
  </si>
  <si>
    <t>1650174503</t>
  </si>
  <si>
    <t>167101103R00</t>
  </si>
  <si>
    <t>Složení výkopku z hor.1-4</t>
  </si>
  <si>
    <t>-755486920</t>
  </si>
  <si>
    <t>-768111584</t>
  </si>
  <si>
    <t>ODKOP*1,8"1m3= 1,8 t"</t>
  </si>
  <si>
    <t>56</t>
  </si>
  <si>
    <t>Podkladní vrstvy komunikací a zpevněných ploch</t>
  </si>
  <si>
    <t>564871111R00</t>
  </si>
  <si>
    <t>Podklad ze štěrkodrti  třídy B ,frakce 0-63 mm, ŠDa -po zhutnění tloušťky 25 cm</t>
  </si>
  <si>
    <t>-1621540178</t>
  </si>
  <si>
    <t>564871111R00.1</t>
  </si>
  <si>
    <t>Podklad ze štěrkodrti  třídy B ,frakce 0-63 mm, ŠDa -po zhutnění tloušťky 25 cm, pod umělou vodící linii, větev č.4</t>
  </si>
  <si>
    <t>1819288907</t>
  </si>
  <si>
    <t>42,10*1</t>
  </si>
  <si>
    <t>564871112R00</t>
  </si>
  <si>
    <t>Podklad ze štěrkodrti ŠD, frakce 0-32 mm, třída A, po zhutnění tloušťky 250 mm, - spodní vrstva pod zámkovou dlažbu ve vozovce</t>
  </si>
  <si>
    <t>-869509985</t>
  </si>
  <si>
    <t>11,5*1</t>
  </si>
  <si>
    <t>565 13-5121</t>
  </si>
  <si>
    <t>Podklad z obal kamen. ACP 16+, š.nad 3 m, tl. 5 cm</t>
  </si>
  <si>
    <t>-630587132</t>
  </si>
  <si>
    <t>3075,6-171,72-997,2"oprava dle SO101a"-351,960"parkoviště dle SO101c"</t>
  </si>
  <si>
    <t>565 13-5121.1</t>
  </si>
  <si>
    <t>Podklad z obal kamen. ACP 16+, š.nad 3 m, tl. 5 cm - pod umělou vodící linii, větev č.4, I. etapa</t>
  </si>
  <si>
    <t>-1512432138</t>
  </si>
  <si>
    <t>(41,60+15,90+27,35+20,40)*0,40</t>
  </si>
  <si>
    <t>565 15-5121</t>
  </si>
  <si>
    <t>Podklad z obal kamen. ACP 16+, š.nad 3 m, tl. 7 cm</t>
  </si>
  <si>
    <t>425389342</t>
  </si>
  <si>
    <t>171,72*1"  větev č. 9, jižní část Hornické ulice"</t>
  </si>
  <si>
    <t>567123814R00</t>
  </si>
  <si>
    <t>Podklad z kam.zpev.cementem C8/10   SC C8/10,  tl.15 cm</t>
  </si>
  <si>
    <t>1006178723</t>
  </si>
  <si>
    <t>567123814R00.1</t>
  </si>
  <si>
    <t>Podklad z kam.zpev.cementem C8/10   SC C8/10,  tl.15 cm -pod umělou vodící linii, větev č.4</t>
  </si>
  <si>
    <t>363327011</t>
  </si>
  <si>
    <t>567123814R00.2</t>
  </si>
  <si>
    <t>Podklad z kameniva frakce 0/22,.stmelená.cementem C8/10 ,  tl.150 mm - střední vrstva pod zámkovou reliefní dlažbu ve vozovce</t>
  </si>
  <si>
    <t>-1368673607</t>
  </si>
  <si>
    <t>1,40+2,80+3,20+4,10"   větev č.4"</t>
  </si>
  <si>
    <t>573111112R00</t>
  </si>
  <si>
    <t>Postřik živičný infiltrační+ posyp,z asfaltu 1 kg/m2</t>
  </si>
  <si>
    <t>-1020112363</t>
  </si>
  <si>
    <t>573111112R00.1</t>
  </si>
  <si>
    <t>Postřik živičný infiltrační+ posyp,z asfaltu 1 kg/m2, pod umělou vodící linii, větev č.4</t>
  </si>
  <si>
    <t>1843658525</t>
  </si>
  <si>
    <t>573211111R00</t>
  </si>
  <si>
    <t>Postřik živičný spojovací z asfaltu 0,5-0,7 kg/m2 - podklad pod betonový asfalt ACO 11 S modifil.</t>
  </si>
  <si>
    <t>1708272293</t>
  </si>
  <si>
    <t>492,86*1"   větev 2, jihozápadní část I. etapy, řezy od 0,00 až 2,04"</t>
  </si>
  <si>
    <t>555,15*1"     dtto.                      řezy 2.04 až 2.08 až začátek křížovatky"</t>
  </si>
  <si>
    <t>143,26*1"   větev 2, křižovatka: Žižkova a Bezručova ulice"</t>
  </si>
  <si>
    <t>313,61*1"   větev č. 2, Žižkova ul. křižovatka až řez 2.09 až 2.13"</t>
  </si>
  <si>
    <t>295,69*1"   větev č. 2, žižkova ulice, řez č.2.13 až 2.18 až začátek křižovatky"</t>
  </si>
  <si>
    <t>104,98*1"   větev č. 2, kříižovatka: Žižkova a Hornická ulice"</t>
  </si>
  <si>
    <t>171,72*1"   větev č. 9, jižní část Hornické ulice"</t>
  </si>
  <si>
    <t>265,75*1"   větev č. 3, jižní část Bezručovy ulice a část vniřní Žižkovy ulice,větev č.4"</t>
  </si>
  <si>
    <t>666,16+66,42"   větev č. 4, Žižkova ulice- vnitřní část sídliště"</t>
  </si>
  <si>
    <t>-351,960"parkoviště dle SO101c"</t>
  </si>
  <si>
    <t>R-564271111</t>
  </si>
  <si>
    <t>Podklad ze štěrkopísku po zhutnění tloušťky 50 cm  - sanace pod vozovky a pod parkovací stání,  cca 50% z plochy</t>
  </si>
  <si>
    <t>187887066</t>
  </si>
  <si>
    <t>AB*0,50"   50% plochy vozovky"</t>
  </si>
  <si>
    <t>57</t>
  </si>
  <si>
    <t>Kryty štěrkových a živičných pozemních komunikací a zpevněných ploch</t>
  </si>
  <si>
    <t>577 13 4141</t>
  </si>
  <si>
    <t>Beton asfalt. ACO 11 S modifik. š.nad 3 m, tl.4 cm</t>
  </si>
  <si>
    <t>-1766514718</t>
  </si>
  <si>
    <t>915491212R00</t>
  </si>
  <si>
    <t>Osazení vodícího proužku  z beton.prefabrikovaných desek do MC,podkl.C12/15 (vč. dodání), š. do 50 cm - umělá vodící linie, větev č. 4</t>
  </si>
  <si>
    <t>666859721</t>
  </si>
  <si>
    <t>41,60+15,90+27,35+20,40</t>
  </si>
  <si>
    <t>59227523</t>
  </si>
  <si>
    <t>deska umělé vodící linie 196x196x80 mm 2 ks pro šířku pruhu 400 mm  - dodání</t>
  </si>
  <si>
    <t>1673788919</t>
  </si>
  <si>
    <t>(2*5)*106"   větev č.4, vnitřní Žižkova ulice"</t>
  </si>
  <si>
    <t>59</t>
  </si>
  <si>
    <t>Dlažby a předlažby pozemních komunikací a zpevněných ploch</t>
  </si>
  <si>
    <t>596215040R00</t>
  </si>
  <si>
    <t>Kladení zámkové dlažby tl. 8 cm do drtě tl. 40 mm ve vozovce. V položce jsou zakalkulovány náklady na dodání hmot pro lože a na výplň spar.</t>
  </si>
  <si>
    <t>-436208312</t>
  </si>
  <si>
    <t>59245264</t>
  </si>
  <si>
    <t>dlažba zámková beton. pro nevidomé 200x100x80 mm, tl.80 mm, -barevná s relief. povrchem k vytvoření signál. a varovných pásů š.40 a 80 cm  ve vozovce</t>
  </si>
  <si>
    <t>-1926076402</t>
  </si>
  <si>
    <t>11,50*1,10"   +10% ztratného"</t>
  </si>
  <si>
    <t>91</t>
  </si>
  <si>
    <t>Doplňující konstrukce a práce na pozemních komunikacích a zpevněných plochách</t>
  </si>
  <si>
    <t>914001111R00</t>
  </si>
  <si>
    <t>Osazení nových sloupků dopr.značky vč.beton. základu (zalití a dodání)</t>
  </si>
  <si>
    <t>-1999746887</t>
  </si>
  <si>
    <t>404459503</t>
  </si>
  <si>
    <t>sloupek Fe pr.60 pozinkovaný, l= 3000 mm ke značce vč. kotvení</t>
  </si>
  <si>
    <t>-1819829151</t>
  </si>
  <si>
    <t>404459540</t>
  </si>
  <si>
    <t>víčko pr. 60 na sloupek k dopravní značce</t>
  </si>
  <si>
    <t>-1736524745</t>
  </si>
  <si>
    <t>40445242</t>
  </si>
  <si>
    <t>značka dopr.informat. IP4b     - dodání</t>
  </si>
  <si>
    <t>1440354764</t>
  </si>
  <si>
    <t>40445020.A</t>
  </si>
  <si>
    <t>značka doprav zákazová B2</t>
  </si>
  <si>
    <t>-1852479903</t>
  </si>
  <si>
    <t>40445214</t>
  </si>
  <si>
    <t>značka dopr.upr.přednost P4   - dodání</t>
  </si>
  <si>
    <t>1187049028</t>
  </si>
  <si>
    <t>40445020.A.1</t>
  </si>
  <si>
    <t>značka doprav zákazová B 24b   - dodání</t>
  </si>
  <si>
    <t>-1534287030</t>
  </si>
  <si>
    <t>40445360</t>
  </si>
  <si>
    <t>značka dopr.infor. IZ 26a    - dodání</t>
  </si>
  <si>
    <t>1128285892</t>
  </si>
  <si>
    <t>40445020.A.2</t>
  </si>
  <si>
    <t>značka doprav zákazová B 24a  - dodání</t>
  </si>
  <si>
    <t>-1477144692</t>
  </si>
  <si>
    <t>40445360.1</t>
  </si>
  <si>
    <t>značka dopr.infor. IZ 26b    - dodání</t>
  </si>
  <si>
    <t>1225314440</t>
  </si>
  <si>
    <t>42</t>
  </si>
  <si>
    <t>40444972.A</t>
  </si>
  <si>
    <t>značka uprav přednost P2    - dodání</t>
  </si>
  <si>
    <t>-1865771812</t>
  </si>
  <si>
    <t>43</t>
  </si>
  <si>
    <t>40445038.A</t>
  </si>
  <si>
    <t>značka dopr inf IP 2   - dodání</t>
  </si>
  <si>
    <t>-1695676231</t>
  </si>
  <si>
    <t>44</t>
  </si>
  <si>
    <t>40444934.A</t>
  </si>
  <si>
    <t>značka dopr výstražná A7b  - dodání</t>
  </si>
  <si>
    <t>-1252098351</t>
  </si>
  <si>
    <t>45</t>
  </si>
  <si>
    <t>40445141.A</t>
  </si>
  <si>
    <t>značka dopr dodat E1,   - dodání</t>
  </si>
  <si>
    <t>725577471</t>
  </si>
  <si>
    <t>46</t>
  </si>
  <si>
    <t>917862111R00</t>
  </si>
  <si>
    <t>Osazení stojat. obrub.betonového,včetně  beton.lože z C 20/25 XF1 :- osazení silničního a chodníkového obrubníku</t>
  </si>
  <si>
    <t>1198172733</t>
  </si>
  <si>
    <t>41,39+2+15,63+7,52+17,98+44,50"   větev  č.2, jihozápadní část Žižkovy ulice"</t>
  </si>
  <si>
    <t>87,63+7,53+9,47+31,72+13,50+5,11+15,27"   větev č. 2, jihozápadní část Žižkovy ulice"</t>
  </si>
  <si>
    <t>6,93+5,87+10,13+8,20"   velké oblouky z obrubníků (R je větší ež 2m) na křižovatce Žižkova a Bezručova ulice"</t>
  </si>
  <si>
    <t>3,95+9,20+2,81+23,10+2,81+8,80+2,81+40,21+2,81"   větev č. 2, obrubník vnější (jižní) Žižkovy ulice."</t>
  </si>
  <si>
    <t>8,53+2,70+41,32+2,70+7,63+2,82+17,41+2,80+2</t>
  </si>
  <si>
    <t>17,46+6,63+15,79+39,88+102,38"   větev č. 2, obrubník vnější Žižkovy ulice"</t>
  </si>
  <si>
    <t>29,02+28,32"   větev č.3, Bezručova ulice, I.etapa"</t>
  </si>
  <si>
    <t>35,11+68,70+78,65+49,55"   větev č. 4, obrubník Žižkovy vnitřní ulice"</t>
  </si>
  <si>
    <t xml:space="preserve">128,13+58,66   </t>
  </si>
  <si>
    <t>24,80+36,98"   větev č.9, obrubník v Hornické ulici, I.etapa"</t>
  </si>
  <si>
    <t>(170+3)*-2"oprava dle SO101a"</t>
  </si>
  <si>
    <t>-60,8"parkoviště dle SO101c"</t>
  </si>
  <si>
    <t>47</t>
  </si>
  <si>
    <t>592171510</t>
  </si>
  <si>
    <t>obrubník silniční betonový rovný 1000 x 150 x 250 mm- přírodní</t>
  </si>
  <si>
    <t>492890640</t>
  </si>
  <si>
    <t>41+2+16+7+18+44+88+7+9+32+13+5+15-62</t>
  </si>
  <si>
    <t>7+6+10+8</t>
  </si>
  <si>
    <t>4+9+3+23+3+9+3+40+3</t>
  </si>
  <si>
    <t>4+3+41+3+4+3+14+3</t>
  </si>
  <si>
    <t>17+7+12+36+94</t>
  </si>
  <si>
    <t>19+23</t>
  </si>
  <si>
    <t>30+68+79+50</t>
  </si>
  <si>
    <t>128+59</t>
  </si>
  <si>
    <t>20+30</t>
  </si>
  <si>
    <t>48</t>
  </si>
  <si>
    <t>59217471</t>
  </si>
  <si>
    <t>obrubník silniční  500 x 150 x 250 mm, půlka - přírodní</t>
  </si>
  <si>
    <t>-329544349</t>
  </si>
  <si>
    <t>1+1+1+1+1+1+1+1+1+1+1+1+1+1+1-4"parkoviště dle SO101c"</t>
  </si>
  <si>
    <t>1*1+1</t>
  </si>
  <si>
    <t>1+1</t>
  </si>
  <si>
    <t>1*1</t>
  </si>
  <si>
    <t>49</t>
  </si>
  <si>
    <t>592171600</t>
  </si>
  <si>
    <t>obrubník silniční betonový nájezdový 1000 x150 x 150 mm  přírodní</t>
  </si>
  <si>
    <t>2023308410</t>
  </si>
  <si>
    <t>2+2+2+2+2+2+2+2+8+4+3+2+5"   u přechodů"</t>
  </si>
  <si>
    <t>50</t>
  </si>
  <si>
    <t>592171670</t>
  </si>
  <si>
    <t>obrubník silniční betonový nájezdový 500 x150 x 150 mm , půlka,  přírodní</t>
  </si>
  <si>
    <t>-1879629801</t>
  </si>
  <si>
    <t>51</t>
  </si>
  <si>
    <t>592171620</t>
  </si>
  <si>
    <t>obrubník silniční přechodový, pravý,levý,  1000 x 150 x 150-250mm -přírodní</t>
  </si>
  <si>
    <t>2129859494</t>
  </si>
  <si>
    <t>2+2+2+2+2+2+2+2+2+1+2+2+2"   u přechodů z každé strany"</t>
  </si>
  <si>
    <t>52</t>
  </si>
  <si>
    <t>592171570</t>
  </si>
  <si>
    <t>obrubník silniční  obloukový R 2 m vnější, přírodní</t>
  </si>
  <si>
    <t>563336262</t>
  </si>
  <si>
    <t>4*1</t>
  </si>
  <si>
    <t>53</t>
  </si>
  <si>
    <t>59217103</t>
  </si>
  <si>
    <t>obrubník silniční obloukový R 1,00 m,  523 x 150 x 250 mm</t>
  </si>
  <si>
    <t>-1941575482</t>
  </si>
  <si>
    <t>4+2+2+4</t>
  </si>
  <si>
    <t>54</t>
  </si>
  <si>
    <t>592171530</t>
  </si>
  <si>
    <t>obrubník silniční  obloukový  R 0,5 m vnitřní, přírodní</t>
  </si>
  <si>
    <t>21691140</t>
  </si>
  <si>
    <t>4+2+2+2+2-2"parkoviště dle SO101c"</t>
  </si>
  <si>
    <t>55</t>
  </si>
  <si>
    <t>R- 915495114</t>
  </si>
  <si>
    <t>Osazení a montáž krátkého příčného práhu</t>
  </si>
  <si>
    <t>470508759</t>
  </si>
  <si>
    <t>2*1"   větev č.2"</t>
  </si>
  <si>
    <t>404 R-972</t>
  </si>
  <si>
    <t>krátký příčný práh Z 12, - retardér,    - dodání</t>
  </si>
  <si>
    <t>909056121</t>
  </si>
  <si>
    <t>H22</t>
  </si>
  <si>
    <t>Komunikace pozemní a letiště - přesuny hmot</t>
  </si>
  <si>
    <t>998225111R00</t>
  </si>
  <si>
    <t>Přesun hmot, pozemní komunikace, kryt živičný</t>
  </si>
  <si>
    <t>-551267475</t>
  </si>
  <si>
    <t>S</t>
  </si>
  <si>
    <t>Přesuny sutí</t>
  </si>
  <si>
    <t>58</t>
  </si>
  <si>
    <t>979081111R00</t>
  </si>
  <si>
    <t>Odvoz suti a vybour. hmot na skládku do 1 km</t>
  </si>
  <si>
    <t>-990711578</t>
  </si>
  <si>
    <t>796,614+271,469+451,415</t>
  </si>
  <si>
    <t>979081121R00</t>
  </si>
  <si>
    <t>Příplatek k odvozu za každý další 1 km x 16 (Horažďovice - Zavlekov,skládka stavební suti = 17 km)</t>
  </si>
  <si>
    <t>-913401094</t>
  </si>
  <si>
    <t>1508,782*16 "Přepočtené koeficientem množství</t>
  </si>
  <si>
    <t>60</t>
  </si>
  <si>
    <t>979082111R00</t>
  </si>
  <si>
    <t>Vnitrostaveništní doprava suti do 10 m</t>
  </si>
  <si>
    <t>-716214323</t>
  </si>
  <si>
    <t>61</t>
  </si>
  <si>
    <t>979086112R00</t>
  </si>
  <si>
    <t>Nakládání nebo překládání suti a vybouraných hmot</t>
  </si>
  <si>
    <t>-622633147</t>
  </si>
  <si>
    <t>75</t>
  </si>
  <si>
    <t>-956258591</t>
  </si>
  <si>
    <t>451,415+271,469</t>
  </si>
  <si>
    <t>76</t>
  </si>
  <si>
    <t>-1216400305</t>
  </si>
  <si>
    <t>"ZAS-T2"796,614</t>
  </si>
  <si>
    <t>64</t>
  </si>
  <si>
    <t>1166748443</t>
  </si>
  <si>
    <t>65</t>
  </si>
  <si>
    <t>1749963362</t>
  </si>
  <si>
    <t>66</t>
  </si>
  <si>
    <t>-1951726776</t>
  </si>
  <si>
    <t>67</t>
  </si>
  <si>
    <t>1749097259</t>
  </si>
  <si>
    <t>68</t>
  </si>
  <si>
    <t>-1904836273</t>
  </si>
  <si>
    <t>69</t>
  </si>
  <si>
    <t>-2115410351</t>
  </si>
  <si>
    <t>70</t>
  </si>
  <si>
    <t>-917451817</t>
  </si>
  <si>
    <t>71</t>
  </si>
  <si>
    <t>2125150526</t>
  </si>
  <si>
    <t>72</t>
  </si>
  <si>
    <t>1415047666</t>
  </si>
  <si>
    <t>73</t>
  </si>
  <si>
    <t>R094103157</t>
  </si>
  <si>
    <t>ON - Geodetické práce – vytýčení stavby, hranic pozemku</t>
  </si>
  <si>
    <t>-1915211903</t>
  </si>
  <si>
    <t>74</t>
  </si>
  <si>
    <t>2026916372</t>
  </si>
  <si>
    <t>351,96</t>
  </si>
  <si>
    <t>127,764</t>
  </si>
  <si>
    <t>OR</t>
  </si>
  <si>
    <t>342,26</t>
  </si>
  <si>
    <t>101c - Místní komunikace - parkoviště</t>
  </si>
  <si>
    <t>121151113</t>
  </si>
  <si>
    <t>Sejmutí ornice strojně při souvislé ploše přes 100 do 500 m2, tl. vrstvy do 200 mm</t>
  </si>
  <si>
    <t>539371858</t>
  </si>
  <si>
    <t>15,7*21,8</t>
  </si>
  <si>
    <t>Odkopávky nezapažené v hor. 3 do 1000 m3</t>
  </si>
  <si>
    <t>1179469226</t>
  </si>
  <si>
    <t>(15,6*21,8+(5,3+7,5)/2*(2,1+1,8))*(0,5-0,15)</t>
  </si>
  <si>
    <t>929029963</t>
  </si>
  <si>
    <t>1998978348</t>
  </si>
  <si>
    <t>21,8*0,4*2</t>
  </si>
  <si>
    <t>-673154302</t>
  </si>
  <si>
    <t>ODKOP+OR*0,15-17,44*0,15</t>
  </si>
  <si>
    <t>-2145482356</t>
  </si>
  <si>
    <t>302885721</t>
  </si>
  <si>
    <t>127,764*7 "Přepočtené koeficientem množství</t>
  </si>
  <si>
    <t>-1790856910</t>
  </si>
  <si>
    <t>1628130006</t>
  </si>
  <si>
    <t>-1777068636</t>
  </si>
  <si>
    <t>1427607538</t>
  </si>
  <si>
    <t>580140449</t>
  </si>
  <si>
    <t>1070634606</t>
  </si>
  <si>
    <t>-1869980036</t>
  </si>
  <si>
    <t>1142589772</t>
  </si>
  <si>
    <t>-2055129262</t>
  </si>
  <si>
    <t>15,0*21,8+(5,3+7,5)/2*(2,1+1,8)</t>
  </si>
  <si>
    <t>1466197069</t>
  </si>
  <si>
    <t>-386644709</t>
  </si>
  <si>
    <t>1152658714</t>
  </si>
  <si>
    <t>značka dopr.upr.přednost P4 - dodání</t>
  </si>
  <si>
    <t>650554053</t>
  </si>
  <si>
    <t>40445029.A</t>
  </si>
  <si>
    <t>značka dopr příkazová C 2b   - dodání</t>
  </si>
  <si>
    <t>-1890120114</t>
  </si>
  <si>
    <t>značka dopr inf IP 11a + symb O1 - dodání</t>
  </si>
  <si>
    <t>907812974</t>
  </si>
  <si>
    <t>značka dopr V10f</t>
  </si>
  <si>
    <t>362873627</t>
  </si>
  <si>
    <t>-2004121840</t>
  </si>
  <si>
    <t>(15+21,8)*2-5,3-7,5</t>
  </si>
  <si>
    <t>OBRUBA</t>
  </si>
  <si>
    <t>-1913137465</t>
  </si>
  <si>
    <t>-1075384226</t>
  </si>
  <si>
    <t>-1679424655</t>
  </si>
  <si>
    <t>-2013863342</t>
  </si>
  <si>
    <t>-852491167</t>
  </si>
  <si>
    <t>1231428301</t>
  </si>
  <si>
    <t>-672203222</t>
  </si>
  <si>
    <t>-1063609256</t>
  </si>
  <si>
    <t>-700231990</t>
  </si>
  <si>
    <t>1887056319</t>
  </si>
  <si>
    <t>-522998266</t>
  </si>
  <si>
    <t>-1819146457</t>
  </si>
  <si>
    <t>102a - Parkovací stání</t>
  </si>
  <si>
    <t>D2 - Parkovací stání</t>
  </si>
  <si>
    <t>D2</t>
  </si>
  <si>
    <t>122201102R00.1</t>
  </si>
  <si>
    <t>Odkopávky nezapažené v hor. 3 do 1000 m3, cca 17-24 cm po vybourané konstrukci vozovky nebo chodníku, nebo 35 cm jen po sejmutí ornice</t>
  </si>
  <si>
    <t>-229834050</t>
  </si>
  <si>
    <t>-641256659</t>
  </si>
  <si>
    <t>663,59*1</t>
  </si>
  <si>
    <t>-11589548</t>
  </si>
  <si>
    <t>-1264852322</t>
  </si>
  <si>
    <t>487156215</t>
  </si>
  <si>
    <t>-682929453</t>
  </si>
  <si>
    <t>1205601878</t>
  </si>
  <si>
    <t>564871112R00.1</t>
  </si>
  <si>
    <t>Podklad ze štěrkodrti ŠD, frakce 0-32 mm, třída A, po zhutnění tloušťky 250 mm, - spodní vrstva pod zámkovou dlažbu</t>
  </si>
  <si>
    <t>-1978651631</t>
  </si>
  <si>
    <t>1318,38*1</t>
  </si>
  <si>
    <t>567123814R00.3</t>
  </si>
  <si>
    <t>Podklad z kameniva frakce 0/22,.stmelená.cementem C8/10 ,  tl.150 mm - střední vrstva pod zámkovou dlažbu</t>
  </si>
  <si>
    <t>2115666606</t>
  </si>
  <si>
    <t>-219372751</t>
  </si>
  <si>
    <t>596215040R00.1</t>
  </si>
  <si>
    <t>Kladení zámkové dlažby tl. 8 cm do drtě tl. 40 mm. V položce jsou zakalkulovány i náklady na dodání hmot pro lože a na dodání materiálu na výplň spár.</t>
  </si>
  <si>
    <t>-1751550761</t>
  </si>
  <si>
    <t>592453011</t>
  </si>
  <si>
    <t>dlažba zámková betonová vibrolisovaná 200x100x80mm,  tl.80 mm, obdelníkový tvar, přírodní  - dodání</t>
  </si>
  <si>
    <t>159766387</t>
  </si>
  <si>
    <t>-888967845</t>
  </si>
  <si>
    <t>4+2</t>
  </si>
  <si>
    <t>404459503.1</t>
  </si>
  <si>
    <t>sloupek Fe pr.60 pozinkovaný, l= 3000 mm ke značce vč. kotvení,    - dodání</t>
  </si>
  <si>
    <t>306429076</t>
  </si>
  <si>
    <t>404459540.1</t>
  </si>
  <si>
    <t>víčko pr. 60 na sloupek k dopravní značce,   - dodání</t>
  </si>
  <si>
    <t>637656000</t>
  </si>
  <si>
    <t>40445343</t>
  </si>
  <si>
    <t>značka dopr.informat.IP 11a   - dodání</t>
  </si>
  <si>
    <t>1070773798</t>
  </si>
  <si>
    <t>40445244</t>
  </si>
  <si>
    <t>značka dopr.informat. IP 11a +symb.O1  - dodání</t>
  </si>
  <si>
    <t>261702230</t>
  </si>
  <si>
    <t>915701111R00</t>
  </si>
  <si>
    <t>Zřízení vodorovného značení z nátěr.hmot tl.do 3mm : označení parkovacího místa pro tělesně postižené - na parkovišti  ozn. V10f</t>
  </si>
  <si>
    <t>-1097233996</t>
  </si>
  <si>
    <t>570726190</t>
  </si>
  <si>
    <t>184389425</t>
  </si>
  <si>
    <t>20+22</t>
  </si>
  <si>
    <t>-603101281</t>
  </si>
  <si>
    <t>-625921910</t>
  </si>
  <si>
    <t>4+1+4+1</t>
  </si>
  <si>
    <t>384560949</t>
  </si>
  <si>
    <t>7+8+7+8+1+1</t>
  </si>
  <si>
    <t>-623077768</t>
  </si>
  <si>
    <t>1+1+1+1</t>
  </si>
  <si>
    <t>941383914</t>
  </si>
  <si>
    <t>4+4</t>
  </si>
  <si>
    <t>998223011R00</t>
  </si>
  <si>
    <t>Přesun hmot, pozemní komunikace, kryt dlážděný</t>
  </si>
  <si>
    <t>-185005626</t>
  </si>
  <si>
    <t>1188,08+310,61+16,89</t>
  </si>
  <si>
    <t>1198219466</t>
  </si>
  <si>
    <t>2039313848</t>
  </si>
  <si>
    <t>-1591064676</t>
  </si>
  <si>
    <t>1037491133</t>
  </si>
  <si>
    <t>-1554678013</t>
  </si>
  <si>
    <t>703320960</t>
  </si>
  <si>
    <t>-1743319898</t>
  </si>
  <si>
    <t>1938325176</t>
  </si>
  <si>
    <t>-1725013294</t>
  </si>
  <si>
    <t>DL</t>
  </si>
  <si>
    <t>Plocha sjezdů</t>
  </si>
  <si>
    <t>159,16</t>
  </si>
  <si>
    <t>DLI</t>
  </si>
  <si>
    <t>Dlažba invalidní</t>
  </si>
  <si>
    <t>14,522</t>
  </si>
  <si>
    <t>55,706</t>
  </si>
  <si>
    <t>103 - Sjezdy</t>
  </si>
  <si>
    <t>D3 - Sjezdy</t>
  </si>
  <si>
    <t>D3</t>
  </si>
  <si>
    <t>-2022140157</t>
  </si>
  <si>
    <t>DL*0,35</t>
  </si>
  <si>
    <t>-63418451</t>
  </si>
  <si>
    <t>-1420517563</t>
  </si>
  <si>
    <t>2120891693</t>
  </si>
  <si>
    <t>55,706*7 "Přepočtené koeficientem množství</t>
  </si>
  <si>
    <t>761896687</t>
  </si>
  <si>
    <t>-770015789</t>
  </si>
  <si>
    <t>ODKOP*1,8</t>
  </si>
  <si>
    <t>759318873</t>
  </si>
  <si>
    <t>-1237927198</t>
  </si>
  <si>
    <t>1091890645</t>
  </si>
  <si>
    <t>"Úsek Žižkovy ulice mezi Smetanovou a Bezručovou ulicí vypuštěn"</t>
  </si>
  <si>
    <t>22,50*1"   dům č.543 (zelená barva v PD) větev č.2, jižní strana sídliště, Žižkova ulice"</t>
  </si>
  <si>
    <t>28*1"   dům č.564,  dtto."</t>
  </si>
  <si>
    <t>88,38*1"   sjezd k domům č. 565 a 645, větev č.2, jížní část sídliště, Žižkova ulice"</t>
  </si>
  <si>
    <t>16,08+4,20"   sjezd pro domy 452 a 453 v Bezručově ulici, větev č. 3, I.etapa"</t>
  </si>
  <si>
    <t>1874504670</t>
  </si>
  <si>
    <t>DL-DLI</t>
  </si>
  <si>
    <t>144,638*1,05 "Přepočtené koeficientem množství</t>
  </si>
  <si>
    <t>59245264.1</t>
  </si>
  <si>
    <t>dlažba zámková betonová pro nevidomé 200x100x80 mm, tl.80 mm,- barevná s reliefním povrchem k vytvoření signálních a varovných pásů  š.40 a 80 cm</t>
  </si>
  <si>
    <t>978093928</t>
  </si>
  <si>
    <t>"Úsek mezi Smetanovou a Bezručovou ulicí odečten"</t>
  </si>
  <si>
    <t>2,94+2,94+2,94+2,11+1,796+1,796</t>
  </si>
  <si>
    <t>14,522*1,05 "Přepočtené koeficientem množství</t>
  </si>
  <si>
    <t>-1267549131</t>
  </si>
  <si>
    <t>9,16+(0,50*5*2)+2,14+2,14"   .dům č.543 (zelená barva v PD) větev č.2, jižní strana sídliště, Žižkova ulice"</t>
  </si>
  <si>
    <t>10,95+(0,50*5*2)+2,17+2,17"   dům č.564,  dtto."</t>
  </si>
  <si>
    <t>26,42+(0,50*5*2)+2,17+2,17"   sjezd k domům č. 565 a 645, větev č.2, jížní část sídliště, Žižkova ulice"</t>
  </si>
  <si>
    <t>10,50+1,58+1,58"   sjezd pro domy 452 a 453 v Bezručově ulici, větev č. 3, I.etapa"</t>
  </si>
  <si>
    <t>1227958326</t>
  </si>
  <si>
    <t>7+9+24</t>
  </si>
  <si>
    <t>8*1</t>
  </si>
  <si>
    <t>-484828768</t>
  </si>
  <si>
    <t>1656649946</t>
  </si>
  <si>
    <t>2+2+2</t>
  </si>
  <si>
    <t>2*1</t>
  </si>
  <si>
    <t>384579435</t>
  </si>
  <si>
    <t>2+2+2+2+2+2    dtto.</t>
  </si>
  <si>
    <t>59217471.1</t>
  </si>
  <si>
    <t>obrubník silniční  rovný 500 x 150 x 250 mm, půlka - přírodní</t>
  </si>
  <si>
    <t>-1491348582</t>
  </si>
  <si>
    <t>-532597782</t>
  </si>
  <si>
    <t>5*2+5*2+5*2</t>
  </si>
  <si>
    <t>-715029124</t>
  </si>
  <si>
    <t>1525214916</t>
  </si>
  <si>
    <t>883058820</t>
  </si>
  <si>
    <t>-1098723225</t>
  </si>
  <si>
    <t>-779333077</t>
  </si>
  <si>
    <t>-867061916</t>
  </si>
  <si>
    <t>1229923570</t>
  </si>
  <si>
    <t>2084975448</t>
  </si>
  <si>
    <t>-1994788552</t>
  </si>
  <si>
    <t>339523027</t>
  </si>
  <si>
    <t>Plocha dlažeb</t>
  </si>
  <si>
    <t>1265,104</t>
  </si>
  <si>
    <t>21,47</t>
  </si>
  <si>
    <t>328,927</t>
  </si>
  <si>
    <t>104 - Chodníky</t>
  </si>
  <si>
    <t>D4 - Chodníky</t>
  </si>
  <si>
    <t>D4</t>
  </si>
  <si>
    <t>113105111R00</t>
  </si>
  <si>
    <t>Rozebrání dlažeb z lomového kamene na sucho - štěrkové zpevněné plochy jako chodníky</t>
  </si>
  <si>
    <t>301039544</t>
  </si>
  <si>
    <t>390,146*1</t>
  </si>
  <si>
    <t>113107112R00</t>
  </si>
  <si>
    <t>Odstranění podkladu -kam.těžené tl.20 cm - podklad pod zpevněnými plochami,</t>
  </si>
  <si>
    <t>516938432</t>
  </si>
  <si>
    <t>360,67*1</t>
  </si>
  <si>
    <t>113107123R00</t>
  </si>
  <si>
    <t>Odstranění podkladu pl. do 200 m2,kam.drcené tl.30 cm - pod vrchním krytem živice</t>
  </si>
  <si>
    <t>-1118819503</t>
  </si>
  <si>
    <t>310,78*1</t>
  </si>
  <si>
    <t>113107141R00</t>
  </si>
  <si>
    <t>Odstranění  krytu pl.do 200 m2, živice tl. do 5 cm - vrchní vrstva chodníků (viz zaměření starého stavu)</t>
  </si>
  <si>
    <t>1642990682</t>
  </si>
  <si>
    <t>185,34+33,50+33,35+47,21+11,38</t>
  </si>
  <si>
    <t>113201111R00.1</t>
  </si>
  <si>
    <t>Vytrhání obrub chodníkových ležatých vč. podkladu</t>
  </si>
  <si>
    <t>1341259946</t>
  </si>
  <si>
    <t>15,59+23,94+41,76+10,91+24,43+11,60"   větev č.4 (Žižkova ul.- vnitřní část sídliště) a spoj.chodník mezi ulicemi"</t>
  </si>
  <si>
    <t>5,04+3,57+3,06+4,23"   větev 4 (Žižkova ul. - vnitřní část sídliště)- spoj.chodníky s domy v sever. části ulice"</t>
  </si>
  <si>
    <t>R-113106121</t>
  </si>
  <si>
    <t>Rozebrání zpevněných ploch: betonové dlažby - vstupy do domů, terasy kolem domů, dlažba pod sušáky (viz zaměření starého stavu)</t>
  </si>
  <si>
    <t>-1581745501</t>
  </si>
  <si>
    <t>12,32+16,12+74,48+17,68+139,80+50,28+27,49+22,50</t>
  </si>
  <si>
    <t>-1215106103</t>
  </si>
  <si>
    <t>DL*((0,17+0,24+0,37)/3)</t>
  </si>
  <si>
    <t>-2002429024</t>
  </si>
  <si>
    <t>-1227539864</t>
  </si>
  <si>
    <t>1645826200</t>
  </si>
  <si>
    <t>328,927*7 "Přepočtené koeficientem množství</t>
  </si>
  <si>
    <t>1015112872</t>
  </si>
  <si>
    <t>-1246347426</t>
  </si>
  <si>
    <t>859173313</t>
  </si>
  <si>
    <t>1280562341</t>
  </si>
  <si>
    <t>1217398000</t>
  </si>
  <si>
    <t>-227702429</t>
  </si>
  <si>
    <t>6,61+1,98+1,71+97,80+8,91+50,71+45,38+24,14+49,53+115,44+1,80+6,35+1,98"    jihozápadní část I.etapy = větev 2, Žižkova ulice"</t>
  </si>
  <si>
    <t>"Odpočet Žižkovy ulice od Smetanovy po staničení 0,165 - jih"(3,14*2,9*2,9/4+18,3*2,9-(4,5+2,5)*1,1)*-1</t>
  </si>
  <si>
    <t>"dtto - sever"(3,14*2,73*2,73/4+(37,5+4+17,8+9,3+20+43,5)*2,73)*-1</t>
  </si>
  <si>
    <t>61,07+1,25+1,14+3,80+3,69"   větev č.3, Bezručova ulice, I.etapa"</t>
  </si>
  <si>
    <t>146,7+1,25+1,15+0,72"   větev 2, žižkova ulice+ spoj.chodník k vnitřní Žižkově ulici, čp.754"</t>
  </si>
  <si>
    <t>45,28+3,95"   větev 4, vnitřní Žižkova ulice, u domu čp. 755"</t>
  </si>
  <si>
    <t>222,63+0,72+0,72+13,91+3,50+30,19+0,72+42,80"   větev č. 2, Žižkova ulice, vč. chodníku pro  popelnice"</t>
  </si>
  <si>
    <t>14,37+1,03+6,83+0,68+0,74"   větev č. 2, Žižkova ulice, jižní část ulice"</t>
  </si>
  <si>
    <t>43,52+4,14+2,17+0,92"   větev č.9, jižní část Hornické ulice"</t>
  </si>
  <si>
    <t>388,10*1"   kolem domu čp.757,758 a 759."</t>
  </si>
  <si>
    <t>26,91*1"   větev č. 4, u domu čp.756, Žižkova ulice"</t>
  </si>
  <si>
    <t>7,87+17,54"   větev č.4, Žižkova ulice"</t>
  </si>
  <si>
    <t>69,71*1"   mezi domy čp. 759 a 762"</t>
  </si>
  <si>
    <t>21+24,70"   vstupy do domů čp.762 a 763"</t>
  </si>
  <si>
    <t>52,60+1,54+1,66"  větev 4, Žižkova ulice ,u domu čp.753"</t>
  </si>
  <si>
    <t>592453022</t>
  </si>
  <si>
    <t>dlažba zámková betonová vibrolisovaná 200x165x80mm,  tl.80 mm, zámkový tvar, přírodní  - dodání</t>
  </si>
  <si>
    <t>-1070362458</t>
  </si>
  <si>
    <t>1243,634*1,05 "Přepočtené koeficientem množství</t>
  </si>
  <si>
    <t>59245264.2</t>
  </si>
  <si>
    <t>dlažba zámková beton. pro nevidomé 200x100x80 mm, tl.80 mm, - barevná s reliefním povrchem k vytvoření signálních a varovných pásů š.40 a 80 cm</t>
  </si>
  <si>
    <t>1531512553</t>
  </si>
  <si>
    <t>(1,25+1,15+0,72)</t>
  </si>
  <si>
    <t>(3,95+0,72+0,72+1,03+3,50+0,72+0,68+0,74)</t>
  </si>
  <si>
    <t>(2,17+0,92+1,54+1,66)</t>
  </si>
  <si>
    <t>21,47*1,05 "Přepočtené koeficientem množství</t>
  </si>
  <si>
    <t>-8612364</t>
  </si>
  <si>
    <t>171,03+3+2,87+1,53+1,47"   větev č.2, Žižkova ulice, jihovýchodní část"</t>
  </si>
  <si>
    <t>11,61+10+9,62+3,77+3,94"   větev č.2, Žižkova ulice - vnější jižní část"</t>
  </si>
  <si>
    <t>3,76+11,45+3,76"   větev č. 2 Žižkova ulice, chodník pod  6 popelnicemi"</t>
  </si>
  <si>
    <t>22,46+4,22+3,12+17,46"   větev č. 9, Hornická ulice"</t>
  </si>
  <si>
    <t>27,46+4,57"   větev č.3, Bezručova ulice I. etapa"</t>
  </si>
  <si>
    <t>22,37*1"   větev č. 4, Žižkova ulice- vnitřní část sídliště"</t>
  </si>
  <si>
    <t>15,45+8,45"   větev č. 4, Žižkova ulice, vstup do domu čp.755"</t>
  </si>
  <si>
    <t>5,66+7,51"  větev č.4, Žižkova ulice, vstup do domu čp.754"</t>
  </si>
  <si>
    <t>4,16+22,36"   vedle domu(východní fasáda) čp.754"</t>
  </si>
  <si>
    <t>2,315+2,35"   větev č. 4, Žižkova ulice, vnitřní část sídliště"</t>
  </si>
  <si>
    <t>19,37*1"   vedle domu čp.757- západní fasáda"</t>
  </si>
  <si>
    <t>40,30+15,40+26,94+21,31+15,46+19,92+5,45+5,40"   větev č. 4, Žižkova, vnitřní čás sídl."</t>
  </si>
  <si>
    <t>35,29+32+23,22"   obrubníky chodníků mezi domy čp. 759 a 762"</t>
  </si>
  <si>
    <t>5,42+8,78"   větev č. 4, Žižkova ulice, vnitřní část sídliště"</t>
  </si>
  <si>
    <t>6,13+9,088+8,87+7,36"  vstupy do domů čp.762 a 763"</t>
  </si>
  <si>
    <t>592173060</t>
  </si>
  <si>
    <t>obrubník chodníkový  přímý 1000 x 80 x 250 mm, - přírodní</t>
  </si>
  <si>
    <t>1706281612</t>
  </si>
  <si>
    <t>3+3+1+1+12+10+10+4+4+4+11+4+32+24+1+1</t>
  </si>
  <si>
    <t>3+3+27+44+45+21+3+3+38+16+4+4+109+16+4+3+40+1</t>
  </si>
  <si>
    <t>19+4+3+14+27+4</t>
  </si>
  <si>
    <t>20+15+8+4+5+3+19+2+2+19</t>
  </si>
  <si>
    <t>40+15+27+21+15+20+3+3</t>
  </si>
  <si>
    <t>28+25+16+5+9+6+9+9+7</t>
  </si>
  <si>
    <t>592174231</t>
  </si>
  <si>
    <t>obrubník chodníkový   přímý 500 x 80 x 250mm, půlka - přírodní</t>
  </si>
  <si>
    <t>-203613354</t>
  </si>
  <si>
    <t>1+1+1+1+1+1+1+1+1+1+1+1+1+1+1+1</t>
  </si>
  <si>
    <t>59217452</t>
  </si>
  <si>
    <t>obrubník chodníkový obloukový R 0,50 m, š.80 mm, v.250 mm</t>
  </si>
  <si>
    <t>-1433290768</t>
  </si>
  <si>
    <t>14*1</t>
  </si>
  <si>
    <t>592175122</t>
  </si>
  <si>
    <t>obrubník chodníkový obloukový R 1,00 m, š.80 mm, v. 250 mm, délka vnějšího oblouku 780 mm</t>
  </si>
  <si>
    <t>1073650493</t>
  </si>
  <si>
    <t>4+4+2+2+2+3+3+6+2+4+4+9+4+4+3+3+2+3</t>
  </si>
  <si>
    <t>4+4+2+4+4+12+9</t>
  </si>
  <si>
    <t>1246915836</t>
  </si>
  <si>
    <t>320997573</t>
  </si>
  <si>
    <t>511,522</t>
  </si>
  <si>
    <t>1167389500</t>
  </si>
  <si>
    <t>511,522*7 "Přepočtené koeficientem množství</t>
  </si>
  <si>
    <t>997221861</t>
  </si>
  <si>
    <t>Poplatek za uložení stavebního odpadu na recyklační skládce (skládkovné) z prostého betonu zatříděného do Katalogu odpadů pod kódem 17 01 01</t>
  </si>
  <si>
    <t>1792262142</t>
  </si>
  <si>
    <t>1734139663</t>
  </si>
  <si>
    <t>187,27+86,561+124,312</t>
  </si>
  <si>
    <t>827147307</t>
  </si>
  <si>
    <t>259970057</t>
  </si>
  <si>
    <t>-1605003164</t>
  </si>
  <si>
    <t>-690401903</t>
  </si>
  <si>
    <t>2037083578</t>
  </si>
  <si>
    <t>-314774387</t>
  </si>
  <si>
    <t>2052401318</t>
  </si>
  <si>
    <t>-301721569</t>
  </si>
  <si>
    <t>-2078638653</t>
  </si>
  <si>
    <t>-1797808662</t>
  </si>
  <si>
    <t>766462629</t>
  </si>
  <si>
    <t>978623467</t>
  </si>
  <si>
    <t>105 - Plocha TDO, místa komunálního odpadu</t>
  </si>
  <si>
    <t>D5 - Plocha TDO, místa komunálního odpadu</t>
  </si>
  <si>
    <t xml:space="preserve">    13 - Hloubené vykopávky</t>
  </si>
  <si>
    <t xml:space="preserve">    27 - Základy</t>
  </si>
  <si>
    <t xml:space="preserve">    31 - Zdi podpěrné a volné</t>
  </si>
  <si>
    <t xml:space="preserve">    H01 - Budovy občanské výstavby</t>
  </si>
  <si>
    <t>D5</t>
  </si>
  <si>
    <t>122201101R00</t>
  </si>
  <si>
    <t>Odkopávky nezapažené v hor. 3 do 100 m3 do  hl. cca 17-24 cm po vybourané konstrukci vozovky nebo chodníku, nebo cca 35 cm jen po sejmutí ornice</t>
  </si>
  <si>
    <t>642830615</t>
  </si>
  <si>
    <t>108404798</t>
  </si>
  <si>
    <t>17,84*1</t>
  </si>
  <si>
    <t>Hloubené vykopávky</t>
  </si>
  <si>
    <t>131 20-3109</t>
  </si>
  <si>
    <t>Příplatek za lepivost - hloubení nezap.jam v hor.3</t>
  </si>
  <si>
    <t>-999585945</t>
  </si>
  <si>
    <t>6,4*1</t>
  </si>
  <si>
    <t>131201110R00</t>
  </si>
  <si>
    <t>Hloubení nezapaž. jam hor.3 do 50 m3, STROJNĚ s ručním dočištěním : pro betonové patky gabionových zdí</t>
  </si>
  <si>
    <t>1105553507</t>
  </si>
  <si>
    <t>(0,5*0,50*0,80)*4*8</t>
  </si>
  <si>
    <t>161101101R00</t>
  </si>
  <si>
    <t>Svislé přemístění výkopku z hor.1-4 do v. 2,5 m</t>
  </si>
  <si>
    <t>-1108205506</t>
  </si>
  <si>
    <t>17,84+6,40</t>
  </si>
  <si>
    <t>665864050</t>
  </si>
  <si>
    <t>24,24*1</t>
  </si>
  <si>
    <t>-886209151</t>
  </si>
  <si>
    <t>167101101R00</t>
  </si>
  <si>
    <t>Nakládání výkopku z hor.1-4 v množství do 100 m3</t>
  </si>
  <si>
    <t>1402876213</t>
  </si>
  <si>
    <t>-1523213357</t>
  </si>
  <si>
    <t>-1981558453</t>
  </si>
  <si>
    <t>Základy</t>
  </si>
  <si>
    <t>275 31-3711</t>
  </si>
  <si>
    <t>Beton základových patek prostý C 20/25</t>
  </si>
  <si>
    <t>-458016634</t>
  </si>
  <si>
    <t>275 35-1121</t>
  </si>
  <si>
    <t>Bednění stěn základových patek - zřízení</t>
  </si>
  <si>
    <t>-1051494886</t>
  </si>
  <si>
    <t>(0,5*0,8*4)*4*8</t>
  </si>
  <si>
    <t>275 35-1122</t>
  </si>
  <si>
    <t>Bednění stěn základových patek - odstranění</t>
  </si>
  <si>
    <t>-261201107</t>
  </si>
  <si>
    <t>51,20*1</t>
  </si>
  <si>
    <t>Zdi podpěrné a volné</t>
  </si>
  <si>
    <t>318216113RT2</t>
  </si>
  <si>
    <t>Oplocení gabiony š.300 mm, oko 100x50 mm včetně dodávky lomového kamene</t>
  </si>
  <si>
    <t>1857273952</t>
  </si>
  <si>
    <t>-1200943311</t>
  </si>
  <si>
    <t>68,61*1</t>
  </si>
  <si>
    <t>-115567906</t>
  </si>
  <si>
    <t>210686649</t>
  </si>
  <si>
    <t>1938960557</t>
  </si>
  <si>
    <t>59245264.3</t>
  </si>
  <si>
    <t>dlažba zámková betonová pro nevidomé 200x100x80 mm, tl.80 mm,- barevná s reliefním povrchem k vytvoření signálních a varovných pásů na chodnících</t>
  </si>
  <si>
    <t>-1010945756</t>
  </si>
  <si>
    <t>H01</t>
  </si>
  <si>
    <t>Budovy občanské výstavby</t>
  </si>
  <si>
    <t>998011001R00</t>
  </si>
  <si>
    <t>Přesun hmot pro budovy zděné výšky do 6 m</t>
  </si>
  <si>
    <t>1714668415</t>
  </si>
  <si>
    <t>2018162579</t>
  </si>
  <si>
    <t>1414495835</t>
  </si>
  <si>
    <t>-1988599640</t>
  </si>
  <si>
    <t>348903897</t>
  </si>
  <si>
    <t>-67434347</t>
  </si>
  <si>
    <t>201 - Schodiště</t>
  </si>
  <si>
    <t xml:space="preserve">    4 - Vodorovné konstrukce</t>
  </si>
  <si>
    <t>Vodorovné konstrukce</t>
  </si>
  <si>
    <t>434313115.R</t>
  </si>
  <si>
    <t>Schody z vibrolisovaných prefabrikátů na ŠD, s vyspárováním se zřízením podkladních stupňů z betonu tř. C 30/37. Stupně o rozměrech 300x165 mm</t>
  </si>
  <si>
    <t>1423123236</t>
  </si>
  <si>
    <t>8*1,6 "A</t>
  </si>
  <si>
    <t>9*2,8 "B</t>
  </si>
  <si>
    <t>4*1,6 "C</t>
  </si>
  <si>
    <t>451577777</t>
  </si>
  <si>
    <t>Podklad nebo lože pod dlažbu (přídlažbu) v ploše vodorovné nebo ve sklonu do 1:5, tloušťky od 30 do 100 mm z kameniva těženého</t>
  </si>
  <si>
    <t>-583709871</t>
  </si>
  <si>
    <t>2,88*1,6+2,92*2,8+1,2*1,6</t>
  </si>
  <si>
    <t>451579777</t>
  </si>
  <si>
    <t>Podklad nebo lože pod dlažbu (přídlažbu) Příplatek k cenám za každých dalších i započatých 10 mm tloušťky podkladu nebo lože z kameniva těženého</t>
  </si>
  <si>
    <t>-887740281</t>
  </si>
  <si>
    <t>14,704*5 "Přepočtené koeficientem množství</t>
  </si>
  <si>
    <t>998152111</t>
  </si>
  <si>
    <t>Přesun hmot pro zdi a valy samostatné montované z dílců železobetonových nebo z předpjatého betonu vodorovná dopravní vzdálenost do 50 m, pro zdi výšky do 12 m</t>
  </si>
  <si>
    <t>-216342963</t>
  </si>
  <si>
    <t>998152193</t>
  </si>
  <si>
    <t>Přesun hmot pro zdi a valy samostatné montované z dílců železobetonových nebo z předpjatého betonu Příplatek k ceně za zvětšený přesun přes vymezenou největší dopravní vzdálenost do 1000 m</t>
  </si>
  <si>
    <t>-815164784</t>
  </si>
  <si>
    <t>DLDN</t>
  </si>
  <si>
    <t>Délka potrubí</t>
  </si>
  <si>
    <t>23,2</t>
  </si>
  <si>
    <t>VYK</t>
  </si>
  <si>
    <t>Vykop</t>
  </si>
  <si>
    <t>109,04</t>
  </si>
  <si>
    <t xml:space="preserve">301a - Odvodnění komunikace - Žižkova od Smetanovy k Bezručově (8 UV) </t>
  </si>
  <si>
    <t>D6 - Odvodnění komunikace</t>
  </si>
  <si>
    <t xml:space="preserve">    17 - Konstrukce ze zemin</t>
  </si>
  <si>
    <t xml:space="preserve">    26 - Vrty</t>
  </si>
  <si>
    <t xml:space="preserve">    45 - Podkladní a vedlejší konstrukce (kromě vozovek a železničního svršku)</t>
  </si>
  <si>
    <t xml:space="preserve">    87 - Potrubí z trub plastických, skleněných a čedičových</t>
  </si>
  <si>
    <t xml:space="preserve">    89 - Ostatní konstrukce a práce na trubním vedení</t>
  </si>
  <si>
    <t xml:space="preserve">    H27 - Vedení trubní dálková a přípojná</t>
  </si>
  <si>
    <t>D6</t>
  </si>
  <si>
    <t>Odvodnění komunikace</t>
  </si>
  <si>
    <t>132201119R00</t>
  </si>
  <si>
    <t>Příplatek za lepivost - hloubení rýh do 60 cm v hor.3 - pro drenáž</t>
  </si>
  <si>
    <t>932418531</t>
  </si>
  <si>
    <t>VYK*0,5</t>
  </si>
  <si>
    <t>R-132201110</t>
  </si>
  <si>
    <t>Hloubení rýh š.do 60 cm v hor.3 do 50 m3, STROJNĚ s ručním dočištěním , rýha š.500mm</t>
  </si>
  <si>
    <t>-357112978</t>
  </si>
  <si>
    <t>1,4+4,1+4,4+2,3+3,9+1,6+3,9+1,6</t>
  </si>
  <si>
    <t>DLDN*0,5*(2,05+1,3-2*0,5)/2*8</t>
  </si>
  <si>
    <t>1073385540</t>
  </si>
  <si>
    <t>VYK*0,4</t>
  </si>
  <si>
    <t>2090705165</t>
  </si>
  <si>
    <t>43,616*7 "Přepočtené koeficientem množství</t>
  </si>
  <si>
    <t>-86486164</t>
  </si>
  <si>
    <t>VYK*0,6</t>
  </si>
  <si>
    <t>-1067079769</t>
  </si>
  <si>
    <t>VYK*0,4*1,8</t>
  </si>
  <si>
    <t>Konstrukce ze zemin</t>
  </si>
  <si>
    <t>174101101R00</t>
  </si>
  <si>
    <t>Zásyp jam, rýh, šachet se zhutněním vytěženou zeminou</t>
  </si>
  <si>
    <t>-1839612805</t>
  </si>
  <si>
    <t>175101101R00</t>
  </si>
  <si>
    <t>Obsyp potrubí dovezeným štěrkopískem se zhutněním - (mimo lože pod potrubí)  -  jen montáž</t>
  </si>
  <si>
    <t>-309386263</t>
  </si>
  <si>
    <t>VYK*0,3</t>
  </si>
  <si>
    <t>583312004</t>
  </si>
  <si>
    <t>štěrkopísek netříděný zásypový materiál fr. 4-16 mm</t>
  </si>
  <si>
    <t>T</t>
  </si>
  <si>
    <t>266289503</t>
  </si>
  <si>
    <t>Vrty</t>
  </si>
  <si>
    <t>R-262011112</t>
  </si>
  <si>
    <t>Navrtávka DN 150 mm do beton. skruží  vpustí - pro napojení potrubí</t>
  </si>
  <si>
    <t>849649226</t>
  </si>
  <si>
    <t>Podkladní a vedlejší konstrukce (kromě vozovek a železničního svršku)</t>
  </si>
  <si>
    <t>451572111R00</t>
  </si>
  <si>
    <t>Lože pod potrubí z kameniva těženého 0 - 4 mm se zhutněním vč. dodání kameniva</t>
  </si>
  <si>
    <t>-583550212</t>
  </si>
  <si>
    <t>VYK*0,1+2,5</t>
  </si>
  <si>
    <t>452313131R00</t>
  </si>
  <si>
    <t>Bloky pro potrubí z betonu C 12/15 - betonový podklad pod  kanalizační vpusti</t>
  </si>
  <si>
    <t>1769821191</t>
  </si>
  <si>
    <t>87</t>
  </si>
  <si>
    <t>Potrubí z trub plastických, skleněných a čedičových</t>
  </si>
  <si>
    <t>871 31-0310</t>
  </si>
  <si>
    <t>Montáž trub z plastů z polypropylenu PP, DN 150 - kanalizační potrubí</t>
  </si>
  <si>
    <t>1067526706</t>
  </si>
  <si>
    <t>286171230</t>
  </si>
  <si>
    <t>trubka kanalizační PP SN 10, DN 150mm,  dl.6 m  s plným žebrem vč.tvarovek,spojovacího materiálu apod.</t>
  </si>
  <si>
    <t>-508038706</t>
  </si>
  <si>
    <t>23,2*1,1 "Přepočtené koeficientem množství</t>
  </si>
  <si>
    <t>877 31-5211</t>
  </si>
  <si>
    <t>Montáž tvarovek jednoos. plast. z PP DN 150  na žebrované potrubí</t>
  </si>
  <si>
    <t>1231982555</t>
  </si>
  <si>
    <t>286961486</t>
  </si>
  <si>
    <t>odbočka DN 150 dodatečná sedlová 90°pro žebrové potrubí</t>
  </si>
  <si>
    <t>1170810334</t>
  </si>
  <si>
    <t>89</t>
  </si>
  <si>
    <t>Ostatní konstrukce a práce na trubním vedení</t>
  </si>
  <si>
    <t>892571111R00</t>
  </si>
  <si>
    <t>Zkouška těsnosti kanalizace DN do 200, vodou</t>
  </si>
  <si>
    <t>273774434</t>
  </si>
  <si>
    <t>895941111R00</t>
  </si>
  <si>
    <t>Zřízení vpusti uliční kanalizační z betonových dílců.  V položce jsou započteny i náklady na zřízení lože ze štěrkopísku pod beton.podklad.</t>
  </si>
  <si>
    <t>-309392628</t>
  </si>
  <si>
    <t>592238520</t>
  </si>
  <si>
    <t>vpusť uliční betonová ,dno s kalovou prohlubní TBV-Q 450/300/2a  45 x 30 x5 cm</t>
  </si>
  <si>
    <t>-592430002</t>
  </si>
  <si>
    <t>592238580</t>
  </si>
  <si>
    <t>vpusť uliční- skruž se sifonem s otvorem DN 150 45 x 57 cm</t>
  </si>
  <si>
    <t>243997587</t>
  </si>
  <si>
    <t>592238260</t>
  </si>
  <si>
    <t>vpusť uliční- skruž betonová horní TBV-Q450/195/6b 45 x 55 x 5 cm</t>
  </si>
  <si>
    <t>-1875618825</t>
  </si>
  <si>
    <t>592238120</t>
  </si>
  <si>
    <t>vpusť uliční- skruž betonová středová 45 x 30 x 6 cm</t>
  </si>
  <si>
    <t>106958217</t>
  </si>
  <si>
    <t>592238640</t>
  </si>
  <si>
    <t>vpusť uliční - prstenec vyrovnávací TBV-Q 390/60/10a    39 x 6 x 5 cm</t>
  </si>
  <si>
    <t>1667731169</t>
  </si>
  <si>
    <t>899202111R00</t>
  </si>
  <si>
    <t>Osazení mříží litinových s rámem do 100 kg. Položka je určena pro osazení mříží litinových včetně rámů a košů na bahno</t>
  </si>
  <si>
    <t>817981544</t>
  </si>
  <si>
    <t>552430910</t>
  </si>
  <si>
    <t>mříž vtoková litinová třída zátěže  D400 rovná 500/500 mm  vč. rámu</t>
  </si>
  <si>
    <t>616486631</t>
  </si>
  <si>
    <t>572R- 238277</t>
  </si>
  <si>
    <t>kalový koš  hl. cca 600 mm, ocel. žárově zinkovaná+zápachová klapka</t>
  </si>
  <si>
    <t>-424425248</t>
  </si>
  <si>
    <t>H27</t>
  </si>
  <si>
    <t>Vedení trubní dálková a přípojná</t>
  </si>
  <si>
    <t>998276101R00</t>
  </si>
  <si>
    <t>Přesun hmot, trubní vedení plastová, otevř. výkop</t>
  </si>
  <si>
    <t>2121655592</t>
  </si>
  <si>
    <t>-1044558785</t>
  </si>
  <si>
    <t>982664151</t>
  </si>
  <si>
    <t>-228160418</t>
  </si>
  <si>
    <t>1180323024</t>
  </si>
  <si>
    <t>-1238877439</t>
  </si>
  <si>
    <t>1777894333</t>
  </si>
  <si>
    <t>-1304498937</t>
  </si>
  <si>
    <t>-975253953</t>
  </si>
  <si>
    <t>63,25</t>
  </si>
  <si>
    <t>303,6</t>
  </si>
  <si>
    <t>301b - Odvodnění komunikace - Bezručova a území na východ</t>
  </si>
  <si>
    <t>119001411R00</t>
  </si>
  <si>
    <t>Dočasné zajištění beton.a plast. potrubí do DN 200,  Položku lze použít i pro potrubí kameninové nebo železobetonové.</t>
  </si>
  <si>
    <t>-1090958354</t>
  </si>
  <si>
    <t>5,4*1</t>
  </si>
  <si>
    <t>119001421R00</t>
  </si>
  <si>
    <t>Dočasné zajištění kabelů - do počtu 3 kabelů.  Položka se použije i pro zajištění kabelových tratí z volně ložených kabelů.</t>
  </si>
  <si>
    <t>-1624378405</t>
  </si>
  <si>
    <t>17,1*1</t>
  </si>
  <si>
    <t>130001101R00</t>
  </si>
  <si>
    <t>Příplatek za ztížené hloubení v blízkosti podzemního vedení</t>
  </si>
  <si>
    <t>-1377368751</t>
  </si>
  <si>
    <t>30,10*1</t>
  </si>
  <si>
    <t>Příplatek za lepivost - hloubení rýh do 60 cm v hor.3</t>
  </si>
  <si>
    <t>-52941552</t>
  </si>
  <si>
    <t>1829335465</t>
  </si>
  <si>
    <t>1,7+7,3+2,5+3,4+2,2+2,1+1,9+6,9+3,1+2,4+2,4+5,9+2,3+2,9+2,8+1,5+1,5+4,3+4,7+0,75+0,7</t>
  </si>
  <si>
    <t>DLDN*0,5*(2,1+1,3-2*0,5)/2*8</t>
  </si>
  <si>
    <t>-1345219926</t>
  </si>
  <si>
    <t>-1007461465</t>
  </si>
  <si>
    <t>121,44*7 "Přepočtené koeficientem množství</t>
  </si>
  <si>
    <t>-246996633</t>
  </si>
  <si>
    <t>-1532848433</t>
  </si>
  <si>
    <t>2005887985</t>
  </si>
  <si>
    <t>363927074</t>
  </si>
  <si>
    <t>343386428</t>
  </si>
  <si>
    <t>VYK*0,4*1,6</t>
  </si>
  <si>
    <t>156807495</t>
  </si>
  <si>
    <t>-1474609068</t>
  </si>
  <si>
    <t>7,4</t>
  </si>
  <si>
    <t>-677868603</t>
  </si>
  <si>
    <t>0,7*0,7*0,15*31</t>
  </si>
  <si>
    <t>-1560078036</t>
  </si>
  <si>
    <t>-226127043</t>
  </si>
  <si>
    <t>63,25*1,1 "Přepočtené koeficientem množství</t>
  </si>
  <si>
    <t>-1114388809</t>
  </si>
  <si>
    <t>1067803944</t>
  </si>
  <si>
    <t>-481779144</t>
  </si>
  <si>
    <t>-993557857</t>
  </si>
  <si>
    <t>-629761256</t>
  </si>
  <si>
    <t>-1750167441</t>
  </si>
  <si>
    <t>1696630495</t>
  </si>
  <si>
    <t>780299930</t>
  </si>
  <si>
    <t>-1179157363</t>
  </si>
  <si>
    <t>2101197671</t>
  </si>
  <si>
    <t>430250654</t>
  </si>
  <si>
    <t>-1081257088</t>
  </si>
  <si>
    <t>-1138552618</t>
  </si>
  <si>
    <t>-1908599098</t>
  </si>
  <si>
    <t>-1973782096</t>
  </si>
  <si>
    <t>-795109448</t>
  </si>
  <si>
    <t>-1030655993</t>
  </si>
  <si>
    <t>-275466227</t>
  </si>
  <si>
    <t>2095247757</t>
  </si>
  <si>
    <t>-1902041514</t>
  </si>
  <si>
    <t>-1357087674</t>
  </si>
  <si>
    <t>302 - Kanalizace gravitační jednotná</t>
  </si>
  <si>
    <t>D8 - Kanalizace gravitační jednotná</t>
  </si>
  <si>
    <t xml:space="preserve">    15 - Roubení</t>
  </si>
  <si>
    <t xml:space="preserve">    96 - Bourání konstrukcí</t>
  </si>
  <si>
    <t xml:space="preserve">    8 - Trubní vedení</t>
  </si>
  <si>
    <t xml:space="preserve">Navrtávka DN 150 mm </t>
  </si>
  <si>
    <t>-938185430</t>
  </si>
  <si>
    <t>R-262011112.1</t>
  </si>
  <si>
    <t>D+M sedlo pro potrubí DN 150</t>
  </si>
  <si>
    <t>358584680</t>
  </si>
  <si>
    <t>D8</t>
  </si>
  <si>
    <t>115101201R00</t>
  </si>
  <si>
    <t>Čerpání vody na výšku do 10 m, přítok do 500 l  - pro kanalizaci</t>
  </si>
  <si>
    <t>h</t>
  </si>
  <si>
    <t>-91018639</t>
  </si>
  <si>
    <t>100*1</t>
  </si>
  <si>
    <t>115101301R00</t>
  </si>
  <si>
    <t>Pohotovost čerp.soupravy, výška 10 m, přítok 500 l</t>
  </si>
  <si>
    <t>den</t>
  </si>
  <si>
    <t>-26938403</t>
  </si>
  <si>
    <t>50*1</t>
  </si>
  <si>
    <t>-1797341130</t>
  </si>
  <si>
    <t>28,60*1</t>
  </si>
  <si>
    <t>-621037234</t>
  </si>
  <si>
    <t>50,70*1</t>
  </si>
  <si>
    <t>-744628594</t>
  </si>
  <si>
    <t>119*1</t>
  </si>
  <si>
    <t>132201213R00</t>
  </si>
  <si>
    <t>Hloubení rýh š.do 200 cm hor.3 do 10000 m3,STROJNĚ s ručním dočištěním</t>
  </si>
  <si>
    <t>-1172633843</t>
  </si>
  <si>
    <t>1563,50*1</t>
  </si>
  <si>
    <t>132201219R00</t>
  </si>
  <si>
    <t>Příplatek za lepivost - hloubení rýh 200cm v hor.3</t>
  </si>
  <si>
    <t>-1179958227</t>
  </si>
  <si>
    <t>Roubení</t>
  </si>
  <si>
    <t>151101101R00</t>
  </si>
  <si>
    <t>Pažení a rozepření stěn rýh - příložné - hl. do 2m</t>
  </si>
  <si>
    <t>158262141</t>
  </si>
  <si>
    <t>1265*1</t>
  </si>
  <si>
    <t>151101111R00</t>
  </si>
  <si>
    <t>Odstranění pažení stěn rýh - příložné - hl. do 2 m</t>
  </si>
  <si>
    <t>-1122736594</t>
  </si>
  <si>
    <t>1265,0*1</t>
  </si>
  <si>
    <t>-424454454</t>
  </si>
  <si>
    <t>1563,5*1</t>
  </si>
  <si>
    <t>-476684006</t>
  </si>
  <si>
    <t>716,10*1</t>
  </si>
  <si>
    <t>-1147868944</t>
  </si>
  <si>
    <t>1278615611</t>
  </si>
  <si>
    <t>-1416929959</t>
  </si>
  <si>
    <t>1001572233</t>
  </si>
  <si>
    <t>716,10*1,80</t>
  </si>
  <si>
    <t>1291812073</t>
  </si>
  <si>
    <t>847,40*1</t>
  </si>
  <si>
    <t>-1152379497</t>
  </si>
  <si>
    <t>412,90*1</t>
  </si>
  <si>
    <t>58337357</t>
  </si>
  <si>
    <t>štěrkopísek frakce 0-45 B, oblé zrno</t>
  </si>
  <si>
    <t>1596481372</t>
  </si>
  <si>
    <t>412,90*2</t>
  </si>
  <si>
    <t>452313131R00.1</t>
  </si>
  <si>
    <t>Bloky pro potrubí z betonu C 12/15 - betonový podklad pod  šachty prům. 1,50 x 0,15 m (tl. beton mazaniny)</t>
  </si>
  <si>
    <t>1123969379</t>
  </si>
  <si>
    <t>R-451572167</t>
  </si>
  <si>
    <t>Lože pod potrubí z kameniva těženého 0 - 45 mm se zhutněním vč. dodání kameniva - oblé zrno</t>
  </si>
  <si>
    <t>327427635</t>
  </si>
  <si>
    <t>144,80*1</t>
  </si>
  <si>
    <t>871 37-0310</t>
  </si>
  <si>
    <t>Montáž kanalizačních trub z plastu - polypropylen, SN 10, do DN 300</t>
  </si>
  <si>
    <t>1651598049</t>
  </si>
  <si>
    <t>248,50*1</t>
  </si>
  <si>
    <t>2861425011R</t>
  </si>
  <si>
    <t>trubka kanalizační  SN 10  250x6000 mm , žebrovaná, PP</t>
  </si>
  <si>
    <t>-739155449</t>
  </si>
  <si>
    <t>286142621R</t>
  </si>
  <si>
    <t>trubka kanalizační  SN 10  300x6000 mm , žebrovaná, PP</t>
  </si>
  <si>
    <t>274738135</t>
  </si>
  <si>
    <t>871 42-0310</t>
  </si>
  <si>
    <t>Montáž kanalizačních trub z plastu - polypropylen, SN 10, do DN 500</t>
  </si>
  <si>
    <t>-770608212</t>
  </si>
  <si>
    <t>413,90*1</t>
  </si>
  <si>
    <t>28614268R</t>
  </si>
  <si>
    <t>trubka kanalizační  SN 10  500x6000 mm , žebrovaná, PP</t>
  </si>
  <si>
    <t>-899919668</t>
  </si>
  <si>
    <t>R-871420317</t>
  </si>
  <si>
    <t>Dočasné přepojení stávajícího potrubí BE 500 propojem z PP DN 500</t>
  </si>
  <si>
    <t>932165678</t>
  </si>
  <si>
    <t>892585111R00</t>
  </si>
  <si>
    <t>Zabezpečení konců a zkouška vzduch. kanalizace DN do 300</t>
  </si>
  <si>
    <t>úsek</t>
  </si>
  <si>
    <t>1698526291</t>
  </si>
  <si>
    <t>248,50/70</t>
  </si>
  <si>
    <t>892665111R00</t>
  </si>
  <si>
    <t>Zabezpečení konců a zkouška vzduch. kanalizace DN do 600</t>
  </si>
  <si>
    <t>987552872</t>
  </si>
  <si>
    <t>894411141R00</t>
  </si>
  <si>
    <t>Zřízení šachet z dílců, dno C25/30, potrubí DN 500</t>
  </si>
  <si>
    <t>1308201724</t>
  </si>
  <si>
    <t>16*1</t>
  </si>
  <si>
    <t>592240534R</t>
  </si>
  <si>
    <t>dno betonové šachty kanalizační, DN1000/250, sv.v. 650 mm  s integrovanými vložkami pro žebrované potrubí a čedičovou výstelkou"</t>
  </si>
  <si>
    <t>1274790979</t>
  </si>
  <si>
    <t>7*1</t>
  </si>
  <si>
    <t>5922405344R</t>
  </si>
  <si>
    <t>dno betonové šachty kanalizační, DN1000/300, sv.v. 700 mm  s integrovanými vložkami pro žebrované potrubí a čedičovou výstelkou"</t>
  </si>
  <si>
    <t>-1342362371</t>
  </si>
  <si>
    <t>5922405346</t>
  </si>
  <si>
    <t>dno betonové šachty kanalizační, DN1000/500, sv.v. 1000 mm  s integrovanými vložkami pro žebrované potrubí a čedičovou výstelkou"</t>
  </si>
  <si>
    <t>-1127842627</t>
  </si>
  <si>
    <t>59224150R</t>
  </si>
  <si>
    <t>skruž 1000/250/120 s oceloplastovým stupadlem a integrovaným těsněním</t>
  </si>
  <si>
    <t>-2001182584</t>
  </si>
  <si>
    <t>5*1</t>
  </si>
  <si>
    <t>59224152R</t>
  </si>
  <si>
    <t>skruž 1000/500/120 s oceloplastovými stupadly a integrovaným těsněním</t>
  </si>
  <si>
    <t>-14552448</t>
  </si>
  <si>
    <t>15*1</t>
  </si>
  <si>
    <t>5922405395R</t>
  </si>
  <si>
    <t>skruž kónická 1000x625/600/120 mm s kapsovým stupadlem a integrovaným těsněním</t>
  </si>
  <si>
    <t>-1714470903</t>
  </si>
  <si>
    <t>899104111R00</t>
  </si>
  <si>
    <t>Osazení poklopu s rámem nad 150 kg</t>
  </si>
  <si>
    <t>-1085565732</t>
  </si>
  <si>
    <t>55243342.A</t>
  </si>
  <si>
    <t>poklop na vstupní šachtu litinový D600 tř. zatížení D400, neodvětraný, rám BEGU</t>
  </si>
  <si>
    <t>-446169875</t>
  </si>
  <si>
    <t>55243344.A</t>
  </si>
  <si>
    <t>poklop na vstupní šachtu litinový D600 tř. zatížení B125, neodvětraný, rám BEGU</t>
  </si>
  <si>
    <t>-1175645966</t>
  </si>
  <si>
    <t>59224220</t>
  </si>
  <si>
    <t>vyrovnávací prstenec TBW-Q 120/625/120</t>
  </si>
  <si>
    <t>1780701918</t>
  </si>
  <si>
    <t>59224221</t>
  </si>
  <si>
    <t>Vyrovnávací prstenec TBW-Q 100/625/120</t>
  </si>
  <si>
    <t>-1922066930</t>
  </si>
  <si>
    <t>59224222</t>
  </si>
  <si>
    <t>vyrovnávací prstenec TBW-Q 80/625/120</t>
  </si>
  <si>
    <t>-627370568</t>
  </si>
  <si>
    <t>59224301</t>
  </si>
  <si>
    <t>vyrovnávací prstenec TBW-Q 60/625/120</t>
  </si>
  <si>
    <t>-700204800</t>
  </si>
  <si>
    <t>3*1</t>
  </si>
  <si>
    <t>59224302</t>
  </si>
  <si>
    <t>vyrovnávací prstenec TBW-Q 40/625/120</t>
  </si>
  <si>
    <t>1543932915</t>
  </si>
  <si>
    <t>96</t>
  </si>
  <si>
    <t>Bourání konstrukcí</t>
  </si>
  <si>
    <t>R -894221117</t>
  </si>
  <si>
    <t>Demontáž stávajících prefa bet. šachet DN 1000 hl. do 2 m.  vč. litinových nebo ocelových poklopů a rámů</t>
  </si>
  <si>
    <t>1109320446</t>
  </si>
  <si>
    <t>17*1</t>
  </si>
  <si>
    <t>R-969021137</t>
  </si>
  <si>
    <t>Vybourání kanalizačního potrubí DN do 500 mm (potrubí betonové a kameninové)</t>
  </si>
  <si>
    <t>1892049295</t>
  </si>
  <si>
    <t>671*1</t>
  </si>
  <si>
    <t>849145159</t>
  </si>
  <si>
    <t>-1658850418</t>
  </si>
  <si>
    <t>117,20*1</t>
  </si>
  <si>
    <t>-1642288158</t>
  </si>
  <si>
    <t>-2007828145</t>
  </si>
  <si>
    <t>204483469</t>
  </si>
  <si>
    <t>979990001R00.4</t>
  </si>
  <si>
    <t>Poplatek za skládku stavební suti v Zavlekově s nežádoucí příměsi: beton, kamenina,zkorodovaná ocel, zemina</t>
  </si>
  <si>
    <t>-70896277</t>
  </si>
  <si>
    <t>Trubní vedení</t>
  </si>
  <si>
    <t>877310410</t>
  </si>
  <si>
    <t>Montáž tvarovek na kanalizačním plastovém potrubí z polypropylenu PP korugovaného nebo žebrovaného kolen DN 150</t>
  </si>
  <si>
    <t>298553467</t>
  </si>
  <si>
    <t>28617338</t>
  </si>
  <si>
    <t>koleno kanalizace PP  DN 160x45°</t>
  </si>
  <si>
    <t>1299384347</t>
  </si>
  <si>
    <t>877370420</t>
  </si>
  <si>
    <t>Montáž tvarovek na kanalizačním plastovém potrubí z polypropylenu PP korugovaného nebo žebrovaného odboček DN 300</t>
  </si>
  <si>
    <t>357098905</t>
  </si>
  <si>
    <t>28617362</t>
  </si>
  <si>
    <t>odbočka kanalizace PP korugované pro KG 45° DN 300/160</t>
  </si>
  <si>
    <t>272968951</t>
  </si>
  <si>
    <t>-584837335</t>
  </si>
  <si>
    <t>-1900147602</t>
  </si>
  <si>
    <t>1501830241</t>
  </si>
  <si>
    <t>1945583891</t>
  </si>
  <si>
    <t>2070053132</t>
  </si>
  <si>
    <t>-1981090165</t>
  </si>
  <si>
    <t>-2024101420</t>
  </si>
  <si>
    <t>R094103107a</t>
  </si>
  <si>
    <t>-1906662355</t>
  </si>
  <si>
    <t>1373860222</t>
  </si>
  <si>
    <t>627860170</t>
  </si>
  <si>
    <t>62</t>
  </si>
  <si>
    <t>-2088114972</t>
  </si>
  <si>
    <t>63</t>
  </si>
  <si>
    <t>2144508692</t>
  </si>
  <si>
    <t>303 - Kanalizační přípojky</t>
  </si>
  <si>
    <t>-1932889219</t>
  </si>
  <si>
    <t>40*1</t>
  </si>
  <si>
    <t>-299153810</t>
  </si>
  <si>
    <t>20*1</t>
  </si>
  <si>
    <t>1788424335</t>
  </si>
  <si>
    <t>12,6*1</t>
  </si>
  <si>
    <t>-1562796177</t>
  </si>
  <si>
    <t>61,70*1</t>
  </si>
  <si>
    <t>-1372806601</t>
  </si>
  <si>
    <t>89,50*1</t>
  </si>
  <si>
    <t>910920795</t>
  </si>
  <si>
    <t>289,50*1</t>
  </si>
  <si>
    <t>202518332</t>
  </si>
  <si>
    <t>576554006</t>
  </si>
  <si>
    <t>-823939838</t>
  </si>
  <si>
    <t>-600521145</t>
  </si>
  <si>
    <t>138,70*1</t>
  </si>
  <si>
    <t>-1387859752</t>
  </si>
  <si>
    <t>289,50-150,80</t>
  </si>
  <si>
    <t>-1243431054</t>
  </si>
  <si>
    <t>295291908</t>
  </si>
  <si>
    <t>138,70*1,80</t>
  </si>
  <si>
    <t>550361834</t>
  </si>
  <si>
    <t>150,80*1</t>
  </si>
  <si>
    <t>113427160</t>
  </si>
  <si>
    <t>93,30*1</t>
  </si>
  <si>
    <t>-803763844</t>
  </si>
  <si>
    <t>93,3*2</t>
  </si>
  <si>
    <t>452313131R00.2</t>
  </si>
  <si>
    <t>Bloky pro potrubí z betonu C 12/15- betonový podklad pod šachty – průmměr 0,6x0,15m</t>
  </si>
  <si>
    <t>-717732569</t>
  </si>
  <si>
    <t>1,1*1</t>
  </si>
  <si>
    <t>1906982506</t>
  </si>
  <si>
    <t>31,60*1</t>
  </si>
  <si>
    <t>871 35-0310</t>
  </si>
  <si>
    <t>Montáž kanalizačních trub z plastu - polypropylen, SN 10, do DN 200</t>
  </si>
  <si>
    <t>634670258</t>
  </si>
  <si>
    <t>2861425003R</t>
  </si>
  <si>
    <t>trubka kanalizační SN 10, prům.150x6000 mm ,PP, žebrovaná</t>
  </si>
  <si>
    <t>1174679691</t>
  </si>
  <si>
    <t>2861425007R</t>
  </si>
  <si>
    <t>trubka kanalizační SN 10, prům.200x6000 mm, PP, žebrovaná</t>
  </si>
  <si>
    <t>-167858681</t>
  </si>
  <si>
    <t>150,30/6</t>
  </si>
  <si>
    <t>892575111R00</t>
  </si>
  <si>
    <t>Zabezpečení konců a zkouška vzduch. kan. DN do 200</t>
  </si>
  <si>
    <t>-2001638261</t>
  </si>
  <si>
    <t>894 43-2112.R00</t>
  </si>
  <si>
    <t>Osazení plastové šachty revizní prům.do 425 mm,</t>
  </si>
  <si>
    <t>37021609</t>
  </si>
  <si>
    <t>27*1</t>
  </si>
  <si>
    <t>28697052.A</t>
  </si>
  <si>
    <t>dno plastové šachtové DN 400/160 Přímé, s těsněním a přechodkou na plně žebrované potrubí a přechodkou na stávající potrubí"</t>
  </si>
  <si>
    <t>-1429250046</t>
  </si>
  <si>
    <t>18*1</t>
  </si>
  <si>
    <t>28697053.A</t>
  </si>
  <si>
    <t>dno plastové šachtové DN 400/200 přímé či spojné, s těsněním a přechodkou na plně žebrované potrubí a přechodkou na stávající potrubí"</t>
  </si>
  <si>
    <t>336535027</t>
  </si>
  <si>
    <t>9*1</t>
  </si>
  <si>
    <t>286971402</t>
  </si>
  <si>
    <t>roura šachtová korugovaná  bez hrdla 400/1500 mm : prodloužení</t>
  </si>
  <si>
    <t>-1731734328</t>
  </si>
  <si>
    <t>286971496</t>
  </si>
  <si>
    <t>teleskopický nástavec vč. těsnění</t>
  </si>
  <si>
    <t>673326389</t>
  </si>
  <si>
    <t>59223964R</t>
  </si>
  <si>
    <t>prstenec vyrovnávací (roznášecí) betonový TBV-Q 390/60/10a</t>
  </si>
  <si>
    <t>-597577373</t>
  </si>
  <si>
    <t>899311112R00</t>
  </si>
  <si>
    <t>Osazení poklopů litinových s rámem do 100 kg</t>
  </si>
  <si>
    <t>401170694</t>
  </si>
  <si>
    <t>55243076.A</t>
  </si>
  <si>
    <t>poklop šachtový litinový, zatížení B 125, DN 400,  neodvětraný</t>
  </si>
  <si>
    <t>841150804</t>
  </si>
  <si>
    <t>55243081.A</t>
  </si>
  <si>
    <t>poklop litinový pochůzný DN 400, zatížení  A15 , neodvětraný</t>
  </si>
  <si>
    <t>-444941484</t>
  </si>
  <si>
    <t>1880328115</t>
  </si>
  <si>
    <t>12*1</t>
  </si>
  <si>
    <t>R-969021137.1</t>
  </si>
  <si>
    <t>Vybourání kanalizačního potrubí DN do 200 mm (potrubí betonové a kameninové)</t>
  </si>
  <si>
    <t>-781837849</t>
  </si>
  <si>
    <t>247,40*1</t>
  </si>
  <si>
    <t>-138347255</t>
  </si>
  <si>
    <t>1165508962</t>
  </si>
  <si>
    <t>54,87*1</t>
  </si>
  <si>
    <t>273230982</t>
  </si>
  <si>
    <t>-1667325030</t>
  </si>
  <si>
    <t>-2012616897</t>
  </si>
  <si>
    <t>87655329</t>
  </si>
  <si>
    <t>-364751953</t>
  </si>
  <si>
    <t>-1857445177</t>
  </si>
  <si>
    <t>139966690</t>
  </si>
  <si>
    <t>1472659170</t>
  </si>
  <si>
    <t>685575348</t>
  </si>
  <si>
    <t>-533678254</t>
  </si>
  <si>
    <t>-1342614071</t>
  </si>
  <si>
    <t>-1684333787</t>
  </si>
  <si>
    <t>1448077522</t>
  </si>
  <si>
    <t>-374372905</t>
  </si>
  <si>
    <t>-1444973561</t>
  </si>
  <si>
    <t>304 - Kanalizace gravitační dešťová</t>
  </si>
  <si>
    <t>D11 - Kanalizace gravitační dešťová</t>
  </si>
  <si>
    <t xml:space="preserve">    21 - Úprava podloží</t>
  </si>
  <si>
    <t xml:space="preserve">    711 - Izolace proti vodě</t>
  </si>
  <si>
    <t>D11</t>
  </si>
  <si>
    <t>-1398861653</t>
  </si>
  <si>
    <t>186065137</t>
  </si>
  <si>
    <t>119001411R00.1</t>
  </si>
  <si>
    <t>Dočasné zajištění beton.a plast. potrubí.  Položku lze použít i pro potrubí kameninové nebo železobetonové.</t>
  </si>
  <si>
    <t>-953548871</t>
  </si>
  <si>
    <t>(16+9)*1+19*1,2</t>
  </si>
  <si>
    <t>-403888800</t>
  </si>
  <si>
    <t>13*1,2+25*1</t>
  </si>
  <si>
    <t>373664157</t>
  </si>
  <si>
    <t>(24+6+2)*1,2*1*1,5+(13+26+11)*1*1*1,5</t>
  </si>
  <si>
    <t>131201112R00</t>
  </si>
  <si>
    <t>Hloubení nezapaž. jam hor.3 do 1000 m3, STROJNĚ s ručním dočištěním : jáma pro retenční nádrž se šikmými stěnami</t>
  </si>
  <si>
    <t>-446603316</t>
  </si>
  <si>
    <t>14*16,4*2,7</t>
  </si>
  <si>
    <t>131201119R00</t>
  </si>
  <si>
    <t>-2133176977</t>
  </si>
  <si>
    <t>619,92*1</t>
  </si>
  <si>
    <t>80246591</t>
  </si>
  <si>
    <t>290*1,2+256*1+59*1,2+348*1</t>
  </si>
  <si>
    <t>-1556810203</t>
  </si>
  <si>
    <t>1022,80*1</t>
  </si>
  <si>
    <t>741915551</t>
  </si>
  <si>
    <t>59+348+248+14*2+25*2+247*2+71+3*2*2+2*2</t>
  </si>
  <si>
    <t>1971192479</t>
  </si>
  <si>
    <t>1314*1</t>
  </si>
  <si>
    <t>925495357</t>
  </si>
  <si>
    <t>1022,80+619,92</t>
  </si>
  <si>
    <t>-1947161470</t>
  </si>
  <si>
    <t>1096,52*1</t>
  </si>
  <si>
    <t>236756946</t>
  </si>
  <si>
    <t>-2128695835</t>
  </si>
  <si>
    <t>-2038283582</t>
  </si>
  <si>
    <t>1096,82*1</t>
  </si>
  <si>
    <t>-778085171</t>
  </si>
  <si>
    <t>-2070652601</t>
  </si>
  <si>
    <t>546,20*1</t>
  </si>
  <si>
    <t>175101101RT2</t>
  </si>
  <si>
    <t>Obsyp retenčního objektu - oblé zrno do 20 mm</t>
  </si>
  <si>
    <t>353241032</t>
  </si>
  <si>
    <t>64,30*1</t>
  </si>
  <si>
    <t>175101102RT2</t>
  </si>
  <si>
    <t>Obsyp potrubí dovezeným štěrkopískem (oblé zrno do 32 mm) se zhutněním -obsyp drenážních a odvětrávacích potrubí</t>
  </si>
  <si>
    <t>-874033112</t>
  </si>
  <si>
    <t>83*1</t>
  </si>
  <si>
    <t>R-451572168</t>
  </si>
  <si>
    <t>Obsyp potrubí dovezeným štěrkopískem (oblé zrno do 45 mm) se zhutněním</t>
  </si>
  <si>
    <t>871787363</t>
  </si>
  <si>
    <t>383,40*1</t>
  </si>
  <si>
    <t>Úprava podloží</t>
  </si>
  <si>
    <t>211971110R00</t>
  </si>
  <si>
    <t>Opláštění povrchů retenční nádrže geotextilií</t>
  </si>
  <si>
    <t>1274046039</t>
  </si>
  <si>
    <t>69366204</t>
  </si>
  <si>
    <t>geotextilie 500 g/m2 - dodání</t>
  </si>
  <si>
    <t>1090853456</t>
  </si>
  <si>
    <t>969,70*1</t>
  </si>
  <si>
    <t>R-711471052</t>
  </si>
  <si>
    <t>Hydroizolace, fóliová, PVC-P, 2 mm, vyztužená skelným rounem, odolná ropným látkám  vč. dodání</t>
  </si>
  <si>
    <t>-1715349295</t>
  </si>
  <si>
    <t>451541111R00</t>
  </si>
  <si>
    <t>Lože pod retenční objekt z písku, zrno ze štěrkodrtě 0 - 20 mm</t>
  </si>
  <si>
    <t>-1722958662</t>
  </si>
  <si>
    <t>27,50*1</t>
  </si>
  <si>
    <t>452313131R00.3</t>
  </si>
  <si>
    <t>Bloky pro potrubí z betonu C 12/15 - betonový podklad pod  šachty prům. 1,50 x 0,15 m (tl. beton mazaniny) vč.dna šachty "in situ"</t>
  </si>
  <si>
    <t>-530456279</t>
  </si>
  <si>
    <t>R- 452313137</t>
  </si>
  <si>
    <t>Zhotovení dna do skruže DN 1000 na místě z betonu prostého, tl. 50 mm  -dno" in situ"</t>
  </si>
  <si>
    <t>ks</t>
  </si>
  <si>
    <t>1653666689</t>
  </si>
  <si>
    <t>1090322658</t>
  </si>
  <si>
    <t>133,10*1</t>
  </si>
  <si>
    <t>-28179227</t>
  </si>
  <si>
    <t>614,50*1</t>
  </si>
  <si>
    <t>28611223.A.1</t>
  </si>
  <si>
    <t>HD-PE DN 100, perforace 360°, SN 8, drenážní</t>
  </si>
  <si>
    <t>380798712</t>
  </si>
  <si>
    <t>2861425007R.1</t>
  </si>
  <si>
    <t>PP DN 200, SN 10,plné žebro</t>
  </si>
  <si>
    <t>-1131654816</t>
  </si>
  <si>
    <t>286133100</t>
  </si>
  <si>
    <t>HD-PE DN 200, perforace 360°, SN 8, drenážní</t>
  </si>
  <si>
    <t>-1963002496</t>
  </si>
  <si>
    <t>286133110</t>
  </si>
  <si>
    <t>PP DN 250, SN 10,plné žebro, 5 % ztratné</t>
  </si>
  <si>
    <t>1433073273</t>
  </si>
  <si>
    <t>286142621R.1</t>
  </si>
  <si>
    <t>PP DN 300, SN 10,plné žebro, 5 % ztratné</t>
  </si>
  <si>
    <t>-1241135643</t>
  </si>
  <si>
    <t>(40-0,5+16,5-1+6-0,5+86,5-4+3)*1,05</t>
  </si>
  <si>
    <t>871 39-0310</t>
  </si>
  <si>
    <t>Montáž kanalizačních trub z plastu,z polypropylenu  PP, SN 10, sklon do 20%,  do DN 400</t>
  </si>
  <si>
    <t>651810055</t>
  </si>
  <si>
    <t>182-5+28,9-1+108,7-3+15-1</t>
  </si>
  <si>
    <t>0,5 "dodatečný dotaz č. 10</t>
  </si>
  <si>
    <t>286142654R</t>
  </si>
  <si>
    <t>PP DN 400, SN 10,plné žebro, 5 % ztratné</t>
  </si>
  <si>
    <t>-1509074697</t>
  </si>
  <si>
    <t>325,1</t>
  </si>
  <si>
    <t>325,1*1,05 "Přepočtené koeficientem množství</t>
  </si>
  <si>
    <t>892585111R00.1</t>
  </si>
  <si>
    <t>Zabezpečení konců a zkouška vzduch. kanalizace do DN 300</t>
  </si>
  <si>
    <t>-448208193</t>
  </si>
  <si>
    <t>892595111R00</t>
  </si>
  <si>
    <t>Zabezpečení konců a zkouška vzduch. kan. DN do 400</t>
  </si>
  <si>
    <t>878102232</t>
  </si>
  <si>
    <t>1965935016</t>
  </si>
  <si>
    <t>23*1</t>
  </si>
  <si>
    <t>-59432813</t>
  </si>
  <si>
    <t>6*1</t>
  </si>
  <si>
    <t>-1744145668</t>
  </si>
  <si>
    <t>5922405345R</t>
  </si>
  <si>
    <t>dno betonové šachty kanalizační, DN1000/500, sv.v. 800 mm  s integrovanými vložkami pro žebrované potrubí a čedičovou výstelkou"</t>
  </si>
  <si>
    <t>-2060324906</t>
  </si>
  <si>
    <t>11*1</t>
  </si>
  <si>
    <t>5922405345R1</t>
  </si>
  <si>
    <t>dno betonové šachty kanalizační, DN1000/600  s integrovanými vložkami pro žebrované potrubí a čedičovou výstelkou"</t>
  </si>
  <si>
    <t>1497748902</t>
  </si>
  <si>
    <t>1358522535</t>
  </si>
  <si>
    <t>-1893617999</t>
  </si>
  <si>
    <t>24*1</t>
  </si>
  <si>
    <t>808090228</t>
  </si>
  <si>
    <t>-1517318922</t>
  </si>
  <si>
    <t>544558860</t>
  </si>
  <si>
    <t>19*1</t>
  </si>
  <si>
    <t>55243347.A</t>
  </si>
  <si>
    <t>poklop na vstupní šachtu litinový D600 tř. zatížení A 15, neodvětraný, rám BEGU</t>
  </si>
  <si>
    <t>975851412</t>
  </si>
  <si>
    <t>-1504777386</t>
  </si>
  <si>
    <t>-779659029</t>
  </si>
  <si>
    <t>13*1</t>
  </si>
  <si>
    <t>-1326130488</t>
  </si>
  <si>
    <t>-1300678158</t>
  </si>
  <si>
    <t>-80387743</t>
  </si>
  <si>
    <t>R- 89519111</t>
  </si>
  <si>
    <t>Montáž retenčního objektu z voštinových bloků plastových :PP, velikost bloku 2,40x1,20x0,50 m</t>
  </si>
  <si>
    <t>512965645</t>
  </si>
  <si>
    <t>5*12*3</t>
  </si>
  <si>
    <t>voštinový blok plastový :PP, velikost bloku 2,40x1,20x0,52m, pevnost v tlaku min. 400 kPa - jako součást retenční nádrže</t>
  </si>
  <si>
    <t>-904985531</t>
  </si>
  <si>
    <t>1760362682</t>
  </si>
  <si>
    <t>1,517+1,30+1,78+211,24+0,0031+2,58+137,84</t>
  </si>
  <si>
    <t>711</t>
  </si>
  <si>
    <t>Izolace proti vodě</t>
  </si>
  <si>
    <t>711111011RZ1</t>
  </si>
  <si>
    <t>Izolace proti vlhk.vodor. nátěr asf.susp. za stud. : nátěr hydroizolační vč. materiálu - šachty,  2x nátěr</t>
  </si>
  <si>
    <t>-1454830540</t>
  </si>
  <si>
    <t>998711101R00</t>
  </si>
  <si>
    <t>Přesun hmot pro izolace proti vodě, výšky do 6 m</t>
  </si>
  <si>
    <t>-1636539130</t>
  </si>
  <si>
    <t>79</t>
  </si>
  <si>
    <t>817444111.R</t>
  </si>
  <si>
    <t xml:space="preserve">Napojení na stávající stoku BET 600 útesem 1 x </t>
  </si>
  <si>
    <t>49389851</t>
  </si>
  <si>
    <t>-1799087721</t>
  </si>
  <si>
    <t>1177201753</t>
  </si>
  <si>
    <t>-421358037</t>
  </si>
  <si>
    <t>-478189534</t>
  </si>
  <si>
    <t>77</t>
  </si>
  <si>
    <t>877390420</t>
  </si>
  <si>
    <t>Montáž tvarovek na kanalizačním plastovém potrubí z polypropylenu PP korugovaného nebo žebrovaného odboček DN 400</t>
  </si>
  <si>
    <t>-400856642</t>
  </si>
  <si>
    <t>78</t>
  </si>
  <si>
    <t>28617196</t>
  </si>
  <si>
    <t>koleno kanalizační PP SN16 87° DN 400</t>
  </si>
  <si>
    <t>-985212016</t>
  </si>
  <si>
    <t>891375111.R</t>
  </si>
  <si>
    <t>Montáž a dodávka  armatur na potrubí koncových klapek (žabích)  DN 400</t>
  </si>
  <si>
    <t>1254523351</t>
  </si>
  <si>
    <t>795264383</t>
  </si>
  <si>
    <t>144792004</t>
  </si>
  <si>
    <t>1072720033</t>
  </si>
  <si>
    <t>-745335361</t>
  </si>
  <si>
    <t>-1621150380</t>
  </si>
  <si>
    <t>-919066739</t>
  </si>
  <si>
    <t>1543677225</t>
  </si>
  <si>
    <t>-943832407</t>
  </si>
  <si>
    <t>379575695</t>
  </si>
  <si>
    <t>-33934991</t>
  </si>
  <si>
    <t>-1358730233</t>
  </si>
  <si>
    <t>-303602601</t>
  </si>
  <si>
    <t>305 - Dešťové přípojky</t>
  </si>
  <si>
    <t>D13 - Dešťové přípojky</t>
  </si>
  <si>
    <t>D13</t>
  </si>
  <si>
    <t>847540809</t>
  </si>
  <si>
    <t>1916606562</t>
  </si>
  <si>
    <t>25*1</t>
  </si>
  <si>
    <t>-2054045113</t>
  </si>
  <si>
    <t>9*0,9</t>
  </si>
  <si>
    <t>1380478617</t>
  </si>
  <si>
    <t>43*0,9</t>
  </si>
  <si>
    <t>92150627</t>
  </si>
  <si>
    <t>52*1*1,5*0,9</t>
  </si>
  <si>
    <t>132201212R00</t>
  </si>
  <si>
    <t>Hloubení rýh š.do 200 cm hor.3 do 1000m3,STROJNĚ s ručním dočištěním</t>
  </si>
  <si>
    <t>-1563279171</t>
  </si>
  <si>
    <t>146,70*1</t>
  </si>
  <si>
    <t>-35222253</t>
  </si>
  <si>
    <t>-1245239942</t>
  </si>
  <si>
    <t>146,7*1</t>
  </si>
  <si>
    <t>-1976999362</t>
  </si>
  <si>
    <t>65*1</t>
  </si>
  <si>
    <t>1194004165</t>
  </si>
  <si>
    <t>1062190928</t>
  </si>
  <si>
    <t>-699483041</t>
  </si>
  <si>
    <t>1661881424</t>
  </si>
  <si>
    <t>65*1,8</t>
  </si>
  <si>
    <t>-1734151731</t>
  </si>
  <si>
    <t>81,70*1</t>
  </si>
  <si>
    <t>-698093403</t>
  </si>
  <si>
    <t>45,4*1</t>
  </si>
  <si>
    <t>665316466</t>
  </si>
  <si>
    <t>15,30*1</t>
  </si>
  <si>
    <t>871 35-0310.1</t>
  </si>
  <si>
    <t>Montáž kanalizačních trub z plastu - polypropylen, sklon do 20%, SN 10, do DN 200</t>
  </si>
  <si>
    <t>-1986441686</t>
  </si>
  <si>
    <t>213,20*1</t>
  </si>
  <si>
    <t>1653635305</t>
  </si>
  <si>
    <t>552 R-4355</t>
  </si>
  <si>
    <t>lapač splavenin DN 100, plastový, UV stabilní, s mech. zápachovou uzávěrou a spodním odtokem</t>
  </si>
  <si>
    <t>822346202</t>
  </si>
  <si>
    <t>-382203194</t>
  </si>
  <si>
    <t>-681252672</t>
  </si>
  <si>
    <t>-1574934482</t>
  </si>
  <si>
    <t>-580070050</t>
  </si>
  <si>
    <t>328946896</t>
  </si>
  <si>
    <t>241801690</t>
  </si>
  <si>
    <t>145435224</t>
  </si>
  <si>
    <t>-1973086119</t>
  </si>
  <si>
    <t>2011458186</t>
  </si>
  <si>
    <t>-992718151</t>
  </si>
  <si>
    <t>-1083972796</t>
  </si>
  <si>
    <t>1887668710</t>
  </si>
  <si>
    <t>394656078</t>
  </si>
  <si>
    <t>306 - Vodovodní řad</t>
  </si>
  <si>
    <t>D14 - Vodovodní řád</t>
  </si>
  <si>
    <t xml:space="preserve">    85 - Potrubí z trub litinových</t>
  </si>
  <si>
    <t>D14</t>
  </si>
  <si>
    <t>Vodovodní řád</t>
  </si>
  <si>
    <t>-1264709751</t>
  </si>
  <si>
    <t>-423683006</t>
  </si>
  <si>
    <t>-1688784932</t>
  </si>
  <si>
    <t>13*0,5+1*1+5*1</t>
  </si>
  <si>
    <t>1047311104</t>
  </si>
  <si>
    <t>7*0,85+10+6*1+2*1+1+4</t>
  </si>
  <si>
    <t>1209398946</t>
  </si>
  <si>
    <t>123,70*1</t>
  </si>
  <si>
    <t>-1859739984</t>
  </si>
  <si>
    <t>366*0,5+259*1+52*1+58*0,85</t>
  </si>
  <si>
    <t>-1739537764</t>
  </si>
  <si>
    <t>543,30*1</t>
  </si>
  <si>
    <t>-1575414176</t>
  </si>
  <si>
    <t>366+259*2+52*2+58</t>
  </si>
  <si>
    <t>1135023758</t>
  </si>
  <si>
    <t>1046*1</t>
  </si>
  <si>
    <t>306882476</t>
  </si>
  <si>
    <t>1657704761</t>
  </si>
  <si>
    <t>253,90*1</t>
  </si>
  <si>
    <t>-1197806976</t>
  </si>
  <si>
    <t>112342579</t>
  </si>
  <si>
    <t>-1562327949</t>
  </si>
  <si>
    <t>2105250125</t>
  </si>
  <si>
    <t>253,90*1,80</t>
  </si>
  <si>
    <t>1162965239</t>
  </si>
  <si>
    <t>307,40*1</t>
  </si>
  <si>
    <t>-2076271636</t>
  </si>
  <si>
    <t>173,30*1</t>
  </si>
  <si>
    <t>583312006</t>
  </si>
  <si>
    <t>štěrkopísek zásypový materiál fr. 4-16 mm, - oblé zrno</t>
  </si>
  <si>
    <t>1818019879</t>
  </si>
  <si>
    <t>173,30*2</t>
  </si>
  <si>
    <t>R-212572111R00</t>
  </si>
  <si>
    <t>Lože pod potrubí, otevřený výkop,ze štěrkopísku se zhutnněním, fr. 8 - 16 mm  , - oblé zrno vč dodání</t>
  </si>
  <si>
    <t>1699828699</t>
  </si>
  <si>
    <t>58,20*1</t>
  </si>
  <si>
    <t>85</t>
  </si>
  <si>
    <t>Potrubí z trub litinových</t>
  </si>
  <si>
    <t>857262121R00</t>
  </si>
  <si>
    <t>Montáž tvarovek litin. jednoosých přír. výkop DN 100</t>
  </si>
  <si>
    <t>-779597624</t>
  </si>
  <si>
    <t>55292009</t>
  </si>
  <si>
    <t>otočná příruba DN 100, litinová (příruba k lemovanému nákružku)</t>
  </si>
  <si>
    <t>-236205778</t>
  </si>
  <si>
    <t>552701047</t>
  </si>
  <si>
    <t>redukce litinová( přechodka), přírubová 80/100</t>
  </si>
  <si>
    <t>2042136470</t>
  </si>
  <si>
    <t>552720241</t>
  </si>
  <si>
    <t>F-kus, přírubová trouba litinová s hladkým koncem, DN 80, krátký</t>
  </si>
  <si>
    <t>258036560</t>
  </si>
  <si>
    <t>552720242</t>
  </si>
  <si>
    <t>F-kus, přírubová trouba litinová s hladkým koncem, DN 100, krátký</t>
  </si>
  <si>
    <t>-113576774</t>
  </si>
  <si>
    <t>552720243</t>
  </si>
  <si>
    <t>FF-kus, přírubová trouba litinová, DN 100, délka 1 m</t>
  </si>
  <si>
    <t>-1150727034</t>
  </si>
  <si>
    <t>552720244</t>
  </si>
  <si>
    <t>koleno patní, tvárná litina, přírubové  DN 100</t>
  </si>
  <si>
    <t>115866735</t>
  </si>
  <si>
    <t>552912002</t>
  </si>
  <si>
    <t>multitoleranční spojka s jištěním proti posunu, DN 100</t>
  </si>
  <si>
    <t>1948178593</t>
  </si>
  <si>
    <t>552912001</t>
  </si>
  <si>
    <t>multitoleranční spojka s jištěním proti posunu, DN 80</t>
  </si>
  <si>
    <t>592050240</t>
  </si>
  <si>
    <t>552 R-91200</t>
  </si>
  <si>
    <t>multitoleranční spojka s jištěním proti posunu, redukovaná DN 80/100</t>
  </si>
  <si>
    <t>1494702509</t>
  </si>
  <si>
    <t>857264121R00</t>
  </si>
  <si>
    <t>Montáž tvarovek litinových dvouosých přír. výkop DN 100</t>
  </si>
  <si>
    <t>-641312440</t>
  </si>
  <si>
    <t>5525852704</t>
  </si>
  <si>
    <t>T-kus litinový, přírubový, tvárná litina, DN 100/80</t>
  </si>
  <si>
    <t>-840064502</t>
  </si>
  <si>
    <t>871 21-1141</t>
  </si>
  <si>
    <t>Montáž trubek polyetylenových HD-PE ve výkopu d 63 mm</t>
  </si>
  <si>
    <t>1292064098</t>
  </si>
  <si>
    <t>190+230+34+1+4+3</t>
  </si>
  <si>
    <t>286134463R</t>
  </si>
  <si>
    <t>trubky z polyetylénu vodovodního potrubí HD-PE, PE 100, SDR 11, 63 x 5,8 mm, 5% ztratné</t>
  </si>
  <si>
    <t>1820184511</t>
  </si>
  <si>
    <t>877313123R00</t>
  </si>
  <si>
    <t>Montáž tvarovek jednoosých plast. gum.kroužek do DN 150</t>
  </si>
  <si>
    <t>-1897194937</t>
  </si>
  <si>
    <t>286 R-53767</t>
  </si>
  <si>
    <t>lemový nákružek DN 100, materiál PE 100</t>
  </si>
  <si>
    <t>-1424138349</t>
  </si>
  <si>
    <t>286 R-53768</t>
  </si>
  <si>
    <t>Elektro – koleno DN 100, 45°</t>
  </si>
  <si>
    <t>139072151</t>
  </si>
  <si>
    <t>286 R-53769</t>
  </si>
  <si>
    <t>Elektro – koleno DN 100, 90°</t>
  </si>
  <si>
    <t>-585653845</t>
  </si>
  <si>
    <t>877353121R00</t>
  </si>
  <si>
    <t>Montáž tvarovek dvouosých, plastových do DN 100</t>
  </si>
  <si>
    <t>-1564168684</t>
  </si>
  <si>
    <t>286 R-13122.M</t>
  </si>
  <si>
    <t>Elektro T-kus, redukovaný, PE 100, DN 100/80</t>
  </si>
  <si>
    <t>903890118</t>
  </si>
  <si>
    <t>044002000</t>
  </si>
  <si>
    <t>Revize-proměření signalizačního vodiče</t>
  </si>
  <si>
    <t>1555028802</t>
  </si>
  <si>
    <t>485,10*1</t>
  </si>
  <si>
    <t>891241111R00</t>
  </si>
  <si>
    <t>Montáž vodovodních šoupátek ve výkopu DN 80</t>
  </si>
  <si>
    <t>843472367</t>
  </si>
  <si>
    <t>42223626</t>
  </si>
  <si>
    <t>šoupě litinové přírubové, DN 80 F4, srdce EPDM, pevně nalisovaná matka, trojnásobná ucpávka vřetene.</t>
  </si>
  <si>
    <t>1597446988</t>
  </si>
  <si>
    <t>891241221R00</t>
  </si>
  <si>
    <t>Montáž vodovod. šoupátek šacht. kolečko DN 80</t>
  </si>
  <si>
    <t>-1247254900</t>
  </si>
  <si>
    <t>422913305</t>
  </si>
  <si>
    <t>souprava zemní teleskopická šoupátková DN 80mm ,1,05 -1,75m</t>
  </si>
  <si>
    <t>283384453</t>
  </si>
  <si>
    <t>891247111R00</t>
  </si>
  <si>
    <t>Montáž hydrantů podzemních DN 80</t>
  </si>
  <si>
    <t>1181302150</t>
  </si>
  <si>
    <t>42273589</t>
  </si>
  <si>
    <t>hydrant podzemní PN 10 DN 80</t>
  </si>
  <si>
    <t>-235063310</t>
  </si>
  <si>
    <t>673 R-52417</t>
  </si>
  <si>
    <t>hydrantová drenáž</t>
  </si>
  <si>
    <t>-920623603</t>
  </si>
  <si>
    <t>891247211R00</t>
  </si>
  <si>
    <t>Montáž hydrantů nadzemních DN 80</t>
  </si>
  <si>
    <t>1318775104</t>
  </si>
  <si>
    <t>422735850</t>
  </si>
  <si>
    <t>hydrant nadzemní  DN 80, PN 10</t>
  </si>
  <si>
    <t>459507288</t>
  </si>
  <si>
    <t>891261111R00</t>
  </si>
  <si>
    <t>Montáž vodovodních šoupátek ve výkopu DN 100</t>
  </si>
  <si>
    <t>561588265</t>
  </si>
  <si>
    <t>42223629</t>
  </si>
  <si>
    <t>šoupě litinové přírubové, DN 100 F4, srdce EPDM, pevně nalisovaná matka, trojnásobná ucpávka vřetene.</t>
  </si>
  <si>
    <t>1151546568</t>
  </si>
  <si>
    <t>891261221R00</t>
  </si>
  <si>
    <t>Montáž vodovod. šoupátek šacht. kolečko DN 100</t>
  </si>
  <si>
    <t>1624814059</t>
  </si>
  <si>
    <t>422913308</t>
  </si>
  <si>
    <t>souprava zemní  teleskopická šoupátková DN100 mm,1,05-1,75m</t>
  </si>
  <si>
    <t>417354423</t>
  </si>
  <si>
    <t>42291515</t>
  </si>
  <si>
    <t>deska podkladová pod šoupátkové poklopy</t>
  </si>
  <si>
    <t>-2093937215</t>
  </si>
  <si>
    <t>10*1</t>
  </si>
  <si>
    <t>892241111R00</t>
  </si>
  <si>
    <t>Tlaková zkouška vodovodního potrubí do DN 80</t>
  </si>
  <si>
    <t>-1434143061</t>
  </si>
  <si>
    <t>462*1</t>
  </si>
  <si>
    <t>892273111R00</t>
  </si>
  <si>
    <t>Proplach a dezinfekce vodovodního potrubí DN od 40 do 80 mm</t>
  </si>
  <si>
    <t>2072901964</t>
  </si>
  <si>
    <t>899 73-1113R00</t>
  </si>
  <si>
    <t>Vodič signalizační CYY 4 mm2 - volné uložení a dodání</t>
  </si>
  <si>
    <t>-1350075905</t>
  </si>
  <si>
    <t>899401112R00</t>
  </si>
  <si>
    <t>Osazení poklopů litinových šoupátkových</t>
  </si>
  <si>
    <t>-178362150</t>
  </si>
  <si>
    <t>42291352</t>
  </si>
  <si>
    <t>uliční poklop šoupátkový, plast-litinový, samonivelační</t>
  </si>
  <si>
    <t>-1061706806</t>
  </si>
  <si>
    <t>899401113R00</t>
  </si>
  <si>
    <t>Osazení poklopů litinových hydrantových</t>
  </si>
  <si>
    <t>-1813804544</t>
  </si>
  <si>
    <t>42291452</t>
  </si>
  <si>
    <t>plast uliční poklop hydrantový,litinový, -plast, samonivelační.</t>
  </si>
  <si>
    <t>646275481</t>
  </si>
  <si>
    <t>899722114IM</t>
  </si>
  <si>
    <t>Krytí vodovodu výstražnou fólií z PVC šířky 33 cm</t>
  </si>
  <si>
    <t>-95511653</t>
  </si>
  <si>
    <t>480*1</t>
  </si>
  <si>
    <t>R- 891 01</t>
  </si>
  <si>
    <t>Revize hydrantů</t>
  </si>
  <si>
    <t>641015310</t>
  </si>
  <si>
    <t>-2033612870</t>
  </si>
  <si>
    <t>116975963</t>
  </si>
  <si>
    <t>115160041</t>
  </si>
  <si>
    <t>2131268041</t>
  </si>
  <si>
    <t>-894870351</t>
  </si>
  <si>
    <t>2056311146</t>
  </si>
  <si>
    <t>-443598891</t>
  </si>
  <si>
    <t>R094103106</t>
  </si>
  <si>
    <t>VN - Požárně bezpečnostní opatření  - dodávka a montáže materiálů a požárně bezpečnostních zařízení dle požárně bezpečnostního řešení stavby, které nejsou součástí výkazu výměr  (např. PHP, označení únikových cest)</t>
  </si>
  <si>
    <t>247420880</t>
  </si>
  <si>
    <t>-2018281960</t>
  </si>
  <si>
    <t>R094103108</t>
  </si>
  <si>
    <t>VN - Náklady spojené se zajištěním pitné vody po dobu odstávky vodovodního řadu (cisterna, suchovod apod.)</t>
  </si>
  <si>
    <t>871379396</t>
  </si>
  <si>
    <t>-1151354705</t>
  </si>
  <si>
    <t>856143307</t>
  </si>
  <si>
    <t>-1562400743</t>
  </si>
  <si>
    <t>267132524</t>
  </si>
  <si>
    <t>307 - Vodovodní přípojky</t>
  </si>
  <si>
    <t>D15 - Vodovodní přípojky</t>
  </si>
  <si>
    <t>D15</t>
  </si>
  <si>
    <t>-1518424380</t>
  </si>
  <si>
    <t>30*1</t>
  </si>
  <si>
    <t>-2132899714</t>
  </si>
  <si>
    <t>578933053</t>
  </si>
  <si>
    <t>7*0,8+8*0,8</t>
  </si>
  <si>
    <t>2146280876</t>
  </si>
  <si>
    <t>26*0,8+29*0,8+4</t>
  </si>
  <si>
    <t>2110991214</t>
  </si>
  <si>
    <t>(7+8+26+29)*0,8*1*1,5+4*1*1,50</t>
  </si>
  <si>
    <t>-824701627</t>
  </si>
  <si>
    <t>265,70*1</t>
  </si>
  <si>
    <t>144084124</t>
  </si>
  <si>
    <t>-1007951697</t>
  </si>
  <si>
    <t>322238153</t>
  </si>
  <si>
    <t>99,30*1</t>
  </si>
  <si>
    <t>-610072046</t>
  </si>
  <si>
    <t>-818804857</t>
  </si>
  <si>
    <t>1816291576</t>
  </si>
  <si>
    <t>1160222285</t>
  </si>
  <si>
    <t>99,3*1,8</t>
  </si>
  <si>
    <t>1080431679</t>
  </si>
  <si>
    <t>166,40*1</t>
  </si>
  <si>
    <t>464664852</t>
  </si>
  <si>
    <t>76,60*1</t>
  </si>
  <si>
    <t>141689632</t>
  </si>
  <si>
    <t>76,60*2</t>
  </si>
  <si>
    <t>-1909595438</t>
  </si>
  <si>
    <t>22,10*1</t>
  </si>
  <si>
    <t>871 21-1141.1</t>
  </si>
  <si>
    <t>Montáž trubek polyetylenových HD-PE ve výkopu do d 63 mm</t>
  </si>
  <si>
    <t>-2128289456</t>
  </si>
  <si>
    <t>277*1</t>
  </si>
  <si>
    <t>286134463R.1</t>
  </si>
  <si>
    <t>trubky z polyetylénu vodovodního potrubí HD-PE, PE 100, SDR 11,  63 x 5,8 mm, 5% ztratné</t>
  </si>
  <si>
    <t>1257901760</t>
  </si>
  <si>
    <t>156,1*1</t>
  </si>
  <si>
    <t>28613752R</t>
  </si>
  <si>
    <t>trubky z polyetylénu vodovodního potrubí HD-PE, PE 100, SDR 11,  32 x 3,00 mm, 5% ztratné</t>
  </si>
  <si>
    <t>-506486681</t>
  </si>
  <si>
    <t>134,50*1</t>
  </si>
  <si>
    <t>854087362</t>
  </si>
  <si>
    <t>290,60*1</t>
  </si>
  <si>
    <t>891 26-9111.R00</t>
  </si>
  <si>
    <t>Montáž navrtávacích pasů na potrubí z jakýchkoli trub DN 100</t>
  </si>
  <si>
    <t>-739134043</t>
  </si>
  <si>
    <t>28653176.A</t>
  </si>
  <si>
    <t>navrtávací pas D110/ 32 pro PE 32</t>
  </si>
  <si>
    <t>757653414</t>
  </si>
  <si>
    <t>28653179.A</t>
  </si>
  <si>
    <t>navrtávací pas D110/ 63 pro PE 63</t>
  </si>
  <si>
    <t>1743812774</t>
  </si>
  <si>
    <t>891181111R00</t>
  </si>
  <si>
    <t>Montáž vodovodních šoupátek ve výkopu do DN 40  (skutečnost: D 25)</t>
  </si>
  <si>
    <t>1312328764</t>
  </si>
  <si>
    <t>42223620</t>
  </si>
  <si>
    <t>litinové šoupě DN 25, PE 32, PN 10 s mosaznou matkou</t>
  </si>
  <si>
    <t>454080754</t>
  </si>
  <si>
    <t>891181221R00</t>
  </si>
  <si>
    <t>Montáž vodovod. šoupátek šacht. kolečko do DN 40  (opět skutečnost DN 25)</t>
  </si>
  <si>
    <t>1691579841</t>
  </si>
  <si>
    <t>42291200</t>
  </si>
  <si>
    <t>zemní souprava teleskopická šoupátková pro š DN 25, 1,05-1,75</t>
  </si>
  <si>
    <t>-2070777169</t>
  </si>
  <si>
    <t>891211111R00</t>
  </si>
  <si>
    <t>Montáž vodovodních šoupátek ve výkopu DN 50</t>
  </si>
  <si>
    <t>1389931682</t>
  </si>
  <si>
    <t>42220620</t>
  </si>
  <si>
    <t>litinové šoupě DN 50, PE 32, PN 10 s mosaznou matkou</t>
  </si>
  <si>
    <t>1780564525</t>
  </si>
  <si>
    <t>891211221R00</t>
  </si>
  <si>
    <t>Montáž vodovod. šoupátek šacht. kolečko DN 50</t>
  </si>
  <si>
    <t>-1101792568</t>
  </si>
  <si>
    <t>42291020</t>
  </si>
  <si>
    <t>zemní souprava teleskopická šoupátková pro š DN 50, 1,05-1,75</t>
  </si>
  <si>
    <t>1632574919</t>
  </si>
  <si>
    <t>1392701989</t>
  </si>
  <si>
    <t>-1880644498</t>
  </si>
  <si>
    <t>2120123283</t>
  </si>
  <si>
    <t>-892754300</t>
  </si>
  <si>
    <t>-518620803</t>
  </si>
  <si>
    <t>-1069715964</t>
  </si>
  <si>
    <t>1020919686</t>
  </si>
  <si>
    <t>R-969021147</t>
  </si>
  <si>
    <t>Vybourání vodovodního potrubí DN do 100 mm</t>
  </si>
  <si>
    <t>1933204080</t>
  </si>
  <si>
    <t>291*1</t>
  </si>
  <si>
    <t>330366217</t>
  </si>
  <si>
    <t>188721215</t>
  </si>
  <si>
    <t>10,76*1</t>
  </si>
  <si>
    <t>-1667073830</t>
  </si>
  <si>
    <t>979082111R00.1</t>
  </si>
  <si>
    <t>Vnitrostaveništní doprava suti do 10 m  - pro demontovaný vodovod</t>
  </si>
  <si>
    <t>-1135358978</t>
  </si>
  <si>
    <t>566361239</t>
  </si>
  <si>
    <t>979990001R00.5</t>
  </si>
  <si>
    <t>Poplatek za skládku stavební suti v Zavlekově s nežádoucí příměsi:zkorodovaná ocel, zemina</t>
  </si>
  <si>
    <t>1146481297</t>
  </si>
  <si>
    <t>1860112501</t>
  </si>
  <si>
    <t>847423653</t>
  </si>
  <si>
    <t>465726280</t>
  </si>
  <si>
    <t>777377506</t>
  </si>
  <si>
    <t>1736249588</t>
  </si>
  <si>
    <t>1248404222</t>
  </si>
  <si>
    <t>2081648620</t>
  </si>
  <si>
    <t>-62289113</t>
  </si>
  <si>
    <t>-354887552</t>
  </si>
  <si>
    <t>-614742893</t>
  </si>
  <si>
    <t>-634383458</t>
  </si>
  <si>
    <t>184192860</t>
  </si>
  <si>
    <t>308 - Drenáže stávajících objektů</t>
  </si>
  <si>
    <t>D16 - Drenáže stávajících objektů</t>
  </si>
  <si>
    <t xml:space="preserve">    62 - Úprava povrchů vnější</t>
  </si>
  <si>
    <t>D16</t>
  </si>
  <si>
    <t>-1611611975</t>
  </si>
  <si>
    <t>-769410746</t>
  </si>
  <si>
    <t>60*1</t>
  </si>
  <si>
    <t>-487796747</t>
  </si>
  <si>
    <t>15*0,9</t>
  </si>
  <si>
    <t>-454167495</t>
  </si>
  <si>
    <t>18*0,9+10+20</t>
  </si>
  <si>
    <t>-1015958228</t>
  </si>
  <si>
    <t>(15+18)*0,9*1*1,3+30*1,3*0,9</t>
  </si>
  <si>
    <t>-139510162</t>
  </si>
  <si>
    <t>384*1</t>
  </si>
  <si>
    <t>-148005836</t>
  </si>
  <si>
    <t>1256323857</t>
  </si>
  <si>
    <t>806044280</t>
  </si>
  <si>
    <t>334*1</t>
  </si>
  <si>
    <t>-1522747691</t>
  </si>
  <si>
    <t>-540552099</t>
  </si>
  <si>
    <t>-593938584</t>
  </si>
  <si>
    <t>-371592531</t>
  </si>
  <si>
    <t>334*1,8</t>
  </si>
  <si>
    <t>174101101R00.1</t>
  </si>
  <si>
    <t>Zásyp jam, rýh, šachet nebo kolem objektů se zhutněním vytěženou zeminou</t>
  </si>
  <si>
    <t>-1520712911</t>
  </si>
  <si>
    <t>212532111R00</t>
  </si>
  <si>
    <t>Zásyp jam,šachet,rýh nebo kolem objektů štěrkem- z kameniva hrub.drceného,16-32 mm</t>
  </si>
  <si>
    <t>-1728790712</t>
  </si>
  <si>
    <t>121*1</t>
  </si>
  <si>
    <t>212572111R00.1</t>
  </si>
  <si>
    <t>Lože a obsyp trativodu ze štěrkopísku tříděného fr. 8 - 16 mm  se zhutněním   - pro drenáž</t>
  </si>
  <si>
    <t>-1744864487</t>
  </si>
  <si>
    <t>73*1</t>
  </si>
  <si>
    <t>212753114R00.1</t>
  </si>
  <si>
    <t>Montáž ohebné drenážní trubky do rýhy DN 100</t>
  </si>
  <si>
    <t>-1570638141</t>
  </si>
  <si>
    <t>336*1</t>
  </si>
  <si>
    <t>28611211R</t>
  </si>
  <si>
    <t>trubka PVC drenážní flexibilní d 100 mm , perforace 360°  - dodání</t>
  </si>
  <si>
    <t>1988268231</t>
  </si>
  <si>
    <t>333*1</t>
  </si>
  <si>
    <t>28611233R</t>
  </si>
  <si>
    <t>trubka PVC drenážní flexibilní d 100 mm, bez perforace, návin</t>
  </si>
  <si>
    <t>-1334606203</t>
  </si>
  <si>
    <t>28611319.A</t>
  </si>
  <si>
    <t>T kus PVC d 100 mm pro drenážní trubky</t>
  </si>
  <si>
    <t>2068968534</t>
  </si>
  <si>
    <t>28611333.A</t>
  </si>
  <si>
    <t>Klapka koncová PVC d 100 mm pro drenážní trubky</t>
  </si>
  <si>
    <t>-1403733538</t>
  </si>
  <si>
    <t>2123112111R00</t>
  </si>
  <si>
    <t>Lože pod potrubí -trativodu z betonu C 12/15 s ručním urovnáním, otevřený výkop</t>
  </si>
  <si>
    <t>1228546336</t>
  </si>
  <si>
    <t>451971112R00</t>
  </si>
  <si>
    <t>Položení vrstvy z geotextilie, - konstrukce drenáže</t>
  </si>
  <si>
    <t>-1523255989</t>
  </si>
  <si>
    <t>1562*1</t>
  </si>
  <si>
    <t>69366204.1</t>
  </si>
  <si>
    <t>geotextilie netkaná 500 g/m2 - dodání</t>
  </si>
  <si>
    <t>1671298872</t>
  </si>
  <si>
    <t>452313131R00.4</t>
  </si>
  <si>
    <t>Podklad z betonu C12/15 pod  šachty prům. 1,50 x 0,15 m (tl. beton mazaniny) vč.dna šachty "in situ"</t>
  </si>
  <si>
    <t>-558878173</t>
  </si>
  <si>
    <t>564871112R00.2</t>
  </si>
  <si>
    <t>Podklad ze štěrkodrti ŠD, frakce 0-32 mm, třída A, po zhutnění tloušťky 250 mm, - pod okapový chodník</t>
  </si>
  <si>
    <t>-895404781</t>
  </si>
  <si>
    <t>86*1</t>
  </si>
  <si>
    <t>596811111RV4</t>
  </si>
  <si>
    <t>Kladení dlaždic - okapového chodníku vč.lože z kameniva těženého.</t>
  </si>
  <si>
    <t>1849412563</t>
  </si>
  <si>
    <t>59246142</t>
  </si>
  <si>
    <t>dlažba  betonová 500/500/50mm - okapový chodník</t>
  </si>
  <si>
    <t>1131875350</t>
  </si>
  <si>
    <t>Úprava povrchů vnější</t>
  </si>
  <si>
    <t>216904112R00</t>
  </si>
  <si>
    <t>Očištění tlakovou vodou zdiva stěn domů  - spodní části zdiva na úrovni konstrukce drenáže</t>
  </si>
  <si>
    <t>1666323523</t>
  </si>
  <si>
    <t>412*1</t>
  </si>
  <si>
    <t>622471021R00</t>
  </si>
  <si>
    <t>Vyrovnání nerovnosti podkladu vnějších omítaných ploch maltou cementovou tl.10 mm - stěn - výšková úroveň drenážní konstrukce</t>
  </si>
  <si>
    <t>-1806658419</t>
  </si>
  <si>
    <t>871 39-0310.1</t>
  </si>
  <si>
    <t>Montáž kanalizačních trub z plastu,z polypropylenu  PP, SN 10,  do DN 400 - na revizní šachty</t>
  </si>
  <si>
    <t>928911725</t>
  </si>
  <si>
    <t>(3+5+3)*1,3</t>
  </si>
  <si>
    <t>286142654R.1</t>
  </si>
  <si>
    <t>PP DN 400, SN 10,plné žebro, 5 % ztratné,   - na revizní šachty</t>
  </si>
  <si>
    <t>21616531</t>
  </si>
  <si>
    <t>894 43-2112.R00.1</t>
  </si>
  <si>
    <t>Osazení plastové šachty kanalizační prům.do 425 mm,na potrubí DN 100</t>
  </si>
  <si>
    <t>192690201</t>
  </si>
  <si>
    <t>286971496.1</t>
  </si>
  <si>
    <t>teleskopický nástavec vč. těsnění do roury DN 400</t>
  </si>
  <si>
    <t>477449099</t>
  </si>
  <si>
    <t>-837982590</t>
  </si>
  <si>
    <t>894201121R00</t>
  </si>
  <si>
    <t>Zhotovení dna do skruže DN 1000 na místě z betonu prostého, tl. 50 mm - z betonu C 25/30, + podkladní beton, - pro 9 šachet</t>
  </si>
  <si>
    <t>-829528967</t>
  </si>
  <si>
    <t>894411111RT2</t>
  </si>
  <si>
    <t>Zřízení šachet z betonových dílců, potrubí DN 200</t>
  </si>
  <si>
    <t>-668694040</t>
  </si>
  <si>
    <t>2061373305</t>
  </si>
  <si>
    <t>1621245155</t>
  </si>
  <si>
    <t>912933169</t>
  </si>
  <si>
    <t>592243501</t>
  </si>
  <si>
    <t>deska přechodová, vnitřní prům. 625/1000, výška 200, tl. Stěny 120</t>
  </si>
  <si>
    <t>1307303823</t>
  </si>
  <si>
    <t>899102111R00</t>
  </si>
  <si>
    <t>Osazení poklopu litinového nebo ocelového s rámem do 100 kg</t>
  </si>
  <si>
    <t>1392312995</t>
  </si>
  <si>
    <t>55243345.A</t>
  </si>
  <si>
    <t>-486083696</t>
  </si>
  <si>
    <t>150481344</t>
  </si>
  <si>
    <t>2044812979</t>
  </si>
  <si>
    <t>-1893044509</t>
  </si>
  <si>
    <t>899104111R00.1</t>
  </si>
  <si>
    <t>Osazení poklopu litinového nebo ocelového s rámem nad 150 kg</t>
  </si>
  <si>
    <t>-262658132</t>
  </si>
  <si>
    <t>-2139498661</t>
  </si>
  <si>
    <t>97589475</t>
  </si>
  <si>
    <t>711111011RZ1.1</t>
  </si>
  <si>
    <t>Nátěr hydroizolační asfaltový vodorovný vč. materiálu:   2x nátěr dna šachty</t>
  </si>
  <si>
    <t>1134403297</t>
  </si>
  <si>
    <t>711112002RZ1</t>
  </si>
  <si>
    <t>Nátěr hydroizolační asfaltový svislý vč. dodání materiálu: obvodové stěny domů na výškové úrovni drenáže  1x nátěr</t>
  </si>
  <si>
    <t>-2145668523</t>
  </si>
  <si>
    <t>825*1</t>
  </si>
  <si>
    <t>711482011R00</t>
  </si>
  <si>
    <t>Hydroizolace svislé stěny nopovou folií - na úrovni drenážního systému kolem domů,vč. montáže ukončovací  lišty  - jen montáž</t>
  </si>
  <si>
    <t>-1617464192</t>
  </si>
  <si>
    <t>524*1</t>
  </si>
  <si>
    <t>28324206.A</t>
  </si>
  <si>
    <t>nopová folie, výška nopů 20 mm   - dodání</t>
  </si>
  <si>
    <t>1158861801</t>
  </si>
  <si>
    <t>28324362.A</t>
  </si>
  <si>
    <t>ukončovací Z lišta, poplastovaný plech, vč. kotevního materiálu a trvale pružného tmelu</t>
  </si>
  <si>
    <t>1975877280</t>
  </si>
  <si>
    <t>304*1</t>
  </si>
  <si>
    <t>-994098028</t>
  </si>
  <si>
    <t>-1573912599</t>
  </si>
  <si>
    <t>-427846189</t>
  </si>
  <si>
    <t>1433272808</t>
  </si>
  <si>
    <t>1472325906</t>
  </si>
  <si>
    <t>878190027</t>
  </si>
  <si>
    <t>2947</t>
  </si>
  <si>
    <t>-1318554739</t>
  </si>
  <si>
    <t>401 - Veřejné osvětlení</t>
  </si>
  <si>
    <t>D17 - Veřejné osvětlení</t>
  </si>
  <si>
    <t xml:space="preserve">    H23 - Plochy a úpravy území</t>
  </si>
  <si>
    <t xml:space="preserve">    M21 - Elektroinstalace</t>
  </si>
  <si>
    <t>D17</t>
  </si>
  <si>
    <t>131201101IM</t>
  </si>
  <si>
    <t>Hloubení jam nezapažených v hornině tř. 3 objemu do 100 m3</t>
  </si>
  <si>
    <t>-2030253947</t>
  </si>
  <si>
    <t>131201109IM</t>
  </si>
  <si>
    <t>Hloubení nezapažených jam a zářezů kromě zářezů se šikmými stěnami pro podzemní vedení s urovnáním dna do předepsaného profilu a spádu Příplatek k cen</t>
  </si>
  <si>
    <t>-1609564046</t>
  </si>
  <si>
    <t>132201101IM</t>
  </si>
  <si>
    <t>Hloubení zapažených i nezapažených rýh šířky do 600 mm s urovnáním dna do předepsaného profilu a spádu v hornině tř. 3 do 100 m3</t>
  </si>
  <si>
    <t>-697281838</t>
  </si>
  <si>
    <t>"Poníženo o 180 m v Žižkově ulici od Smetanovy ulice po stávající svítidlo u RD p.č.-648"</t>
  </si>
  <si>
    <t>"přívod přes křižovatku ŽižkovaxBezručova od východu ke stáv. lampě bude vybudován"</t>
  </si>
  <si>
    <t>192-(180*0,3*0,8)</t>
  </si>
  <si>
    <t>132201109IM</t>
  </si>
  <si>
    <t>Hloubení zapažených i nezapažených rýh šířky do 600 mm s urovnáním dna do předepsaného profilu a spádu v hornině tř. 3 Příplatek k cenám za lepivost h</t>
  </si>
  <si>
    <t>1866408997</t>
  </si>
  <si>
    <t>162701105IM</t>
  </si>
  <si>
    <t>Vodorovné přemístění do 10000 m výkopku/sypaniny z horniny tř. 1 až 4</t>
  </si>
  <si>
    <t>-628926880</t>
  </si>
  <si>
    <t>162701109IM</t>
  </si>
  <si>
    <t>Příplatek k vodorovnému přemístění výkopku/sypaniny z horniny tř. 1 až 4 ZKD 1000 m přes 10000 m</t>
  </si>
  <si>
    <t>1219368543</t>
  </si>
  <si>
    <t>167101101IM</t>
  </si>
  <si>
    <t>Nakládání výkopku z hornin tř. 1 až 4 do 100 m3</t>
  </si>
  <si>
    <t>-1117305944</t>
  </si>
  <si>
    <t>171201201IM</t>
  </si>
  <si>
    <t>Uložení sypaniny na skládky</t>
  </si>
  <si>
    <t>374216251</t>
  </si>
  <si>
    <t>171201211IM</t>
  </si>
  <si>
    <t>Uložení sypaniny poplatek za uložení sypaniny na skládce ( skládkovné )</t>
  </si>
  <si>
    <t>-951199161</t>
  </si>
  <si>
    <t>174101101IM</t>
  </si>
  <si>
    <t>Zásyp jam, šachet rýh nebo kolem objektů sypaninou se zhutněním</t>
  </si>
  <si>
    <t>1449483326</t>
  </si>
  <si>
    <t>275313611IM</t>
  </si>
  <si>
    <t>Základové patky z betonu tř. C 16/20</t>
  </si>
  <si>
    <t>1602548212</t>
  </si>
  <si>
    <t>451572111IM</t>
  </si>
  <si>
    <t>Lože el.vedení v otevřeném výkopu z kameniva drobného těženého 0 až 4 mm</t>
  </si>
  <si>
    <t>-792932994</t>
  </si>
  <si>
    <t>48-(180*0,3*0,2)</t>
  </si>
  <si>
    <t>899722114IM.1</t>
  </si>
  <si>
    <t>Krytí el.vedení výstražnou fólií z PVC šířky 40 cm</t>
  </si>
  <si>
    <t>-1695937405</t>
  </si>
  <si>
    <t>480-180</t>
  </si>
  <si>
    <t>966077141R00</t>
  </si>
  <si>
    <t>Odstranění doplňkových konstrukcí do 500 kg: stožár osvětlovací sadový betonový vč. základů a vč. odpojení el.vedení</t>
  </si>
  <si>
    <t>40051156</t>
  </si>
  <si>
    <t>966077151R00</t>
  </si>
  <si>
    <t>Odstranění doplňkových konstrukcí do 1000 kg:stožár osvětlovací uliční betonový-ocelový vč. základů a vč. odpojení el. vedení</t>
  </si>
  <si>
    <t>396830331</t>
  </si>
  <si>
    <t>H23</t>
  </si>
  <si>
    <t>Plochy a úpravy území</t>
  </si>
  <si>
    <t>998231311IM</t>
  </si>
  <si>
    <t>Přesun hmot pro sadovnické a krajinářské úpravy vodorovně do 5000 m</t>
  </si>
  <si>
    <t>-1315466912</t>
  </si>
  <si>
    <t>M21</t>
  </si>
  <si>
    <t>Elektroinstalace</t>
  </si>
  <si>
    <t>210204201VIM</t>
  </si>
  <si>
    <t>Dodávka a montáž elektrovýzbroje stožárů osvětlení 1 okruh</t>
  </si>
  <si>
    <t>820435218</t>
  </si>
  <si>
    <t>210204211VIM</t>
  </si>
  <si>
    <t>Dodávka a montáž drobného materiálu (svorky, stahováky, šrouby atd.)</t>
  </si>
  <si>
    <t>sada</t>
  </si>
  <si>
    <t>94106005</t>
  </si>
  <si>
    <t>220370445R00</t>
  </si>
  <si>
    <t>Montáž tlakového reproduktoru na rozhlasový stožár - veřejný rozhlas</t>
  </si>
  <si>
    <t>1415902803</t>
  </si>
  <si>
    <t>210 R- 205M</t>
  </si>
  <si>
    <t>tlakový reproduktor se zabudovaným 100 V transformátorem</t>
  </si>
  <si>
    <t>-561913974</t>
  </si>
  <si>
    <t>341110300IM</t>
  </si>
  <si>
    <t>kabely silové s měděným jádrem pro jmenovité napětí 750 V CYKY -  RE průřez   Cu číslo  bázová cena mm2       kg/m      Kč/m 3 x 1,5     0,044       9</t>
  </si>
  <si>
    <t>-1029478747</t>
  </si>
  <si>
    <t>580108014IM</t>
  </si>
  <si>
    <t>Ostatní elektrické spotřebiče a zdroje kontrola stavu stožárového svítidla parkového nebo sadového, o počtu světel přes 10</t>
  </si>
  <si>
    <t>-55556448</t>
  </si>
  <si>
    <t>741110001IM</t>
  </si>
  <si>
    <t>Montáž trubek elektroinstalačních s nasunutím nebo našroubováním do krabic plastových tuhých, uložených pevně, vnější D přes 16 do 23 mm</t>
  </si>
  <si>
    <t>1690183992</t>
  </si>
  <si>
    <t>741122201IM</t>
  </si>
  <si>
    <t>Montáž kabelů měděných bez ukončení uložených volně nebo v liště plných kulatých (CYKY) počtu a průřezu žil 2x1,5 až 6 mm2</t>
  </si>
  <si>
    <t>431287055</t>
  </si>
  <si>
    <t>341110120IM</t>
  </si>
  <si>
    <t>kabel silový s Cu jádrem CYKY 2x4 mm2</t>
  </si>
  <si>
    <t>-1478533743</t>
  </si>
  <si>
    <t>741122222IM</t>
  </si>
  <si>
    <t>Montáž kabelů měděných bez ukončení uložených volně nebo v liště plných kulatých (CYKY) počtu a průřezu žil 4x10 mm2</t>
  </si>
  <si>
    <t>-1284461684</t>
  </si>
  <si>
    <t>341110760IM</t>
  </si>
  <si>
    <t>kabel silový s Cu jádrem CYKY 4x10 mm2</t>
  </si>
  <si>
    <t>-408848386</t>
  </si>
  <si>
    <t>741810003IM</t>
  </si>
  <si>
    <t>Zkoušky a prohlídky elektrických rozvodů a zařízení celková prohlídka a vyhotovení revizní zprávy pro objem montážních prací přes 500 do 1000 tis. Kč</t>
  </si>
  <si>
    <t>-1714527355</t>
  </si>
  <si>
    <t>742112200IM</t>
  </si>
  <si>
    <t>Montáž rozvodnic oceloplechových nebo plastových bez zapojení vodičů pro síť veřejného osvětlení, typ KS 4</t>
  </si>
  <si>
    <t>518423569</t>
  </si>
  <si>
    <t>1136641IM</t>
  </si>
  <si>
    <t>Svorky a svorkovnice Svorky řadové a stož STOZAROVA SVORKOVNICE SR721-14</t>
  </si>
  <si>
    <t>KS</t>
  </si>
  <si>
    <t>1338847625</t>
  </si>
  <si>
    <t>7429931051IM</t>
  </si>
  <si>
    <t>Napojení nového rozvodu VO ve stávající lampě nebo rozvaděči</t>
  </si>
  <si>
    <t>1871941210</t>
  </si>
  <si>
    <t>7429931052IM</t>
  </si>
  <si>
    <t>Odstranění stožáru VO včetně svítidel a betonových patek, naložení na dopravní prostředek, odvoz a skládkovné</t>
  </si>
  <si>
    <t>-1174438505</t>
  </si>
  <si>
    <t>7429931101IM</t>
  </si>
  <si>
    <t>Revize, seřízení a uvedení do provozu VO</t>
  </si>
  <si>
    <t>996512504</t>
  </si>
  <si>
    <t>345710910IM</t>
  </si>
  <si>
    <t>trubka elektroinstalační tuhá z PVC D 13,7/16 mm, délka 3 m</t>
  </si>
  <si>
    <t>1180663988</t>
  </si>
  <si>
    <t>743131113IM</t>
  </si>
  <si>
    <t>Montáž trubek ochranných s nasunutím nebo našroubováním do krabic plastových tuhých, uložených pevně, vnitřního D do 40 mm</t>
  </si>
  <si>
    <t>-571070904</t>
  </si>
  <si>
    <t>345713500IM</t>
  </si>
  <si>
    <t>materiál úložný elektroinstalační trubky elektroinstalační ohebné, dvouplášťové HDPE+LDPE svitek 50 m se zatahovacím drátem a spojkou ČSN EN 50086-2-4</t>
  </si>
  <si>
    <t>-1735705533</t>
  </si>
  <si>
    <t>743131121IM</t>
  </si>
  <si>
    <t>Montáž trubek ochranných s nasunutím nebo našroubováním do krabic plastových tuhých, uložených pevně, vnitřního D do 152 mm</t>
  </si>
  <si>
    <t>7435804</t>
  </si>
  <si>
    <t>345713580IM</t>
  </si>
  <si>
    <t>471290675</t>
  </si>
  <si>
    <t>743612111IM</t>
  </si>
  <si>
    <t>Montáž uzemňovacího vedení s upevněním, propojením a připojením pomocí svorek v zemi s izolací spojů vodičů FeZn pásku průřezu do 120 mm2 v městské zá</t>
  </si>
  <si>
    <t>-312651694</t>
  </si>
  <si>
    <t>354420620IM</t>
  </si>
  <si>
    <t>součásti pro hromosvody a uzemňování zemniče pásky zemnící pás 30 x 4 mm FeZn</t>
  </si>
  <si>
    <t>kg</t>
  </si>
  <si>
    <t>1776460923</t>
  </si>
  <si>
    <t>744431100IM</t>
  </si>
  <si>
    <t>Montáž kabelů měděných do l kV bez ukončení, uložených volně sk. 1 - CYKY, NYM, NYY, YSLY, počtu a průřezu žil 2x1,5 až 6 mm2, 3x1,5 až 6 mm2, 4x1,5 a</t>
  </si>
  <si>
    <t>399528032</t>
  </si>
  <si>
    <t>746211110IM</t>
  </si>
  <si>
    <t>Ukončení vodičů izolovaných s označením a zapojením v rozváděči nebo na přístroji, průřezu žíly do 2,5 mm2</t>
  </si>
  <si>
    <t>280949705</t>
  </si>
  <si>
    <t>746211120IM</t>
  </si>
  <si>
    <t>Ukončení vodičů izolovaných s označením a zapojením v rozváděči nebo na přístroji, průřezu žíly do 4 mm2</t>
  </si>
  <si>
    <t>-821833800</t>
  </si>
  <si>
    <t>746211250IM</t>
  </si>
  <si>
    <t>Ukončení vodičů izolovaných s označením a zapojením v rozváděči nebo na přístroji, průřezu žíly do 240 mm2</t>
  </si>
  <si>
    <t>1322113690</t>
  </si>
  <si>
    <t>748132400IM</t>
  </si>
  <si>
    <t>Montáž svítidlo se zapojením vodičů na sloupek parkový</t>
  </si>
  <si>
    <t>-239673515</t>
  </si>
  <si>
    <t>1444550IM</t>
  </si>
  <si>
    <t>svítidlo dle aktuálního standardu města - venkovní LED 50W, 2700K, IP 65, IK 09</t>
  </si>
  <si>
    <t>-106797819</t>
  </si>
  <si>
    <t>1444550RIM</t>
  </si>
  <si>
    <t>svítidlo sadové dle aktuálního standardu města - venkovní LED 35W, 2700K, IP 65, IK 09</t>
  </si>
  <si>
    <t>-523359550</t>
  </si>
  <si>
    <t>748719211IM</t>
  </si>
  <si>
    <t>Montáž stožárů osvětlení, bez zemních prací ostatních ocelových samostatně stojících, délky do 12 m</t>
  </si>
  <si>
    <t>1282437307</t>
  </si>
  <si>
    <t>316740650IM</t>
  </si>
  <si>
    <t>stožár osvětlovací K 5 - 133/89/60 žárově zinkovaný - sadový</t>
  </si>
  <si>
    <t>1827298677</t>
  </si>
  <si>
    <t>316740660IM</t>
  </si>
  <si>
    <t>stožár osvětlovací K 5,5 - 133/89/60 žárově zinkovaný - sadový</t>
  </si>
  <si>
    <t>-1313356337</t>
  </si>
  <si>
    <t>748739100IM</t>
  </si>
  <si>
    <t>Montáž patic stožárů osvětlení ostatních betonových</t>
  </si>
  <si>
    <t>-537791972</t>
  </si>
  <si>
    <t>404452410RIM</t>
  </si>
  <si>
    <t>patice stožáru osvětlení ostatní betonová</t>
  </si>
  <si>
    <t>1782686349</t>
  </si>
  <si>
    <t>R- 210 01</t>
  </si>
  <si>
    <t>Zjištění skutečného stavu veřejného osvětlení</t>
  </si>
  <si>
    <t>hod.</t>
  </si>
  <si>
    <t>-804021329</t>
  </si>
  <si>
    <t>R- 713571116M</t>
  </si>
  <si>
    <t>Montáž ochranné manžety na spodní části stožáru osvětlení</t>
  </si>
  <si>
    <t>686097657</t>
  </si>
  <si>
    <t>210 R-204M</t>
  </si>
  <si>
    <t>ochranná manžeta plastová stožáru OMP-133 : ochranný plastový prvek dříku stožáru v místě vetknutí, který zvyšuje odolnost proti korozi</t>
  </si>
  <si>
    <t>1389224167</t>
  </si>
  <si>
    <t>-1756869435</t>
  </si>
  <si>
    <t>2,39*1</t>
  </si>
  <si>
    <t>-443276899</t>
  </si>
  <si>
    <t>2,39*7</t>
  </si>
  <si>
    <t>-656507867</t>
  </si>
  <si>
    <t>-1806723979</t>
  </si>
  <si>
    <t>979990001R00.6</t>
  </si>
  <si>
    <t>Poplatek za skládku stavební suti v Zavlekově s nežádoucí příměsi: ,beton, zemina, kámen, zkorodovaná ocel</t>
  </si>
  <si>
    <t>-847959757</t>
  </si>
  <si>
    <t>313768487</t>
  </si>
  <si>
    <t>-1348521473</t>
  </si>
  <si>
    <t>-1431431579</t>
  </si>
  <si>
    <t>-1292861823</t>
  </si>
  <si>
    <t>-817470298</t>
  </si>
  <si>
    <t>-275574838</t>
  </si>
  <si>
    <t>1052462756</t>
  </si>
  <si>
    <t>2116030462</t>
  </si>
  <si>
    <t>-2082242350</t>
  </si>
  <si>
    <t>701 - Mobiliář</t>
  </si>
  <si>
    <t>D18 - Mobiliář</t>
  </si>
  <si>
    <t xml:space="preserve">    0 - Všeobecné konstrukce a práce</t>
  </si>
  <si>
    <t xml:space="preserve">    93 - Různé dokončovací konstrukce a práce inženýrských staveb</t>
  </si>
  <si>
    <t>D18</t>
  </si>
  <si>
    <t>Všeobecné konstrukce a práce</t>
  </si>
  <si>
    <t>Poznámka :</t>
  </si>
  <si>
    <t>v I. etapě nejsou sušáky na prádlo, ani lavičky viz PD.</t>
  </si>
  <si>
    <t>-944229625</t>
  </si>
  <si>
    <t>911332211R00</t>
  </si>
  <si>
    <t>Montáž a dodání ocelového zábradlí žárově zinkovaného před domy čp.757,758,759v vč.betonových patek</t>
  </si>
  <si>
    <t>-600412651</t>
  </si>
  <si>
    <t>52,60*1</t>
  </si>
  <si>
    <t>93</t>
  </si>
  <si>
    <t>Různé dokončovací konstrukce a práce inženýrských staveb</t>
  </si>
  <si>
    <t>936172111R00</t>
  </si>
  <si>
    <t>Osazení doplňkových ocel. konstrukcí do 20 kg - venkovní odpadkový koš vč. výkopu jámy a betonové zálivky</t>
  </si>
  <si>
    <t>-2094609343</t>
  </si>
  <si>
    <t>55149034</t>
  </si>
  <si>
    <t>odpadkový koš parkový, plechový, obdélníkový, s vyjímatelnou nádobou, připevněn kotevními šrouby</t>
  </si>
  <si>
    <t>231608804</t>
  </si>
  <si>
    <t>966077121R00</t>
  </si>
  <si>
    <t>Odstranění doplňkových konstrukcí do 50 kg</t>
  </si>
  <si>
    <t>-192408797</t>
  </si>
  <si>
    <t>2079984597</t>
  </si>
  <si>
    <t>355386747</t>
  </si>
  <si>
    <t>1,54*1</t>
  </si>
  <si>
    <t>382791623</t>
  </si>
  <si>
    <t>-545839670</t>
  </si>
  <si>
    <t>418197624</t>
  </si>
  <si>
    <t>979990001R00.2</t>
  </si>
  <si>
    <t>Poplatek za skládku stavební suti v Zavlekově s nežádoucí příměsi: asfalt,beton, zemina, kámen, zkorodovaná ocel</t>
  </si>
  <si>
    <t>-1598105805</t>
  </si>
  <si>
    <t>-2093272697</t>
  </si>
  <si>
    <t>-1117435935</t>
  </si>
  <si>
    <t>-2118503594</t>
  </si>
  <si>
    <t>-119501017</t>
  </si>
  <si>
    <t>705 - Zeleň, sadové úpravy</t>
  </si>
  <si>
    <t>D19 - Zeleň,sadové úpravy</t>
  </si>
  <si>
    <t xml:space="preserve">    18 - Povrchové úpravy terénu</t>
  </si>
  <si>
    <t>D19</t>
  </si>
  <si>
    <t>Zeleň,sadové úpravy</t>
  </si>
  <si>
    <t>111201101R00</t>
  </si>
  <si>
    <t>Odstranění křovin i s kořeny na ploše do 1000 m2</t>
  </si>
  <si>
    <t>-1142721721</t>
  </si>
  <si>
    <t>1,25*1"   jalovec chvojka"</t>
  </si>
  <si>
    <t>1,25*4"   šeřík obecný"</t>
  </si>
  <si>
    <t>1,25*11"   další listnaté a jehličnaté keře"</t>
  </si>
  <si>
    <t>112101101R00</t>
  </si>
  <si>
    <t>Kácení stromů listnatých o průměru kmene 10-30 cm</t>
  </si>
  <si>
    <t>-584226961</t>
  </si>
  <si>
    <t>"Pozn. vše bez úprav v Žižkově ulici mezi Smetanovou a Bezručovou ulicí"</t>
  </si>
  <si>
    <t>2*1"   bříza bělokorá"</t>
  </si>
  <si>
    <t>2*1"   lípa malolistá"</t>
  </si>
  <si>
    <t>1*1"  višeň pilovitá"</t>
  </si>
  <si>
    <t>112101121R00</t>
  </si>
  <si>
    <t>Kácení stromů jehličnatých o průměru kmene 10-30cm, viz Situace kácení dřevin</t>
  </si>
  <si>
    <t>2021321319</t>
  </si>
  <si>
    <t>112201101R00</t>
  </si>
  <si>
    <t>Odstranění pařezů pod úrovní, o průměru 10 - 30 cm</t>
  </si>
  <si>
    <t>2062353177</t>
  </si>
  <si>
    <t>1+5</t>
  </si>
  <si>
    <t>112211111R00</t>
  </si>
  <si>
    <t>Spálení stromů, křovin a pařezů na hromadách o D do 30 cm, nebo jejich odvoz.</t>
  </si>
  <si>
    <t>1602271765</t>
  </si>
  <si>
    <t>1+5+16"   stromů a keřů"</t>
  </si>
  <si>
    <t>1+37"   pařezů"</t>
  </si>
  <si>
    <t>121101101R00</t>
  </si>
  <si>
    <t>Sejmutí ornice v celé ploše s přemístěním do 50 m - pro další použití. Nepoužitá zemina bude převzata oprávněnou firmou.</t>
  </si>
  <si>
    <t>1697428329</t>
  </si>
  <si>
    <t>((2329,65+9106,29)-(373,35+637,74+371,40))*0,15"   odečtení půdorysné plochy domů"</t>
  </si>
  <si>
    <t>-(1*3652,58)*0,15"   odečtení původní vozovky"</t>
  </si>
  <si>
    <t>-(310,67)*0,15"   odečtení původních chodníků asfaltových"</t>
  </si>
  <si>
    <t>-(360,67)*0,15"   odečtení původních chodníků betonových"</t>
  </si>
  <si>
    <t>-(390,14)*0,15"   odečtené původních chodníků ze štěrkovým povrchem"</t>
  </si>
  <si>
    <t>-1170191120</t>
  </si>
  <si>
    <t>74,52*1</t>
  </si>
  <si>
    <t>2003210973</t>
  </si>
  <si>
    <t>-1086853963</t>
  </si>
  <si>
    <t>-1630806803</t>
  </si>
  <si>
    <t>174201201R00</t>
  </si>
  <si>
    <t>Zásyp jam po pařezech D 30 cm</t>
  </si>
  <si>
    <t>1142401428</t>
  </si>
  <si>
    <t>Povrchové úpravy terénu</t>
  </si>
  <si>
    <t>174201101R00</t>
  </si>
  <si>
    <t>Zásyp jam,  bez zhutnění: 50% vytěženou zeminou a 50% rašelinou</t>
  </si>
  <si>
    <t>1622843505</t>
  </si>
  <si>
    <t>(0,60*0,60*0,60)*673</t>
  </si>
  <si>
    <t>10311100</t>
  </si>
  <si>
    <t>rašelina zahradní a kompostová třídy I  VL, nahradí z 50% zeminu kolem sázených stromů a keřů</t>
  </si>
  <si>
    <t>-873108719</t>
  </si>
  <si>
    <t>145,368/2</t>
  </si>
  <si>
    <t>180402112R00</t>
  </si>
  <si>
    <t>Založení trávníku parkového výsevem - rovina a svah do 1:2</t>
  </si>
  <si>
    <t>612425948</t>
  </si>
  <si>
    <t>3770,44*1</t>
  </si>
  <si>
    <t>00572400</t>
  </si>
  <si>
    <t>směs travní parková I. běžná zátěž,   25g/m2</t>
  </si>
  <si>
    <t>185313154</t>
  </si>
  <si>
    <t>94,26*1</t>
  </si>
  <si>
    <t>181301102R00</t>
  </si>
  <si>
    <t>Rozprostření ornice, rovina,nebo ve svahu do 1:5,  tl. 10-15 cm,do 500m2 (jedné uzavřené plochy)</t>
  </si>
  <si>
    <t>-1027946596</t>
  </si>
  <si>
    <t>183102215R00</t>
  </si>
  <si>
    <t>Hloub. jamek 50% výměny půdy do 0,4 m3, svah 1:2 pro výsadbu stromů a keřů</t>
  </si>
  <si>
    <t>655286487</t>
  </si>
  <si>
    <t>14*1"   stromy"</t>
  </si>
  <si>
    <t>659*1"   keře"</t>
  </si>
  <si>
    <t>183403114R00</t>
  </si>
  <si>
    <t>Obdělání půdy kultivátorováním v rovině a svahu do 1:5</t>
  </si>
  <si>
    <t>-647979310</t>
  </si>
  <si>
    <t>183403114R00.1</t>
  </si>
  <si>
    <t>Obdělání půdy kultivátorováním - zdrsnění  stěn a dna jámy sázeného stromu a keře</t>
  </si>
  <si>
    <t>1284624591</t>
  </si>
  <si>
    <t>0,60*0,60*5*690</t>
  </si>
  <si>
    <t>183403152R00</t>
  </si>
  <si>
    <t>Obdělání půdy vláčením, v rovině</t>
  </si>
  <si>
    <t>2140898494</t>
  </si>
  <si>
    <t>183403261R00</t>
  </si>
  <si>
    <t>Obdělání půdy válením, v rovině nebo na svahu do 1:2</t>
  </si>
  <si>
    <t>1537530365</t>
  </si>
  <si>
    <t>184102120R00</t>
  </si>
  <si>
    <t>Výsadba dřevin s balem D do 10 cm, na svahu  do 1:2</t>
  </si>
  <si>
    <t>232616893</t>
  </si>
  <si>
    <t>673*1 "pozn. bez výsadby v Žižkově ulici mezi Smetanovou a Bezručovou ulicí"</t>
  </si>
  <si>
    <t>184202112R00</t>
  </si>
  <si>
    <t>Ukotvení dřeviny kůly D do 10 cm, dl. do 3 m vč. dodání kůlů a pomocného materiálu : 3ks na jeden sázený strom</t>
  </si>
  <si>
    <t>-488767983</t>
  </si>
  <si>
    <t>14*3</t>
  </si>
  <si>
    <t>184501112R00</t>
  </si>
  <si>
    <t>Zhotovení obalu sázeného kmene stromuz juty, 1vrstva, svah 1:2 vč. dodání juty</t>
  </si>
  <si>
    <t>1157006430</t>
  </si>
  <si>
    <t>(2*3,14*0,05*1)*14</t>
  </si>
  <si>
    <t>184802211R00</t>
  </si>
  <si>
    <t>Chem. odplevelení před založ. postřikem, rovina nebo svah 1:2 vč. dodání chem postřiku</t>
  </si>
  <si>
    <t>-2128244908</t>
  </si>
  <si>
    <t>185802113R00</t>
  </si>
  <si>
    <t>Hnojení umělým hnojivem v rovině</t>
  </si>
  <si>
    <t>2021963815</t>
  </si>
  <si>
    <t>25191158</t>
  </si>
  <si>
    <t>hnojivo granulované pro založení trávníků, spotřeba 30g/m2</t>
  </si>
  <si>
    <t>Kg</t>
  </si>
  <si>
    <t>-36840603</t>
  </si>
  <si>
    <t>113,11*1</t>
  </si>
  <si>
    <t>185804312R00</t>
  </si>
  <si>
    <t>Zalití sázených stromů a keřů vodou plochy nad 20 m2  stromy 30 až 50l, keře 10 l.</t>
  </si>
  <si>
    <t>584188029</t>
  </si>
  <si>
    <t>0,001*50*14"   stromy"</t>
  </si>
  <si>
    <t>0,001*10*659 "  keře"</t>
  </si>
  <si>
    <t>R -185804212</t>
  </si>
  <si>
    <t>Výsatba trvalek podle Technické zprávy C6.1. Sadové úpravy</t>
  </si>
  <si>
    <t>-1560370302</t>
  </si>
  <si>
    <t>811*1</t>
  </si>
  <si>
    <t>Javor babyka ´Elsrijk´</t>
  </si>
  <si>
    <t>-2114139532</t>
  </si>
  <si>
    <t>Jeřáb kašmírský</t>
  </si>
  <si>
    <t>-431759857</t>
  </si>
  <si>
    <t>Šácholan  soulangeův ´Alba Superba´</t>
  </si>
  <si>
    <t>73438381</t>
  </si>
  <si>
    <t>Borovice černá</t>
  </si>
  <si>
    <t>452308943</t>
  </si>
  <si>
    <t>Jedle kavkazská</t>
  </si>
  <si>
    <t>84667672</t>
  </si>
  <si>
    <t>Modřín japonský ´Diana´</t>
  </si>
  <si>
    <t>-996110811</t>
  </si>
  <si>
    <t>Tavolník van Houtteův</t>
  </si>
  <si>
    <t>-264597513</t>
  </si>
  <si>
    <t>28*1</t>
  </si>
  <si>
    <t>Tavolník japonský ´Anthony Waterer´</t>
  </si>
  <si>
    <t>1268299689</t>
  </si>
  <si>
    <t>85*1</t>
  </si>
  <si>
    <t>Tavolník nízký</t>
  </si>
  <si>
    <t>1910654851</t>
  </si>
  <si>
    <t>42*1</t>
  </si>
  <si>
    <t>Skalník Dammerův</t>
  </si>
  <si>
    <t>1464773577</t>
  </si>
  <si>
    <t>425*1</t>
  </si>
  <si>
    <t>Šeřík obecný</t>
  </si>
  <si>
    <t>-394214606</t>
  </si>
  <si>
    <t>Zimostráz stálezelený ´Arborescens´</t>
  </si>
  <si>
    <t>886545393</t>
  </si>
  <si>
    <t>Pustoryl věncový ´Virginal´</t>
  </si>
  <si>
    <t>-1634285490</t>
  </si>
  <si>
    <t>Zlatice prostřední ´Goldrausch´</t>
  </si>
  <si>
    <t>-1386013616</t>
  </si>
  <si>
    <t>26*1</t>
  </si>
  <si>
    <t>Brslen Fortuneův ´EMERALD GAIETY´</t>
  </si>
  <si>
    <t>-1579451099</t>
  </si>
  <si>
    <t>38*1</t>
  </si>
  <si>
    <t>Mitrovka velkokvětá</t>
  </si>
  <si>
    <t>-1988914957</t>
  </si>
  <si>
    <t>Kakost himalájský ´Baby Blue´</t>
  </si>
  <si>
    <t>1282731206</t>
  </si>
  <si>
    <t>576*1</t>
  </si>
  <si>
    <t>Sasanka japonská ´Honorine Jobert´</t>
  </si>
  <si>
    <t>-1062830763</t>
  </si>
  <si>
    <t>150*1</t>
  </si>
  <si>
    <t>R-181301102</t>
  </si>
  <si>
    <t>Dodání rozprostření kvalitní ornice, rovina,nebo ve svahu do 1:2,  tl. 10-15 cm před osazením trvalek</t>
  </si>
  <si>
    <t>2031968582</t>
  </si>
  <si>
    <t>998231111R00</t>
  </si>
  <si>
    <t>Přesun hmot na objektech rekultivací všech druhů</t>
  </si>
  <si>
    <t>2040294597</t>
  </si>
  <si>
    <t>44,97*1</t>
  </si>
  <si>
    <t>-1984596185</t>
  </si>
  <si>
    <t>-187573051</t>
  </si>
  <si>
    <t>-1772460710</t>
  </si>
  <si>
    <t>-998452865</t>
  </si>
  <si>
    <t>-99116531</t>
  </si>
  <si>
    <t>1952382851</t>
  </si>
  <si>
    <t>SEZNAM FIGUR</t>
  </si>
  <si>
    <t>Výměra</t>
  </si>
  <si>
    <t xml:space="preserve"> 101a</t>
  </si>
  <si>
    <t>Použití figury:</t>
  </si>
  <si>
    <t xml:space="preserve"> 101b</t>
  </si>
  <si>
    <t xml:space="preserve"> 101c</t>
  </si>
  <si>
    <t xml:space="preserve"> 103</t>
  </si>
  <si>
    <t xml:space="preserve"> 104</t>
  </si>
  <si>
    <t xml:space="preserve"> 301a</t>
  </si>
  <si>
    <t xml:space="preserve"> 301b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</si>
</sst>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230524a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Revitalizace sídliště Blatenská - 1. etapa DI1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Horažďovice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24. 5. 2023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Horažďovice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>Pavel Matoušek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ROUND(SUM(AG95:AG114),2)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ROUND(SUM(AS95:AS114),2)</f>
        <v>0</v>
      </c>
      <c r="AT94" s="115">
        <f>ROUND(SUM(AV94:AW94),2)</f>
        <v>0</v>
      </c>
      <c r="AU94" s="116">
        <f>ROUND(SUM(AU95:AU114),5)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ROUND(SUM(AZ95:AZ114),2)</f>
        <v>0</v>
      </c>
      <c r="BA94" s="115">
        <f>ROUND(SUM(BA95:BA114),2)</f>
        <v>0</v>
      </c>
      <c r="BB94" s="115">
        <f>ROUND(SUM(BB95:BB114),2)</f>
        <v>0</v>
      </c>
      <c r="BC94" s="115">
        <f>ROUND(SUM(BC95:BC114),2)</f>
        <v>0</v>
      </c>
      <c r="BD94" s="117">
        <f>ROUND(SUM(BD95:BD114),2)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1" s="7" customFormat="1" ht="37.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'101a - Místní komunikace 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'101a - Místní komunikace ...'!P124</f>
        <v>0</v>
      </c>
      <c r="AV95" s="129">
        <f>'101a - Místní komunikace ...'!J33</f>
        <v>0</v>
      </c>
      <c r="AW95" s="129">
        <f>'101a - Místní komunikace ...'!J34</f>
        <v>0</v>
      </c>
      <c r="AX95" s="129">
        <f>'101a - Místní komunikace ...'!J35</f>
        <v>0</v>
      </c>
      <c r="AY95" s="129">
        <f>'101a - Místní komunikace ...'!J36</f>
        <v>0</v>
      </c>
      <c r="AZ95" s="129">
        <f>'101a - Místní komunikace ...'!F33</f>
        <v>0</v>
      </c>
      <c r="BA95" s="129">
        <f>'101a - Místní komunikace ...'!F34</f>
        <v>0</v>
      </c>
      <c r="BB95" s="129">
        <f>'101a - Místní komunikace ...'!F35</f>
        <v>0</v>
      </c>
      <c r="BC95" s="129">
        <f>'101a - Místní komunikace ...'!F36</f>
        <v>0</v>
      </c>
      <c r="BD95" s="131">
        <f>'101a - Místní komunikace ...'!F37</f>
        <v>0</v>
      </c>
      <c r="BE95" s="7"/>
      <c r="BT95" s="132" t="s">
        <v>85</v>
      </c>
      <c r="BV95" s="132" t="s">
        <v>79</v>
      </c>
      <c r="BW95" s="132" t="s">
        <v>86</v>
      </c>
      <c r="BX95" s="132" t="s">
        <v>5</v>
      </c>
      <c r="CL95" s="132" t="s">
        <v>1</v>
      </c>
      <c r="CM95" s="132" t="s">
        <v>87</v>
      </c>
    </row>
    <row r="96" spans="1:91" s="7" customFormat="1" ht="24.75" customHeight="1">
      <c r="A96" s="120" t="s">
        <v>81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'101b - Místní komunikace 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84</v>
      </c>
      <c r="AR96" s="127"/>
      <c r="AS96" s="128">
        <v>0</v>
      </c>
      <c r="AT96" s="129">
        <f>ROUND(SUM(AV96:AW96),2)</f>
        <v>0</v>
      </c>
      <c r="AU96" s="130">
        <f>'101b - Místní komunikace ...'!P128</f>
        <v>0</v>
      </c>
      <c r="AV96" s="129">
        <f>'101b - Místní komunikace ...'!J33</f>
        <v>0</v>
      </c>
      <c r="AW96" s="129">
        <f>'101b - Místní komunikace ...'!J34</f>
        <v>0</v>
      </c>
      <c r="AX96" s="129">
        <f>'101b - Místní komunikace ...'!J35</f>
        <v>0</v>
      </c>
      <c r="AY96" s="129">
        <f>'101b - Místní komunikace ...'!J36</f>
        <v>0</v>
      </c>
      <c r="AZ96" s="129">
        <f>'101b - Místní komunikace ...'!F33</f>
        <v>0</v>
      </c>
      <c r="BA96" s="129">
        <f>'101b - Místní komunikace ...'!F34</f>
        <v>0</v>
      </c>
      <c r="BB96" s="129">
        <f>'101b - Místní komunikace ...'!F35</f>
        <v>0</v>
      </c>
      <c r="BC96" s="129">
        <f>'101b - Místní komunikace ...'!F36</f>
        <v>0</v>
      </c>
      <c r="BD96" s="131">
        <f>'101b - Místní komunikace ...'!F37</f>
        <v>0</v>
      </c>
      <c r="BE96" s="7"/>
      <c r="BT96" s="132" t="s">
        <v>85</v>
      </c>
      <c r="BV96" s="132" t="s">
        <v>79</v>
      </c>
      <c r="BW96" s="132" t="s">
        <v>90</v>
      </c>
      <c r="BX96" s="132" t="s">
        <v>5</v>
      </c>
      <c r="CL96" s="132" t="s">
        <v>1</v>
      </c>
      <c r="CM96" s="132" t="s">
        <v>87</v>
      </c>
    </row>
    <row r="97" spans="1:91" s="7" customFormat="1" ht="16.5" customHeight="1">
      <c r="A97" s="120" t="s">
        <v>81</v>
      </c>
      <c r="B97" s="121"/>
      <c r="C97" s="122"/>
      <c r="D97" s="123" t="s">
        <v>91</v>
      </c>
      <c r="E97" s="123"/>
      <c r="F97" s="123"/>
      <c r="G97" s="123"/>
      <c r="H97" s="123"/>
      <c r="I97" s="124"/>
      <c r="J97" s="123" t="s">
        <v>92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'101c - Místní komunikace 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84</v>
      </c>
      <c r="AR97" s="127"/>
      <c r="AS97" s="128">
        <v>0</v>
      </c>
      <c r="AT97" s="129">
        <f>ROUND(SUM(AV97:AW97),2)</f>
        <v>0</v>
      </c>
      <c r="AU97" s="130">
        <f>'101c - Místní komunikace ...'!P125</f>
        <v>0</v>
      </c>
      <c r="AV97" s="129">
        <f>'101c - Místní komunikace ...'!J33</f>
        <v>0</v>
      </c>
      <c r="AW97" s="129">
        <f>'101c - Místní komunikace ...'!J34</f>
        <v>0</v>
      </c>
      <c r="AX97" s="129">
        <f>'101c - Místní komunikace ...'!J35</f>
        <v>0</v>
      </c>
      <c r="AY97" s="129">
        <f>'101c - Místní komunikace ...'!J36</f>
        <v>0</v>
      </c>
      <c r="AZ97" s="129">
        <f>'101c - Místní komunikace ...'!F33</f>
        <v>0</v>
      </c>
      <c r="BA97" s="129">
        <f>'101c - Místní komunikace ...'!F34</f>
        <v>0</v>
      </c>
      <c r="BB97" s="129">
        <f>'101c - Místní komunikace ...'!F35</f>
        <v>0</v>
      </c>
      <c r="BC97" s="129">
        <f>'101c - Místní komunikace ...'!F36</f>
        <v>0</v>
      </c>
      <c r="BD97" s="131">
        <f>'101c - Místní komunikace ...'!F37</f>
        <v>0</v>
      </c>
      <c r="BE97" s="7"/>
      <c r="BT97" s="132" t="s">
        <v>85</v>
      </c>
      <c r="BV97" s="132" t="s">
        <v>79</v>
      </c>
      <c r="BW97" s="132" t="s">
        <v>93</v>
      </c>
      <c r="BX97" s="132" t="s">
        <v>5</v>
      </c>
      <c r="CL97" s="132" t="s">
        <v>1</v>
      </c>
      <c r="CM97" s="132" t="s">
        <v>87</v>
      </c>
    </row>
    <row r="98" spans="1:91" s="7" customFormat="1" ht="16.5" customHeight="1">
      <c r="A98" s="120" t="s">
        <v>81</v>
      </c>
      <c r="B98" s="121"/>
      <c r="C98" s="122"/>
      <c r="D98" s="123" t="s">
        <v>94</v>
      </c>
      <c r="E98" s="123"/>
      <c r="F98" s="123"/>
      <c r="G98" s="123"/>
      <c r="H98" s="123"/>
      <c r="I98" s="124"/>
      <c r="J98" s="123" t="s">
        <v>95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'102a - Parkovací stání'!J30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84</v>
      </c>
      <c r="AR98" s="127"/>
      <c r="AS98" s="128">
        <v>0</v>
      </c>
      <c r="AT98" s="129">
        <f>ROUND(SUM(AV98:AW98),2)</f>
        <v>0</v>
      </c>
      <c r="AU98" s="130">
        <f>'102a - Parkovací stání'!P125</f>
        <v>0</v>
      </c>
      <c r="AV98" s="129">
        <f>'102a - Parkovací stání'!J33</f>
        <v>0</v>
      </c>
      <c r="AW98" s="129">
        <f>'102a - Parkovací stání'!J34</f>
        <v>0</v>
      </c>
      <c r="AX98" s="129">
        <f>'102a - Parkovací stání'!J35</f>
        <v>0</v>
      </c>
      <c r="AY98" s="129">
        <f>'102a - Parkovací stání'!J36</f>
        <v>0</v>
      </c>
      <c r="AZ98" s="129">
        <f>'102a - Parkovací stání'!F33</f>
        <v>0</v>
      </c>
      <c r="BA98" s="129">
        <f>'102a - Parkovací stání'!F34</f>
        <v>0</v>
      </c>
      <c r="BB98" s="129">
        <f>'102a - Parkovací stání'!F35</f>
        <v>0</v>
      </c>
      <c r="BC98" s="129">
        <f>'102a - Parkovací stání'!F36</f>
        <v>0</v>
      </c>
      <c r="BD98" s="131">
        <f>'102a - Parkovací stání'!F37</f>
        <v>0</v>
      </c>
      <c r="BE98" s="7"/>
      <c r="BT98" s="132" t="s">
        <v>85</v>
      </c>
      <c r="BV98" s="132" t="s">
        <v>79</v>
      </c>
      <c r="BW98" s="132" t="s">
        <v>96</v>
      </c>
      <c r="BX98" s="132" t="s">
        <v>5</v>
      </c>
      <c r="CL98" s="132" t="s">
        <v>1</v>
      </c>
      <c r="CM98" s="132" t="s">
        <v>87</v>
      </c>
    </row>
    <row r="99" spans="1:91" s="7" customFormat="1" ht="16.5" customHeight="1">
      <c r="A99" s="120" t="s">
        <v>81</v>
      </c>
      <c r="B99" s="121"/>
      <c r="C99" s="122"/>
      <c r="D99" s="123" t="s">
        <v>97</v>
      </c>
      <c r="E99" s="123"/>
      <c r="F99" s="123"/>
      <c r="G99" s="123"/>
      <c r="H99" s="123"/>
      <c r="I99" s="124"/>
      <c r="J99" s="123" t="s">
        <v>98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'103 - Sjezdy'!J30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84</v>
      </c>
      <c r="AR99" s="127"/>
      <c r="AS99" s="128">
        <v>0</v>
      </c>
      <c r="AT99" s="129">
        <f>ROUND(SUM(AV99:AW99),2)</f>
        <v>0</v>
      </c>
      <c r="AU99" s="130">
        <f>'103 - Sjezdy'!P125</f>
        <v>0</v>
      </c>
      <c r="AV99" s="129">
        <f>'103 - Sjezdy'!J33</f>
        <v>0</v>
      </c>
      <c r="AW99" s="129">
        <f>'103 - Sjezdy'!J34</f>
        <v>0</v>
      </c>
      <c r="AX99" s="129">
        <f>'103 - Sjezdy'!J35</f>
        <v>0</v>
      </c>
      <c r="AY99" s="129">
        <f>'103 - Sjezdy'!J36</f>
        <v>0</v>
      </c>
      <c r="AZ99" s="129">
        <f>'103 - Sjezdy'!F33</f>
        <v>0</v>
      </c>
      <c r="BA99" s="129">
        <f>'103 - Sjezdy'!F34</f>
        <v>0</v>
      </c>
      <c r="BB99" s="129">
        <f>'103 - Sjezdy'!F35</f>
        <v>0</v>
      </c>
      <c r="BC99" s="129">
        <f>'103 - Sjezdy'!F36</f>
        <v>0</v>
      </c>
      <c r="BD99" s="131">
        <f>'103 - Sjezdy'!F37</f>
        <v>0</v>
      </c>
      <c r="BE99" s="7"/>
      <c r="BT99" s="132" t="s">
        <v>85</v>
      </c>
      <c r="BV99" s="132" t="s">
        <v>79</v>
      </c>
      <c r="BW99" s="132" t="s">
        <v>99</v>
      </c>
      <c r="BX99" s="132" t="s">
        <v>5</v>
      </c>
      <c r="CL99" s="132" t="s">
        <v>1</v>
      </c>
      <c r="CM99" s="132" t="s">
        <v>87</v>
      </c>
    </row>
    <row r="100" spans="1:91" s="7" customFormat="1" ht="16.5" customHeight="1">
      <c r="A100" s="120" t="s">
        <v>81</v>
      </c>
      <c r="B100" s="121"/>
      <c r="C100" s="122"/>
      <c r="D100" s="123" t="s">
        <v>100</v>
      </c>
      <c r="E100" s="123"/>
      <c r="F100" s="123"/>
      <c r="G100" s="123"/>
      <c r="H100" s="123"/>
      <c r="I100" s="124"/>
      <c r="J100" s="123" t="s">
        <v>101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'104 - Chodníky'!J30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84</v>
      </c>
      <c r="AR100" s="127"/>
      <c r="AS100" s="128">
        <v>0</v>
      </c>
      <c r="AT100" s="129">
        <f>ROUND(SUM(AV100:AW100),2)</f>
        <v>0</v>
      </c>
      <c r="AU100" s="130">
        <f>'104 - Chodníky'!P127</f>
        <v>0</v>
      </c>
      <c r="AV100" s="129">
        <f>'104 - Chodníky'!J33</f>
        <v>0</v>
      </c>
      <c r="AW100" s="129">
        <f>'104 - Chodníky'!J34</f>
        <v>0</v>
      </c>
      <c r="AX100" s="129">
        <f>'104 - Chodníky'!J35</f>
        <v>0</v>
      </c>
      <c r="AY100" s="129">
        <f>'104 - Chodníky'!J36</f>
        <v>0</v>
      </c>
      <c r="AZ100" s="129">
        <f>'104 - Chodníky'!F33</f>
        <v>0</v>
      </c>
      <c r="BA100" s="129">
        <f>'104 - Chodníky'!F34</f>
        <v>0</v>
      </c>
      <c r="BB100" s="129">
        <f>'104 - Chodníky'!F35</f>
        <v>0</v>
      </c>
      <c r="BC100" s="129">
        <f>'104 - Chodníky'!F36</f>
        <v>0</v>
      </c>
      <c r="BD100" s="131">
        <f>'104 - Chodníky'!F37</f>
        <v>0</v>
      </c>
      <c r="BE100" s="7"/>
      <c r="BT100" s="132" t="s">
        <v>85</v>
      </c>
      <c r="BV100" s="132" t="s">
        <v>79</v>
      </c>
      <c r="BW100" s="132" t="s">
        <v>102</v>
      </c>
      <c r="BX100" s="132" t="s">
        <v>5</v>
      </c>
      <c r="CL100" s="132" t="s">
        <v>1</v>
      </c>
      <c r="CM100" s="132" t="s">
        <v>87</v>
      </c>
    </row>
    <row r="101" spans="1:91" s="7" customFormat="1" ht="16.5" customHeight="1">
      <c r="A101" s="120" t="s">
        <v>81</v>
      </c>
      <c r="B101" s="121"/>
      <c r="C101" s="122"/>
      <c r="D101" s="123" t="s">
        <v>103</v>
      </c>
      <c r="E101" s="123"/>
      <c r="F101" s="123"/>
      <c r="G101" s="123"/>
      <c r="H101" s="123"/>
      <c r="I101" s="124"/>
      <c r="J101" s="123" t="s">
        <v>104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'105 - Plocha TDO, místa k...'!J30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84</v>
      </c>
      <c r="AR101" s="127"/>
      <c r="AS101" s="128">
        <v>0</v>
      </c>
      <c r="AT101" s="129">
        <f>ROUND(SUM(AV101:AW101),2)</f>
        <v>0</v>
      </c>
      <c r="AU101" s="130">
        <f>'105 - Plocha TDO, místa k...'!P127</f>
        <v>0</v>
      </c>
      <c r="AV101" s="129">
        <f>'105 - Plocha TDO, místa k...'!J33</f>
        <v>0</v>
      </c>
      <c r="AW101" s="129">
        <f>'105 - Plocha TDO, místa k...'!J34</f>
        <v>0</v>
      </c>
      <c r="AX101" s="129">
        <f>'105 - Plocha TDO, místa k...'!J35</f>
        <v>0</v>
      </c>
      <c r="AY101" s="129">
        <f>'105 - Plocha TDO, místa k...'!J36</f>
        <v>0</v>
      </c>
      <c r="AZ101" s="129">
        <f>'105 - Plocha TDO, místa k...'!F33</f>
        <v>0</v>
      </c>
      <c r="BA101" s="129">
        <f>'105 - Plocha TDO, místa k...'!F34</f>
        <v>0</v>
      </c>
      <c r="BB101" s="129">
        <f>'105 - Plocha TDO, místa k...'!F35</f>
        <v>0</v>
      </c>
      <c r="BC101" s="129">
        <f>'105 - Plocha TDO, místa k...'!F36</f>
        <v>0</v>
      </c>
      <c r="BD101" s="131">
        <f>'105 - Plocha TDO, místa k...'!F37</f>
        <v>0</v>
      </c>
      <c r="BE101" s="7"/>
      <c r="BT101" s="132" t="s">
        <v>85</v>
      </c>
      <c r="BV101" s="132" t="s">
        <v>79</v>
      </c>
      <c r="BW101" s="132" t="s">
        <v>105</v>
      </c>
      <c r="BX101" s="132" t="s">
        <v>5</v>
      </c>
      <c r="CL101" s="132" t="s">
        <v>1</v>
      </c>
      <c r="CM101" s="132" t="s">
        <v>87</v>
      </c>
    </row>
    <row r="102" spans="1:91" s="7" customFormat="1" ht="16.5" customHeight="1">
      <c r="A102" s="120" t="s">
        <v>81</v>
      </c>
      <c r="B102" s="121"/>
      <c r="C102" s="122"/>
      <c r="D102" s="123" t="s">
        <v>106</v>
      </c>
      <c r="E102" s="123"/>
      <c r="F102" s="123"/>
      <c r="G102" s="123"/>
      <c r="H102" s="123"/>
      <c r="I102" s="124"/>
      <c r="J102" s="123" t="s">
        <v>107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'201 - Schodiště'!J30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84</v>
      </c>
      <c r="AR102" s="127"/>
      <c r="AS102" s="128">
        <v>0</v>
      </c>
      <c r="AT102" s="129">
        <f>ROUND(SUM(AV102:AW102),2)</f>
        <v>0</v>
      </c>
      <c r="AU102" s="130">
        <f>'201 - Schodiště'!P119</f>
        <v>0</v>
      </c>
      <c r="AV102" s="129">
        <f>'201 - Schodiště'!J33</f>
        <v>0</v>
      </c>
      <c r="AW102" s="129">
        <f>'201 - Schodiště'!J34</f>
        <v>0</v>
      </c>
      <c r="AX102" s="129">
        <f>'201 - Schodiště'!J35</f>
        <v>0</v>
      </c>
      <c r="AY102" s="129">
        <f>'201 - Schodiště'!J36</f>
        <v>0</v>
      </c>
      <c r="AZ102" s="129">
        <f>'201 - Schodiště'!F33</f>
        <v>0</v>
      </c>
      <c r="BA102" s="129">
        <f>'201 - Schodiště'!F34</f>
        <v>0</v>
      </c>
      <c r="BB102" s="129">
        <f>'201 - Schodiště'!F35</f>
        <v>0</v>
      </c>
      <c r="BC102" s="129">
        <f>'201 - Schodiště'!F36</f>
        <v>0</v>
      </c>
      <c r="BD102" s="131">
        <f>'201 - Schodiště'!F37</f>
        <v>0</v>
      </c>
      <c r="BE102" s="7"/>
      <c r="BT102" s="132" t="s">
        <v>85</v>
      </c>
      <c r="BV102" s="132" t="s">
        <v>79</v>
      </c>
      <c r="BW102" s="132" t="s">
        <v>108</v>
      </c>
      <c r="BX102" s="132" t="s">
        <v>5</v>
      </c>
      <c r="CL102" s="132" t="s">
        <v>1</v>
      </c>
      <c r="CM102" s="132" t="s">
        <v>87</v>
      </c>
    </row>
    <row r="103" spans="1:91" s="7" customFormat="1" ht="24.75" customHeight="1">
      <c r="A103" s="120" t="s">
        <v>81</v>
      </c>
      <c r="B103" s="121"/>
      <c r="C103" s="122"/>
      <c r="D103" s="123" t="s">
        <v>109</v>
      </c>
      <c r="E103" s="123"/>
      <c r="F103" s="123"/>
      <c r="G103" s="123"/>
      <c r="H103" s="123"/>
      <c r="I103" s="124"/>
      <c r="J103" s="123" t="s">
        <v>110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'301a - Odvodnění komunika...'!J30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84</v>
      </c>
      <c r="AR103" s="127"/>
      <c r="AS103" s="128">
        <v>0</v>
      </c>
      <c r="AT103" s="129">
        <f>ROUND(SUM(AV103:AW103),2)</f>
        <v>0</v>
      </c>
      <c r="AU103" s="130">
        <f>'301a - Odvodnění komunika...'!P127</f>
        <v>0</v>
      </c>
      <c r="AV103" s="129">
        <f>'301a - Odvodnění komunika...'!J33</f>
        <v>0</v>
      </c>
      <c r="AW103" s="129">
        <f>'301a - Odvodnění komunika...'!J34</f>
        <v>0</v>
      </c>
      <c r="AX103" s="129">
        <f>'301a - Odvodnění komunika...'!J35</f>
        <v>0</v>
      </c>
      <c r="AY103" s="129">
        <f>'301a - Odvodnění komunika...'!J36</f>
        <v>0</v>
      </c>
      <c r="AZ103" s="129">
        <f>'301a - Odvodnění komunika...'!F33</f>
        <v>0</v>
      </c>
      <c r="BA103" s="129">
        <f>'301a - Odvodnění komunika...'!F34</f>
        <v>0</v>
      </c>
      <c r="BB103" s="129">
        <f>'301a - Odvodnění komunika...'!F35</f>
        <v>0</v>
      </c>
      <c r="BC103" s="129">
        <f>'301a - Odvodnění komunika...'!F36</f>
        <v>0</v>
      </c>
      <c r="BD103" s="131">
        <f>'301a - Odvodnění komunika...'!F37</f>
        <v>0</v>
      </c>
      <c r="BE103" s="7"/>
      <c r="BT103" s="132" t="s">
        <v>85</v>
      </c>
      <c r="BV103" s="132" t="s">
        <v>79</v>
      </c>
      <c r="BW103" s="132" t="s">
        <v>111</v>
      </c>
      <c r="BX103" s="132" t="s">
        <v>5</v>
      </c>
      <c r="CL103" s="132" t="s">
        <v>1</v>
      </c>
      <c r="CM103" s="132" t="s">
        <v>87</v>
      </c>
    </row>
    <row r="104" spans="1:91" s="7" customFormat="1" ht="24.75" customHeight="1">
      <c r="A104" s="120" t="s">
        <v>81</v>
      </c>
      <c r="B104" s="121"/>
      <c r="C104" s="122"/>
      <c r="D104" s="123" t="s">
        <v>112</v>
      </c>
      <c r="E104" s="123"/>
      <c r="F104" s="123"/>
      <c r="G104" s="123"/>
      <c r="H104" s="123"/>
      <c r="I104" s="124"/>
      <c r="J104" s="123" t="s">
        <v>113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'301b - Odvodnění komunika...'!J30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84</v>
      </c>
      <c r="AR104" s="127"/>
      <c r="AS104" s="128">
        <v>0</v>
      </c>
      <c r="AT104" s="129">
        <f>ROUND(SUM(AV104:AW104),2)</f>
        <v>0</v>
      </c>
      <c r="AU104" s="130">
        <f>'301b - Odvodnění komunika...'!P128</f>
        <v>0</v>
      </c>
      <c r="AV104" s="129">
        <f>'301b - Odvodnění komunika...'!J33</f>
        <v>0</v>
      </c>
      <c r="AW104" s="129">
        <f>'301b - Odvodnění komunika...'!J34</f>
        <v>0</v>
      </c>
      <c r="AX104" s="129">
        <f>'301b - Odvodnění komunika...'!J35</f>
        <v>0</v>
      </c>
      <c r="AY104" s="129">
        <f>'301b - Odvodnění komunika...'!J36</f>
        <v>0</v>
      </c>
      <c r="AZ104" s="129">
        <f>'301b - Odvodnění komunika...'!F33</f>
        <v>0</v>
      </c>
      <c r="BA104" s="129">
        <f>'301b - Odvodnění komunika...'!F34</f>
        <v>0</v>
      </c>
      <c r="BB104" s="129">
        <f>'301b - Odvodnění komunika...'!F35</f>
        <v>0</v>
      </c>
      <c r="BC104" s="129">
        <f>'301b - Odvodnění komunika...'!F36</f>
        <v>0</v>
      </c>
      <c r="BD104" s="131">
        <f>'301b - Odvodnění komunika...'!F37</f>
        <v>0</v>
      </c>
      <c r="BE104" s="7"/>
      <c r="BT104" s="132" t="s">
        <v>85</v>
      </c>
      <c r="BV104" s="132" t="s">
        <v>79</v>
      </c>
      <c r="BW104" s="132" t="s">
        <v>114</v>
      </c>
      <c r="BX104" s="132" t="s">
        <v>5</v>
      </c>
      <c r="CL104" s="132" t="s">
        <v>1</v>
      </c>
      <c r="CM104" s="132" t="s">
        <v>87</v>
      </c>
    </row>
    <row r="105" spans="1:91" s="7" customFormat="1" ht="16.5" customHeight="1">
      <c r="A105" s="120" t="s">
        <v>81</v>
      </c>
      <c r="B105" s="121"/>
      <c r="C105" s="122"/>
      <c r="D105" s="123" t="s">
        <v>115</v>
      </c>
      <c r="E105" s="123"/>
      <c r="F105" s="123"/>
      <c r="G105" s="123"/>
      <c r="H105" s="123"/>
      <c r="I105" s="124"/>
      <c r="J105" s="123" t="s">
        <v>116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'302 - Kanalizace gravitač...'!J30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84</v>
      </c>
      <c r="AR105" s="127"/>
      <c r="AS105" s="128">
        <v>0</v>
      </c>
      <c r="AT105" s="129">
        <f>ROUND(SUM(AV105:AW105),2)</f>
        <v>0</v>
      </c>
      <c r="AU105" s="130">
        <f>'302 - Kanalizace gravitač...'!P134</f>
        <v>0</v>
      </c>
      <c r="AV105" s="129">
        <f>'302 - Kanalizace gravitač...'!J33</f>
        <v>0</v>
      </c>
      <c r="AW105" s="129">
        <f>'302 - Kanalizace gravitač...'!J34</f>
        <v>0</v>
      </c>
      <c r="AX105" s="129">
        <f>'302 - Kanalizace gravitač...'!J35</f>
        <v>0</v>
      </c>
      <c r="AY105" s="129">
        <f>'302 - Kanalizace gravitač...'!J36</f>
        <v>0</v>
      </c>
      <c r="AZ105" s="129">
        <f>'302 - Kanalizace gravitač...'!F33</f>
        <v>0</v>
      </c>
      <c r="BA105" s="129">
        <f>'302 - Kanalizace gravitač...'!F34</f>
        <v>0</v>
      </c>
      <c r="BB105" s="129">
        <f>'302 - Kanalizace gravitač...'!F35</f>
        <v>0</v>
      </c>
      <c r="BC105" s="129">
        <f>'302 - Kanalizace gravitač...'!F36</f>
        <v>0</v>
      </c>
      <c r="BD105" s="131">
        <f>'302 - Kanalizace gravitač...'!F37</f>
        <v>0</v>
      </c>
      <c r="BE105" s="7"/>
      <c r="BT105" s="132" t="s">
        <v>85</v>
      </c>
      <c r="BV105" s="132" t="s">
        <v>79</v>
      </c>
      <c r="BW105" s="132" t="s">
        <v>117</v>
      </c>
      <c r="BX105" s="132" t="s">
        <v>5</v>
      </c>
      <c r="CL105" s="132" t="s">
        <v>1</v>
      </c>
      <c r="CM105" s="132" t="s">
        <v>87</v>
      </c>
    </row>
    <row r="106" spans="1:91" s="7" customFormat="1" ht="16.5" customHeight="1">
      <c r="A106" s="120" t="s">
        <v>81</v>
      </c>
      <c r="B106" s="121"/>
      <c r="C106" s="122"/>
      <c r="D106" s="123" t="s">
        <v>118</v>
      </c>
      <c r="E106" s="123"/>
      <c r="F106" s="123"/>
      <c r="G106" s="123"/>
      <c r="H106" s="123"/>
      <c r="I106" s="124"/>
      <c r="J106" s="123" t="s">
        <v>119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'303 - Kanalizační přípojky'!J30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84</v>
      </c>
      <c r="AR106" s="127"/>
      <c r="AS106" s="128">
        <v>0</v>
      </c>
      <c r="AT106" s="129">
        <f>ROUND(SUM(AV106:AW106),2)</f>
        <v>0</v>
      </c>
      <c r="AU106" s="130">
        <f>'303 - Kanalizační přípojky'!P129</f>
        <v>0</v>
      </c>
      <c r="AV106" s="129">
        <f>'303 - Kanalizační přípojky'!J33</f>
        <v>0</v>
      </c>
      <c r="AW106" s="129">
        <f>'303 - Kanalizační přípojky'!J34</f>
        <v>0</v>
      </c>
      <c r="AX106" s="129">
        <f>'303 - Kanalizační přípojky'!J35</f>
        <v>0</v>
      </c>
      <c r="AY106" s="129">
        <f>'303 - Kanalizační přípojky'!J36</f>
        <v>0</v>
      </c>
      <c r="AZ106" s="129">
        <f>'303 - Kanalizační přípojky'!F33</f>
        <v>0</v>
      </c>
      <c r="BA106" s="129">
        <f>'303 - Kanalizační přípojky'!F34</f>
        <v>0</v>
      </c>
      <c r="BB106" s="129">
        <f>'303 - Kanalizační přípojky'!F35</f>
        <v>0</v>
      </c>
      <c r="BC106" s="129">
        <f>'303 - Kanalizační přípojky'!F36</f>
        <v>0</v>
      </c>
      <c r="BD106" s="131">
        <f>'303 - Kanalizační přípojky'!F37</f>
        <v>0</v>
      </c>
      <c r="BE106" s="7"/>
      <c r="BT106" s="132" t="s">
        <v>85</v>
      </c>
      <c r="BV106" s="132" t="s">
        <v>79</v>
      </c>
      <c r="BW106" s="132" t="s">
        <v>120</v>
      </c>
      <c r="BX106" s="132" t="s">
        <v>5</v>
      </c>
      <c r="CL106" s="132" t="s">
        <v>1</v>
      </c>
      <c r="CM106" s="132" t="s">
        <v>87</v>
      </c>
    </row>
    <row r="107" spans="1:91" s="7" customFormat="1" ht="16.5" customHeight="1">
      <c r="A107" s="120" t="s">
        <v>81</v>
      </c>
      <c r="B107" s="121"/>
      <c r="C107" s="122"/>
      <c r="D107" s="123" t="s">
        <v>121</v>
      </c>
      <c r="E107" s="123"/>
      <c r="F107" s="123"/>
      <c r="G107" s="123"/>
      <c r="H107" s="123"/>
      <c r="I107" s="124"/>
      <c r="J107" s="123" t="s">
        <v>122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5">
        <f>'304 - Kanalizace gravitač...'!J30</f>
        <v>0</v>
      </c>
      <c r="AH107" s="124"/>
      <c r="AI107" s="124"/>
      <c r="AJ107" s="124"/>
      <c r="AK107" s="124"/>
      <c r="AL107" s="124"/>
      <c r="AM107" s="124"/>
      <c r="AN107" s="125">
        <f>SUM(AG107,AT107)</f>
        <v>0</v>
      </c>
      <c r="AO107" s="124"/>
      <c r="AP107" s="124"/>
      <c r="AQ107" s="126" t="s">
        <v>84</v>
      </c>
      <c r="AR107" s="127"/>
      <c r="AS107" s="128">
        <v>0</v>
      </c>
      <c r="AT107" s="129">
        <f>ROUND(SUM(AV107:AW107),2)</f>
        <v>0</v>
      </c>
      <c r="AU107" s="130">
        <f>'304 - Kanalizace gravitač...'!P132</f>
        <v>0</v>
      </c>
      <c r="AV107" s="129">
        <f>'304 - Kanalizace gravitač...'!J33</f>
        <v>0</v>
      </c>
      <c r="AW107" s="129">
        <f>'304 - Kanalizace gravitač...'!J34</f>
        <v>0</v>
      </c>
      <c r="AX107" s="129">
        <f>'304 - Kanalizace gravitač...'!J35</f>
        <v>0</v>
      </c>
      <c r="AY107" s="129">
        <f>'304 - Kanalizace gravitač...'!J36</f>
        <v>0</v>
      </c>
      <c r="AZ107" s="129">
        <f>'304 - Kanalizace gravitač...'!F33</f>
        <v>0</v>
      </c>
      <c r="BA107" s="129">
        <f>'304 - Kanalizace gravitač...'!F34</f>
        <v>0</v>
      </c>
      <c r="BB107" s="129">
        <f>'304 - Kanalizace gravitač...'!F35</f>
        <v>0</v>
      </c>
      <c r="BC107" s="129">
        <f>'304 - Kanalizace gravitač...'!F36</f>
        <v>0</v>
      </c>
      <c r="BD107" s="131">
        <f>'304 - Kanalizace gravitač...'!F37</f>
        <v>0</v>
      </c>
      <c r="BE107" s="7"/>
      <c r="BT107" s="132" t="s">
        <v>85</v>
      </c>
      <c r="BV107" s="132" t="s">
        <v>79</v>
      </c>
      <c r="BW107" s="132" t="s">
        <v>123</v>
      </c>
      <c r="BX107" s="132" t="s">
        <v>5</v>
      </c>
      <c r="CL107" s="132" t="s">
        <v>1</v>
      </c>
      <c r="CM107" s="132" t="s">
        <v>87</v>
      </c>
    </row>
    <row r="108" spans="1:91" s="7" customFormat="1" ht="16.5" customHeight="1">
      <c r="A108" s="120" t="s">
        <v>81</v>
      </c>
      <c r="B108" s="121"/>
      <c r="C108" s="122"/>
      <c r="D108" s="123" t="s">
        <v>124</v>
      </c>
      <c r="E108" s="123"/>
      <c r="F108" s="123"/>
      <c r="G108" s="123"/>
      <c r="H108" s="123"/>
      <c r="I108" s="124"/>
      <c r="J108" s="123" t="s">
        <v>125</v>
      </c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5">
        <f>'305 - Dešťové přípojky'!J30</f>
        <v>0</v>
      </c>
      <c r="AH108" s="124"/>
      <c r="AI108" s="124"/>
      <c r="AJ108" s="124"/>
      <c r="AK108" s="124"/>
      <c r="AL108" s="124"/>
      <c r="AM108" s="124"/>
      <c r="AN108" s="125">
        <f>SUM(AG108,AT108)</f>
        <v>0</v>
      </c>
      <c r="AO108" s="124"/>
      <c r="AP108" s="124"/>
      <c r="AQ108" s="126" t="s">
        <v>84</v>
      </c>
      <c r="AR108" s="127"/>
      <c r="AS108" s="128">
        <v>0</v>
      </c>
      <c r="AT108" s="129">
        <f>ROUND(SUM(AV108:AW108),2)</f>
        <v>0</v>
      </c>
      <c r="AU108" s="130">
        <f>'305 - Dešťové přípojky'!P127</f>
        <v>0</v>
      </c>
      <c r="AV108" s="129">
        <f>'305 - Dešťové přípojky'!J33</f>
        <v>0</v>
      </c>
      <c r="AW108" s="129">
        <f>'305 - Dešťové přípojky'!J34</f>
        <v>0</v>
      </c>
      <c r="AX108" s="129">
        <f>'305 - Dešťové přípojky'!J35</f>
        <v>0</v>
      </c>
      <c r="AY108" s="129">
        <f>'305 - Dešťové přípojky'!J36</f>
        <v>0</v>
      </c>
      <c r="AZ108" s="129">
        <f>'305 - Dešťové přípojky'!F33</f>
        <v>0</v>
      </c>
      <c r="BA108" s="129">
        <f>'305 - Dešťové přípojky'!F34</f>
        <v>0</v>
      </c>
      <c r="BB108" s="129">
        <f>'305 - Dešťové přípojky'!F35</f>
        <v>0</v>
      </c>
      <c r="BC108" s="129">
        <f>'305 - Dešťové přípojky'!F36</f>
        <v>0</v>
      </c>
      <c r="BD108" s="131">
        <f>'305 - Dešťové přípojky'!F37</f>
        <v>0</v>
      </c>
      <c r="BE108" s="7"/>
      <c r="BT108" s="132" t="s">
        <v>85</v>
      </c>
      <c r="BV108" s="132" t="s">
        <v>79</v>
      </c>
      <c r="BW108" s="132" t="s">
        <v>126</v>
      </c>
      <c r="BX108" s="132" t="s">
        <v>5</v>
      </c>
      <c r="CL108" s="132" t="s">
        <v>1</v>
      </c>
      <c r="CM108" s="132" t="s">
        <v>87</v>
      </c>
    </row>
    <row r="109" spans="1:91" s="7" customFormat="1" ht="16.5" customHeight="1">
      <c r="A109" s="120" t="s">
        <v>81</v>
      </c>
      <c r="B109" s="121"/>
      <c r="C109" s="122"/>
      <c r="D109" s="123" t="s">
        <v>127</v>
      </c>
      <c r="E109" s="123"/>
      <c r="F109" s="123"/>
      <c r="G109" s="123"/>
      <c r="H109" s="123"/>
      <c r="I109" s="124"/>
      <c r="J109" s="123" t="s">
        <v>128</v>
      </c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5">
        <f>'306 - Vodovodní řad'!J30</f>
        <v>0</v>
      </c>
      <c r="AH109" s="124"/>
      <c r="AI109" s="124"/>
      <c r="AJ109" s="124"/>
      <c r="AK109" s="124"/>
      <c r="AL109" s="124"/>
      <c r="AM109" s="124"/>
      <c r="AN109" s="125">
        <f>SUM(AG109,AT109)</f>
        <v>0</v>
      </c>
      <c r="AO109" s="124"/>
      <c r="AP109" s="124"/>
      <c r="AQ109" s="126" t="s">
        <v>84</v>
      </c>
      <c r="AR109" s="127"/>
      <c r="AS109" s="128">
        <v>0</v>
      </c>
      <c r="AT109" s="129">
        <f>ROUND(SUM(AV109:AW109),2)</f>
        <v>0</v>
      </c>
      <c r="AU109" s="130">
        <f>'306 - Vodovodní řad'!P129</f>
        <v>0</v>
      </c>
      <c r="AV109" s="129">
        <f>'306 - Vodovodní řad'!J33</f>
        <v>0</v>
      </c>
      <c r="AW109" s="129">
        <f>'306 - Vodovodní řad'!J34</f>
        <v>0</v>
      </c>
      <c r="AX109" s="129">
        <f>'306 - Vodovodní řad'!J35</f>
        <v>0</v>
      </c>
      <c r="AY109" s="129">
        <f>'306 - Vodovodní řad'!J36</f>
        <v>0</v>
      </c>
      <c r="AZ109" s="129">
        <f>'306 - Vodovodní řad'!F33</f>
        <v>0</v>
      </c>
      <c r="BA109" s="129">
        <f>'306 - Vodovodní řad'!F34</f>
        <v>0</v>
      </c>
      <c r="BB109" s="129">
        <f>'306 - Vodovodní řad'!F35</f>
        <v>0</v>
      </c>
      <c r="BC109" s="129">
        <f>'306 - Vodovodní řad'!F36</f>
        <v>0</v>
      </c>
      <c r="BD109" s="131">
        <f>'306 - Vodovodní řad'!F37</f>
        <v>0</v>
      </c>
      <c r="BE109" s="7"/>
      <c r="BT109" s="132" t="s">
        <v>85</v>
      </c>
      <c r="BV109" s="132" t="s">
        <v>79</v>
      </c>
      <c r="BW109" s="132" t="s">
        <v>129</v>
      </c>
      <c r="BX109" s="132" t="s">
        <v>5</v>
      </c>
      <c r="CL109" s="132" t="s">
        <v>1</v>
      </c>
      <c r="CM109" s="132" t="s">
        <v>87</v>
      </c>
    </row>
    <row r="110" spans="1:91" s="7" customFormat="1" ht="16.5" customHeight="1">
      <c r="A110" s="120" t="s">
        <v>81</v>
      </c>
      <c r="B110" s="121"/>
      <c r="C110" s="122"/>
      <c r="D110" s="123" t="s">
        <v>130</v>
      </c>
      <c r="E110" s="123"/>
      <c r="F110" s="123"/>
      <c r="G110" s="123"/>
      <c r="H110" s="123"/>
      <c r="I110" s="124"/>
      <c r="J110" s="123" t="s">
        <v>131</v>
      </c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5">
        <f>'307 - Vodovodní přípojky'!J30</f>
        <v>0</v>
      </c>
      <c r="AH110" s="124"/>
      <c r="AI110" s="124"/>
      <c r="AJ110" s="124"/>
      <c r="AK110" s="124"/>
      <c r="AL110" s="124"/>
      <c r="AM110" s="124"/>
      <c r="AN110" s="125">
        <f>SUM(AG110,AT110)</f>
        <v>0</v>
      </c>
      <c r="AO110" s="124"/>
      <c r="AP110" s="124"/>
      <c r="AQ110" s="126" t="s">
        <v>84</v>
      </c>
      <c r="AR110" s="127"/>
      <c r="AS110" s="128">
        <v>0</v>
      </c>
      <c r="AT110" s="129">
        <f>ROUND(SUM(AV110:AW110),2)</f>
        <v>0</v>
      </c>
      <c r="AU110" s="130">
        <f>'307 - Vodovodní přípojky'!P129</f>
        <v>0</v>
      </c>
      <c r="AV110" s="129">
        <f>'307 - Vodovodní přípojky'!J33</f>
        <v>0</v>
      </c>
      <c r="AW110" s="129">
        <f>'307 - Vodovodní přípojky'!J34</f>
        <v>0</v>
      </c>
      <c r="AX110" s="129">
        <f>'307 - Vodovodní přípojky'!J35</f>
        <v>0</v>
      </c>
      <c r="AY110" s="129">
        <f>'307 - Vodovodní přípojky'!J36</f>
        <v>0</v>
      </c>
      <c r="AZ110" s="129">
        <f>'307 - Vodovodní přípojky'!F33</f>
        <v>0</v>
      </c>
      <c r="BA110" s="129">
        <f>'307 - Vodovodní přípojky'!F34</f>
        <v>0</v>
      </c>
      <c r="BB110" s="129">
        <f>'307 - Vodovodní přípojky'!F35</f>
        <v>0</v>
      </c>
      <c r="BC110" s="129">
        <f>'307 - Vodovodní přípojky'!F36</f>
        <v>0</v>
      </c>
      <c r="BD110" s="131">
        <f>'307 - Vodovodní přípojky'!F37</f>
        <v>0</v>
      </c>
      <c r="BE110" s="7"/>
      <c r="BT110" s="132" t="s">
        <v>85</v>
      </c>
      <c r="BV110" s="132" t="s">
        <v>79</v>
      </c>
      <c r="BW110" s="132" t="s">
        <v>132</v>
      </c>
      <c r="BX110" s="132" t="s">
        <v>5</v>
      </c>
      <c r="CL110" s="132" t="s">
        <v>1</v>
      </c>
      <c r="CM110" s="132" t="s">
        <v>87</v>
      </c>
    </row>
    <row r="111" spans="1:91" s="7" customFormat="1" ht="16.5" customHeight="1">
      <c r="A111" s="120" t="s">
        <v>81</v>
      </c>
      <c r="B111" s="121"/>
      <c r="C111" s="122"/>
      <c r="D111" s="123" t="s">
        <v>133</v>
      </c>
      <c r="E111" s="123"/>
      <c r="F111" s="123"/>
      <c r="G111" s="123"/>
      <c r="H111" s="123"/>
      <c r="I111" s="124"/>
      <c r="J111" s="123" t="s">
        <v>134</v>
      </c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5">
        <f>'308 - Drenáže stávajících...'!J30</f>
        <v>0</v>
      </c>
      <c r="AH111" s="124"/>
      <c r="AI111" s="124"/>
      <c r="AJ111" s="124"/>
      <c r="AK111" s="124"/>
      <c r="AL111" s="124"/>
      <c r="AM111" s="124"/>
      <c r="AN111" s="125">
        <f>SUM(AG111,AT111)</f>
        <v>0</v>
      </c>
      <c r="AO111" s="124"/>
      <c r="AP111" s="124"/>
      <c r="AQ111" s="126" t="s">
        <v>84</v>
      </c>
      <c r="AR111" s="127"/>
      <c r="AS111" s="128">
        <v>0</v>
      </c>
      <c r="AT111" s="129">
        <f>ROUND(SUM(AV111:AW111),2)</f>
        <v>0</v>
      </c>
      <c r="AU111" s="130">
        <f>'308 - Drenáže stávajících...'!P132</f>
        <v>0</v>
      </c>
      <c r="AV111" s="129">
        <f>'308 - Drenáže stávajících...'!J33</f>
        <v>0</v>
      </c>
      <c r="AW111" s="129">
        <f>'308 - Drenáže stávajících...'!J34</f>
        <v>0</v>
      </c>
      <c r="AX111" s="129">
        <f>'308 - Drenáže stávajících...'!J35</f>
        <v>0</v>
      </c>
      <c r="AY111" s="129">
        <f>'308 - Drenáže stávajících...'!J36</f>
        <v>0</v>
      </c>
      <c r="AZ111" s="129">
        <f>'308 - Drenáže stávajících...'!F33</f>
        <v>0</v>
      </c>
      <c r="BA111" s="129">
        <f>'308 - Drenáže stávajících...'!F34</f>
        <v>0</v>
      </c>
      <c r="BB111" s="129">
        <f>'308 - Drenáže stávajících...'!F35</f>
        <v>0</v>
      </c>
      <c r="BC111" s="129">
        <f>'308 - Drenáže stávajících...'!F36</f>
        <v>0</v>
      </c>
      <c r="BD111" s="131">
        <f>'308 - Drenáže stávajících...'!F37</f>
        <v>0</v>
      </c>
      <c r="BE111" s="7"/>
      <c r="BT111" s="132" t="s">
        <v>85</v>
      </c>
      <c r="BV111" s="132" t="s">
        <v>79</v>
      </c>
      <c r="BW111" s="132" t="s">
        <v>135</v>
      </c>
      <c r="BX111" s="132" t="s">
        <v>5</v>
      </c>
      <c r="CL111" s="132" t="s">
        <v>1</v>
      </c>
      <c r="CM111" s="132" t="s">
        <v>87</v>
      </c>
    </row>
    <row r="112" spans="1:91" s="7" customFormat="1" ht="16.5" customHeight="1">
      <c r="A112" s="120" t="s">
        <v>81</v>
      </c>
      <c r="B112" s="121"/>
      <c r="C112" s="122"/>
      <c r="D112" s="123" t="s">
        <v>136</v>
      </c>
      <c r="E112" s="123"/>
      <c r="F112" s="123"/>
      <c r="G112" s="123"/>
      <c r="H112" s="123"/>
      <c r="I112" s="124"/>
      <c r="J112" s="123" t="s">
        <v>137</v>
      </c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5">
        <f>'401 - Veřejné osvětlení'!J30</f>
        <v>0</v>
      </c>
      <c r="AH112" s="124"/>
      <c r="AI112" s="124"/>
      <c r="AJ112" s="124"/>
      <c r="AK112" s="124"/>
      <c r="AL112" s="124"/>
      <c r="AM112" s="124"/>
      <c r="AN112" s="125">
        <f>SUM(AG112,AT112)</f>
        <v>0</v>
      </c>
      <c r="AO112" s="124"/>
      <c r="AP112" s="124"/>
      <c r="AQ112" s="126" t="s">
        <v>84</v>
      </c>
      <c r="AR112" s="127"/>
      <c r="AS112" s="128">
        <v>0</v>
      </c>
      <c r="AT112" s="129">
        <f>ROUND(SUM(AV112:AW112),2)</f>
        <v>0</v>
      </c>
      <c r="AU112" s="130">
        <f>'401 - Veřejné osvětlení'!P127</f>
        <v>0</v>
      </c>
      <c r="AV112" s="129">
        <f>'401 - Veřejné osvětlení'!J33</f>
        <v>0</v>
      </c>
      <c r="AW112" s="129">
        <f>'401 - Veřejné osvětlení'!J34</f>
        <v>0</v>
      </c>
      <c r="AX112" s="129">
        <f>'401 - Veřejné osvětlení'!J35</f>
        <v>0</v>
      </c>
      <c r="AY112" s="129">
        <f>'401 - Veřejné osvětlení'!J36</f>
        <v>0</v>
      </c>
      <c r="AZ112" s="129">
        <f>'401 - Veřejné osvětlení'!F33</f>
        <v>0</v>
      </c>
      <c r="BA112" s="129">
        <f>'401 - Veřejné osvětlení'!F34</f>
        <v>0</v>
      </c>
      <c r="BB112" s="129">
        <f>'401 - Veřejné osvětlení'!F35</f>
        <v>0</v>
      </c>
      <c r="BC112" s="129">
        <f>'401 - Veřejné osvětlení'!F36</f>
        <v>0</v>
      </c>
      <c r="BD112" s="131">
        <f>'401 - Veřejné osvětlení'!F37</f>
        <v>0</v>
      </c>
      <c r="BE112" s="7"/>
      <c r="BT112" s="132" t="s">
        <v>85</v>
      </c>
      <c r="BV112" s="132" t="s">
        <v>79</v>
      </c>
      <c r="BW112" s="132" t="s">
        <v>138</v>
      </c>
      <c r="BX112" s="132" t="s">
        <v>5</v>
      </c>
      <c r="CL112" s="132" t="s">
        <v>1</v>
      </c>
      <c r="CM112" s="132" t="s">
        <v>87</v>
      </c>
    </row>
    <row r="113" spans="1:91" s="7" customFormat="1" ht="16.5" customHeight="1">
      <c r="A113" s="120" t="s">
        <v>81</v>
      </c>
      <c r="B113" s="121"/>
      <c r="C113" s="122"/>
      <c r="D113" s="123" t="s">
        <v>139</v>
      </c>
      <c r="E113" s="123"/>
      <c r="F113" s="123"/>
      <c r="G113" s="123"/>
      <c r="H113" s="123"/>
      <c r="I113" s="124"/>
      <c r="J113" s="123" t="s">
        <v>140</v>
      </c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5">
        <f>'701 - Mobiliář'!J30</f>
        <v>0</v>
      </c>
      <c r="AH113" s="124"/>
      <c r="AI113" s="124"/>
      <c r="AJ113" s="124"/>
      <c r="AK113" s="124"/>
      <c r="AL113" s="124"/>
      <c r="AM113" s="124"/>
      <c r="AN113" s="125">
        <f>SUM(AG113,AT113)</f>
        <v>0</v>
      </c>
      <c r="AO113" s="124"/>
      <c r="AP113" s="124"/>
      <c r="AQ113" s="126" t="s">
        <v>84</v>
      </c>
      <c r="AR113" s="127"/>
      <c r="AS113" s="128">
        <v>0</v>
      </c>
      <c r="AT113" s="129">
        <f>ROUND(SUM(AV113:AW113),2)</f>
        <v>0</v>
      </c>
      <c r="AU113" s="130">
        <f>'701 - Mobiliář'!P125</f>
        <v>0</v>
      </c>
      <c r="AV113" s="129">
        <f>'701 - Mobiliář'!J33</f>
        <v>0</v>
      </c>
      <c r="AW113" s="129">
        <f>'701 - Mobiliář'!J34</f>
        <v>0</v>
      </c>
      <c r="AX113" s="129">
        <f>'701 - Mobiliář'!J35</f>
        <v>0</v>
      </c>
      <c r="AY113" s="129">
        <f>'701 - Mobiliář'!J36</f>
        <v>0</v>
      </c>
      <c r="AZ113" s="129">
        <f>'701 - Mobiliář'!F33</f>
        <v>0</v>
      </c>
      <c r="BA113" s="129">
        <f>'701 - Mobiliář'!F34</f>
        <v>0</v>
      </c>
      <c r="BB113" s="129">
        <f>'701 - Mobiliář'!F35</f>
        <v>0</v>
      </c>
      <c r="BC113" s="129">
        <f>'701 - Mobiliář'!F36</f>
        <v>0</v>
      </c>
      <c r="BD113" s="131">
        <f>'701 - Mobiliář'!F37</f>
        <v>0</v>
      </c>
      <c r="BE113" s="7"/>
      <c r="BT113" s="132" t="s">
        <v>85</v>
      </c>
      <c r="BV113" s="132" t="s">
        <v>79</v>
      </c>
      <c r="BW113" s="132" t="s">
        <v>141</v>
      </c>
      <c r="BX113" s="132" t="s">
        <v>5</v>
      </c>
      <c r="CL113" s="132" t="s">
        <v>1</v>
      </c>
      <c r="CM113" s="132" t="s">
        <v>87</v>
      </c>
    </row>
    <row r="114" spans="1:91" s="7" customFormat="1" ht="16.5" customHeight="1">
      <c r="A114" s="120" t="s">
        <v>81</v>
      </c>
      <c r="B114" s="121"/>
      <c r="C114" s="122"/>
      <c r="D114" s="123" t="s">
        <v>142</v>
      </c>
      <c r="E114" s="123"/>
      <c r="F114" s="123"/>
      <c r="G114" s="123"/>
      <c r="H114" s="123"/>
      <c r="I114" s="124"/>
      <c r="J114" s="123" t="s">
        <v>143</v>
      </c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5">
        <f>'705 - Zeleň, sadové úpravy'!J30</f>
        <v>0</v>
      </c>
      <c r="AH114" s="124"/>
      <c r="AI114" s="124"/>
      <c r="AJ114" s="124"/>
      <c r="AK114" s="124"/>
      <c r="AL114" s="124"/>
      <c r="AM114" s="124"/>
      <c r="AN114" s="125">
        <f>SUM(AG114,AT114)</f>
        <v>0</v>
      </c>
      <c r="AO114" s="124"/>
      <c r="AP114" s="124"/>
      <c r="AQ114" s="126" t="s">
        <v>84</v>
      </c>
      <c r="AR114" s="127"/>
      <c r="AS114" s="133">
        <v>0</v>
      </c>
      <c r="AT114" s="134">
        <f>ROUND(SUM(AV114:AW114),2)</f>
        <v>0</v>
      </c>
      <c r="AU114" s="135">
        <f>'705 - Zeleň, sadové úpravy'!P125</f>
        <v>0</v>
      </c>
      <c r="AV114" s="134">
        <f>'705 - Zeleň, sadové úpravy'!J33</f>
        <v>0</v>
      </c>
      <c r="AW114" s="134">
        <f>'705 - Zeleň, sadové úpravy'!J34</f>
        <v>0</v>
      </c>
      <c r="AX114" s="134">
        <f>'705 - Zeleň, sadové úpravy'!J35</f>
        <v>0</v>
      </c>
      <c r="AY114" s="134">
        <f>'705 - Zeleň, sadové úpravy'!J36</f>
        <v>0</v>
      </c>
      <c r="AZ114" s="134">
        <f>'705 - Zeleň, sadové úpravy'!F33</f>
        <v>0</v>
      </c>
      <c r="BA114" s="134">
        <f>'705 - Zeleň, sadové úpravy'!F34</f>
        <v>0</v>
      </c>
      <c r="BB114" s="134">
        <f>'705 - Zeleň, sadové úpravy'!F35</f>
        <v>0</v>
      </c>
      <c r="BC114" s="134">
        <f>'705 - Zeleň, sadové úpravy'!F36</f>
        <v>0</v>
      </c>
      <c r="BD114" s="136">
        <f>'705 - Zeleň, sadové úpravy'!F37</f>
        <v>0</v>
      </c>
      <c r="BE114" s="7"/>
      <c r="BT114" s="132" t="s">
        <v>85</v>
      </c>
      <c r="BV114" s="132" t="s">
        <v>79</v>
      </c>
      <c r="BW114" s="132" t="s">
        <v>144</v>
      </c>
      <c r="BX114" s="132" t="s">
        <v>5</v>
      </c>
      <c r="CL114" s="132" t="s">
        <v>1</v>
      </c>
      <c r="CM114" s="132" t="s">
        <v>87</v>
      </c>
    </row>
    <row r="115" spans="1:57" s="2" customFormat="1" ht="30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5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s="2" customFormat="1" ht="6.95" customHeight="1">
      <c r="A116" s="39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45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</sheetData>
  <sheetProtection password="CC35" sheet="1" objects="1" scenarios="1" formatColumns="0" formatRows="0"/>
  <mergeCells count="11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D113:H113"/>
    <mergeCell ref="J113:AF113"/>
    <mergeCell ref="D114:H114"/>
    <mergeCell ref="J114:AF11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N114:AP114"/>
    <mergeCell ref="AG114:AM114"/>
    <mergeCell ref="AG94:AM94"/>
    <mergeCell ref="AN94:AP94"/>
  </mergeCells>
  <hyperlinks>
    <hyperlink ref="A95" location="'101a - Místní komunikace ...'!C2" display="/"/>
    <hyperlink ref="A96" location="'101b - Místní komunikace ...'!C2" display="/"/>
    <hyperlink ref="A97" location="'101c - Místní komunikace ...'!C2" display="/"/>
    <hyperlink ref="A98" location="'102a - Parkovací stání'!C2" display="/"/>
    <hyperlink ref="A99" location="'103 - Sjezdy'!C2" display="/"/>
    <hyperlink ref="A100" location="'104 - Chodníky'!C2" display="/"/>
    <hyperlink ref="A101" location="'105 - Plocha TDO, místa k...'!C2" display="/"/>
    <hyperlink ref="A102" location="'201 - Schodiště'!C2" display="/"/>
    <hyperlink ref="A103" location="'301a - Odvodnění komunika...'!C2" display="/"/>
    <hyperlink ref="A104" location="'301b - Odvodnění komunika...'!C2" display="/"/>
    <hyperlink ref="A105" location="'302 - Kanalizace gravitač...'!C2" display="/"/>
    <hyperlink ref="A106" location="'303 - Kanalizační přípojky'!C2" display="/"/>
    <hyperlink ref="A107" location="'304 - Kanalizace gravitač...'!C2" display="/"/>
    <hyperlink ref="A108" location="'305 - Dešťové přípojky'!C2" display="/"/>
    <hyperlink ref="A109" location="'306 - Vodovodní řad'!C2" display="/"/>
    <hyperlink ref="A110" location="'307 - Vodovodní přípojky'!C2" display="/"/>
    <hyperlink ref="A111" location="'308 - Drenáže stávajících...'!C2" display="/"/>
    <hyperlink ref="A112" location="'401 - Veřejné osvětlení'!C2" display="/"/>
    <hyperlink ref="A113" location="'701 - Mobiliář'!C2" display="/"/>
    <hyperlink ref="A114" location="'705 - Zeleň, sadové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  <c r="AZ2" s="137" t="s">
        <v>1154</v>
      </c>
      <c r="BA2" s="137" t="s">
        <v>1155</v>
      </c>
      <c r="BB2" s="137" t="s">
        <v>1</v>
      </c>
      <c r="BC2" s="137" t="s">
        <v>1156</v>
      </c>
      <c r="BD2" s="137" t="s">
        <v>87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  <c r="AZ3" s="137" t="s">
        <v>1157</v>
      </c>
      <c r="BA3" s="137" t="s">
        <v>1158</v>
      </c>
      <c r="BB3" s="137" t="s">
        <v>1</v>
      </c>
      <c r="BC3" s="137" t="s">
        <v>1159</v>
      </c>
      <c r="BD3" s="137" t="s">
        <v>87</v>
      </c>
    </row>
    <row r="4" spans="2:4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4" t="s">
        <v>1160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ROUND((SUM(BE127:BE191)),2)</f>
        <v>0</v>
      </c>
      <c r="G33" s="39"/>
      <c r="H33" s="39"/>
      <c r="I33" s="157">
        <v>0.21</v>
      </c>
      <c r="J33" s="156">
        <f>ROUND(((SUM(BE127:BE191))*I33),2)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ROUND((SUM(BF127:BF191)),2)</f>
        <v>0</v>
      </c>
      <c r="G34" s="39"/>
      <c r="H34" s="39"/>
      <c r="I34" s="157">
        <v>0.15</v>
      </c>
      <c r="J34" s="156">
        <f>ROUND(((SUM(BF127:BF191))*I34),2)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ROUND((SUM(BG127:BG191)),2)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ROUND((SUM(BH127:BH191)),2)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ROUND((SUM(BI127:BI191)),2)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 xml:space="preserve">301a - Odvodnění komunikace - Žižkova od Smetanovy k Bezručově (8 UV)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1161</v>
      </c>
      <c r="E97" s="184"/>
      <c r="F97" s="184"/>
      <c r="G97" s="184"/>
      <c r="H97" s="184"/>
      <c r="I97" s="184"/>
      <c r="J97" s="185">
        <f>J128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1066</v>
      </c>
      <c r="E98" s="190"/>
      <c r="F98" s="190"/>
      <c r="G98" s="190"/>
      <c r="H98" s="190"/>
      <c r="I98" s="190"/>
      <c r="J98" s="191">
        <f>J129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417</v>
      </c>
      <c r="E99" s="190"/>
      <c r="F99" s="190"/>
      <c r="G99" s="190"/>
      <c r="H99" s="190"/>
      <c r="I99" s="190"/>
      <c r="J99" s="191">
        <f>J137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1162</v>
      </c>
      <c r="E100" s="190"/>
      <c r="F100" s="190"/>
      <c r="G100" s="190"/>
      <c r="H100" s="190"/>
      <c r="I100" s="190"/>
      <c r="J100" s="191">
        <f>J147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1163</v>
      </c>
      <c r="E101" s="190"/>
      <c r="F101" s="190"/>
      <c r="G101" s="190"/>
      <c r="H101" s="190"/>
      <c r="I101" s="190"/>
      <c r="J101" s="191">
        <f>J154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1164</v>
      </c>
      <c r="E102" s="190"/>
      <c r="F102" s="190"/>
      <c r="G102" s="190"/>
      <c r="H102" s="190"/>
      <c r="I102" s="190"/>
      <c r="J102" s="191">
        <f>J156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1165</v>
      </c>
      <c r="E103" s="190"/>
      <c r="F103" s="190"/>
      <c r="G103" s="190"/>
      <c r="H103" s="190"/>
      <c r="I103" s="190"/>
      <c r="J103" s="191">
        <f>J160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1166</v>
      </c>
      <c r="E104" s="190"/>
      <c r="F104" s="190"/>
      <c r="G104" s="190"/>
      <c r="H104" s="190"/>
      <c r="I104" s="190"/>
      <c r="J104" s="191">
        <f>J168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1167</v>
      </c>
      <c r="E105" s="190"/>
      <c r="F105" s="190"/>
      <c r="G105" s="190"/>
      <c r="H105" s="190"/>
      <c r="I105" s="190"/>
      <c r="J105" s="191">
        <f>J180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1"/>
      <c r="C106" s="182"/>
      <c r="D106" s="183" t="s">
        <v>181</v>
      </c>
      <c r="E106" s="184"/>
      <c r="F106" s="184"/>
      <c r="G106" s="184"/>
      <c r="H106" s="184"/>
      <c r="I106" s="184"/>
      <c r="J106" s="185">
        <f>J182</f>
        <v>0</v>
      </c>
      <c r="K106" s="182"/>
      <c r="L106" s="18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7"/>
      <c r="C107" s="188"/>
      <c r="D107" s="189" t="s">
        <v>182</v>
      </c>
      <c r="E107" s="190"/>
      <c r="F107" s="190"/>
      <c r="G107" s="190"/>
      <c r="H107" s="190"/>
      <c r="I107" s="190"/>
      <c r="J107" s="191">
        <f>J183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183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76" t="str">
        <f>E7</f>
        <v>Revitalizace sídliště Blatenská - 1. etapa DI1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162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30" customHeight="1">
      <c r="A119" s="39"/>
      <c r="B119" s="40"/>
      <c r="C119" s="41"/>
      <c r="D119" s="41"/>
      <c r="E119" s="77" t="str">
        <f>E9</f>
        <v xml:space="preserve">301a - Odvodnění komunikace - Žižkova od Smetanovy k Bezručově (8 UV) 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>Horažďovice</v>
      </c>
      <c r="G121" s="41"/>
      <c r="H121" s="41"/>
      <c r="I121" s="33" t="s">
        <v>22</v>
      </c>
      <c r="J121" s="80" t="str">
        <f>IF(J12="","",J12)</f>
        <v>24. 5. 2023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>město Horažďovice</v>
      </c>
      <c r="G123" s="41"/>
      <c r="H123" s="41"/>
      <c r="I123" s="33" t="s">
        <v>31</v>
      </c>
      <c r="J123" s="37" t="str">
        <f>E21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29</v>
      </c>
      <c r="D124" s="41"/>
      <c r="E124" s="41"/>
      <c r="F124" s="28" t="str">
        <f>IF(E18="","",E18)</f>
        <v>Vyplň údaj</v>
      </c>
      <c r="G124" s="41"/>
      <c r="H124" s="41"/>
      <c r="I124" s="33" t="s">
        <v>34</v>
      </c>
      <c r="J124" s="37" t="str">
        <f>E24</f>
        <v>Pavel Matoušek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3"/>
      <c r="B126" s="194"/>
      <c r="C126" s="195" t="s">
        <v>184</v>
      </c>
      <c r="D126" s="196" t="s">
        <v>62</v>
      </c>
      <c r="E126" s="196" t="s">
        <v>58</v>
      </c>
      <c r="F126" s="196" t="s">
        <v>59</v>
      </c>
      <c r="G126" s="196" t="s">
        <v>185</v>
      </c>
      <c r="H126" s="196" t="s">
        <v>186</v>
      </c>
      <c r="I126" s="196" t="s">
        <v>187</v>
      </c>
      <c r="J126" s="197" t="s">
        <v>172</v>
      </c>
      <c r="K126" s="198" t="s">
        <v>188</v>
      </c>
      <c r="L126" s="199"/>
      <c r="M126" s="101" t="s">
        <v>1</v>
      </c>
      <c r="N126" s="102" t="s">
        <v>41</v>
      </c>
      <c r="O126" s="102" t="s">
        <v>189</v>
      </c>
      <c r="P126" s="102" t="s">
        <v>190</v>
      </c>
      <c r="Q126" s="102" t="s">
        <v>191</v>
      </c>
      <c r="R126" s="102" t="s">
        <v>192</v>
      </c>
      <c r="S126" s="102" t="s">
        <v>193</v>
      </c>
      <c r="T126" s="103" t="s">
        <v>194</v>
      </c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</row>
    <row r="127" spans="1:63" s="2" customFormat="1" ht="22.8" customHeight="1">
      <c r="A127" s="39"/>
      <c r="B127" s="40"/>
      <c r="C127" s="108" t="s">
        <v>195</v>
      </c>
      <c r="D127" s="41"/>
      <c r="E127" s="41"/>
      <c r="F127" s="41"/>
      <c r="G127" s="41"/>
      <c r="H127" s="41"/>
      <c r="I127" s="41"/>
      <c r="J127" s="200">
        <f>BK127</f>
        <v>0</v>
      </c>
      <c r="K127" s="41"/>
      <c r="L127" s="45"/>
      <c r="M127" s="104"/>
      <c r="N127" s="201"/>
      <c r="O127" s="105"/>
      <c r="P127" s="202">
        <f>P128+P182</f>
        <v>0</v>
      </c>
      <c r="Q127" s="105"/>
      <c r="R127" s="202">
        <f>R128+R182</f>
        <v>105.1373072</v>
      </c>
      <c r="S127" s="105"/>
      <c r="T127" s="203">
        <f>T128+T182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76</v>
      </c>
      <c r="AU127" s="18" t="s">
        <v>174</v>
      </c>
      <c r="BK127" s="204">
        <f>BK128+BK182</f>
        <v>0</v>
      </c>
    </row>
    <row r="128" spans="1:63" s="12" customFormat="1" ht="25.9" customHeight="1">
      <c r="A128" s="12"/>
      <c r="B128" s="205"/>
      <c r="C128" s="206"/>
      <c r="D128" s="207" t="s">
        <v>76</v>
      </c>
      <c r="E128" s="208" t="s">
        <v>1168</v>
      </c>
      <c r="F128" s="208" t="s">
        <v>1169</v>
      </c>
      <c r="G128" s="206"/>
      <c r="H128" s="206"/>
      <c r="I128" s="209"/>
      <c r="J128" s="210">
        <f>BK128</f>
        <v>0</v>
      </c>
      <c r="K128" s="206"/>
      <c r="L128" s="211"/>
      <c r="M128" s="212"/>
      <c r="N128" s="213"/>
      <c r="O128" s="213"/>
      <c r="P128" s="214">
        <f>P129+P137+P147+P154+P156+P160+P168+P180</f>
        <v>0</v>
      </c>
      <c r="Q128" s="213"/>
      <c r="R128" s="214">
        <f>R129+R137+R147+R154+R156+R160+R168+R180</f>
        <v>105.1373072</v>
      </c>
      <c r="S128" s="213"/>
      <c r="T128" s="215">
        <f>T129+T137+T147+T154+T156+T160+T168+T180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6" t="s">
        <v>85</v>
      </c>
      <c r="AT128" s="217" t="s">
        <v>76</v>
      </c>
      <c r="AU128" s="217" t="s">
        <v>77</v>
      </c>
      <c r="AY128" s="216" t="s">
        <v>198</v>
      </c>
      <c r="BK128" s="218">
        <f>BK129+BK137+BK147+BK154+BK156+BK160+BK168+BK180</f>
        <v>0</v>
      </c>
    </row>
    <row r="129" spans="1:63" s="12" customFormat="1" ht="22.8" customHeight="1">
      <c r="A129" s="12"/>
      <c r="B129" s="205"/>
      <c r="C129" s="206"/>
      <c r="D129" s="207" t="s">
        <v>76</v>
      </c>
      <c r="E129" s="219" t="s">
        <v>266</v>
      </c>
      <c r="F129" s="219" t="s">
        <v>1076</v>
      </c>
      <c r="G129" s="206"/>
      <c r="H129" s="206"/>
      <c r="I129" s="209"/>
      <c r="J129" s="220">
        <f>BK129</f>
        <v>0</v>
      </c>
      <c r="K129" s="206"/>
      <c r="L129" s="211"/>
      <c r="M129" s="212"/>
      <c r="N129" s="213"/>
      <c r="O129" s="213"/>
      <c r="P129" s="214">
        <f>SUM(P130:P136)</f>
        <v>0</v>
      </c>
      <c r="Q129" s="213"/>
      <c r="R129" s="214">
        <f>SUM(R130:R136)</f>
        <v>0</v>
      </c>
      <c r="S129" s="213"/>
      <c r="T129" s="215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6" t="s">
        <v>85</v>
      </c>
      <c r="AT129" s="217" t="s">
        <v>76</v>
      </c>
      <c r="AU129" s="217" t="s">
        <v>85</v>
      </c>
      <c r="AY129" s="216" t="s">
        <v>198</v>
      </c>
      <c r="BK129" s="218">
        <f>SUM(BK130:BK136)</f>
        <v>0</v>
      </c>
    </row>
    <row r="130" spans="1:65" s="2" customFormat="1" ht="24.15" customHeight="1">
      <c r="A130" s="39"/>
      <c r="B130" s="40"/>
      <c r="C130" s="221" t="s">
        <v>85</v>
      </c>
      <c r="D130" s="221" t="s">
        <v>200</v>
      </c>
      <c r="E130" s="222" t="s">
        <v>1170</v>
      </c>
      <c r="F130" s="223" t="s">
        <v>1171</v>
      </c>
      <c r="G130" s="224" t="s">
        <v>239</v>
      </c>
      <c r="H130" s="225">
        <v>54.52</v>
      </c>
      <c r="I130" s="226"/>
      <c r="J130" s="227">
        <f>ROUND(I130*H130,2)</f>
        <v>0</v>
      </c>
      <c r="K130" s="228"/>
      <c r="L130" s="45"/>
      <c r="M130" s="229" t="s">
        <v>1</v>
      </c>
      <c r="N130" s="230" t="s">
        <v>42</v>
      </c>
      <c r="O130" s="92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3" t="s">
        <v>204</v>
      </c>
      <c r="AT130" s="233" t="s">
        <v>200</v>
      </c>
      <c r="AU130" s="233" t="s">
        <v>87</v>
      </c>
      <c r="AY130" s="18" t="s">
        <v>198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8" t="s">
        <v>85</v>
      </c>
      <c r="BK130" s="234">
        <f>ROUND(I130*H130,2)</f>
        <v>0</v>
      </c>
      <c r="BL130" s="18" t="s">
        <v>204</v>
      </c>
      <c r="BM130" s="233" t="s">
        <v>1172</v>
      </c>
    </row>
    <row r="131" spans="1:51" s="13" customFormat="1" ht="12">
      <c r="A131" s="13"/>
      <c r="B131" s="235"/>
      <c r="C131" s="236"/>
      <c r="D131" s="237" t="s">
        <v>206</v>
      </c>
      <c r="E131" s="238" t="s">
        <v>1</v>
      </c>
      <c r="F131" s="239" t="s">
        <v>1173</v>
      </c>
      <c r="G131" s="236"/>
      <c r="H131" s="240">
        <v>54.52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206</v>
      </c>
      <c r="AU131" s="246" t="s">
        <v>87</v>
      </c>
      <c r="AV131" s="13" t="s">
        <v>87</v>
      </c>
      <c r="AW131" s="13" t="s">
        <v>33</v>
      </c>
      <c r="AX131" s="13" t="s">
        <v>85</v>
      </c>
      <c r="AY131" s="246" t="s">
        <v>198</v>
      </c>
    </row>
    <row r="132" spans="1:65" s="2" customFormat="1" ht="24.15" customHeight="1">
      <c r="A132" s="39"/>
      <c r="B132" s="40"/>
      <c r="C132" s="221" t="s">
        <v>87</v>
      </c>
      <c r="D132" s="221" t="s">
        <v>200</v>
      </c>
      <c r="E132" s="222" t="s">
        <v>1174</v>
      </c>
      <c r="F132" s="223" t="s">
        <v>1175</v>
      </c>
      <c r="G132" s="224" t="s">
        <v>239</v>
      </c>
      <c r="H132" s="225">
        <v>109.04</v>
      </c>
      <c r="I132" s="226"/>
      <c r="J132" s="227">
        <f>ROUND(I132*H132,2)</f>
        <v>0</v>
      </c>
      <c r="K132" s="228"/>
      <c r="L132" s="45"/>
      <c r="M132" s="229" t="s">
        <v>1</v>
      </c>
      <c r="N132" s="230" t="s">
        <v>42</v>
      </c>
      <c r="O132" s="92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3" t="s">
        <v>204</v>
      </c>
      <c r="AT132" s="233" t="s">
        <v>200</v>
      </c>
      <c r="AU132" s="233" t="s">
        <v>87</v>
      </c>
      <c r="AY132" s="18" t="s">
        <v>198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8" t="s">
        <v>85</v>
      </c>
      <c r="BK132" s="234">
        <f>ROUND(I132*H132,2)</f>
        <v>0</v>
      </c>
      <c r="BL132" s="18" t="s">
        <v>204</v>
      </c>
      <c r="BM132" s="233" t="s">
        <v>1176</v>
      </c>
    </row>
    <row r="133" spans="1:51" s="13" customFormat="1" ht="12">
      <c r="A133" s="13"/>
      <c r="B133" s="235"/>
      <c r="C133" s="236"/>
      <c r="D133" s="237" t="s">
        <v>206</v>
      </c>
      <c r="E133" s="238" t="s">
        <v>1</v>
      </c>
      <c r="F133" s="239" t="s">
        <v>1177</v>
      </c>
      <c r="G133" s="236"/>
      <c r="H133" s="240">
        <v>23.2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206</v>
      </c>
      <c r="AU133" s="246" t="s">
        <v>87</v>
      </c>
      <c r="AV133" s="13" t="s">
        <v>87</v>
      </c>
      <c r="AW133" s="13" t="s">
        <v>33</v>
      </c>
      <c r="AX133" s="13" t="s">
        <v>77</v>
      </c>
      <c r="AY133" s="246" t="s">
        <v>198</v>
      </c>
    </row>
    <row r="134" spans="1:51" s="14" customFormat="1" ht="12">
      <c r="A134" s="14"/>
      <c r="B134" s="247"/>
      <c r="C134" s="248"/>
      <c r="D134" s="237" t="s">
        <v>206</v>
      </c>
      <c r="E134" s="249" t="s">
        <v>1154</v>
      </c>
      <c r="F134" s="250" t="s">
        <v>212</v>
      </c>
      <c r="G134" s="248"/>
      <c r="H134" s="251">
        <v>23.2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7" t="s">
        <v>206</v>
      </c>
      <c r="AU134" s="257" t="s">
        <v>87</v>
      </c>
      <c r="AV134" s="14" t="s">
        <v>213</v>
      </c>
      <c r="AW134" s="14" t="s">
        <v>33</v>
      </c>
      <c r="AX134" s="14" t="s">
        <v>77</v>
      </c>
      <c r="AY134" s="257" t="s">
        <v>198</v>
      </c>
    </row>
    <row r="135" spans="1:51" s="13" customFormat="1" ht="12">
      <c r="A135" s="13"/>
      <c r="B135" s="235"/>
      <c r="C135" s="236"/>
      <c r="D135" s="237" t="s">
        <v>206</v>
      </c>
      <c r="E135" s="238" t="s">
        <v>1</v>
      </c>
      <c r="F135" s="239" t="s">
        <v>1178</v>
      </c>
      <c r="G135" s="236"/>
      <c r="H135" s="240">
        <v>109.04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206</v>
      </c>
      <c r="AU135" s="246" t="s">
        <v>87</v>
      </c>
      <c r="AV135" s="13" t="s">
        <v>87</v>
      </c>
      <c r="AW135" s="13" t="s">
        <v>33</v>
      </c>
      <c r="AX135" s="13" t="s">
        <v>77</v>
      </c>
      <c r="AY135" s="246" t="s">
        <v>198</v>
      </c>
    </row>
    <row r="136" spans="1:51" s="14" customFormat="1" ht="12">
      <c r="A136" s="14"/>
      <c r="B136" s="247"/>
      <c r="C136" s="248"/>
      <c r="D136" s="237" t="s">
        <v>206</v>
      </c>
      <c r="E136" s="249" t="s">
        <v>1157</v>
      </c>
      <c r="F136" s="250" t="s">
        <v>212</v>
      </c>
      <c r="G136" s="248"/>
      <c r="H136" s="251">
        <v>109.04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7" t="s">
        <v>206</v>
      </c>
      <c r="AU136" s="257" t="s">
        <v>87</v>
      </c>
      <c r="AV136" s="14" t="s">
        <v>213</v>
      </c>
      <c r="AW136" s="14" t="s">
        <v>33</v>
      </c>
      <c r="AX136" s="14" t="s">
        <v>85</v>
      </c>
      <c r="AY136" s="257" t="s">
        <v>198</v>
      </c>
    </row>
    <row r="137" spans="1:63" s="12" customFormat="1" ht="22.8" customHeight="1">
      <c r="A137" s="12"/>
      <c r="B137" s="205"/>
      <c r="C137" s="206"/>
      <c r="D137" s="207" t="s">
        <v>76</v>
      </c>
      <c r="E137" s="219" t="s">
        <v>280</v>
      </c>
      <c r="F137" s="219" t="s">
        <v>468</v>
      </c>
      <c r="G137" s="206"/>
      <c r="H137" s="206"/>
      <c r="I137" s="209"/>
      <c r="J137" s="220">
        <f>BK137</f>
        <v>0</v>
      </c>
      <c r="K137" s="206"/>
      <c r="L137" s="211"/>
      <c r="M137" s="212"/>
      <c r="N137" s="213"/>
      <c r="O137" s="213"/>
      <c r="P137" s="214">
        <f>SUM(P138:P146)</f>
        <v>0</v>
      </c>
      <c r="Q137" s="213"/>
      <c r="R137" s="214">
        <f>SUM(R138:R146)</f>
        <v>0</v>
      </c>
      <c r="S137" s="213"/>
      <c r="T137" s="215">
        <f>SUM(T138:T146)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6" t="s">
        <v>85</v>
      </c>
      <c r="AT137" s="217" t="s">
        <v>76</v>
      </c>
      <c r="AU137" s="217" t="s">
        <v>85</v>
      </c>
      <c r="AY137" s="216" t="s">
        <v>198</v>
      </c>
      <c r="BK137" s="218">
        <f>SUM(BK138:BK146)</f>
        <v>0</v>
      </c>
    </row>
    <row r="138" spans="1:65" s="2" customFormat="1" ht="21.75" customHeight="1">
      <c r="A138" s="39"/>
      <c r="B138" s="40"/>
      <c r="C138" s="221" t="s">
        <v>213</v>
      </c>
      <c r="D138" s="221" t="s">
        <v>200</v>
      </c>
      <c r="E138" s="222" t="s">
        <v>472</v>
      </c>
      <c r="F138" s="223" t="s">
        <v>473</v>
      </c>
      <c r="G138" s="224" t="s">
        <v>239</v>
      </c>
      <c r="H138" s="225">
        <v>43.616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42</v>
      </c>
      <c r="O138" s="92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204</v>
      </c>
      <c r="AT138" s="233" t="s">
        <v>200</v>
      </c>
      <c r="AU138" s="233" t="s">
        <v>87</v>
      </c>
      <c r="AY138" s="18" t="s">
        <v>198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204</v>
      </c>
      <c r="BM138" s="233" t="s">
        <v>1179</v>
      </c>
    </row>
    <row r="139" spans="1:51" s="13" customFormat="1" ht="12">
      <c r="A139" s="13"/>
      <c r="B139" s="235"/>
      <c r="C139" s="236"/>
      <c r="D139" s="237" t="s">
        <v>206</v>
      </c>
      <c r="E139" s="238" t="s">
        <v>1</v>
      </c>
      <c r="F139" s="239" t="s">
        <v>1180</v>
      </c>
      <c r="G139" s="236"/>
      <c r="H139" s="240">
        <v>43.616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206</v>
      </c>
      <c r="AU139" s="246" t="s">
        <v>87</v>
      </c>
      <c r="AV139" s="13" t="s">
        <v>87</v>
      </c>
      <c r="AW139" s="13" t="s">
        <v>33</v>
      </c>
      <c r="AX139" s="13" t="s">
        <v>85</v>
      </c>
      <c r="AY139" s="246" t="s">
        <v>198</v>
      </c>
    </row>
    <row r="140" spans="1:65" s="2" customFormat="1" ht="24.15" customHeight="1">
      <c r="A140" s="39"/>
      <c r="B140" s="40"/>
      <c r="C140" s="221" t="s">
        <v>204</v>
      </c>
      <c r="D140" s="221" t="s">
        <v>200</v>
      </c>
      <c r="E140" s="222" t="s">
        <v>475</v>
      </c>
      <c r="F140" s="223" t="s">
        <v>476</v>
      </c>
      <c r="G140" s="224" t="s">
        <v>239</v>
      </c>
      <c r="H140" s="225">
        <v>305.312</v>
      </c>
      <c r="I140" s="226"/>
      <c r="J140" s="227">
        <f>ROUND(I140*H140,2)</f>
        <v>0</v>
      </c>
      <c r="K140" s="228"/>
      <c r="L140" s="45"/>
      <c r="M140" s="229" t="s">
        <v>1</v>
      </c>
      <c r="N140" s="230" t="s">
        <v>42</v>
      </c>
      <c r="O140" s="92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3" t="s">
        <v>204</v>
      </c>
      <c r="AT140" s="233" t="s">
        <v>200</v>
      </c>
      <c r="AU140" s="233" t="s">
        <v>87</v>
      </c>
      <c r="AY140" s="18" t="s">
        <v>198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8" t="s">
        <v>85</v>
      </c>
      <c r="BK140" s="234">
        <f>ROUND(I140*H140,2)</f>
        <v>0</v>
      </c>
      <c r="BL140" s="18" t="s">
        <v>204</v>
      </c>
      <c r="BM140" s="233" t="s">
        <v>1181</v>
      </c>
    </row>
    <row r="141" spans="1:51" s="13" customFormat="1" ht="12">
      <c r="A141" s="13"/>
      <c r="B141" s="235"/>
      <c r="C141" s="236"/>
      <c r="D141" s="237" t="s">
        <v>206</v>
      </c>
      <c r="E141" s="238" t="s">
        <v>1</v>
      </c>
      <c r="F141" s="239" t="s">
        <v>1180</v>
      </c>
      <c r="G141" s="236"/>
      <c r="H141" s="240">
        <v>43.616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206</v>
      </c>
      <c r="AU141" s="246" t="s">
        <v>87</v>
      </c>
      <c r="AV141" s="13" t="s">
        <v>87</v>
      </c>
      <c r="AW141" s="13" t="s">
        <v>33</v>
      </c>
      <c r="AX141" s="13" t="s">
        <v>77</v>
      </c>
      <c r="AY141" s="246" t="s">
        <v>198</v>
      </c>
    </row>
    <row r="142" spans="1:51" s="13" customFormat="1" ht="12">
      <c r="A142" s="13"/>
      <c r="B142" s="235"/>
      <c r="C142" s="236"/>
      <c r="D142" s="237" t="s">
        <v>206</v>
      </c>
      <c r="E142" s="238" t="s">
        <v>1</v>
      </c>
      <c r="F142" s="239" t="s">
        <v>1182</v>
      </c>
      <c r="G142" s="236"/>
      <c r="H142" s="240">
        <v>305.312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206</v>
      </c>
      <c r="AU142" s="246" t="s">
        <v>87</v>
      </c>
      <c r="AV142" s="13" t="s">
        <v>87</v>
      </c>
      <c r="AW142" s="13" t="s">
        <v>33</v>
      </c>
      <c r="AX142" s="13" t="s">
        <v>85</v>
      </c>
      <c r="AY142" s="246" t="s">
        <v>198</v>
      </c>
    </row>
    <row r="143" spans="1:65" s="2" customFormat="1" ht="21.75" customHeight="1">
      <c r="A143" s="39"/>
      <c r="B143" s="40"/>
      <c r="C143" s="221" t="s">
        <v>224</v>
      </c>
      <c r="D143" s="221" t="s">
        <v>200</v>
      </c>
      <c r="E143" s="222" t="s">
        <v>1092</v>
      </c>
      <c r="F143" s="223" t="s">
        <v>1093</v>
      </c>
      <c r="G143" s="224" t="s">
        <v>239</v>
      </c>
      <c r="H143" s="225">
        <v>65.424</v>
      </c>
      <c r="I143" s="226"/>
      <c r="J143" s="227">
        <f>ROUND(I143*H143,2)</f>
        <v>0</v>
      </c>
      <c r="K143" s="228"/>
      <c r="L143" s="45"/>
      <c r="M143" s="229" t="s">
        <v>1</v>
      </c>
      <c r="N143" s="230" t="s">
        <v>42</v>
      </c>
      <c r="O143" s="92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3" t="s">
        <v>204</v>
      </c>
      <c r="AT143" s="233" t="s">
        <v>200</v>
      </c>
      <c r="AU143" s="233" t="s">
        <v>87</v>
      </c>
      <c r="AY143" s="18" t="s">
        <v>198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8" t="s">
        <v>85</v>
      </c>
      <c r="BK143" s="234">
        <f>ROUND(I143*H143,2)</f>
        <v>0</v>
      </c>
      <c r="BL143" s="18" t="s">
        <v>204</v>
      </c>
      <c r="BM143" s="233" t="s">
        <v>1183</v>
      </c>
    </row>
    <row r="144" spans="1:51" s="13" customFormat="1" ht="12">
      <c r="A144" s="13"/>
      <c r="B144" s="235"/>
      <c r="C144" s="236"/>
      <c r="D144" s="237" t="s">
        <v>206</v>
      </c>
      <c r="E144" s="238" t="s">
        <v>1</v>
      </c>
      <c r="F144" s="239" t="s">
        <v>1184</v>
      </c>
      <c r="G144" s="236"/>
      <c r="H144" s="240">
        <v>65.424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206</v>
      </c>
      <c r="AU144" s="246" t="s">
        <v>87</v>
      </c>
      <c r="AV144" s="13" t="s">
        <v>87</v>
      </c>
      <c r="AW144" s="13" t="s">
        <v>33</v>
      </c>
      <c r="AX144" s="13" t="s">
        <v>85</v>
      </c>
      <c r="AY144" s="246" t="s">
        <v>198</v>
      </c>
    </row>
    <row r="145" spans="1:65" s="2" customFormat="1" ht="16.5" customHeight="1">
      <c r="A145" s="39"/>
      <c r="B145" s="40"/>
      <c r="C145" s="221" t="s">
        <v>231</v>
      </c>
      <c r="D145" s="221" t="s">
        <v>200</v>
      </c>
      <c r="E145" s="222" t="s">
        <v>274</v>
      </c>
      <c r="F145" s="223" t="s">
        <v>275</v>
      </c>
      <c r="G145" s="224" t="s">
        <v>276</v>
      </c>
      <c r="H145" s="225">
        <v>78.509</v>
      </c>
      <c r="I145" s="226"/>
      <c r="J145" s="227">
        <f>ROUND(I145*H145,2)</f>
        <v>0</v>
      </c>
      <c r="K145" s="228"/>
      <c r="L145" s="45"/>
      <c r="M145" s="229" t="s">
        <v>1</v>
      </c>
      <c r="N145" s="230" t="s">
        <v>42</v>
      </c>
      <c r="O145" s="92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3" t="s">
        <v>204</v>
      </c>
      <c r="AT145" s="233" t="s">
        <v>200</v>
      </c>
      <c r="AU145" s="233" t="s">
        <v>87</v>
      </c>
      <c r="AY145" s="18" t="s">
        <v>198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8" t="s">
        <v>85</v>
      </c>
      <c r="BK145" s="234">
        <f>ROUND(I145*H145,2)</f>
        <v>0</v>
      </c>
      <c r="BL145" s="18" t="s">
        <v>204</v>
      </c>
      <c r="BM145" s="233" t="s">
        <v>1185</v>
      </c>
    </row>
    <row r="146" spans="1:51" s="13" customFormat="1" ht="12">
      <c r="A146" s="13"/>
      <c r="B146" s="235"/>
      <c r="C146" s="236"/>
      <c r="D146" s="237" t="s">
        <v>206</v>
      </c>
      <c r="E146" s="238" t="s">
        <v>1</v>
      </c>
      <c r="F146" s="239" t="s">
        <v>1186</v>
      </c>
      <c r="G146" s="236"/>
      <c r="H146" s="240">
        <v>78.509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206</v>
      </c>
      <c r="AU146" s="246" t="s">
        <v>87</v>
      </c>
      <c r="AV146" s="13" t="s">
        <v>87</v>
      </c>
      <c r="AW146" s="13" t="s">
        <v>33</v>
      </c>
      <c r="AX146" s="13" t="s">
        <v>85</v>
      </c>
      <c r="AY146" s="246" t="s">
        <v>198</v>
      </c>
    </row>
    <row r="147" spans="1:63" s="12" customFormat="1" ht="22.8" customHeight="1">
      <c r="A147" s="12"/>
      <c r="B147" s="205"/>
      <c r="C147" s="206"/>
      <c r="D147" s="207" t="s">
        <v>76</v>
      </c>
      <c r="E147" s="219" t="s">
        <v>285</v>
      </c>
      <c r="F147" s="219" t="s">
        <v>1187</v>
      </c>
      <c r="G147" s="206"/>
      <c r="H147" s="206"/>
      <c r="I147" s="209"/>
      <c r="J147" s="220">
        <f>BK147</f>
        <v>0</v>
      </c>
      <c r="K147" s="206"/>
      <c r="L147" s="211"/>
      <c r="M147" s="212"/>
      <c r="N147" s="213"/>
      <c r="O147" s="213"/>
      <c r="P147" s="214">
        <f>SUM(P148:P153)</f>
        <v>0</v>
      </c>
      <c r="Q147" s="213"/>
      <c r="R147" s="214">
        <f>SUM(R148:R153)</f>
        <v>78.509</v>
      </c>
      <c r="S147" s="213"/>
      <c r="T147" s="215">
        <f>SUM(T148:T153)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6" t="s">
        <v>85</v>
      </c>
      <c r="AT147" s="217" t="s">
        <v>76</v>
      </c>
      <c r="AU147" s="217" t="s">
        <v>85</v>
      </c>
      <c r="AY147" s="216" t="s">
        <v>198</v>
      </c>
      <c r="BK147" s="218">
        <f>SUM(BK148:BK153)</f>
        <v>0</v>
      </c>
    </row>
    <row r="148" spans="1:65" s="2" customFormat="1" ht="24.15" customHeight="1">
      <c r="A148" s="39"/>
      <c r="B148" s="40"/>
      <c r="C148" s="221" t="s">
        <v>236</v>
      </c>
      <c r="D148" s="221" t="s">
        <v>200</v>
      </c>
      <c r="E148" s="222" t="s">
        <v>1188</v>
      </c>
      <c r="F148" s="223" t="s">
        <v>1189</v>
      </c>
      <c r="G148" s="224" t="s">
        <v>239</v>
      </c>
      <c r="H148" s="225">
        <v>65.424</v>
      </c>
      <c r="I148" s="226"/>
      <c r="J148" s="227">
        <f>ROUND(I148*H148,2)</f>
        <v>0</v>
      </c>
      <c r="K148" s="228"/>
      <c r="L148" s="45"/>
      <c r="M148" s="229" t="s">
        <v>1</v>
      </c>
      <c r="N148" s="230" t="s">
        <v>42</v>
      </c>
      <c r="O148" s="92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3" t="s">
        <v>204</v>
      </c>
      <c r="AT148" s="233" t="s">
        <v>200</v>
      </c>
      <c r="AU148" s="233" t="s">
        <v>87</v>
      </c>
      <c r="AY148" s="18" t="s">
        <v>198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8" t="s">
        <v>85</v>
      </c>
      <c r="BK148" s="234">
        <f>ROUND(I148*H148,2)</f>
        <v>0</v>
      </c>
      <c r="BL148" s="18" t="s">
        <v>204</v>
      </c>
      <c r="BM148" s="233" t="s">
        <v>1190</v>
      </c>
    </row>
    <row r="149" spans="1:51" s="13" customFormat="1" ht="12">
      <c r="A149" s="13"/>
      <c r="B149" s="235"/>
      <c r="C149" s="236"/>
      <c r="D149" s="237" t="s">
        <v>206</v>
      </c>
      <c r="E149" s="238" t="s">
        <v>1</v>
      </c>
      <c r="F149" s="239" t="s">
        <v>1184</v>
      </c>
      <c r="G149" s="236"/>
      <c r="H149" s="240">
        <v>65.424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206</v>
      </c>
      <c r="AU149" s="246" t="s">
        <v>87</v>
      </c>
      <c r="AV149" s="13" t="s">
        <v>87</v>
      </c>
      <c r="AW149" s="13" t="s">
        <v>33</v>
      </c>
      <c r="AX149" s="13" t="s">
        <v>85</v>
      </c>
      <c r="AY149" s="246" t="s">
        <v>198</v>
      </c>
    </row>
    <row r="150" spans="1:65" s="2" customFormat="1" ht="33" customHeight="1">
      <c r="A150" s="39"/>
      <c r="B150" s="40"/>
      <c r="C150" s="221" t="s">
        <v>242</v>
      </c>
      <c r="D150" s="221" t="s">
        <v>200</v>
      </c>
      <c r="E150" s="222" t="s">
        <v>1191</v>
      </c>
      <c r="F150" s="223" t="s">
        <v>1192</v>
      </c>
      <c r="G150" s="224" t="s">
        <v>239</v>
      </c>
      <c r="H150" s="225">
        <v>32.712</v>
      </c>
      <c r="I150" s="226"/>
      <c r="J150" s="227">
        <f>ROUND(I150*H150,2)</f>
        <v>0</v>
      </c>
      <c r="K150" s="228"/>
      <c r="L150" s="45"/>
      <c r="M150" s="229" t="s">
        <v>1</v>
      </c>
      <c r="N150" s="230" t="s">
        <v>42</v>
      </c>
      <c r="O150" s="92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3" t="s">
        <v>204</v>
      </c>
      <c r="AT150" s="233" t="s">
        <v>200</v>
      </c>
      <c r="AU150" s="233" t="s">
        <v>87</v>
      </c>
      <c r="AY150" s="18" t="s">
        <v>198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8" t="s">
        <v>85</v>
      </c>
      <c r="BK150" s="234">
        <f>ROUND(I150*H150,2)</f>
        <v>0</v>
      </c>
      <c r="BL150" s="18" t="s">
        <v>204</v>
      </c>
      <c r="BM150" s="233" t="s">
        <v>1193</v>
      </c>
    </row>
    <row r="151" spans="1:51" s="13" customFormat="1" ht="12">
      <c r="A151" s="13"/>
      <c r="B151" s="235"/>
      <c r="C151" s="236"/>
      <c r="D151" s="237" t="s">
        <v>206</v>
      </c>
      <c r="E151" s="238" t="s">
        <v>1</v>
      </c>
      <c r="F151" s="239" t="s">
        <v>1194</v>
      </c>
      <c r="G151" s="236"/>
      <c r="H151" s="240">
        <v>32.712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206</v>
      </c>
      <c r="AU151" s="246" t="s">
        <v>87</v>
      </c>
      <c r="AV151" s="13" t="s">
        <v>87</v>
      </c>
      <c r="AW151" s="13" t="s">
        <v>33</v>
      </c>
      <c r="AX151" s="13" t="s">
        <v>85</v>
      </c>
      <c r="AY151" s="246" t="s">
        <v>198</v>
      </c>
    </row>
    <row r="152" spans="1:65" s="2" customFormat="1" ht="21.75" customHeight="1">
      <c r="A152" s="39"/>
      <c r="B152" s="40"/>
      <c r="C152" s="269" t="s">
        <v>246</v>
      </c>
      <c r="D152" s="269" t="s">
        <v>315</v>
      </c>
      <c r="E152" s="270" t="s">
        <v>1195</v>
      </c>
      <c r="F152" s="271" t="s">
        <v>1196</v>
      </c>
      <c r="G152" s="272" t="s">
        <v>1197</v>
      </c>
      <c r="H152" s="273">
        <v>78.509</v>
      </c>
      <c r="I152" s="274"/>
      <c r="J152" s="275">
        <f>ROUND(I152*H152,2)</f>
        <v>0</v>
      </c>
      <c r="K152" s="276"/>
      <c r="L152" s="277"/>
      <c r="M152" s="278" t="s">
        <v>1</v>
      </c>
      <c r="N152" s="279" t="s">
        <v>42</v>
      </c>
      <c r="O152" s="92"/>
      <c r="P152" s="231">
        <f>O152*H152</f>
        <v>0</v>
      </c>
      <c r="Q152" s="231">
        <v>1</v>
      </c>
      <c r="R152" s="231">
        <f>Q152*H152</f>
        <v>78.509</v>
      </c>
      <c r="S152" s="231">
        <v>0</v>
      </c>
      <c r="T152" s="23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3" t="s">
        <v>242</v>
      </c>
      <c r="AT152" s="233" t="s">
        <v>315</v>
      </c>
      <c r="AU152" s="233" t="s">
        <v>87</v>
      </c>
      <c r="AY152" s="18" t="s">
        <v>198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8" t="s">
        <v>85</v>
      </c>
      <c r="BK152" s="234">
        <f>ROUND(I152*H152,2)</f>
        <v>0</v>
      </c>
      <c r="BL152" s="18" t="s">
        <v>204</v>
      </c>
      <c r="BM152" s="233" t="s">
        <v>1198</v>
      </c>
    </row>
    <row r="153" spans="1:51" s="13" customFormat="1" ht="12">
      <c r="A153" s="13"/>
      <c r="B153" s="235"/>
      <c r="C153" s="236"/>
      <c r="D153" s="237" t="s">
        <v>206</v>
      </c>
      <c r="E153" s="238" t="s">
        <v>1</v>
      </c>
      <c r="F153" s="239" t="s">
        <v>1186</v>
      </c>
      <c r="G153" s="236"/>
      <c r="H153" s="240">
        <v>78.509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206</v>
      </c>
      <c r="AU153" s="246" t="s">
        <v>87</v>
      </c>
      <c r="AV153" s="13" t="s">
        <v>87</v>
      </c>
      <c r="AW153" s="13" t="s">
        <v>33</v>
      </c>
      <c r="AX153" s="13" t="s">
        <v>85</v>
      </c>
      <c r="AY153" s="246" t="s">
        <v>198</v>
      </c>
    </row>
    <row r="154" spans="1:63" s="12" customFormat="1" ht="22.8" customHeight="1">
      <c r="A154" s="12"/>
      <c r="B154" s="205"/>
      <c r="C154" s="206"/>
      <c r="D154" s="207" t="s">
        <v>76</v>
      </c>
      <c r="E154" s="219" t="s">
        <v>324</v>
      </c>
      <c r="F154" s="219" t="s">
        <v>1199</v>
      </c>
      <c r="G154" s="206"/>
      <c r="H154" s="206"/>
      <c r="I154" s="209"/>
      <c r="J154" s="220">
        <f>BK154</f>
        <v>0</v>
      </c>
      <c r="K154" s="206"/>
      <c r="L154" s="211"/>
      <c r="M154" s="212"/>
      <c r="N154" s="213"/>
      <c r="O154" s="213"/>
      <c r="P154" s="214">
        <f>P155</f>
        <v>0</v>
      </c>
      <c r="Q154" s="213"/>
      <c r="R154" s="214">
        <f>R155</f>
        <v>0.00114</v>
      </c>
      <c r="S154" s="213"/>
      <c r="T154" s="215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6" t="s">
        <v>85</v>
      </c>
      <c r="AT154" s="217" t="s">
        <v>76</v>
      </c>
      <c r="AU154" s="217" t="s">
        <v>85</v>
      </c>
      <c r="AY154" s="216" t="s">
        <v>198</v>
      </c>
      <c r="BK154" s="218">
        <f>BK155</f>
        <v>0</v>
      </c>
    </row>
    <row r="155" spans="1:65" s="2" customFormat="1" ht="24.15" customHeight="1">
      <c r="A155" s="39"/>
      <c r="B155" s="40"/>
      <c r="C155" s="221" t="s">
        <v>252</v>
      </c>
      <c r="D155" s="221" t="s">
        <v>200</v>
      </c>
      <c r="E155" s="222" t="s">
        <v>1200</v>
      </c>
      <c r="F155" s="223" t="s">
        <v>1201</v>
      </c>
      <c r="G155" s="224" t="s">
        <v>451</v>
      </c>
      <c r="H155" s="225">
        <v>6</v>
      </c>
      <c r="I155" s="226"/>
      <c r="J155" s="227">
        <f>ROUND(I155*H155,2)</f>
        <v>0</v>
      </c>
      <c r="K155" s="228"/>
      <c r="L155" s="45"/>
      <c r="M155" s="229" t="s">
        <v>1</v>
      </c>
      <c r="N155" s="230" t="s">
        <v>42</v>
      </c>
      <c r="O155" s="92"/>
      <c r="P155" s="231">
        <f>O155*H155</f>
        <v>0</v>
      </c>
      <c r="Q155" s="231">
        <v>0.00019</v>
      </c>
      <c r="R155" s="231">
        <f>Q155*H155</f>
        <v>0.00114</v>
      </c>
      <c r="S155" s="231">
        <v>0</v>
      </c>
      <c r="T155" s="232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3" t="s">
        <v>204</v>
      </c>
      <c r="AT155" s="233" t="s">
        <v>200</v>
      </c>
      <c r="AU155" s="233" t="s">
        <v>87</v>
      </c>
      <c r="AY155" s="18" t="s">
        <v>198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8" t="s">
        <v>85</v>
      </c>
      <c r="BK155" s="234">
        <f>ROUND(I155*H155,2)</f>
        <v>0</v>
      </c>
      <c r="BL155" s="18" t="s">
        <v>204</v>
      </c>
      <c r="BM155" s="233" t="s">
        <v>1202</v>
      </c>
    </row>
    <row r="156" spans="1:63" s="12" customFormat="1" ht="22.8" customHeight="1">
      <c r="A156" s="12"/>
      <c r="B156" s="205"/>
      <c r="C156" s="206"/>
      <c r="D156" s="207" t="s">
        <v>76</v>
      </c>
      <c r="E156" s="219" t="s">
        <v>611</v>
      </c>
      <c r="F156" s="219" t="s">
        <v>1203</v>
      </c>
      <c r="G156" s="206"/>
      <c r="H156" s="206"/>
      <c r="I156" s="209"/>
      <c r="J156" s="220">
        <f>BK156</f>
        <v>0</v>
      </c>
      <c r="K156" s="206"/>
      <c r="L156" s="211"/>
      <c r="M156" s="212"/>
      <c r="N156" s="213"/>
      <c r="O156" s="213"/>
      <c r="P156" s="214">
        <f>SUM(P157:P159)</f>
        <v>0</v>
      </c>
      <c r="Q156" s="213"/>
      <c r="R156" s="214">
        <f>SUM(R157:R159)</f>
        <v>20.8760088</v>
      </c>
      <c r="S156" s="213"/>
      <c r="T156" s="215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6" t="s">
        <v>85</v>
      </c>
      <c r="AT156" s="217" t="s">
        <v>76</v>
      </c>
      <c r="AU156" s="217" t="s">
        <v>85</v>
      </c>
      <c r="AY156" s="216" t="s">
        <v>198</v>
      </c>
      <c r="BK156" s="218">
        <f>SUM(BK157:BK159)</f>
        <v>0</v>
      </c>
    </row>
    <row r="157" spans="1:65" s="2" customFormat="1" ht="24.15" customHeight="1">
      <c r="A157" s="39"/>
      <c r="B157" s="40"/>
      <c r="C157" s="221" t="s">
        <v>257</v>
      </c>
      <c r="D157" s="221" t="s">
        <v>200</v>
      </c>
      <c r="E157" s="222" t="s">
        <v>1204</v>
      </c>
      <c r="F157" s="223" t="s">
        <v>1205</v>
      </c>
      <c r="G157" s="224" t="s">
        <v>239</v>
      </c>
      <c r="H157" s="225">
        <v>13.404</v>
      </c>
      <c r="I157" s="226"/>
      <c r="J157" s="227">
        <f>ROUND(I157*H157,2)</f>
        <v>0</v>
      </c>
      <c r="K157" s="228"/>
      <c r="L157" s="45"/>
      <c r="M157" s="229" t="s">
        <v>1</v>
      </c>
      <c r="N157" s="230" t="s">
        <v>42</v>
      </c>
      <c r="O157" s="92"/>
      <c r="P157" s="231">
        <f>O157*H157</f>
        <v>0</v>
      </c>
      <c r="Q157" s="231">
        <v>1.1322</v>
      </c>
      <c r="R157" s="231">
        <f>Q157*H157</f>
        <v>15.176008800000002</v>
      </c>
      <c r="S157" s="231">
        <v>0</v>
      </c>
      <c r="T157" s="232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3" t="s">
        <v>204</v>
      </c>
      <c r="AT157" s="233" t="s">
        <v>200</v>
      </c>
      <c r="AU157" s="233" t="s">
        <v>87</v>
      </c>
      <c r="AY157" s="18" t="s">
        <v>198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8" t="s">
        <v>85</v>
      </c>
      <c r="BK157" s="234">
        <f>ROUND(I157*H157,2)</f>
        <v>0</v>
      </c>
      <c r="BL157" s="18" t="s">
        <v>204</v>
      </c>
      <c r="BM157" s="233" t="s">
        <v>1206</v>
      </c>
    </row>
    <row r="158" spans="1:51" s="13" customFormat="1" ht="12">
      <c r="A158" s="13"/>
      <c r="B158" s="235"/>
      <c r="C158" s="236"/>
      <c r="D158" s="237" t="s">
        <v>206</v>
      </c>
      <c r="E158" s="238" t="s">
        <v>1</v>
      </c>
      <c r="F158" s="239" t="s">
        <v>1207</v>
      </c>
      <c r="G158" s="236"/>
      <c r="H158" s="240">
        <v>13.404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206</v>
      </c>
      <c r="AU158" s="246" t="s">
        <v>87</v>
      </c>
      <c r="AV158" s="13" t="s">
        <v>87</v>
      </c>
      <c r="AW158" s="13" t="s">
        <v>33</v>
      </c>
      <c r="AX158" s="13" t="s">
        <v>85</v>
      </c>
      <c r="AY158" s="246" t="s">
        <v>198</v>
      </c>
    </row>
    <row r="159" spans="1:65" s="2" customFormat="1" ht="24.15" customHeight="1">
      <c r="A159" s="39"/>
      <c r="B159" s="40"/>
      <c r="C159" s="221" t="s">
        <v>261</v>
      </c>
      <c r="D159" s="221" t="s">
        <v>200</v>
      </c>
      <c r="E159" s="222" t="s">
        <v>1208</v>
      </c>
      <c r="F159" s="223" t="s">
        <v>1209</v>
      </c>
      <c r="G159" s="224" t="s">
        <v>239</v>
      </c>
      <c r="H159" s="225">
        <v>2.28</v>
      </c>
      <c r="I159" s="226"/>
      <c r="J159" s="227">
        <f>ROUND(I159*H159,2)</f>
        <v>0</v>
      </c>
      <c r="K159" s="228"/>
      <c r="L159" s="45"/>
      <c r="M159" s="229" t="s">
        <v>1</v>
      </c>
      <c r="N159" s="230" t="s">
        <v>42</v>
      </c>
      <c r="O159" s="92"/>
      <c r="P159" s="231">
        <f>O159*H159</f>
        <v>0</v>
      </c>
      <c r="Q159" s="231">
        <v>2.5</v>
      </c>
      <c r="R159" s="231">
        <f>Q159*H159</f>
        <v>5.699999999999999</v>
      </c>
      <c r="S159" s="231">
        <v>0</v>
      </c>
      <c r="T159" s="232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3" t="s">
        <v>204</v>
      </c>
      <c r="AT159" s="233" t="s">
        <v>200</v>
      </c>
      <c r="AU159" s="233" t="s">
        <v>87</v>
      </c>
      <c r="AY159" s="18" t="s">
        <v>198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8" t="s">
        <v>85</v>
      </c>
      <c r="BK159" s="234">
        <f>ROUND(I159*H159,2)</f>
        <v>0</v>
      </c>
      <c r="BL159" s="18" t="s">
        <v>204</v>
      </c>
      <c r="BM159" s="233" t="s">
        <v>1210</v>
      </c>
    </row>
    <row r="160" spans="1:63" s="12" customFormat="1" ht="22.8" customHeight="1">
      <c r="A160" s="12"/>
      <c r="B160" s="205"/>
      <c r="C160" s="206"/>
      <c r="D160" s="207" t="s">
        <v>76</v>
      </c>
      <c r="E160" s="219" t="s">
        <v>1211</v>
      </c>
      <c r="F160" s="219" t="s">
        <v>1212</v>
      </c>
      <c r="G160" s="206"/>
      <c r="H160" s="206"/>
      <c r="I160" s="209"/>
      <c r="J160" s="220">
        <f>BK160</f>
        <v>0</v>
      </c>
      <c r="K160" s="206"/>
      <c r="L160" s="211"/>
      <c r="M160" s="212"/>
      <c r="N160" s="213"/>
      <c r="O160" s="213"/>
      <c r="P160" s="214">
        <f>SUM(P161:P167)</f>
        <v>0</v>
      </c>
      <c r="Q160" s="213"/>
      <c r="R160" s="214">
        <f>SUM(R161:R167)</f>
        <v>0.14107840000000002</v>
      </c>
      <c r="S160" s="213"/>
      <c r="T160" s="215">
        <f>SUM(T161:T167)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6" t="s">
        <v>85</v>
      </c>
      <c r="AT160" s="217" t="s">
        <v>76</v>
      </c>
      <c r="AU160" s="217" t="s">
        <v>85</v>
      </c>
      <c r="AY160" s="216" t="s">
        <v>198</v>
      </c>
      <c r="BK160" s="218">
        <f>SUM(BK161:BK167)</f>
        <v>0</v>
      </c>
    </row>
    <row r="161" spans="1:65" s="2" customFormat="1" ht="24.15" customHeight="1">
      <c r="A161" s="39"/>
      <c r="B161" s="40"/>
      <c r="C161" s="221" t="s">
        <v>266</v>
      </c>
      <c r="D161" s="221" t="s">
        <v>200</v>
      </c>
      <c r="E161" s="222" t="s">
        <v>1213</v>
      </c>
      <c r="F161" s="223" t="s">
        <v>1214</v>
      </c>
      <c r="G161" s="224" t="s">
        <v>227</v>
      </c>
      <c r="H161" s="225">
        <v>23.2</v>
      </c>
      <c r="I161" s="226"/>
      <c r="J161" s="227">
        <f>ROUND(I161*H161,2)</f>
        <v>0</v>
      </c>
      <c r="K161" s="228"/>
      <c r="L161" s="45"/>
      <c r="M161" s="229" t="s">
        <v>1</v>
      </c>
      <c r="N161" s="230" t="s">
        <v>42</v>
      </c>
      <c r="O161" s="92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3" t="s">
        <v>204</v>
      </c>
      <c r="AT161" s="233" t="s">
        <v>200</v>
      </c>
      <c r="AU161" s="233" t="s">
        <v>87</v>
      </c>
      <c r="AY161" s="18" t="s">
        <v>198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8" t="s">
        <v>85</v>
      </c>
      <c r="BK161" s="234">
        <f>ROUND(I161*H161,2)</f>
        <v>0</v>
      </c>
      <c r="BL161" s="18" t="s">
        <v>204</v>
      </c>
      <c r="BM161" s="233" t="s">
        <v>1215</v>
      </c>
    </row>
    <row r="162" spans="1:51" s="13" customFormat="1" ht="12">
      <c r="A162" s="13"/>
      <c r="B162" s="235"/>
      <c r="C162" s="236"/>
      <c r="D162" s="237" t="s">
        <v>206</v>
      </c>
      <c r="E162" s="238" t="s">
        <v>1</v>
      </c>
      <c r="F162" s="239" t="s">
        <v>1154</v>
      </c>
      <c r="G162" s="236"/>
      <c r="H162" s="240">
        <v>23.2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206</v>
      </c>
      <c r="AU162" s="246" t="s">
        <v>87</v>
      </c>
      <c r="AV162" s="13" t="s">
        <v>87</v>
      </c>
      <c r="AW162" s="13" t="s">
        <v>33</v>
      </c>
      <c r="AX162" s="13" t="s">
        <v>85</v>
      </c>
      <c r="AY162" s="246" t="s">
        <v>198</v>
      </c>
    </row>
    <row r="163" spans="1:65" s="2" customFormat="1" ht="33" customHeight="1">
      <c r="A163" s="39"/>
      <c r="B163" s="40"/>
      <c r="C163" s="269" t="s">
        <v>270</v>
      </c>
      <c r="D163" s="269" t="s">
        <v>315</v>
      </c>
      <c r="E163" s="270" t="s">
        <v>1216</v>
      </c>
      <c r="F163" s="271" t="s">
        <v>1217</v>
      </c>
      <c r="G163" s="272" t="s">
        <v>451</v>
      </c>
      <c r="H163" s="273">
        <v>25.52</v>
      </c>
      <c r="I163" s="274"/>
      <c r="J163" s="275">
        <f>ROUND(I163*H163,2)</f>
        <v>0</v>
      </c>
      <c r="K163" s="276"/>
      <c r="L163" s="277"/>
      <c r="M163" s="278" t="s">
        <v>1</v>
      </c>
      <c r="N163" s="279" t="s">
        <v>42</v>
      </c>
      <c r="O163" s="92"/>
      <c r="P163" s="231">
        <f>O163*H163</f>
        <v>0</v>
      </c>
      <c r="Q163" s="231">
        <v>0.00542</v>
      </c>
      <c r="R163" s="231">
        <f>Q163*H163</f>
        <v>0.1383184</v>
      </c>
      <c r="S163" s="231">
        <v>0</v>
      </c>
      <c r="T163" s="232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3" t="s">
        <v>242</v>
      </c>
      <c r="AT163" s="233" t="s">
        <v>315</v>
      </c>
      <c r="AU163" s="233" t="s">
        <v>87</v>
      </c>
      <c r="AY163" s="18" t="s">
        <v>198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8" t="s">
        <v>85</v>
      </c>
      <c r="BK163" s="234">
        <f>ROUND(I163*H163,2)</f>
        <v>0</v>
      </c>
      <c r="BL163" s="18" t="s">
        <v>204</v>
      </c>
      <c r="BM163" s="233" t="s">
        <v>1218</v>
      </c>
    </row>
    <row r="164" spans="1:51" s="13" customFormat="1" ht="12">
      <c r="A164" s="13"/>
      <c r="B164" s="235"/>
      <c r="C164" s="236"/>
      <c r="D164" s="237" t="s">
        <v>206</v>
      </c>
      <c r="E164" s="238" t="s">
        <v>1</v>
      </c>
      <c r="F164" s="239" t="s">
        <v>1154</v>
      </c>
      <c r="G164" s="236"/>
      <c r="H164" s="240">
        <v>23.2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206</v>
      </c>
      <c r="AU164" s="246" t="s">
        <v>87</v>
      </c>
      <c r="AV164" s="13" t="s">
        <v>87</v>
      </c>
      <c r="AW164" s="13" t="s">
        <v>33</v>
      </c>
      <c r="AX164" s="13" t="s">
        <v>77</v>
      </c>
      <c r="AY164" s="246" t="s">
        <v>198</v>
      </c>
    </row>
    <row r="165" spans="1:51" s="13" customFormat="1" ht="12">
      <c r="A165" s="13"/>
      <c r="B165" s="235"/>
      <c r="C165" s="236"/>
      <c r="D165" s="237" t="s">
        <v>206</v>
      </c>
      <c r="E165" s="238" t="s">
        <v>1</v>
      </c>
      <c r="F165" s="239" t="s">
        <v>1219</v>
      </c>
      <c r="G165" s="236"/>
      <c r="H165" s="240">
        <v>25.52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206</v>
      </c>
      <c r="AU165" s="246" t="s">
        <v>87</v>
      </c>
      <c r="AV165" s="13" t="s">
        <v>87</v>
      </c>
      <c r="AW165" s="13" t="s">
        <v>33</v>
      </c>
      <c r="AX165" s="13" t="s">
        <v>85</v>
      </c>
      <c r="AY165" s="246" t="s">
        <v>198</v>
      </c>
    </row>
    <row r="166" spans="1:65" s="2" customFormat="1" ht="24.15" customHeight="1">
      <c r="A166" s="39"/>
      <c r="B166" s="40"/>
      <c r="C166" s="221" t="s">
        <v>8</v>
      </c>
      <c r="D166" s="221" t="s">
        <v>200</v>
      </c>
      <c r="E166" s="222" t="s">
        <v>1220</v>
      </c>
      <c r="F166" s="223" t="s">
        <v>1221</v>
      </c>
      <c r="G166" s="224" t="s">
        <v>451</v>
      </c>
      <c r="H166" s="225">
        <v>2</v>
      </c>
      <c r="I166" s="226"/>
      <c r="J166" s="227">
        <f>ROUND(I166*H166,2)</f>
        <v>0</v>
      </c>
      <c r="K166" s="228"/>
      <c r="L166" s="45"/>
      <c r="M166" s="229" t="s">
        <v>1</v>
      </c>
      <c r="N166" s="230" t="s">
        <v>42</v>
      </c>
      <c r="O166" s="92"/>
      <c r="P166" s="231">
        <f>O166*H166</f>
        <v>0</v>
      </c>
      <c r="Q166" s="231">
        <v>3E-05</v>
      </c>
      <c r="R166" s="231">
        <f>Q166*H166</f>
        <v>6E-05</v>
      </c>
      <c r="S166" s="231">
        <v>0</v>
      </c>
      <c r="T166" s="232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3" t="s">
        <v>204</v>
      </c>
      <c r="AT166" s="233" t="s">
        <v>200</v>
      </c>
      <c r="AU166" s="233" t="s">
        <v>87</v>
      </c>
      <c r="AY166" s="18" t="s">
        <v>198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8" t="s">
        <v>85</v>
      </c>
      <c r="BK166" s="234">
        <f>ROUND(I166*H166,2)</f>
        <v>0</v>
      </c>
      <c r="BL166" s="18" t="s">
        <v>204</v>
      </c>
      <c r="BM166" s="233" t="s">
        <v>1222</v>
      </c>
    </row>
    <row r="167" spans="1:65" s="2" customFormat="1" ht="24.15" customHeight="1">
      <c r="A167" s="39"/>
      <c r="B167" s="40"/>
      <c r="C167" s="269" t="s">
        <v>280</v>
      </c>
      <c r="D167" s="269" t="s">
        <v>315</v>
      </c>
      <c r="E167" s="270" t="s">
        <v>1223</v>
      </c>
      <c r="F167" s="271" t="s">
        <v>1224</v>
      </c>
      <c r="G167" s="272" t="s">
        <v>451</v>
      </c>
      <c r="H167" s="273">
        <v>2</v>
      </c>
      <c r="I167" s="274"/>
      <c r="J167" s="275">
        <f>ROUND(I167*H167,2)</f>
        <v>0</v>
      </c>
      <c r="K167" s="276"/>
      <c r="L167" s="277"/>
      <c r="M167" s="278" t="s">
        <v>1</v>
      </c>
      <c r="N167" s="279" t="s">
        <v>42</v>
      </c>
      <c r="O167" s="92"/>
      <c r="P167" s="231">
        <f>O167*H167</f>
        <v>0</v>
      </c>
      <c r="Q167" s="231">
        <v>0.00135</v>
      </c>
      <c r="R167" s="231">
        <f>Q167*H167</f>
        <v>0.0027</v>
      </c>
      <c r="S167" s="231">
        <v>0</v>
      </c>
      <c r="T167" s="232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3" t="s">
        <v>242</v>
      </c>
      <c r="AT167" s="233" t="s">
        <v>315</v>
      </c>
      <c r="AU167" s="233" t="s">
        <v>87</v>
      </c>
      <c r="AY167" s="18" t="s">
        <v>198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8" t="s">
        <v>85</v>
      </c>
      <c r="BK167" s="234">
        <f>ROUND(I167*H167,2)</f>
        <v>0</v>
      </c>
      <c r="BL167" s="18" t="s">
        <v>204</v>
      </c>
      <c r="BM167" s="233" t="s">
        <v>1225</v>
      </c>
    </row>
    <row r="168" spans="1:63" s="12" customFormat="1" ht="22.8" customHeight="1">
      <c r="A168" s="12"/>
      <c r="B168" s="205"/>
      <c r="C168" s="206"/>
      <c r="D168" s="207" t="s">
        <v>76</v>
      </c>
      <c r="E168" s="219" t="s">
        <v>1226</v>
      </c>
      <c r="F168" s="219" t="s">
        <v>1227</v>
      </c>
      <c r="G168" s="206"/>
      <c r="H168" s="206"/>
      <c r="I168" s="209"/>
      <c r="J168" s="220">
        <f>BK168</f>
        <v>0</v>
      </c>
      <c r="K168" s="206"/>
      <c r="L168" s="211"/>
      <c r="M168" s="212"/>
      <c r="N168" s="213"/>
      <c r="O168" s="213"/>
      <c r="P168" s="214">
        <f>SUM(P169:P179)</f>
        <v>0</v>
      </c>
      <c r="Q168" s="213"/>
      <c r="R168" s="214">
        <f>SUM(R169:R179)</f>
        <v>5.610080000000001</v>
      </c>
      <c r="S168" s="213"/>
      <c r="T168" s="215">
        <f>SUM(T169:T179)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6" t="s">
        <v>85</v>
      </c>
      <c r="AT168" s="217" t="s">
        <v>76</v>
      </c>
      <c r="AU168" s="217" t="s">
        <v>85</v>
      </c>
      <c r="AY168" s="216" t="s">
        <v>198</v>
      </c>
      <c r="BK168" s="218">
        <f>SUM(BK169:BK179)</f>
        <v>0</v>
      </c>
    </row>
    <row r="169" spans="1:65" s="2" customFormat="1" ht="16.5" customHeight="1">
      <c r="A169" s="39"/>
      <c r="B169" s="40"/>
      <c r="C169" s="221" t="s">
        <v>285</v>
      </c>
      <c r="D169" s="221" t="s">
        <v>200</v>
      </c>
      <c r="E169" s="222" t="s">
        <v>1228</v>
      </c>
      <c r="F169" s="223" t="s">
        <v>1229</v>
      </c>
      <c r="G169" s="224" t="s">
        <v>227</v>
      </c>
      <c r="H169" s="225">
        <v>23.2</v>
      </c>
      <c r="I169" s="226"/>
      <c r="J169" s="227">
        <f>ROUND(I169*H169,2)</f>
        <v>0</v>
      </c>
      <c r="K169" s="228"/>
      <c r="L169" s="45"/>
      <c r="M169" s="229" t="s">
        <v>1</v>
      </c>
      <c r="N169" s="230" t="s">
        <v>42</v>
      </c>
      <c r="O169" s="92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3" t="s">
        <v>204</v>
      </c>
      <c r="AT169" s="233" t="s">
        <v>200</v>
      </c>
      <c r="AU169" s="233" t="s">
        <v>87</v>
      </c>
      <c r="AY169" s="18" t="s">
        <v>198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8" t="s">
        <v>85</v>
      </c>
      <c r="BK169" s="234">
        <f>ROUND(I169*H169,2)</f>
        <v>0</v>
      </c>
      <c r="BL169" s="18" t="s">
        <v>204</v>
      </c>
      <c r="BM169" s="233" t="s">
        <v>1230</v>
      </c>
    </row>
    <row r="170" spans="1:51" s="13" customFormat="1" ht="12">
      <c r="A170" s="13"/>
      <c r="B170" s="235"/>
      <c r="C170" s="236"/>
      <c r="D170" s="237" t="s">
        <v>206</v>
      </c>
      <c r="E170" s="238" t="s">
        <v>1</v>
      </c>
      <c r="F170" s="239" t="s">
        <v>1154</v>
      </c>
      <c r="G170" s="236"/>
      <c r="H170" s="240">
        <v>23.2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206</v>
      </c>
      <c r="AU170" s="246" t="s">
        <v>87</v>
      </c>
      <c r="AV170" s="13" t="s">
        <v>87</v>
      </c>
      <c r="AW170" s="13" t="s">
        <v>33</v>
      </c>
      <c r="AX170" s="13" t="s">
        <v>85</v>
      </c>
      <c r="AY170" s="246" t="s">
        <v>198</v>
      </c>
    </row>
    <row r="171" spans="1:65" s="2" customFormat="1" ht="37.8" customHeight="1">
      <c r="A171" s="39"/>
      <c r="B171" s="40"/>
      <c r="C171" s="221" t="s">
        <v>289</v>
      </c>
      <c r="D171" s="221" t="s">
        <v>200</v>
      </c>
      <c r="E171" s="222" t="s">
        <v>1231</v>
      </c>
      <c r="F171" s="223" t="s">
        <v>1232</v>
      </c>
      <c r="G171" s="224" t="s">
        <v>451</v>
      </c>
      <c r="H171" s="225">
        <v>8</v>
      </c>
      <c r="I171" s="226"/>
      <c r="J171" s="227">
        <f>ROUND(I171*H171,2)</f>
        <v>0</v>
      </c>
      <c r="K171" s="228"/>
      <c r="L171" s="45"/>
      <c r="M171" s="229" t="s">
        <v>1</v>
      </c>
      <c r="N171" s="230" t="s">
        <v>42</v>
      </c>
      <c r="O171" s="92"/>
      <c r="P171" s="231">
        <f>O171*H171</f>
        <v>0</v>
      </c>
      <c r="Q171" s="231">
        <v>0.3409</v>
      </c>
      <c r="R171" s="231">
        <f>Q171*H171</f>
        <v>2.7272</v>
      </c>
      <c r="S171" s="231">
        <v>0</v>
      </c>
      <c r="T171" s="232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3" t="s">
        <v>204</v>
      </c>
      <c r="AT171" s="233" t="s">
        <v>200</v>
      </c>
      <c r="AU171" s="233" t="s">
        <v>87</v>
      </c>
      <c r="AY171" s="18" t="s">
        <v>198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8" t="s">
        <v>85</v>
      </c>
      <c r="BK171" s="234">
        <f>ROUND(I171*H171,2)</f>
        <v>0</v>
      </c>
      <c r="BL171" s="18" t="s">
        <v>204</v>
      </c>
      <c r="BM171" s="233" t="s">
        <v>1233</v>
      </c>
    </row>
    <row r="172" spans="1:65" s="2" customFormat="1" ht="24.15" customHeight="1">
      <c r="A172" s="39"/>
      <c r="B172" s="40"/>
      <c r="C172" s="269" t="s">
        <v>294</v>
      </c>
      <c r="D172" s="269" t="s">
        <v>315</v>
      </c>
      <c r="E172" s="270" t="s">
        <v>1234</v>
      </c>
      <c r="F172" s="271" t="s">
        <v>1235</v>
      </c>
      <c r="G172" s="272" t="s">
        <v>451</v>
      </c>
      <c r="H172" s="273">
        <v>8</v>
      </c>
      <c r="I172" s="274"/>
      <c r="J172" s="275">
        <f>ROUND(I172*H172,2)</f>
        <v>0</v>
      </c>
      <c r="K172" s="276"/>
      <c r="L172" s="277"/>
      <c r="M172" s="278" t="s">
        <v>1</v>
      </c>
      <c r="N172" s="279" t="s">
        <v>42</v>
      </c>
      <c r="O172" s="92"/>
      <c r="P172" s="231">
        <f>O172*H172</f>
        <v>0</v>
      </c>
      <c r="Q172" s="231">
        <v>0.06</v>
      </c>
      <c r="R172" s="231">
        <f>Q172*H172</f>
        <v>0.48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242</v>
      </c>
      <c r="AT172" s="233" t="s">
        <v>315</v>
      </c>
      <c r="AU172" s="233" t="s">
        <v>87</v>
      </c>
      <c r="AY172" s="18" t="s">
        <v>198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8" t="s">
        <v>85</v>
      </c>
      <c r="BK172" s="234">
        <f>ROUND(I172*H172,2)</f>
        <v>0</v>
      </c>
      <c r="BL172" s="18" t="s">
        <v>204</v>
      </c>
      <c r="BM172" s="233" t="s">
        <v>1236</v>
      </c>
    </row>
    <row r="173" spans="1:65" s="2" customFormat="1" ht="24.15" customHeight="1">
      <c r="A173" s="39"/>
      <c r="B173" s="40"/>
      <c r="C173" s="269" t="s">
        <v>298</v>
      </c>
      <c r="D173" s="269" t="s">
        <v>315</v>
      </c>
      <c r="E173" s="270" t="s">
        <v>1237</v>
      </c>
      <c r="F173" s="271" t="s">
        <v>1238</v>
      </c>
      <c r="G173" s="272" t="s">
        <v>451</v>
      </c>
      <c r="H173" s="273">
        <v>8</v>
      </c>
      <c r="I173" s="274"/>
      <c r="J173" s="275">
        <f>ROUND(I173*H173,2)</f>
        <v>0</v>
      </c>
      <c r="K173" s="276"/>
      <c r="L173" s="277"/>
      <c r="M173" s="278" t="s">
        <v>1</v>
      </c>
      <c r="N173" s="279" t="s">
        <v>42</v>
      </c>
      <c r="O173" s="92"/>
      <c r="P173" s="231">
        <f>O173*H173</f>
        <v>0</v>
      </c>
      <c r="Q173" s="231">
        <v>0.052</v>
      </c>
      <c r="R173" s="231">
        <f>Q173*H173</f>
        <v>0.416</v>
      </c>
      <c r="S173" s="231">
        <v>0</v>
      </c>
      <c r="T173" s="232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3" t="s">
        <v>242</v>
      </c>
      <c r="AT173" s="233" t="s">
        <v>315</v>
      </c>
      <c r="AU173" s="233" t="s">
        <v>87</v>
      </c>
      <c r="AY173" s="18" t="s">
        <v>198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8" t="s">
        <v>85</v>
      </c>
      <c r="BK173" s="234">
        <f>ROUND(I173*H173,2)</f>
        <v>0</v>
      </c>
      <c r="BL173" s="18" t="s">
        <v>204</v>
      </c>
      <c r="BM173" s="233" t="s">
        <v>1239</v>
      </c>
    </row>
    <row r="174" spans="1:65" s="2" customFormat="1" ht="24.15" customHeight="1">
      <c r="A174" s="39"/>
      <c r="B174" s="40"/>
      <c r="C174" s="269" t="s">
        <v>7</v>
      </c>
      <c r="D174" s="269" t="s">
        <v>315</v>
      </c>
      <c r="E174" s="270" t="s">
        <v>1240</v>
      </c>
      <c r="F174" s="271" t="s">
        <v>1241</v>
      </c>
      <c r="G174" s="272" t="s">
        <v>451</v>
      </c>
      <c r="H174" s="273">
        <v>8</v>
      </c>
      <c r="I174" s="274"/>
      <c r="J174" s="275">
        <f>ROUND(I174*H174,2)</f>
        <v>0</v>
      </c>
      <c r="K174" s="276"/>
      <c r="L174" s="277"/>
      <c r="M174" s="278" t="s">
        <v>1</v>
      </c>
      <c r="N174" s="279" t="s">
        <v>42</v>
      </c>
      <c r="O174" s="92"/>
      <c r="P174" s="231">
        <f>O174*H174</f>
        <v>0</v>
      </c>
      <c r="Q174" s="231">
        <v>0.05</v>
      </c>
      <c r="R174" s="231">
        <f>Q174*H174</f>
        <v>0.4</v>
      </c>
      <c r="S174" s="231">
        <v>0</v>
      </c>
      <c r="T174" s="23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3" t="s">
        <v>242</v>
      </c>
      <c r="AT174" s="233" t="s">
        <v>315</v>
      </c>
      <c r="AU174" s="233" t="s">
        <v>87</v>
      </c>
      <c r="AY174" s="18" t="s">
        <v>198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8" t="s">
        <v>85</v>
      </c>
      <c r="BK174" s="234">
        <f>ROUND(I174*H174,2)</f>
        <v>0</v>
      </c>
      <c r="BL174" s="18" t="s">
        <v>204</v>
      </c>
      <c r="BM174" s="233" t="s">
        <v>1242</v>
      </c>
    </row>
    <row r="175" spans="1:65" s="2" customFormat="1" ht="21.75" customHeight="1">
      <c r="A175" s="39"/>
      <c r="B175" s="40"/>
      <c r="C175" s="269" t="s">
        <v>305</v>
      </c>
      <c r="D175" s="269" t="s">
        <v>315</v>
      </c>
      <c r="E175" s="270" t="s">
        <v>1243</v>
      </c>
      <c r="F175" s="271" t="s">
        <v>1244</v>
      </c>
      <c r="G175" s="272" t="s">
        <v>451</v>
      </c>
      <c r="H175" s="273">
        <v>8</v>
      </c>
      <c r="I175" s="274"/>
      <c r="J175" s="275">
        <f>ROUND(I175*H175,2)</f>
        <v>0</v>
      </c>
      <c r="K175" s="276"/>
      <c r="L175" s="277"/>
      <c r="M175" s="278" t="s">
        <v>1</v>
      </c>
      <c r="N175" s="279" t="s">
        <v>42</v>
      </c>
      <c r="O175" s="92"/>
      <c r="P175" s="231">
        <f>O175*H175</f>
        <v>0</v>
      </c>
      <c r="Q175" s="231">
        <v>0.048</v>
      </c>
      <c r="R175" s="231">
        <f>Q175*H175</f>
        <v>0.384</v>
      </c>
      <c r="S175" s="231">
        <v>0</v>
      </c>
      <c r="T175" s="232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3" t="s">
        <v>242</v>
      </c>
      <c r="AT175" s="233" t="s">
        <v>315</v>
      </c>
      <c r="AU175" s="233" t="s">
        <v>87</v>
      </c>
      <c r="AY175" s="18" t="s">
        <v>198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8" t="s">
        <v>85</v>
      </c>
      <c r="BK175" s="234">
        <f>ROUND(I175*H175,2)</f>
        <v>0</v>
      </c>
      <c r="BL175" s="18" t="s">
        <v>204</v>
      </c>
      <c r="BM175" s="233" t="s">
        <v>1245</v>
      </c>
    </row>
    <row r="176" spans="1:65" s="2" customFormat="1" ht="24.15" customHeight="1">
      <c r="A176" s="39"/>
      <c r="B176" s="40"/>
      <c r="C176" s="269" t="s">
        <v>310</v>
      </c>
      <c r="D176" s="269" t="s">
        <v>315</v>
      </c>
      <c r="E176" s="270" t="s">
        <v>1246</v>
      </c>
      <c r="F176" s="271" t="s">
        <v>1247</v>
      </c>
      <c r="G176" s="272" t="s">
        <v>451</v>
      </c>
      <c r="H176" s="273">
        <v>8</v>
      </c>
      <c r="I176" s="274"/>
      <c r="J176" s="275">
        <f>ROUND(I176*H176,2)</f>
        <v>0</v>
      </c>
      <c r="K176" s="276"/>
      <c r="L176" s="277"/>
      <c r="M176" s="278" t="s">
        <v>1</v>
      </c>
      <c r="N176" s="279" t="s">
        <v>42</v>
      </c>
      <c r="O176" s="92"/>
      <c r="P176" s="231">
        <f>O176*H176</f>
        <v>0</v>
      </c>
      <c r="Q176" s="231">
        <v>0.024</v>
      </c>
      <c r="R176" s="231">
        <f>Q176*H176</f>
        <v>0.192</v>
      </c>
      <c r="S176" s="231">
        <v>0</v>
      </c>
      <c r="T176" s="232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3" t="s">
        <v>242</v>
      </c>
      <c r="AT176" s="233" t="s">
        <v>315</v>
      </c>
      <c r="AU176" s="233" t="s">
        <v>87</v>
      </c>
      <c r="AY176" s="18" t="s">
        <v>198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8" t="s">
        <v>85</v>
      </c>
      <c r="BK176" s="234">
        <f>ROUND(I176*H176,2)</f>
        <v>0</v>
      </c>
      <c r="BL176" s="18" t="s">
        <v>204</v>
      </c>
      <c r="BM176" s="233" t="s">
        <v>1248</v>
      </c>
    </row>
    <row r="177" spans="1:65" s="2" customFormat="1" ht="37.8" customHeight="1">
      <c r="A177" s="39"/>
      <c r="B177" s="40"/>
      <c r="C177" s="221" t="s">
        <v>314</v>
      </c>
      <c r="D177" s="221" t="s">
        <v>200</v>
      </c>
      <c r="E177" s="222" t="s">
        <v>1249</v>
      </c>
      <c r="F177" s="223" t="s">
        <v>1250</v>
      </c>
      <c r="G177" s="224" t="s">
        <v>451</v>
      </c>
      <c r="H177" s="225">
        <v>8</v>
      </c>
      <c r="I177" s="226"/>
      <c r="J177" s="227">
        <f>ROUND(I177*H177,2)</f>
        <v>0</v>
      </c>
      <c r="K177" s="228"/>
      <c r="L177" s="45"/>
      <c r="M177" s="229" t="s">
        <v>1</v>
      </c>
      <c r="N177" s="230" t="s">
        <v>42</v>
      </c>
      <c r="O177" s="92"/>
      <c r="P177" s="231">
        <f>O177*H177</f>
        <v>0</v>
      </c>
      <c r="Q177" s="231">
        <v>0.00936</v>
      </c>
      <c r="R177" s="231">
        <f>Q177*H177</f>
        <v>0.07488</v>
      </c>
      <c r="S177" s="231">
        <v>0</v>
      </c>
      <c r="T177" s="232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3" t="s">
        <v>204</v>
      </c>
      <c r="AT177" s="233" t="s">
        <v>200</v>
      </c>
      <c r="AU177" s="233" t="s">
        <v>87</v>
      </c>
      <c r="AY177" s="18" t="s">
        <v>198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8" t="s">
        <v>85</v>
      </c>
      <c r="BK177" s="234">
        <f>ROUND(I177*H177,2)</f>
        <v>0</v>
      </c>
      <c r="BL177" s="18" t="s">
        <v>204</v>
      </c>
      <c r="BM177" s="233" t="s">
        <v>1251</v>
      </c>
    </row>
    <row r="178" spans="1:65" s="2" customFormat="1" ht="24.15" customHeight="1">
      <c r="A178" s="39"/>
      <c r="B178" s="40"/>
      <c r="C178" s="269" t="s">
        <v>319</v>
      </c>
      <c r="D178" s="269" t="s">
        <v>315</v>
      </c>
      <c r="E178" s="270" t="s">
        <v>1252</v>
      </c>
      <c r="F178" s="271" t="s">
        <v>1253</v>
      </c>
      <c r="G178" s="272" t="s">
        <v>451</v>
      </c>
      <c r="H178" s="273">
        <v>8</v>
      </c>
      <c r="I178" s="274"/>
      <c r="J178" s="275">
        <f>ROUND(I178*H178,2)</f>
        <v>0</v>
      </c>
      <c r="K178" s="276"/>
      <c r="L178" s="277"/>
      <c r="M178" s="278" t="s">
        <v>1</v>
      </c>
      <c r="N178" s="279" t="s">
        <v>42</v>
      </c>
      <c r="O178" s="92"/>
      <c r="P178" s="231">
        <f>O178*H178</f>
        <v>0</v>
      </c>
      <c r="Q178" s="231">
        <v>0.105</v>
      </c>
      <c r="R178" s="231">
        <f>Q178*H178</f>
        <v>0.84</v>
      </c>
      <c r="S178" s="231">
        <v>0</v>
      </c>
      <c r="T178" s="232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3" t="s">
        <v>242</v>
      </c>
      <c r="AT178" s="233" t="s">
        <v>315</v>
      </c>
      <c r="AU178" s="233" t="s">
        <v>87</v>
      </c>
      <c r="AY178" s="18" t="s">
        <v>198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8" t="s">
        <v>85</v>
      </c>
      <c r="BK178" s="234">
        <f>ROUND(I178*H178,2)</f>
        <v>0</v>
      </c>
      <c r="BL178" s="18" t="s">
        <v>204</v>
      </c>
      <c r="BM178" s="233" t="s">
        <v>1254</v>
      </c>
    </row>
    <row r="179" spans="1:65" s="2" customFormat="1" ht="24.15" customHeight="1">
      <c r="A179" s="39"/>
      <c r="B179" s="40"/>
      <c r="C179" s="269" t="s">
        <v>324</v>
      </c>
      <c r="D179" s="269" t="s">
        <v>315</v>
      </c>
      <c r="E179" s="270" t="s">
        <v>1255</v>
      </c>
      <c r="F179" s="271" t="s">
        <v>1256</v>
      </c>
      <c r="G179" s="272" t="s">
        <v>451</v>
      </c>
      <c r="H179" s="273">
        <v>8</v>
      </c>
      <c r="I179" s="274"/>
      <c r="J179" s="275">
        <f>ROUND(I179*H179,2)</f>
        <v>0</v>
      </c>
      <c r="K179" s="276"/>
      <c r="L179" s="277"/>
      <c r="M179" s="278" t="s">
        <v>1</v>
      </c>
      <c r="N179" s="279" t="s">
        <v>42</v>
      </c>
      <c r="O179" s="92"/>
      <c r="P179" s="231">
        <f>O179*H179</f>
        <v>0</v>
      </c>
      <c r="Q179" s="231">
        <v>0.012</v>
      </c>
      <c r="R179" s="231">
        <f>Q179*H179</f>
        <v>0.096</v>
      </c>
      <c r="S179" s="231">
        <v>0</v>
      </c>
      <c r="T179" s="232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3" t="s">
        <v>242</v>
      </c>
      <c r="AT179" s="233" t="s">
        <v>315</v>
      </c>
      <c r="AU179" s="233" t="s">
        <v>87</v>
      </c>
      <c r="AY179" s="18" t="s">
        <v>198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8" t="s">
        <v>85</v>
      </c>
      <c r="BK179" s="234">
        <f>ROUND(I179*H179,2)</f>
        <v>0</v>
      </c>
      <c r="BL179" s="18" t="s">
        <v>204</v>
      </c>
      <c r="BM179" s="233" t="s">
        <v>1257</v>
      </c>
    </row>
    <row r="180" spans="1:63" s="12" customFormat="1" ht="22.8" customHeight="1">
      <c r="A180" s="12"/>
      <c r="B180" s="205"/>
      <c r="C180" s="206"/>
      <c r="D180" s="207" t="s">
        <v>76</v>
      </c>
      <c r="E180" s="219" t="s">
        <v>1258</v>
      </c>
      <c r="F180" s="219" t="s">
        <v>1259</v>
      </c>
      <c r="G180" s="206"/>
      <c r="H180" s="206"/>
      <c r="I180" s="209"/>
      <c r="J180" s="220">
        <f>BK180</f>
        <v>0</v>
      </c>
      <c r="K180" s="206"/>
      <c r="L180" s="211"/>
      <c r="M180" s="212"/>
      <c r="N180" s="213"/>
      <c r="O180" s="213"/>
      <c r="P180" s="214">
        <f>P181</f>
        <v>0</v>
      </c>
      <c r="Q180" s="213"/>
      <c r="R180" s="214">
        <f>R181</f>
        <v>0</v>
      </c>
      <c r="S180" s="213"/>
      <c r="T180" s="215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6" t="s">
        <v>85</v>
      </c>
      <c r="AT180" s="217" t="s">
        <v>76</v>
      </c>
      <c r="AU180" s="217" t="s">
        <v>85</v>
      </c>
      <c r="AY180" s="216" t="s">
        <v>198</v>
      </c>
      <c r="BK180" s="218">
        <f>BK181</f>
        <v>0</v>
      </c>
    </row>
    <row r="181" spans="1:65" s="2" customFormat="1" ht="16.5" customHeight="1">
      <c r="A181" s="39"/>
      <c r="B181" s="40"/>
      <c r="C181" s="221" t="s">
        <v>331</v>
      </c>
      <c r="D181" s="221" t="s">
        <v>200</v>
      </c>
      <c r="E181" s="222" t="s">
        <v>1260</v>
      </c>
      <c r="F181" s="223" t="s">
        <v>1261</v>
      </c>
      <c r="G181" s="224" t="s">
        <v>276</v>
      </c>
      <c r="H181" s="225">
        <v>90.143</v>
      </c>
      <c r="I181" s="226"/>
      <c r="J181" s="227">
        <f>ROUND(I181*H181,2)</f>
        <v>0</v>
      </c>
      <c r="K181" s="228"/>
      <c r="L181" s="45"/>
      <c r="M181" s="229" t="s">
        <v>1</v>
      </c>
      <c r="N181" s="230" t="s">
        <v>42</v>
      </c>
      <c r="O181" s="92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3" t="s">
        <v>204</v>
      </c>
      <c r="AT181" s="233" t="s">
        <v>200</v>
      </c>
      <c r="AU181" s="233" t="s">
        <v>87</v>
      </c>
      <c r="AY181" s="18" t="s">
        <v>198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8" t="s">
        <v>85</v>
      </c>
      <c r="BK181" s="234">
        <f>ROUND(I181*H181,2)</f>
        <v>0</v>
      </c>
      <c r="BL181" s="18" t="s">
        <v>204</v>
      </c>
      <c r="BM181" s="233" t="s">
        <v>1262</v>
      </c>
    </row>
    <row r="182" spans="1:63" s="12" customFormat="1" ht="25.9" customHeight="1">
      <c r="A182" s="12"/>
      <c r="B182" s="205"/>
      <c r="C182" s="206"/>
      <c r="D182" s="207" t="s">
        <v>76</v>
      </c>
      <c r="E182" s="208" t="s">
        <v>356</v>
      </c>
      <c r="F182" s="208" t="s">
        <v>357</v>
      </c>
      <c r="G182" s="206"/>
      <c r="H182" s="206"/>
      <c r="I182" s="209"/>
      <c r="J182" s="210">
        <f>BK182</f>
        <v>0</v>
      </c>
      <c r="K182" s="206"/>
      <c r="L182" s="211"/>
      <c r="M182" s="212"/>
      <c r="N182" s="213"/>
      <c r="O182" s="213"/>
      <c r="P182" s="214">
        <f>P183</f>
        <v>0</v>
      </c>
      <c r="Q182" s="213"/>
      <c r="R182" s="214">
        <f>R183</f>
        <v>0</v>
      </c>
      <c r="S182" s="213"/>
      <c r="T182" s="215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6" t="s">
        <v>224</v>
      </c>
      <c r="AT182" s="217" t="s">
        <v>76</v>
      </c>
      <c r="AU182" s="217" t="s">
        <v>77</v>
      </c>
      <c r="AY182" s="216" t="s">
        <v>198</v>
      </c>
      <c r="BK182" s="218">
        <f>BK183</f>
        <v>0</v>
      </c>
    </row>
    <row r="183" spans="1:63" s="12" customFormat="1" ht="22.8" customHeight="1">
      <c r="A183" s="12"/>
      <c r="B183" s="205"/>
      <c r="C183" s="206"/>
      <c r="D183" s="207" t="s">
        <v>76</v>
      </c>
      <c r="E183" s="219" t="s">
        <v>358</v>
      </c>
      <c r="F183" s="219" t="s">
        <v>359</v>
      </c>
      <c r="G183" s="206"/>
      <c r="H183" s="206"/>
      <c r="I183" s="209"/>
      <c r="J183" s="220">
        <f>BK183</f>
        <v>0</v>
      </c>
      <c r="K183" s="206"/>
      <c r="L183" s="211"/>
      <c r="M183" s="212"/>
      <c r="N183" s="213"/>
      <c r="O183" s="213"/>
      <c r="P183" s="214">
        <f>SUM(P184:P191)</f>
        <v>0</v>
      </c>
      <c r="Q183" s="213"/>
      <c r="R183" s="214">
        <f>SUM(R184:R191)</f>
        <v>0</v>
      </c>
      <c r="S183" s="213"/>
      <c r="T183" s="215">
        <f>SUM(T184:T191)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6" t="s">
        <v>224</v>
      </c>
      <c r="AT183" s="217" t="s">
        <v>76</v>
      </c>
      <c r="AU183" s="217" t="s">
        <v>85</v>
      </c>
      <c r="AY183" s="216" t="s">
        <v>198</v>
      </c>
      <c r="BK183" s="218">
        <f>SUM(BK184:BK191)</f>
        <v>0</v>
      </c>
    </row>
    <row r="184" spans="1:65" s="2" customFormat="1" ht="62.7" customHeight="1">
      <c r="A184" s="39"/>
      <c r="B184" s="40"/>
      <c r="C184" s="221" t="s">
        <v>335</v>
      </c>
      <c r="D184" s="221" t="s">
        <v>200</v>
      </c>
      <c r="E184" s="222" t="s">
        <v>361</v>
      </c>
      <c r="F184" s="223" t="s">
        <v>362</v>
      </c>
      <c r="G184" s="224" t="s">
        <v>363</v>
      </c>
      <c r="H184" s="225">
        <v>1</v>
      </c>
      <c r="I184" s="226"/>
      <c r="J184" s="227">
        <f>ROUND(I184*H184,2)</f>
        <v>0</v>
      </c>
      <c r="K184" s="228"/>
      <c r="L184" s="45"/>
      <c r="M184" s="229" t="s">
        <v>1</v>
      </c>
      <c r="N184" s="230" t="s">
        <v>42</v>
      </c>
      <c r="O184" s="92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3" t="s">
        <v>364</v>
      </c>
      <c r="AT184" s="233" t="s">
        <v>200</v>
      </c>
      <c r="AU184" s="233" t="s">
        <v>87</v>
      </c>
      <c r="AY184" s="18" t="s">
        <v>198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85</v>
      </c>
      <c r="BK184" s="234">
        <f>ROUND(I184*H184,2)</f>
        <v>0</v>
      </c>
      <c r="BL184" s="18" t="s">
        <v>364</v>
      </c>
      <c r="BM184" s="233" t="s">
        <v>1263</v>
      </c>
    </row>
    <row r="185" spans="1:65" s="2" customFormat="1" ht="49.05" customHeight="1">
      <c r="A185" s="39"/>
      <c r="B185" s="40"/>
      <c r="C185" s="221" t="s">
        <v>340</v>
      </c>
      <c r="D185" s="221" t="s">
        <v>200</v>
      </c>
      <c r="E185" s="222" t="s">
        <v>371</v>
      </c>
      <c r="F185" s="223" t="s">
        <v>372</v>
      </c>
      <c r="G185" s="224" t="s">
        <v>363</v>
      </c>
      <c r="H185" s="225">
        <v>1</v>
      </c>
      <c r="I185" s="226"/>
      <c r="J185" s="227">
        <f>ROUND(I185*H185,2)</f>
        <v>0</v>
      </c>
      <c r="K185" s="228"/>
      <c r="L185" s="45"/>
      <c r="M185" s="229" t="s">
        <v>1</v>
      </c>
      <c r="N185" s="230" t="s">
        <v>42</v>
      </c>
      <c r="O185" s="92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3" t="s">
        <v>364</v>
      </c>
      <c r="AT185" s="233" t="s">
        <v>200</v>
      </c>
      <c r="AU185" s="233" t="s">
        <v>87</v>
      </c>
      <c r="AY185" s="18" t="s">
        <v>198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8" t="s">
        <v>85</v>
      </c>
      <c r="BK185" s="234">
        <f>ROUND(I185*H185,2)</f>
        <v>0</v>
      </c>
      <c r="BL185" s="18" t="s">
        <v>364</v>
      </c>
      <c r="BM185" s="233" t="s">
        <v>1264</v>
      </c>
    </row>
    <row r="186" spans="1:65" s="2" customFormat="1" ht="24.15" customHeight="1">
      <c r="A186" s="39"/>
      <c r="B186" s="40"/>
      <c r="C186" s="221" t="s">
        <v>345</v>
      </c>
      <c r="D186" s="221" t="s">
        <v>200</v>
      </c>
      <c r="E186" s="222" t="s">
        <v>375</v>
      </c>
      <c r="F186" s="223" t="s">
        <v>376</v>
      </c>
      <c r="G186" s="224" t="s">
        <v>363</v>
      </c>
      <c r="H186" s="225">
        <v>1</v>
      </c>
      <c r="I186" s="226"/>
      <c r="J186" s="227">
        <f>ROUND(I186*H186,2)</f>
        <v>0</v>
      </c>
      <c r="K186" s="228"/>
      <c r="L186" s="45"/>
      <c r="M186" s="229" t="s">
        <v>1</v>
      </c>
      <c r="N186" s="230" t="s">
        <v>42</v>
      </c>
      <c r="O186" s="92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3" t="s">
        <v>364</v>
      </c>
      <c r="AT186" s="233" t="s">
        <v>200</v>
      </c>
      <c r="AU186" s="233" t="s">
        <v>87</v>
      </c>
      <c r="AY186" s="18" t="s">
        <v>198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8" t="s">
        <v>85</v>
      </c>
      <c r="BK186" s="234">
        <f>ROUND(I186*H186,2)</f>
        <v>0</v>
      </c>
      <c r="BL186" s="18" t="s">
        <v>364</v>
      </c>
      <c r="BM186" s="233" t="s">
        <v>1265</v>
      </c>
    </row>
    <row r="187" spans="1:65" s="2" customFormat="1" ht="24.15" customHeight="1">
      <c r="A187" s="39"/>
      <c r="B187" s="40"/>
      <c r="C187" s="221" t="s">
        <v>352</v>
      </c>
      <c r="D187" s="221" t="s">
        <v>200</v>
      </c>
      <c r="E187" s="222" t="s">
        <v>379</v>
      </c>
      <c r="F187" s="223" t="s">
        <v>380</v>
      </c>
      <c r="G187" s="224" t="s">
        <v>363</v>
      </c>
      <c r="H187" s="225">
        <v>1</v>
      </c>
      <c r="I187" s="226"/>
      <c r="J187" s="227">
        <f>ROUND(I187*H187,2)</f>
        <v>0</v>
      </c>
      <c r="K187" s="228"/>
      <c r="L187" s="45"/>
      <c r="M187" s="229" t="s">
        <v>1</v>
      </c>
      <c r="N187" s="230" t="s">
        <v>42</v>
      </c>
      <c r="O187" s="92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3" t="s">
        <v>364</v>
      </c>
      <c r="AT187" s="233" t="s">
        <v>200</v>
      </c>
      <c r="AU187" s="233" t="s">
        <v>87</v>
      </c>
      <c r="AY187" s="18" t="s">
        <v>198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8" t="s">
        <v>85</v>
      </c>
      <c r="BK187" s="234">
        <f>ROUND(I187*H187,2)</f>
        <v>0</v>
      </c>
      <c r="BL187" s="18" t="s">
        <v>364</v>
      </c>
      <c r="BM187" s="233" t="s">
        <v>1266</v>
      </c>
    </row>
    <row r="188" spans="1:65" s="2" customFormat="1" ht="37.8" customHeight="1">
      <c r="A188" s="39"/>
      <c r="B188" s="40"/>
      <c r="C188" s="221" t="s">
        <v>360</v>
      </c>
      <c r="D188" s="221" t="s">
        <v>200</v>
      </c>
      <c r="E188" s="222" t="s">
        <v>391</v>
      </c>
      <c r="F188" s="223" t="s">
        <v>392</v>
      </c>
      <c r="G188" s="224" t="s">
        <v>363</v>
      </c>
      <c r="H188" s="225">
        <v>1</v>
      </c>
      <c r="I188" s="226"/>
      <c r="J188" s="227">
        <f>ROUND(I188*H188,2)</f>
        <v>0</v>
      </c>
      <c r="K188" s="228"/>
      <c r="L188" s="45"/>
      <c r="M188" s="229" t="s">
        <v>1</v>
      </c>
      <c r="N188" s="230" t="s">
        <v>42</v>
      </c>
      <c r="O188" s="92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364</v>
      </c>
      <c r="AT188" s="233" t="s">
        <v>200</v>
      </c>
      <c r="AU188" s="233" t="s">
        <v>87</v>
      </c>
      <c r="AY188" s="18" t="s">
        <v>198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8" t="s">
        <v>85</v>
      </c>
      <c r="BK188" s="234">
        <f>ROUND(I188*H188,2)</f>
        <v>0</v>
      </c>
      <c r="BL188" s="18" t="s">
        <v>364</v>
      </c>
      <c r="BM188" s="233" t="s">
        <v>1267</v>
      </c>
    </row>
    <row r="189" spans="1:65" s="2" customFormat="1" ht="37.8" customHeight="1">
      <c r="A189" s="39"/>
      <c r="B189" s="40"/>
      <c r="C189" s="221" t="s">
        <v>366</v>
      </c>
      <c r="D189" s="221" t="s">
        <v>200</v>
      </c>
      <c r="E189" s="222" t="s">
        <v>395</v>
      </c>
      <c r="F189" s="223" t="s">
        <v>396</v>
      </c>
      <c r="G189" s="224" t="s">
        <v>363</v>
      </c>
      <c r="H189" s="225">
        <v>1</v>
      </c>
      <c r="I189" s="226"/>
      <c r="J189" s="227">
        <f>ROUND(I189*H189,2)</f>
        <v>0</v>
      </c>
      <c r="K189" s="228"/>
      <c r="L189" s="45"/>
      <c r="M189" s="229" t="s">
        <v>1</v>
      </c>
      <c r="N189" s="230" t="s">
        <v>42</v>
      </c>
      <c r="O189" s="92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3" t="s">
        <v>364</v>
      </c>
      <c r="AT189" s="233" t="s">
        <v>200</v>
      </c>
      <c r="AU189" s="233" t="s">
        <v>87</v>
      </c>
      <c r="AY189" s="18" t="s">
        <v>198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8" t="s">
        <v>85</v>
      </c>
      <c r="BK189" s="234">
        <f>ROUND(I189*H189,2)</f>
        <v>0</v>
      </c>
      <c r="BL189" s="18" t="s">
        <v>364</v>
      </c>
      <c r="BM189" s="233" t="s">
        <v>1268</v>
      </c>
    </row>
    <row r="190" spans="1:65" s="2" customFormat="1" ht="24.15" customHeight="1">
      <c r="A190" s="39"/>
      <c r="B190" s="40"/>
      <c r="C190" s="221" t="s">
        <v>370</v>
      </c>
      <c r="D190" s="221" t="s">
        <v>200</v>
      </c>
      <c r="E190" s="222" t="s">
        <v>738</v>
      </c>
      <c r="F190" s="223" t="s">
        <v>739</v>
      </c>
      <c r="G190" s="224" t="s">
        <v>363</v>
      </c>
      <c r="H190" s="225">
        <v>1</v>
      </c>
      <c r="I190" s="226"/>
      <c r="J190" s="227">
        <f>ROUND(I190*H190,2)</f>
        <v>0</v>
      </c>
      <c r="K190" s="228"/>
      <c r="L190" s="45"/>
      <c r="M190" s="229" t="s">
        <v>1</v>
      </c>
      <c r="N190" s="230" t="s">
        <v>42</v>
      </c>
      <c r="O190" s="92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3" t="s">
        <v>364</v>
      </c>
      <c r="AT190" s="233" t="s">
        <v>200</v>
      </c>
      <c r="AU190" s="233" t="s">
        <v>87</v>
      </c>
      <c r="AY190" s="18" t="s">
        <v>198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8" t="s">
        <v>85</v>
      </c>
      <c r="BK190" s="234">
        <f>ROUND(I190*H190,2)</f>
        <v>0</v>
      </c>
      <c r="BL190" s="18" t="s">
        <v>364</v>
      </c>
      <c r="BM190" s="233" t="s">
        <v>1269</v>
      </c>
    </row>
    <row r="191" spans="1:65" s="2" customFormat="1" ht="21.75" customHeight="1">
      <c r="A191" s="39"/>
      <c r="B191" s="40"/>
      <c r="C191" s="221" t="s">
        <v>374</v>
      </c>
      <c r="D191" s="221" t="s">
        <v>200</v>
      </c>
      <c r="E191" s="222" t="s">
        <v>399</v>
      </c>
      <c r="F191" s="223" t="s">
        <v>400</v>
      </c>
      <c r="G191" s="224" t="s">
        <v>363</v>
      </c>
      <c r="H191" s="225">
        <v>1</v>
      </c>
      <c r="I191" s="226"/>
      <c r="J191" s="227">
        <f>ROUND(I191*H191,2)</f>
        <v>0</v>
      </c>
      <c r="K191" s="228"/>
      <c r="L191" s="45"/>
      <c r="M191" s="280" t="s">
        <v>1</v>
      </c>
      <c r="N191" s="281" t="s">
        <v>42</v>
      </c>
      <c r="O191" s="282"/>
      <c r="P191" s="283">
        <f>O191*H191</f>
        <v>0</v>
      </c>
      <c r="Q191" s="283">
        <v>0</v>
      </c>
      <c r="R191" s="283">
        <f>Q191*H191</f>
        <v>0</v>
      </c>
      <c r="S191" s="283">
        <v>0</v>
      </c>
      <c r="T191" s="28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3" t="s">
        <v>364</v>
      </c>
      <c r="AT191" s="233" t="s">
        <v>200</v>
      </c>
      <c r="AU191" s="233" t="s">
        <v>87</v>
      </c>
      <c r="AY191" s="18" t="s">
        <v>198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8" t="s">
        <v>85</v>
      </c>
      <c r="BK191" s="234">
        <f>ROUND(I191*H191,2)</f>
        <v>0</v>
      </c>
      <c r="BL191" s="18" t="s">
        <v>364</v>
      </c>
      <c r="BM191" s="233" t="s">
        <v>1270</v>
      </c>
    </row>
    <row r="192" spans="1:31" s="2" customFormat="1" ht="6.95" customHeight="1">
      <c r="A192" s="39"/>
      <c r="B192" s="67"/>
      <c r="C192" s="68"/>
      <c r="D192" s="68"/>
      <c r="E192" s="68"/>
      <c r="F192" s="68"/>
      <c r="G192" s="68"/>
      <c r="H192" s="68"/>
      <c r="I192" s="68"/>
      <c r="J192" s="68"/>
      <c r="K192" s="68"/>
      <c r="L192" s="45"/>
      <c r="M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</row>
  </sheetData>
  <sheetProtection password="CC35" sheet="1" objects="1" scenarios="1" formatColumns="0" formatRows="0" autoFilter="0"/>
  <autoFilter ref="C126:K191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  <c r="AZ2" s="137" t="s">
        <v>1154</v>
      </c>
      <c r="BA2" s="137" t="s">
        <v>1</v>
      </c>
      <c r="BB2" s="137" t="s">
        <v>1</v>
      </c>
      <c r="BC2" s="137" t="s">
        <v>1271</v>
      </c>
      <c r="BD2" s="137" t="s">
        <v>87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  <c r="AZ3" s="137" t="s">
        <v>1157</v>
      </c>
      <c r="BA3" s="137" t="s">
        <v>1</v>
      </c>
      <c r="BB3" s="137" t="s">
        <v>1</v>
      </c>
      <c r="BC3" s="137" t="s">
        <v>1272</v>
      </c>
      <c r="BD3" s="137" t="s">
        <v>87</v>
      </c>
    </row>
    <row r="4" spans="2:4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4" t="s">
        <v>1273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ROUND((SUM(BE128:BE202)),2)</f>
        <v>0</v>
      </c>
      <c r="G33" s="39"/>
      <c r="H33" s="39"/>
      <c r="I33" s="157">
        <v>0.21</v>
      </c>
      <c r="J33" s="156">
        <f>ROUND(((SUM(BE128:BE202))*I33),2)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ROUND((SUM(BF128:BF202)),2)</f>
        <v>0</v>
      </c>
      <c r="G34" s="39"/>
      <c r="H34" s="39"/>
      <c r="I34" s="157">
        <v>0.15</v>
      </c>
      <c r="J34" s="156">
        <f>ROUND(((SUM(BF128:BF202))*I34),2)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ROUND((SUM(BG128:BG202)),2)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ROUND((SUM(BH128:BH202)),2)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ROUND((SUM(BI128:BI202)),2)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301b - Odvodnění komunikace - Bezručova a území na východ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1161</v>
      </c>
      <c r="E97" s="184"/>
      <c r="F97" s="184"/>
      <c r="G97" s="184"/>
      <c r="H97" s="184"/>
      <c r="I97" s="184"/>
      <c r="J97" s="185">
        <f>J129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415</v>
      </c>
      <c r="E98" s="190"/>
      <c r="F98" s="190"/>
      <c r="G98" s="190"/>
      <c r="H98" s="190"/>
      <c r="I98" s="190"/>
      <c r="J98" s="191">
        <f>J130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1066</v>
      </c>
      <c r="E99" s="190"/>
      <c r="F99" s="190"/>
      <c r="G99" s="190"/>
      <c r="H99" s="190"/>
      <c r="I99" s="190"/>
      <c r="J99" s="191">
        <f>J137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417</v>
      </c>
      <c r="E100" s="190"/>
      <c r="F100" s="190"/>
      <c r="G100" s="190"/>
      <c r="H100" s="190"/>
      <c r="I100" s="190"/>
      <c r="J100" s="191">
        <f>J147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1162</v>
      </c>
      <c r="E101" s="190"/>
      <c r="F101" s="190"/>
      <c r="G101" s="190"/>
      <c r="H101" s="190"/>
      <c r="I101" s="190"/>
      <c r="J101" s="191">
        <f>J157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1163</v>
      </c>
      <c r="E102" s="190"/>
      <c r="F102" s="190"/>
      <c r="G102" s="190"/>
      <c r="H102" s="190"/>
      <c r="I102" s="190"/>
      <c r="J102" s="191">
        <f>J164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1164</v>
      </c>
      <c r="E103" s="190"/>
      <c r="F103" s="190"/>
      <c r="G103" s="190"/>
      <c r="H103" s="190"/>
      <c r="I103" s="190"/>
      <c r="J103" s="191">
        <f>J166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1165</v>
      </c>
      <c r="E104" s="190"/>
      <c r="F104" s="190"/>
      <c r="G104" s="190"/>
      <c r="H104" s="190"/>
      <c r="I104" s="190"/>
      <c r="J104" s="191">
        <f>J171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1166</v>
      </c>
      <c r="E105" s="190"/>
      <c r="F105" s="190"/>
      <c r="G105" s="190"/>
      <c r="H105" s="190"/>
      <c r="I105" s="190"/>
      <c r="J105" s="191">
        <f>J179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88"/>
      <c r="D106" s="189" t="s">
        <v>1167</v>
      </c>
      <c r="E106" s="190"/>
      <c r="F106" s="190"/>
      <c r="G106" s="190"/>
      <c r="H106" s="190"/>
      <c r="I106" s="190"/>
      <c r="J106" s="191">
        <f>J191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1"/>
      <c r="C107" s="182"/>
      <c r="D107" s="183" t="s">
        <v>181</v>
      </c>
      <c r="E107" s="184"/>
      <c r="F107" s="184"/>
      <c r="G107" s="184"/>
      <c r="H107" s="184"/>
      <c r="I107" s="184"/>
      <c r="J107" s="185">
        <f>J193</f>
        <v>0</v>
      </c>
      <c r="K107" s="182"/>
      <c r="L107" s="18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7"/>
      <c r="C108" s="188"/>
      <c r="D108" s="189" t="s">
        <v>182</v>
      </c>
      <c r="E108" s="190"/>
      <c r="F108" s="190"/>
      <c r="G108" s="190"/>
      <c r="H108" s="190"/>
      <c r="I108" s="190"/>
      <c r="J108" s="191">
        <f>J194</f>
        <v>0</v>
      </c>
      <c r="K108" s="188"/>
      <c r="L108" s="19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183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6" t="str">
        <f>E7</f>
        <v>Revitalizace sídliště Blatenská - 1. etapa DI1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162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30" customHeight="1">
      <c r="A120" s="39"/>
      <c r="B120" s="40"/>
      <c r="C120" s="41"/>
      <c r="D120" s="41"/>
      <c r="E120" s="77" t="str">
        <f>E9</f>
        <v>301b - Odvodnění komunikace - Bezručova a území na východ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Horažďovice</v>
      </c>
      <c r="G122" s="41"/>
      <c r="H122" s="41"/>
      <c r="I122" s="33" t="s">
        <v>22</v>
      </c>
      <c r="J122" s="80" t="str">
        <f>IF(J12="","",J12)</f>
        <v>24. 5. 2023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>město Horažďovice</v>
      </c>
      <c r="G124" s="41"/>
      <c r="H124" s="41"/>
      <c r="I124" s="33" t="s">
        <v>31</v>
      </c>
      <c r="J124" s="37" t="str">
        <f>E21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29</v>
      </c>
      <c r="D125" s="41"/>
      <c r="E125" s="41"/>
      <c r="F125" s="28" t="str">
        <f>IF(E18="","",E18)</f>
        <v>Vyplň údaj</v>
      </c>
      <c r="G125" s="41"/>
      <c r="H125" s="41"/>
      <c r="I125" s="33" t="s">
        <v>34</v>
      </c>
      <c r="J125" s="37" t="str">
        <f>E24</f>
        <v>Pavel Matoušek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3"/>
      <c r="B127" s="194"/>
      <c r="C127" s="195" t="s">
        <v>184</v>
      </c>
      <c r="D127" s="196" t="s">
        <v>62</v>
      </c>
      <c r="E127" s="196" t="s">
        <v>58</v>
      </c>
      <c r="F127" s="196" t="s">
        <v>59</v>
      </c>
      <c r="G127" s="196" t="s">
        <v>185</v>
      </c>
      <c r="H127" s="196" t="s">
        <v>186</v>
      </c>
      <c r="I127" s="196" t="s">
        <v>187</v>
      </c>
      <c r="J127" s="197" t="s">
        <v>172</v>
      </c>
      <c r="K127" s="198" t="s">
        <v>188</v>
      </c>
      <c r="L127" s="199"/>
      <c r="M127" s="101" t="s">
        <v>1</v>
      </c>
      <c r="N127" s="102" t="s">
        <v>41</v>
      </c>
      <c r="O127" s="102" t="s">
        <v>189</v>
      </c>
      <c r="P127" s="102" t="s">
        <v>190</v>
      </c>
      <c r="Q127" s="102" t="s">
        <v>191</v>
      </c>
      <c r="R127" s="102" t="s">
        <v>192</v>
      </c>
      <c r="S127" s="102" t="s">
        <v>193</v>
      </c>
      <c r="T127" s="103" t="s">
        <v>194</v>
      </c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</row>
    <row r="128" spans="1:63" s="2" customFormat="1" ht="22.8" customHeight="1">
      <c r="A128" s="39"/>
      <c r="B128" s="40"/>
      <c r="C128" s="108" t="s">
        <v>195</v>
      </c>
      <c r="D128" s="41"/>
      <c r="E128" s="41"/>
      <c r="F128" s="41"/>
      <c r="G128" s="41"/>
      <c r="H128" s="41"/>
      <c r="I128" s="41"/>
      <c r="J128" s="200">
        <f>BK128</f>
        <v>0</v>
      </c>
      <c r="K128" s="41"/>
      <c r="L128" s="45"/>
      <c r="M128" s="104"/>
      <c r="N128" s="201"/>
      <c r="O128" s="105"/>
      <c r="P128" s="202">
        <f>P129+P193</f>
        <v>0</v>
      </c>
      <c r="Q128" s="105"/>
      <c r="R128" s="202">
        <f>R129+R193</f>
        <v>223.99026450000002</v>
      </c>
      <c r="S128" s="105"/>
      <c r="T128" s="203">
        <f>T129+T193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76</v>
      </c>
      <c r="AU128" s="18" t="s">
        <v>174</v>
      </c>
      <c r="BK128" s="204">
        <f>BK129+BK193</f>
        <v>0</v>
      </c>
    </row>
    <row r="129" spans="1:63" s="12" customFormat="1" ht="25.9" customHeight="1">
      <c r="A129" s="12"/>
      <c r="B129" s="205"/>
      <c r="C129" s="206"/>
      <c r="D129" s="207" t="s">
        <v>76</v>
      </c>
      <c r="E129" s="208" t="s">
        <v>1168</v>
      </c>
      <c r="F129" s="208" t="s">
        <v>1169</v>
      </c>
      <c r="G129" s="206"/>
      <c r="H129" s="206"/>
      <c r="I129" s="209"/>
      <c r="J129" s="210">
        <f>BK129</f>
        <v>0</v>
      </c>
      <c r="K129" s="206"/>
      <c r="L129" s="211"/>
      <c r="M129" s="212"/>
      <c r="N129" s="213"/>
      <c r="O129" s="213"/>
      <c r="P129" s="214">
        <f>P130+P137+P147+P157+P164+P166+P171+P179+P191</f>
        <v>0</v>
      </c>
      <c r="Q129" s="213"/>
      <c r="R129" s="214">
        <f>R130+R137+R147+R157+R164+R166+R171+R179+R191</f>
        <v>223.99026450000002</v>
      </c>
      <c r="S129" s="213"/>
      <c r="T129" s="215">
        <f>T130+T137+T147+T157+T164+T166+T171+T179+T191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6" t="s">
        <v>85</v>
      </c>
      <c r="AT129" s="217" t="s">
        <v>76</v>
      </c>
      <c r="AU129" s="217" t="s">
        <v>77</v>
      </c>
      <c r="AY129" s="216" t="s">
        <v>198</v>
      </c>
      <c r="BK129" s="218">
        <f>BK130+BK137+BK147+BK157+BK164+BK166+BK171+BK179+BK191</f>
        <v>0</v>
      </c>
    </row>
    <row r="130" spans="1:63" s="12" customFormat="1" ht="22.8" customHeight="1">
      <c r="A130" s="12"/>
      <c r="B130" s="205"/>
      <c r="C130" s="206"/>
      <c r="D130" s="207" t="s">
        <v>76</v>
      </c>
      <c r="E130" s="219" t="s">
        <v>257</v>
      </c>
      <c r="F130" s="219" t="s">
        <v>426</v>
      </c>
      <c r="G130" s="206"/>
      <c r="H130" s="206"/>
      <c r="I130" s="209"/>
      <c r="J130" s="220">
        <f>BK130</f>
        <v>0</v>
      </c>
      <c r="K130" s="206"/>
      <c r="L130" s="211"/>
      <c r="M130" s="212"/>
      <c r="N130" s="213"/>
      <c r="O130" s="213"/>
      <c r="P130" s="214">
        <f>SUM(P131:P136)</f>
        <v>0</v>
      </c>
      <c r="Q130" s="213"/>
      <c r="R130" s="214">
        <f>SUM(R131:R136)</f>
        <v>0.48151800000000006</v>
      </c>
      <c r="S130" s="213"/>
      <c r="T130" s="215">
        <f>SUM(T131:T136)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6" t="s">
        <v>85</v>
      </c>
      <c r="AT130" s="217" t="s">
        <v>76</v>
      </c>
      <c r="AU130" s="217" t="s">
        <v>85</v>
      </c>
      <c r="AY130" s="216" t="s">
        <v>198</v>
      </c>
      <c r="BK130" s="218">
        <f>SUM(BK131:BK136)</f>
        <v>0</v>
      </c>
    </row>
    <row r="131" spans="1:65" s="2" customFormat="1" ht="37.8" customHeight="1">
      <c r="A131" s="39"/>
      <c r="B131" s="40"/>
      <c r="C131" s="221" t="s">
        <v>85</v>
      </c>
      <c r="D131" s="221" t="s">
        <v>200</v>
      </c>
      <c r="E131" s="222" t="s">
        <v>1274</v>
      </c>
      <c r="F131" s="223" t="s">
        <v>1275</v>
      </c>
      <c r="G131" s="224" t="s">
        <v>227</v>
      </c>
      <c r="H131" s="225">
        <v>5.4</v>
      </c>
      <c r="I131" s="226"/>
      <c r="J131" s="227">
        <f>ROUND(I131*H131,2)</f>
        <v>0</v>
      </c>
      <c r="K131" s="228"/>
      <c r="L131" s="45"/>
      <c r="M131" s="229" t="s">
        <v>1</v>
      </c>
      <c r="N131" s="230" t="s">
        <v>42</v>
      </c>
      <c r="O131" s="92"/>
      <c r="P131" s="231">
        <f>O131*H131</f>
        <v>0</v>
      </c>
      <c r="Q131" s="231">
        <v>0.0107</v>
      </c>
      <c r="R131" s="231">
        <f>Q131*H131</f>
        <v>0.05778</v>
      </c>
      <c r="S131" s="231">
        <v>0</v>
      </c>
      <c r="T131" s="23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3" t="s">
        <v>204</v>
      </c>
      <c r="AT131" s="233" t="s">
        <v>200</v>
      </c>
      <c r="AU131" s="233" t="s">
        <v>87</v>
      </c>
      <c r="AY131" s="18" t="s">
        <v>198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8" t="s">
        <v>85</v>
      </c>
      <c r="BK131" s="234">
        <f>ROUND(I131*H131,2)</f>
        <v>0</v>
      </c>
      <c r="BL131" s="18" t="s">
        <v>204</v>
      </c>
      <c r="BM131" s="233" t="s">
        <v>1276</v>
      </c>
    </row>
    <row r="132" spans="1:51" s="13" customFormat="1" ht="12">
      <c r="A132" s="13"/>
      <c r="B132" s="235"/>
      <c r="C132" s="236"/>
      <c r="D132" s="237" t="s">
        <v>206</v>
      </c>
      <c r="E132" s="238" t="s">
        <v>1</v>
      </c>
      <c r="F132" s="239" t="s">
        <v>1277</v>
      </c>
      <c r="G132" s="236"/>
      <c r="H132" s="240">
        <v>5.4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206</v>
      </c>
      <c r="AU132" s="246" t="s">
        <v>87</v>
      </c>
      <c r="AV132" s="13" t="s">
        <v>87</v>
      </c>
      <c r="AW132" s="13" t="s">
        <v>33</v>
      </c>
      <c r="AX132" s="13" t="s">
        <v>77</v>
      </c>
      <c r="AY132" s="246" t="s">
        <v>198</v>
      </c>
    </row>
    <row r="133" spans="1:51" s="15" customFormat="1" ht="12">
      <c r="A133" s="15"/>
      <c r="B133" s="258"/>
      <c r="C133" s="259"/>
      <c r="D133" s="237" t="s">
        <v>206</v>
      </c>
      <c r="E133" s="260" t="s">
        <v>1</v>
      </c>
      <c r="F133" s="261" t="s">
        <v>215</v>
      </c>
      <c r="G133" s="259"/>
      <c r="H133" s="262">
        <v>5.4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8" t="s">
        <v>206</v>
      </c>
      <c r="AU133" s="268" t="s">
        <v>87</v>
      </c>
      <c r="AV133" s="15" t="s">
        <v>204</v>
      </c>
      <c r="AW133" s="15" t="s">
        <v>33</v>
      </c>
      <c r="AX133" s="15" t="s">
        <v>85</v>
      </c>
      <c r="AY133" s="268" t="s">
        <v>198</v>
      </c>
    </row>
    <row r="134" spans="1:65" s="2" customFormat="1" ht="37.8" customHeight="1">
      <c r="A134" s="39"/>
      <c r="B134" s="40"/>
      <c r="C134" s="221" t="s">
        <v>87</v>
      </c>
      <c r="D134" s="221" t="s">
        <v>200</v>
      </c>
      <c r="E134" s="222" t="s">
        <v>1278</v>
      </c>
      <c r="F134" s="223" t="s">
        <v>1279</v>
      </c>
      <c r="G134" s="224" t="s">
        <v>227</v>
      </c>
      <c r="H134" s="225">
        <v>17.1</v>
      </c>
      <c r="I134" s="226"/>
      <c r="J134" s="227">
        <f>ROUND(I134*H134,2)</f>
        <v>0</v>
      </c>
      <c r="K134" s="228"/>
      <c r="L134" s="45"/>
      <c r="M134" s="229" t="s">
        <v>1</v>
      </c>
      <c r="N134" s="230" t="s">
        <v>42</v>
      </c>
      <c r="O134" s="92"/>
      <c r="P134" s="231">
        <f>O134*H134</f>
        <v>0</v>
      </c>
      <c r="Q134" s="231">
        <v>0.02478</v>
      </c>
      <c r="R134" s="231">
        <f>Q134*H134</f>
        <v>0.42373800000000006</v>
      </c>
      <c r="S134" s="231">
        <v>0</v>
      </c>
      <c r="T134" s="232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3" t="s">
        <v>204</v>
      </c>
      <c r="AT134" s="233" t="s">
        <v>200</v>
      </c>
      <c r="AU134" s="233" t="s">
        <v>87</v>
      </c>
      <c r="AY134" s="18" t="s">
        <v>198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8" t="s">
        <v>85</v>
      </c>
      <c r="BK134" s="234">
        <f>ROUND(I134*H134,2)</f>
        <v>0</v>
      </c>
      <c r="BL134" s="18" t="s">
        <v>204</v>
      </c>
      <c r="BM134" s="233" t="s">
        <v>1280</v>
      </c>
    </row>
    <row r="135" spans="1:51" s="13" customFormat="1" ht="12">
      <c r="A135" s="13"/>
      <c r="B135" s="235"/>
      <c r="C135" s="236"/>
      <c r="D135" s="237" t="s">
        <v>206</v>
      </c>
      <c r="E135" s="238" t="s">
        <v>1</v>
      </c>
      <c r="F135" s="239" t="s">
        <v>1281</v>
      </c>
      <c r="G135" s="236"/>
      <c r="H135" s="240">
        <v>17.1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206</v>
      </c>
      <c r="AU135" s="246" t="s">
        <v>87</v>
      </c>
      <c r="AV135" s="13" t="s">
        <v>87</v>
      </c>
      <c r="AW135" s="13" t="s">
        <v>33</v>
      </c>
      <c r="AX135" s="13" t="s">
        <v>77</v>
      </c>
      <c r="AY135" s="246" t="s">
        <v>198</v>
      </c>
    </row>
    <row r="136" spans="1:51" s="15" customFormat="1" ht="12">
      <c r="A136" s="15"/>
      <c r="B136" s="258"/>
      <c r="C136" s="259"/>
      <c r="D136" s="237" t="s">
        <v>206</v>
      </c>
      <c r="E136" s="260" t="s">
        <v>1</v>
      </c>
      <c r="F136" s="261" t="s">
        <v>215</v>
      </c>
      <c r="G136" s="259"/>
      <c r="H136" s="262">
        <v>17.1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8" t="s">
        <v>206</v>
      </c>
      <c r="AU136" s="268" t="s">
        <v>87</v>
      </c>
      <c r="AV136" s="15" t="s">
        <v>204</v>
      </c>
      <c r="AW136" s="15" t="s">
        <v>33</v>
      </c>
      <c r="AX136" s="15" t="s">
        <v>85</v>
      </c>
      <c r="AY136" s="268" t="s">
        <v>198</v>
      </c>
    </row>
    <row r="137" spans="1:63" s="12" customFormat="1" ht="22.8" customHeight="1">
      <c r="A137" s="12"/>
      <c r="B137" s="205"/>
      <c r="C137" s="206"/>
      <c r="D137" s="207" t="s">
        <v>76</v>
      </c>
      <c r="E137" s="219" t="s">
        <v>266</v>
      </c>
      <c r="F137" s="219" t="s">
        <v>1076</v>
      </c>
      <c r="G137" s="206"/>
      <c r="H137" s="206"/>
      <c r="I137" s="209"/>
      <c r="J137" s="220">
        <f>BK137</f>
        <v>0</v>
      </c>
      <c r="K137" s="206"/>
      <c r="L137" s="211"/>
      <c r="M137" s="212"/>
      <c r="N137" s="213"/>
      <c r="O137" s="213"/>
      <c r="P137" s="214">
        <f>SUM(P138:P146)</f>
        <v>0</v>
      </c>
      <c r="Q137" s="213"/>
      <c r="R137" s="214">
        <f>SUM(R138:R146)</f>
        <v>0</v>
      </c>
      <c r="S137" s="213"/>
      <c r="T137" s="215">
        <f>SUM(T138:T146)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6" t="s">
        <v>85</v>
      </c>
      <c r="AT137" s="217" t="s">
        <v>76</v>
      </c>
      <c r="AU137" s="217" t="s">
        <v>85</v>
      </c>
      <c r="AY137" s="216" t="s">
        <v>198</v>
      </c>
      <c r="BK137" s="218">
        <f>SUM(BK138:BK146)</f>
        <v>0</v>
      </c>
    </row>
    <row r="138" spans="1:65" s="2" customFormat="1" ht="24.15" customHeight="1">
      <c r="A138" s="39"/>
      <c r="B138" s="40"/>
      <c r="C138" s="221" t="s">
        <v>213</v>
      </c>
      <c r="D138" s="221" t="s">
        <v>200</v>
      </c>
      <c r="E138" s="222" t="s">
        <v>1282</v>
      </c>
      <c r="F138" s="223" t="s">
        <v>1283</v>
      </c>
      <c r="G138" s="224" t="s">
        <v>239</v>
      </c>
      <c r="H138" s="225">
        <v>30.1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42</v>
      </c>
      <c r="O138" s="92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204</v>
      </c>
      <c r="AT138" s="233" t="s">
        <v>200</v>
      </c>
      <c r="AU138" s="233" t="s">
        <v>87</v>
      </c>
      <c r="AY138" s="18" t="s">
        <v>198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204</v>
      </c>
      <c r="BM138" s="233" t="s">
        <v>1284</v>
      </c>
    </row>
    <row r="139" spans="1:51" s="13" customFormat="1" ht="12">
      <c r="A139" s="13"/>
      <c r="B139" s="235"/>
      <c r="C139" s="236"/>
      <c r="D139" s="237" t="s">
        <v>206</v>
      </c>
      <c r="E139" s="238" t="s">
        <v>1</v>
      </c>
      <c r="F139" s="239" t="s">
        <v>1285</v>
      </c>
      <c r="G139" s="236"/>
      <c r="H139" s="240">
        <v>30.1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206</v>
      </c>
      <c r="AU139" s="246" t="s">
        <v>87</v>
      </c>
      <c r="AV139" s="13" t="s">
        <v>87</v>
      </c>
      <c r="AW139" s="13" t="s">
        <v>33</v>
      </c>
      <c r="AX139" s="13" t="s">
        <v>85</v>
      </c>
      <c r="AY139" s="246" t="s">
        <v>198</v>
      </c>
    </row>
    <row r="140" spans="1:65" s="2" customFormat="1" ht="21.75" customHeight="1">
      <c r="A140" s="39"/>
      <c r="B140" s="40"/>
      <c r="C140" s="221" t="s">
        <v>204</v>
      </c>
      <c r="D140" s="221" t="s">
        <v>200</v>
      </c>
      <c r="E140" s="222" t="s">
        <v>1170</v>
      </c>
      <c r="F140" s="223" t="s">
        <v>1286</v>
      </c>
      <c r="G140" s="224" t="s">
        <v>239</v>
      </c>
      <c r="H140" s="225">
        <v>151.8</v>
      </c>
      <c r="I140" s="226"/>
      <c r="J140" s="227">
        <f>ROUND(I140*H140,2)</f>
        <v>0</v>
      </c>
      <c r="K140" s="228"/>
      <c r="L140" s="45"/>
      <c r="M140" s="229" t="s">
        <v>1</v>
      </c>
      <c r="N140" s="230" t="s">
        <v>42</v>
      </c>
      <c r="O140" s="92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3" t="s">
        <v>204</v>
      </c>
      <c r="AT140" s="233" t="s">
        <v>200</v>
      </c>
      <c r="AU140" s="233" t="s">
        <v>87</v>
      </c>
      <c r="AY140" s="18" t="s">
        <v>198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8" t="s">
        <v>85</v>
      </c>
      <c r="BK140" s="234">
        <f>ROUND(I140*H140,2)</f>
        <v>0</v>
      </c>
      <c r="BL140" s="18" t="s">
        <v>204</v>
      </c>
      <c r="BM140" s="233" t="s">
        <v>1287</v>
      </c>
    </row>
    <row r="141" spans="1:51" s="13" customFormat="1" ht="12">
      <c r="A141" s="13"/>
      <c r="B141" s="235"/>
      <c r="C141" s="236"/>
      <c r="D141" s="237" t="s">
        <v>206</v>
      </c>
      <c r="E141" s="238" t="s">
        <v>1</v>
      </c>
      <c r="F141" s="239" t="s">
        <v>1173</v>
      </c>
      <c r="G141" s="236"/>
      <c r="H141" s="240">
        <v>151.8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206</v>
      </c>
      <c r="AU141" s="246" t="s">
        <v>87</v>
      </c>
      <c r="AV141" s="13" t="s">
        <v>87</v>
      </c>
      <c r="AW141" s="13" t="s">
        <v>33</v>
      </c>
      <c r="AX141" s="13" t="s">
        <v>85</v>
      </c>
      <c r="AY141" s="246" t="s">
        <v>198</v>
      </c>
    </row>
    <row r="142" spans="1:65" s="2" customFormat="1" ht="24.15" customHeight="1">
      <c r="A142" s="39"/>
      <c r="B142" s="40"/>
      <c r="C142" s="221" t="s">
        <v>224</v>
      </c>
      <c r="D142" s="221" t="s">
        <v>200</v>
      </c>
      <c r="E142" s="222" t="s">
        <v>1174</v>
      </c>
      <c r="F142" s="223" t="s">
        <v>1175</v>
      </c>
      <c r="G142" s="224" t="s">
        <v>239</v>
      </c>
      <c r="H142" s="225">
        <v>303.6</v>
      </c>
      <c r="I142" s="226"/>
      <c r="J142" s="227">
        <f>ROUND(I142*H142,2)</f>
        <v>0</v>
      </c>
      <c r="K142" s="228"/>
      <c r="L142" s="45"/>
      <c r="M142" s="229" t="s">
        <v>1</v>
      </c>
      <c r="N142" s="230" t="s">
        <v>42</v>
      </c>
      <c r="O142" s="92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3" t="s">
        <v>204</v>
      </c>
      <c r="AT142" s="233" t="s">
        <v>200</v>
      </c>
      <c r="AU142" s="233" t="s">
        <v>87</v>
      </c>
      <c r="AY142" s="18" t="s">
        <v>198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8" t="s">
        <v>85</v>
      </c>
      <c r="BK142" s="234">
        <f>ROUND(I142*H142,2)</f>
        <v>0</v>
      </c>
      <c r="BL142" s="18" t="s">
        <v>204</v>
      </c>
      <c r="BM142" s="233" t="s">
        <v>1288</v>
      </c>
    </row>
    <row r="143" spans="1:51" s="13" customFormat="1" ht="12">
      <c r="A143" s="13"/>
      <c r="B143" s="235"/>
      <c r="C143" s="236"/>
      <c r="D143" s="237" t="s">
        <v>206</v>
      </c>
      <c r="E143" s="238" t="s">
        <v>1</v>
      </c>
      <c r="F143" s="239" t="s">
        <v>1289</v>
      </c>
      <c r="G143" s="236"/>
      <c r="H143" s="240">
        <v>63.25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206</v>
      </c>
      <c r="AU143" s="246" t="s">
        <v>87</v>
      </c>
      <c r="AV143" s="13" t="s">
        <v>87</v>
      </c>
      <c r="AW143" s="13" t="s">
        <v>33</v>
      </c>
      <c r="AX143" s="13" t="s">
        <v>77</v>
      </c>
      <c r="AY143" s="246" t="s">
        <v>198</v>
      </c>
    </row>
    <row r="144" spans="1:51" s="14" customFormat="1" ht="12">
      <c r="A144" s="14"/>
      <c r="B144" s="247"/>
      <c r="C144" s="248"/>
      <c r="D144" s="237" t="s">
        <v>206</v>
      </c>
      <c r="E144" s="249" t="s">
        <v>1154</v>
      </c>
      <c r="F144" s="250" t="s">
        <v>212</v>
      </c>
      <c r="G144" s="248"/>
      <c r="H144" s="251">
        <v>63.25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7" t="s">
        <v>206</v>
      </c>
      <c r="AU144" s="257" t="s">
        <v>87</v>
      </c>
      <c r="AV144" s="14" t="s">
        <v>213</v>
      </c>
      <c r="AW144" s="14" t="s">
        <v>33</v>
      </c>
      <c r="AX144" s="14" t="s">
        <v>77</v>
      </c>
      <c r="AY144" s="257" t="s">
        <v>198</v>
      </c>
    </row>
    <row r="145" spans="1:51" s="13" customFormat="1" ht="12">
      <c r="A145" s="13"/>
      <c r="B145" s="235"/>
      <c r="C145" s="236"/>
      <c r="D145" s="237" t="s">
        <v>206</v>
      </c>
      <c r="E145" s="238" t="s">
        <v>1</v>
      </c>
      <c r="F145" s="239" t="s">
        <v>1290</v>
      </c>
      <c r="G145" s="236"/>
      <c r="H145" s="240">
        <v>303.6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206</v>
      </c>
      <c r="AU145" s="246" t="s">
        <v>87</v>
      </c>
      <c r="AV145" s="13" t="s">
        <v>87</v>
      </c>
      <c r="AW145" s="13" t="s">
        <v>33</v>
      </c>
      <c r="AX145" s="13" t="s">
        <v>77</v>
      </c>
      <c r="AY145" s="246" t="s">
        <v>198</v>
      </c>
    </row>
    <row r="146" spans="1:51" s="14" customFormat="1" ht="12">
      <c r="A146" s="14"/>
      <c r="B146" s="247"/>
      <c r="C146" s="248"/>
      <c r="D146" s="237" t="s">
        <v>206</v>
      </c>
      <c r="E146" s="249" t="s">
        <v>1157</v>
      </c>
      <c r="F146" s="250" t="s">
        <v>212</v>
      </c>
      <c r="G146" s="248"/>
      <c r="H146" s="251">
        <v>303.6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7" t="s">
        <v>206</v>
      </c>
      <c r="AU146" s="257" t="s">
        <v>87</v>
      </c>
      <c r="AV146" s="14" t="s">
        <v>213</v>
      </c>
      <c r="AW146" s="14" t="s">
        <v>33</v>
      </c>
      <c r="AX146" s="14" t="s">
        <v>85</v>
      </c>
      <c r="AY146" s="257" t="s">
        <v>198</v>
      </c>
    </row>
    <row r="147" spans="1:63" s="12" customFormat="1" ht="22.8" customHeight="1">
      <c r="A147" s="12"/>
      <c r="B147" s="205"/>
      <c r="C147" s="206"/>
      <c r="D147" s="207" t="s">
        <v>76</v>
      </c>
      <c r="E147" s="219" t="s">
        <v>280</v>
      </c>
      <c r="F147" s="219" t="s">
        <v>468</v>
      </c>
      <c r="G147" s="206"/>
      <c r="H147" s="206"/>
      <c r="I147" s="209"/>
      <c r="J147" s="220">
        <f>BK147</f>
        <v>0</v>
      </c>
      <c r="K147" s="206"/>
      <c r="L147" s="211"/>
      <c r="M147" s="212"/>
      <c r="N147" s="213"/>
      <c r="O147" s="213"/>
      <c r="P147" s="214">
        <f>SUM(P148:P156)</f>
        <v>0</v>
      </c>
      <c r="Q147" s="213"/>
      <c r="R147" s="214">
        <f>SUM(R148:R156)</f>
        <v>0</v>
      </c>
      <c r="S147" s="213"/>
      <c r="T147" s="215">
        <f>SUM(T148:T156)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6" t="s">
        <v>85</v>
      </c>
      <c r="AT147" s="217" t="s">
        <v>76</v>
      </c>
      <c r="AU147" s="217" t="s">
        <v>85</v>
      </c>
      <c r="AY147" s="216" t="s">
        <v>198</v>
      </c>
      <c r="BK147" s="218">
        <f>SUM(BK148:BK156)</f>
        <v>0</v>
      </c>
    </row>
    <row r="148" spans="1:65" s="2" customFormat="1" ht="21.75" customHeight="1">
      <c r="A148" s="39"/>
      <c r="B148" s="40"/>
      <c r="C148" s="221" t="s">
        <v>231</v>
      </c>
      <c r="D148" s="221" t="s">
        <v>200</v>
      </c>
      <c r="E148" s="222" t="s">
        <v>472</v>
      </c>
      <c r="F148" s="223" t="s">
        <v>473</v>
      </c>
      <c r="G148" s="224" t="s">
        <v>239</v>
      </c>
      <c r="H148" s="225">
        <v>121.44</v>
      </c>
      <c r="I148" s="226"/>
      <c r="J148" s="227">
        <f>ROUND(I148*H148,2)</f>
        <v>0</v>
      </c>
      <c r="K148" s="228"/>
      <c r="L148" s="45"/>
      <c r="M148" s="229" t="s">
        <v>1</v>
      </c>
      <c r="N148" s="230" t="s">
        <v>42</v>
      </c>
      <c r="O148" s="92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3" t="s">
        <v>204</v>
      </c>
      <c r="AT148" s="233" t="s">
        <v>200</v>
      </c>
      <c r="AU148" s="233" t="s">
        <v>87</v>
      </c>
      <c r="AY148" s="18" t="s">
        <v>198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8" t="s">
        <v>85</v>
      </c>
      <c r="BK148" s="234">
        <f>ROUND(I148*H148,2)</f>
        <v>0</v>
      </c>
      <c r="BL148" s="18" t="s">
        <v>204</v>
      </c>
      <c r="BM148" s="233" t="s">
        <v>1291</v>
      </c>
    </row>
    <row r="149" spans="1:51" s="13" customFormat="1" ht="12">
      <c r="A149" s="13"/>
      <c r="B149" s="235"/>
      <c r="C149" s="236"/>
      <c r="D149" s="237" t="s">
        <v>206</v>
      </c>
      <c r="E149" s="238" t="s">
        <v>1</v>
      </c>
      <c r="F149" s="239" t="s">
        <v>1180</v>
      </c>
      <c r="G149" s="236"/>
      <c r="H149" s="240">
        <v>121.44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206</v>
      </c>
      <c r="AU149" s="246" t="s">
        <v>87</v>
      </c>
      <c r="AV149" s="13" t="s">
        <v>87</v>
      </c>
      <c r="AW149" s="13" t="s">
        <v>33</v>
      </c>
      <c r="AX149" s="13" t="s">
        <v>85</v>
      </c>
      <c r="AY149" s="246" t="s">
        <v>198</v>
      </c>
    </row>
    <row r="150" spans="1:65" s="2" customFormat="1" ht="24.15" customHeight="1">
      <c r="A150" s="39"/>
      <c r="B150" s="40"/>
      <c r="C150" s="221" t="s">
        <v>236</v>
      </c>
      <c r="D150" s="221" t="s">
        <v>200</v>
      </c>
      <c r="E150" s="222" t="s">
        <v>475</v>
      </c>
      <c r="F150" s="223" t="s">
        <v>476</v>
      </c>
      <c r="G150" s="224" t="s">
        <v>239</v>
      </c>
      <c r="H150" s="225">
        <v>850.08</v>
      </c>
      <c r="I150" s="226"/>
      <c r="J150" s="227">
        <f>ROUND(I150*H150,2)</f>
        <v>0</v>
      </c>
      <c r="K150" s="228"/>
      <c r="L150" s="45"/>
      <c r="M150" s="229" t="s">
        <v>1</v>
      </c>
      <c r="N150" s="230" t="s">
        <v>42</v>
      </c>
      <c r="O150" s="92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3" t="s">
        <v>204</v>
      </c>
      <c r="AT150" s="233" t="s">
        <v>200</v>
      </c>
      <c r="AU150" s="233" t="s">
        <v>87</v>
      </c>
      <c r="AY150" s="18" t="s">
        <v>198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8" t="s">
        <v>85</v>
      </c>
      <c r="BK150" s="234">
        <f>ROUND(I150*H150,2)</f>
        <v>0</v>
      </c>
      <c r="BL150" s="18" t="s">
        <v>204</v>
      </c>
      <c r="BM150" s="233" t="s">
        <v>1292</v>
      </c>
    </row>
    <row r="151" spans="1:51" s="13" customFormat="1" ht="12">
      <c r="A151" s="13"/>
      <c r="B151" s="235"/>
      <c r="C151" s="236"/>
      <c r="D151" s="237" t="s">
        <v>206</v>
      </c>
      <c r="E151" s="238" t="s">
        <v>1</v>
      </c>
      <c r="F151" s="239" t="s">
        <v>1180</v>
      </c>
      <c r="G151" s="236"/>
      <c r="H151" s="240">
        <v>121.44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206</v>
      </c>
      <c r="AU151" s="246" t="s">
        <v>87</v>
      </c>
      <c r="AV151" s="13" t="s">
        <v>87</v>
      </c>
      <c r="AW151" s="13" t="s">
        <v>33</v>
      </c>
      <c r="AX151" s="13" t="s">
        <v>77</v>
      </c>
      <c r="AY151" s="246" t="s">
        <v>198</v>
      </c>
    </row>
    <row r="152" spans="1:51" s="13" customFormat="1" ht="12">
      <c r="A152" s="13"/>
      <c r="B152" s="235"/>
      <c r="C152" s="236"/>
      <c r="D152" s="237" t="s">
        <v>206</v>
      </c>
      <c r="E152" s="238" t="s">
        <v>1</v>
      </c>
      <c r="F152" s="239" t="s">
        <v>1293</v>
      </c>
      <c r="G152" s="236"/>
      <c r="H152" s="240">
        <v>850.08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206</v>
      </c>
      <c r="AU152" s="246" t="s">
        <v>87</v>
      </c>
      <c r="AV152" s="13" t="s">
        <v>87</v>
      </c>
      <c r="AW152" s="13" t="s">
        <v>33</v>
      </c>
      <c r="AX152" s="13" t="s">
        <v>85</v>
      </c>
      <c r="AY152" s="246" t="s">
        <v>198</v>
      </c>
    </row>
    <row r="153" spans="1:65" s="2" customFormat="1" ht="21.75" customHeight="1">
      <c r="A153" s="39"/>
      <c r="B153" s="40"/>
      <c r="C153" s="221" t="s">
        <v>242</v>
      </c>
      <c r="D153" s="221" t="s">
        <v>200</v>
      </c>
      <c r="E153" s="222" t="s">
        <v>1092</v>
      </c>
      <c r="F153" s="223" t="s">
        <v>1093</v>
      </c>
      <c r="G153" s="224" t="s">
        <v>239</v>
      </c>
      <c r="H153" s="225">
        <v>182.16</v>
      </c>
      <c r="I153" s="226"/>
      <c r="J153" s="227">
        <f>ROUND(I153*H153,2)</f>
        <v>0</v>
      </c>
      <c r="K153" s="228"/>
      <c r="L153" s="45"/>
      <c r="M153" s="229" t="s">
        <v>1</v>
      </c>
      <c r="N153" s="230" t="s">
        <v>42</v>
      </c>
      <c r="O153" s="92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3" t="s">
        <v>204</v>
      </c>
      <c r="AT153" s="233" t="s">
        <v>200</v>
      </c>
      <c r="AU153" s="233" t="s">
        <v>87</v>
      </c>
      <c r="AY153" s="18" t="s">
        <v>198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8" t="s">
        <v>85</v>
      </c>
      <c r="BK153" s="234">
        <f>ROUND(I153*H153,2)</f>
        <v>0</v>
      </c>
      <c r="BL153" s="18" t="s">
        <v>204</v>
      </c>
      <c r="BM153" s="233" t="s">
        <v>1294</v>
      </c>
    </row>
    <row r="154" spans="1:51" s="13" customFormat="1" ht="12">
      <c r="A154" s="13"/>
      <c r="B154" s="235"/>
      <c r="C154" s="236"/>
      <c r="D154" s="237" t="s">
        <v>206</v>
      </c>
      <c r="E154" s="238" t="s">
        <v>1</v>
      </c>
      <c r="F154" s="239" t="s">
        <v>1184</v>
      </c>
      <c r="G154" s="236"/>
      <c r="H154" s="240">
        <v>182.16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206</v>
      </c>
      <c r="AU154" s="246" t="s">
        <v>87</v>
      </c>
      <c r="AV154" s="13" t="s">
        <v>87</v>
      </c>
      <c r="AW154" s="13" t="s">
        <v>33</v>
      </c>
      <c r="AX154" s="13" t="s">
        <v>85</v>
      </c>
      <c r="AY154" s="246" t="s">
        <v>198</v>
      </c>
    </row>
    <row r="155" spans="1:65" s="2" customFormat="1" ht="16.5" customHeight="1">
      <c r="A155" s="39"/>
      <c r="B155" s="40"/>
      <c r="C155" s="221" t="s">
        <v>246</v>
      </c>
      <c r="D155" s="221" t="s">
        <v>200</v>
      </c>
      <c r="E155" s="222" t="s">
        <v>274</v>
      </c>
      <c r="F155" s="223" t="s">
        <v>275</v>
      </c>
      <c r="G155" s="224" t="s">
        <v>276</v>
      </c>
      <c r="H155" s="225">
        <v>218.592</v>
      </c>
      <c r="I155" s="226"/>
      <c r="J155" s="227">
        <f>ROUND(I155*H155,2)</f>
        <v>0</v>
      </c>
      <c r="K155" s="228"/>
      <c r="L155" s="45"/>
      <c r="M155" s="229" t="s">
        <v>1</v>
      </c>
      <c r="N155" s="230" t="s">
        <v>42</v>
      </c>
      <c r="O155" s="92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3" t="s">
        <v>204</v>
      </c>
      <c r="AT155" s="233" t="s">
        <v>200</v>
      </c>
      <c r="AU155" s="233" t="s">
        <v>87</v>
      </c>
      <c r="AY155" s="18" t="s">
        <v>198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8" t="s">
        <v>85</v>
      </c>
      <c r="BK155" s="234">
        <f>ROUND(I155*H155,2)</f>
        <v>0</v>
      </c>
      <c r="BL155" s="18" t="s">
        <v>204</v>
      </c>
      <c r="BM155" s="233" t="s">
        <v>1295</v>
      </c>
    </row>
    <row r="156" spans="1:51" s="13" customFormat="1" ht="12">
      <c r="A156" s="13"/>
      <c r="B156" s="235"/>
      <c r="C156" s="236"/>
      <c r="D156" s="237" t="s">
        <v>206</v>
      </c>
      <c r="E156" s="238" t="s">
        <v>1</v>
      </c>
      <c r="F156" s="239" t="s">
        <v>1186</v>
      </c>
      <c r="G156" s="236"/>
      <c r="H156" s="240">
        <v>218.592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206</v>
      </c>
      <c r="AU156" s="246" t="s">
        <v>87</v>
      </c>
      <c r="AV156" s="13" t="s">
        <v>87</v>
      </c>
      <c r="AW156" s="13" t="s">
        <v>33</v>
      </c>
      <c r="AX156" s="13" t="s">
        <v>85</v>
      </c>
      <c r="AY156" s="246" t="s">
        <v>198</v>
      </c>
    </row>
    <row r="157" spans="1:63" s="12" customFormat="1" ht="22.8" customHeight="1">
      <c r="A157" s="12"/>
      <c r="B157" s="205"/>
      <c r="C157" s="206"/>
      <c r="D157" s="207" t="s">
        <v>76</v>
      </c>
      <c r="E157" s="219" t="s">
        <v>285</v>
      </c>
      <c r="F157" s="219" t="s">
        <v>1187</v>
      </c>
      <c r="G157" s="206"/>
      <c r="H157" s="206"/>
      <c r="I157" s="209"/>
      <c r="J157" s="220">
        <f>BK157</f>
        <v>0</v>
      </c>
      <c r="K157" s="206"/>
      <c r="L157" s="211"/>
      <c r="M157" s="212"/>
      <c r="N157" s="213"/>
      <c r="O157" s="213"/>
      <c r="P157" s="214">
        <f>SUM(P158:P163)</f>
        <v>0</v>
      </c>
      <c r="Q157" s="213"/>
      <c r="R157" s="214">
        <f>SUM(R158:R163)</f>
        <v>194.304</v>
      </c>
      <c r="S157" s="213"/>
      <c r="T157" s="215">
        <f>SUM(T158:T163)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6" t="s">
        <v>85</v>
      </c>
      <c r="AT157" s="217" t="s">
        <v>76</v>
      </c>
      <c r="AU157" s="217" t="s">
        <v>85</v>
      </c>
      <c r="AY157" s="216" t="s">
        <v>198</v>
      </c>
      <c r="BK157" s="218">
        <f>SUM(BK158:BK163)</f>
        <v>0</v>
      </c>
    </row>
    <row r="158" spans="1:65" s="2" customFormat="1" ht="24.15" customHeight="1">
      <c r="A158" s="39"/>
      <c r="B158" s="40"/>
      <c r="C158" s="221" t="s">
        <v>252</v>
      </c>
      <c r="D158" s="221" t="s">
        <v>200</v>
      </c>
      <c r="E158" s="222" t="s">
        <v>1188</v>
      </c>
      <c r="F158" s="223" t="s">
        <v>1189</v>
      </c>
      <c r="G158" s="224" t="s">
        <v>239</v>
      </c>
      <c r="H158" s="225">
        <v>182.16</v>
      </c>
      <c r="I158" s="226"/>
      <c r="J158" s="227">
        <f>ROUND(I158*H158,2)</f>
        <v>0</v>
      </c>
      <c r="K158" s="228"/>
      <c r="L158" s="45"/>
      <c r="M158" s="229" t="s">
        <v>1</v>
      </c>
      <c r="N158" s="230" t="s">
        <v>42</v>
      </c>
      <c r="O158" s="92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3" t="s">
        <v>204</v>
      </c>
      <c r="AT158" s="233" t="s">
        <v>200</v>
      </c>
      <c r="AU158" s="233" t="s">
        <v>87</v>
      </c>
      <c r="AY158" s="18" t="s">
        <v>198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8" t="s">
        <v>85</v>
      </c>
      <c r="BK158" s="234">
        <f>ROUND(I158*H158,2)</f>
        <v>0</v>
      </c>
      <c r="BL158" s="18" t="s">
        <v>204</v>
      </c>
      <c r="BM158" s="233" t="s">
        <v>1296</v>
      </c>
    </row>
    <row r="159" spans="1:51" s="13" customFormat="1" ht="12">
      <c r="A159" s="13"/>
      <c r="B159" s="235"/>
      <c r="C159" s="236"/>
      <c r="D159" s="237" t="s">
        <v>206</v>
      </c>
      <c r="E159" s="238" t="s">
        <v>1</v>
      </c>
      <c r="F159" s="239" t="s">
        <v>1184</v>
      </c>
      <c r="G159" s="236"/>
      <c r="H159" s="240">
        <v>182.16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206</v>
      </c>
      <c r="AU159" s="246" t="s">
        <v>87</v>
      </c>
      <c r="AV159" s="13" t="s">
        <v>87</v>
      </c>
      <c r="AW159" s="13" t="s">
        <v>33</v>
      </c>
      <c r="AX159" s="13" t="s">
        <v>85</v>
      </c>
      <c r="AY159" s="246" t="s">
        <v>198</v>
      </c>
    </row>
    <row r="160" spans="1:65" s="2" customFormat="1" ht="33" customHeight="1">
      <c r="A160" s="39"/>
      <c r="B160" s="40"/>
      <c r="C160" s="221" t="s">
        <v>257</v>
      </c>
      <c r="D160" s="221" t="s">
        <v>200</v>
      </c>
      <c r="E160" s="222" t="s">
        <v>1191</v>
      </c>
      <c r="F160" s="223" t="s">
        <v>1192</v>
      </c>
      <c r="G160" s="224" t="s">
        <v>239</v>
      </c>
      <c r="H160" s="225">
        <v>121.44</v>
      </c>
      <c r="I160" s="226"/>
      <c r="J160" s="227">
        <f>ROUND(I160*H160,2)</f>
        <v>0</v>
      </c>
      <c r="K160" s="228"/>
      <c r="L160" s="45"/>
      <c r="M160" s="229" t="s">
        <v>1</v>
      </c>
      <c r="N160" s="230" t="s">
        <v>42</v>
      </c>
      <c r="O160" s="92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3" t="s">
        <v>204</v>
      </c>
      <c r="AT160" s="233" t="s">
        <v>200</v>
      </c>
      <c r="AU160" s="233" t="s">
        <v>87</v>
      </c>
      <c r="AY160" s="18" t="s">
        <v>198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8" t="s">
        <v>85</v>
      </c>
      <c r="BK160" s="234">
        <f>ROUND(I160*H160,2)</f>
        <v>0</v>
      </c>
      <c r="BL160" s="18" t="s">
        <v>204</v>
      </c>
      <c r="BM160" s="233" t="s">
        <v>1297</v>
      </c>
    </row>
    <row r="161" spans="1:51" s="13" customFormat="1" ht="12">
      <c r="A161" s="13"/>
      <c r="B161" s="235"/>
      <c r="C161" s="236"/>
      <c r="D161" s="237" t="s">
        <v>206</v>
      </c>
      <c r="E161" s="238" t="s">
        <v>1</v>
      </c>
      <c r="F161" s="239" t="s">
        <v>1180</v>
      </c>
      <c r="G161" s="236"/>
      <c r="H161" s="240">
        <v>121.44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206</v>
      </c>
      <c r="AU161" s="246" t="s">
        <v>87</v>
      </c>
      <c r="AV161" s="13" t="s">
        <v>87</v>
      </c>
      <c r="AW161" s="13" t="s">
        <v>33</v>
      </c>
      <c r="AX161" s="13" t="s">
        <v>85</v>
      </c>
      <c r="AY161" s="246" t="s">
        <v>198</v>
      </c>
    </row>
    <row r="162" spans="1:65" s="2" customFormat="1" ht="21.75" customHeight="1">
      <c r="A162" s="39"/>
      <c r="B162" s="40"/>
      <c r="C162" s="269" t="s">
        <v>261</v>
      </c>
      <c r="D162" s="269" t="s">
        <v>315</v>
      </c>
      <c r="E162" s="270" t="s">
        <v>1195</v>
      </c>
      <c r="F162" s="271" t="s">
        <v>1196</v>
      </c>
      <c r="G162" s="272" t="s">
        <v>1197</v>
      </c>
      <c r="H162" s="273">
        <v>194.304</v>
      </c>
      <c r="I162" s="274"/>
      <c r="J162" s="275">
        <f>ROUND(I162*H162,2)</f>
        <v>0</v>
      </c>
      <c r="K162" s="276"/>
      <c r="L162" s="277"/>
      <c r="M162" s="278" t="s">
        <v>1</v>
      </c>
      <c r="N162" s="279" t="s">
        <v>42</v>
      </c>
      <c r="O162" s="92"/>
      <c r="P162" s="231">
        <f>O162*H162</f>
        <v>0</v>
      </c>
      <c r="Q162" s="231">
        <v>1</v>
      </c>
      <c r="R162" s="231">
        <f>Q162*H162</f>
        <v>194.304</v>
      </c>
      <c r="S162" s="231">
        <v>0</v>
      </c>
      <c r="T162" s="232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3" t="s">
        <v>242</v>
      </c>
      <c r="AT162" s="233" t="s">
        <v>315</v>
      </c>
      <c r="AU162" s="233" t="s">
        <v>87</v>
      </c>
      <c r="AY162" s="18" t="s">
        <v>198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8" t="s">
        <v>85</v>
      </c>
      <c r="BK162" s="234">
        <f>ROUND(I162*H162,2)</f>
        <v>0</v>
      </c>
      <c r="BL162" s="18" t="s">
        <v>204</v>
      </c>
      <c r="BM162" s="233" t="s">
        <v>1298</v>
      </c>
    </row>
    <row r="163" spans="1:51" s="13" customFormat="1" ht="12">
      <c r="A163" s="13"/>
      <c r="B163" s="235"/>
      <c r="C163" s="236"/>
      <c r="D163" s="237" t="s">
        <v>206</v>
      </c>
      <c r="E163" s="238" t="s">
        <v>1</v>
      </c>
      <c r="F163" s="239" t="s">
        <v>1299</v>
      </c>
      <c r="G163" s="236"/>
      <c r="H163" s="240">
        <v>194.304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206</v>
      </c>
      <c r="AU163" s="246" t="s">
        <v>87</v>
      </c>
      <c r="AV163" s="13" t="s">
        <v>87</v>
      </c>
      <c r="AW163" s="13" t="s">
        <v>33</v>
      </c>
      <c r="AX163" s="13" t="s">
        <v>85</v>
      </c>
      <c r="AY163" s="246" t="s">
        <v>198</v>
      </c>
    </row>
    <row r="164" spans="1:63" s="12" customFormat="1" ht="22.8" customHeight="1">
      <c r="A164" s="12"/>
      <c r="B164" s="205"/>
      <c r="C164" s="206"/>
      <c r="D164" s="207" t="s">
        <v>76</v>
      </c>
      <c r="E164" s="219" t="s">
        <v>324</v>
      </c>
      <c r="F164" s="219" t="s">
        <v>1199</v>
      </c>
      <c r="G164" s="206"/>
      <c r="H164" s="206"/>
      <c r="I164" s="209"/>
      <c r="J164" s="220">
        <f>BK164</f>
        <v>0</v>
      </c>
      <c r="K164" s="206"/>
      <c r="L164" s="211"/>
      <c r="M164" s="212"/>
      <c r="N164" s="213"/>
      <c r="O164" s="213"/>
      <c r="P164" s="214">
        <f>P165</f>
        <v>0</v>
      </c>
      <c r="Q164" s="213"/>
      <c r="R164" s="214">
        <f>R165</f>
        <v>0.00057</v>
      </c>
      <c r="S164" s="213"/>
      <c r="T164" s="215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6" t="s">
        <v>85</v>
      </c>
      <c r="AT164" s="217" t="s">
        <v>76</v>
      </c>
      <c r="AU164" s="217" t="s">
        <v>85</v>
      </c>
      <c r="AY164" s="216" t="s">
        <v>198</v>
      </c>
      <c r="BK164" s="218">
        <f>BK165</f>
        <v>0</v>
      </c>
    </row>
    <row r="165" spans="1:65" s="2" customFormat="1" ht="24.15" customHeight="1">
      <c r="A165" s="39"/>
      <c r="B165" s="40"/>
      <c r="C165" s="221" t="s">
        <v>266</v>
      </c>
      <c r="D165" s="221" t="s">
        <v>200</v>
      </c>
      <c r="E165" s="222" t="s">
        <v>1200</v>
      </c>
      <c r="F165" s="223" t="s">
        <v>1201</v>
      </c>
      <c r="G165" s="224" t="s">
        <v>451</v>
      </c>
      <c r="H165" s="225">
        <v>3</v>
      </c>
      <c r="I165" s="226"/>
      <c r="J165" s="227">
        <f>ROUND(I165*H165,2)</f>
        <v>0</v>
      </c>
      <c r="K165" s="228"/>
      <c r="L165" s="45"/>
      <c r="M165" s="229" t="s">
        <v>1</v>
      </c>
      <c r="N165" s="230" t="s">
        <v>42</v>
      </c>
      <c r="O165" s="92"/>
      <c r="P165" s="231">
        <f>O165*H165</f>
        <v>0</v>
      </c>
      <c r="Q165" s="231">
        <v>0.00019</v>
      </c>
      <c r="R165" s="231">
        <f>Q165*H165</f>
        <v>0.00057</v>
      </c>
      <c r="S165" s="231">
        <v>0</v>
      </c>
      <c r="T165" s="232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3" t="s">
        <v>204</v>
      </c>
      <c r="AT165" s="233" t="s">
        <v>200</v>
      </c>
      <c r="AU165" s="233" t="s">
        <v>87</v>
      </c>
      <c r="AY165" s="18" t="s">
        <v>198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8" t="s">
        <v>85</v>
      </c>
      <c r="BK165" s="234">
        <f>ROUND(I165*H165,2)</f>
        <v>0</v>
      </c>
      <c r="BL165" s="18" t="s">
        <v>204</v>
      </c>
      <c r="BM165" s="233" t="s">
        <v>1300</v>
      </c>
    </row>
    <row r="166" spans="1:63" s="12" customFormat="1" ht="22.8" customHeight="1">
      <c r="A166" s="12"/>
      <c r="B166" s="205"/>
      <c r="C166" s="206"/>
      <c r="D166" s="207" t="s">
        <v>76</v>
      </c>
      <c r="E166" s="219" t="s">
        <v>611</v>
      </c>
      <c r="F166" s="219" t="s">
        <v>1203</v>
      </c>
      <c r="G166" s="206"/>
      <c r="H166" s="206"/>
      <c r="I166" s="209"/>
      <c r="J166" s="220">
        <f>BK166</f>
        <v>0</v>
      </c>
      <c r="K166" s="206"/>
      <c r="L166" s="211"/>
      <c r="M166" s="212"/>
      <c r="N166" s="213"/>
      <c r="O166" s="213"/>
      <c r="P166" s="214">
        <f>SUM(P167:P170)</f>
        <v>0</v>
      </c>
      <c r="Q166" s="213"/>
      <c r="R166" s="214">
        <f>SUM(R167:R170)</f>
        <v>14.075780000000002</v>
      </c>
      <c r="S166" s="213"/>
      <c r="T166" s="215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6" t="s">
        <v>85</v>
      </c>
      <c r="AT166" s="217" t="s">
        <v>76</v>
      </c>
      <c r="AU166" s="217" t="s">
        <v>85</v>
      </c>
      <c r="AY166" s="216" t="s">
        <v>198</v>
      </c>
      <c r="BK166" s="218">
        <f>SUM(BK167:BK170)</f>
        <v>0</v>
      </c>
    </row>
    <row r="167" spans="1:65" s="2" customFormat="1" ht="24.15" customHeight="1">
      <c r="A167" s="39"/>
      <c r="B167" s="40"/>
      <c r="C167" s="221" t="s">
        <v>270</v>
      </c>
      <c r="D167" s="221" t="s">
        <v>200</v>
      </c>
      <c r="E167" s="222" t="s">
        <v>1204</v>
      </c>
      <c r="F167" s="223" t="s">
        <v>1205</v>
      </c>
      <c r="G167" s="224" t="s">
        <v>239</v>
      </c>
      <c r="H167" s="225">
        <v>7.4</v>
      </c>
      <c r="I167" s="226"/>
      <c r="J167" s="227">
        <f>ROUND(I167*H167,2)</f>
        <v>0</v>
      </c>
      <c r="K167" s="228"/>
      <c r="L167" s="45"/>
      <c r="M167" s="229" t="s">
        <v>1</v>
      </c>
      <c r="N167" s="230" t="s">
        <v>42</v>
      </c>
      <c r="O167" s="92"/>
      <c r="P167" s="231">
        <f>O167*H167</f>
        <v>0</v>
      </c>
      <c r="Q167" s="231">
        <v>1.1322</v>
      </c>
      <c r="R167" s="231">
        <f>Q167*H167</f>
        <v>8.378280000000002</v>
      </c>
      <c r="S167" s="231">
        <v>0</v>
      </c>
      <c r="T167" s="232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3" t="s">
        <v>204</v>
      </c>
      <c r="AT167" s="233" t="s">
        <v>200</v>
      </c>
      <c r="AU167" s="233" t="s">
        <v>87</v>
      </c>
      <c r="AY167" s="18" t="s">
        <v>198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8" t="s">
        <v>85</v>
      </c>
      <c r="BK167" s="234">
        <f>ROUND(I167*H167,2)</f>
        <v>0</v>
      </c>
      <c r="BL167" s="18" t="s">
        <v>204</v>
      </c>
      <c r="BM167" s="233" t="s">
        <v>1301</v>
      </c>
    </row>
    <row r="168" spans="1:51" s="13" customFormat="1" ht="12">
      <c r="A168" s="13"/>
      <c r="B168" s="235"/>
      <c r="C168" s="236"/>
      <c r="D168" s="237" t="s">
        <v>206</v>
      </c>
      <c r="E168" s="238" t="s">
        <v>1</v>
      </c>
      <c r="F168" s="239" t="s">
        <v>1302</v>
      </c>
      <c r="G168" s="236"/>
      <c r="H168" s="240">
        <v>7.4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206</v>
      </c>
      <c r="AU168" s="246" t="s">
        <v>87</v>
      </c>
      <c r="AV168" s="13" t="s">
        <v>87</v>
      </c>
      <c r="AW168" s="13" t="s">
        <v>33</v>
      </c>
      <c r="AX168" s="13" t="s">
        <v>85</v>
      </c>
      <c r="AY168" s="246" t="s">
        <v>198</v>
      </c>
    </row>
    <row r="169" spans="1:65" s="2" customFormat="1" ht="24.15" customHeight="1">
      <c r="A169" s="39"/>
      <c r="B169" s="40"/>
      <c r="C169" s="221" t="s">
        <v>8</v>
      </c>
      <c r="D169" s="221" t="s">
        <v>200</v>
      </c>
      <c r="E169" s="222" t="s">
        <v>1208</v>
      </c>
      <c r="F169" s="223" t="s">
        <v>1209</v>
      </c>
      <c r="G169" s="224" t="s">
        <v>239</v>
      </c>
      <c r="H169" s="225">
        <v>2.279</v>
      </c>
      <c r="I169" s="226"/>
      <c r="J169" s="227">
        <f>ROUND(I169*H169,2)</f>
        <v>0</v>
      </c>
      <c r="K169" s="228"/>
      <c r="L169" s="45"/>
      <c r="M169" s="229" t="s">
        <v>1</v>
      </c>
      <c r="N169" s="230" t="s">
        <v>42</v>
      </c>
      <c r="O169" s="92"/>
      <c r="P169" s="231">
        <f>O169*H169</f>
        <v>0</v>
      </c>
      <c r="Q169" s="231">
        <v>2.5</v>
      </c>
      <c r="R169" s="231">
        <f>Q169*H169</f>
        <v>5.6975</v>
      </c>
      <c r="S169" s="231">
        <v>0</v>
      </c>
      <c r="T169" s="232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3" t="s">
        <v>204</v>
      </c>
      <c r="AT169" s="233" t="s">
        <v>200</v>
      </c>
      <c r="AU169" s="233" t="s">
        <v>87</v>
      </c>
      <c r="AY169" s="18" t="s">
        <v>198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8" t="s">
        <v>85</v>
      </c>
      <c r="BK169" s="234">
        <f>ROUND(I169*H169,2)</f>
        <v>0</v>
      </c>
      <c r="BL169" s="18" t="s">
        <v>204</v>
      </c>
      <c r="BM169" s="233" t="s">
        <v>1303</v>
      </c>
    </row>
    <row r="170" spans="1:51" s="13" customFormat="1" ht="12">
      <c r="A170" s="13"/>
      <c r="B170" s="235"/>
      <c r="C170" s="236"/>
      <c r="D170" s="237" t="s">
        <v>206</v>
      </c>
      <c r="E170" s="238" t="s">
        <v>1</v>
      </c>
      <c r="F170" s="239" t="s">
        <v>1304</v>
      </c>
      <c r="G170" s="236"/>
      <c r="H170" s="240">
        <v>2.279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206</v>
      </c>
      <c r="AU170" s="246" t="s">
        <v>87</v>
      </c>
      <c r="AV170" s="13" t="s">
        <v>87</v>
      </c>
      <c r="AW170" s="13" t="s">
        <v>33</v>
      </c>
      <c r="AX170" s="13" t="s">
        <v>85</v>
      </c>
      <c r="AY170" s="246" t="s">
        <v>198</v>
      </c>
    </row>
    <row r="171" spans="1:63" s="12" customFormat="1" ht="22.8" customHeight="1">
      <c r="A171" s="12"/>
      <c r="B171" s="205"/>
      <c r="C171" s="206"/>
      <c r="D171" s="207" t="s">
        <v>76</v>
      </c>
      <c r="E171" s="219" t="s">
        <v>1211</v>
      </c>
      <c r="F171" s="219" t="s">
        <v>1212</v>
      </c>
      <c r="G171" s="206"/>
      <c r="H171" s="206"/>
      <c r="I171" s="209"/>
      <c r="J171" s="220">
        <f>BK171</f>
        <v>0</v>
      </c>
      <c r="K171" s="206"/>
      <c r="L171" s="211"/>
      <c r="M171" s="212"/>
      <c r="N171" s="213"/>
      <c r="O171" s="213"/>
      <c r="P171" s="214">
        <f>SUM(P172:P178)</f>
        <v>0</v>
      </c>
      <c r="Q171" s="213"/>
      <c r="R171" s="214">
        <f>SUM(R172:R178)</f>
        <v>0.40193650000000003</v>
      </c>
      <c r="S171" s="213"/>
      <c r="T171" s="215">
        <f>SUM(T172:T178)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6" t="s">
        <v>85</v>
      </c>
      <c r="AT171" s="217" t="s">
        <v>76</v>
      </c>
      <c r="AU171" s="217" t="s">
        <v>85</v>
      </c>
      <c r="AY171" s="216" t="s">
        <v>198</v>
      </c>
      <c r="BK171" s="218">
        <f>SUM(BK172:BK178)</f>
        <v>0</v>
      </c>
    </row>
    <row r="172" spans="1:65" s="2" customFormat="1" ht="24.15" customHeight="1">
      <c r="A172" s="39"/>
      <c r="B172" s="40"/>
      <c r="C172" s="221" t="s">
        <v>280</v>
      </c>
      <c r="D172" s="221" t="s">
        <v>200</v>
      </c>
      <c r="E172" s="222" t="s">
        <v>1213</v>
      </c>
      <c r="F172" s="223" t="s">
        <v>1214</v>
      </c>
      <c r="G172" s="224" t="s">
        <v>227</v>
      </c>
      <c r="H172" s="225">
        <v>63.25</v>
      </c>
      <c r="I172" s="226"/>
      <c r="J172" s="227">
        <f>ROUND(I172*H172,2)</f>
        <v>0</v>
      </c>
      <c r="K172" s="228"/>
      <c r="L172" s="45"/>
      <c r="M172" s="229" t="s">
        <v>1</v>
      </c>
      <c r="N172" s="230" t="s">
        <v>42</v>
      </c>
      <c r="O172" s="92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204</v>
      </c>
      <c r="AT172" s="233" t="s">
        <v>200</v>
      </c>
      <c r="AU172" s="233" t="s">
        <v>87</v>
      </c>
      <c r="AY172" s="18" t="s">
        <v>198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8" t="s">
        <v>85</v>
      </c>
      <c r="BK172" s="234">
        <f>ROUND(I172*H172,2)</f>
        <v>0</v>
      </c>
      <c r="BL172" s="18" t="s">
        <v>204</v>
      </c>
      <c r="BM172" s="233" t="s">
        <v>1305</v>
      </c>
    </row>
    <row r="173" spans="1:51" s="13" customFormat="1" ht="12">
      <c r="A173" s="13"/>
      <c r="B173" s="235"/>
      <c r="C173" s="236"/>
      <c r="D173" s="237" t="s">
        <v>206</v>
      </c>
      <c r="E173" s="238" t="s">
        <v>1</v>
      </c>
      <c r="F173" s="239" t="s">
        <v>1154</v>
      </c>
      <c r="G173" s="236"/>
      <c r="H173" s="240">
        <v>63.25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206</v>
      </c>
      <c r="AU173" s="246" t="s">
        <v>87</v>
      </c>
      <c r="AV173" s="13" t="s">
        <v>87</v>
      </c>
      <c r="AW173" s="13" t="s">
        <v>33</v>
      </c>
      <c r="AX173" s="13" t="s">
        <v>85</v>
      </c>
      <c r="AY173" s="246" t="s">
        <v>198</v>
      </c>
    </row>
    <row r="174" spans="1:65" s="2" customFormat="1" ht="33" customHeight="1">
      <c r="A174" s="39"/>
      <c r="B174" s="40"/>
      <c r="C174" s="269" t="s">
        <v>285</v>
      </c>
      <c r="D174" s="269" t="s">
        <v>315</v>
      </c>
      <c r="E174" s="270" t="s">
        <v>1216</v>
      </c>
      <c r="F174" s="271" t="s">
        <v>1217</v>
      </c>
      <c r="G174" s="272" t="s">
        <v>451</v>
      </c>
      <c r="H174" s="273">
        <v>69.575</v>
      </c>
      <c r="I174" s="274"/>
      <c r="J174" s="275">
        <f>ROUND(I174*H174,2)</f>
        <v>0</v>
      </c>
      <c r="K174" s="276"/>
      <c r="L174" s="277"/>
      <c r="M174" s="278" t="s">
        <v>1</v>
      </c>
      <c r="N174" s="279" t="s">
        <v>42</v>
      </c>
      <c r="O174" s="92"/>
      <c r="P174" s="231">
        <f>O174*H174</f>
        <v>0</v>
      </c>
      <c r="Q174" s="231">
        <v>0.00542</v>
      </c>
      <c r="R174" s="231">
        <f>Q174*H174</f>
        <v>0.37709650000000006</v>
      </c>
      <c r="S174" s="231">
        <v>0</v>
      </c>
      <c r="T174" s="23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3" t="s">
        <v>242</v>
      </c>
      <c r="AT174" s="233" t="s">
        <v>315</v>
      </c>
      <c r="AU174" s="233" t="s">
        <v>87</v>
      </c>
      <c r="AY174" s="18" t="s">
        <v>198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8" t="s">
        <v>85</v>
      </c>
      <c r="BK174" s="234">
        <f>ROUND(I174*H174,2)</f>
        <v>0</v>
      </c>
      <c r="BL174" s="18" t="s">
        <v>204</v>
      </c>
      <c r="BM174" s="233" t="s">
        <v>1306</v>
      </c>
    </row>
    <row r="175" spans="1:51" s="13" customFormat="1" ht="12">
      <c r="A175" s="13"/>
      <c r="B175" s="235"/>
      <c r="C175" s="236"/>
      <c r="D175" s="237" t="s">
        <v>206</v>
      </c>
      <c r="E175" s="238" t="s">
        <v>1</v>
      </c>
      <c r="F175" s="239" t="s">
        <v>1154</v>
      </c>
      <c r="G175" s="236"/>
      <c r="H175" s="240">
        <v>63.25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206</v>
      </c>
      <c r="AU175" s="246" t="s">
        <v>87</v>
      </c>
      <c r="AV175" s="13" t="s">
        <v>87</v>
      </c>
      <c r="AW175" s="13" t="s">
        <v>33</v>
      </c>
      <c r="AX175" s="13" t="s">
        <v>77</v>
      </c>
      <c r="AY175" s="246" t="s">
        <v>198</v>
      </c>
    </row>
    <row r="176" spans="1:51" s="13" customFormat="1" ht="12">
      <c r="A176" s="13"/>
      <c r="B176" s="235"/>
      <c r="C176" s="236"/>
      <c r="D176" s="237" t="s">
        <v>206</v>
      </c>
      <c r="E176" s="238" t="s">
        <v>1</v>
      </c>
      <c r="F176" s="239" t="s">
        <v>1307</v>
      </c>
      <c r="G176" s="236"/>
      <c r="H176" s="240">
        <v>69.575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206</v>
      </c>
      <c r="AU176" s="246" t="s">
        <v>87</v>
      </c>
      <c r="AV176" s="13" t="s">
        <v>87</v>
      </c>
      <c r="AW176" s="13" t="s">
        <v>33</v>
      </c>
      <c r="AX176" s="13" t="s">
        <v>85</v>
      </c>
      <c r="AY176" s="246" t="s">
        <v>198</v>
      </c>
    </row>
    <row r="177" spans="1:65" s="2" customFormat="1" ht="24.15" customHeight="1">
      <c r="A177" s="39"/>
      <c r="B177" s="40"/>
      <c r="C177" s="221" t="s">
        <v>289</v>
      </c>
      <c r="D177" s="221" t="s">
        <v>200</v>
      </c>
      <c r="E177" s="222" t="s">
        <v>1220</v>
      </c>
      <c r="F177" s="223" t="s">
        <v>1221</v>
      </c>
      <c r="G177" s="224" t="s">
        <v>451</v>
      </c>
      <c r="H177" s="225">
        <v>18</v>
      </c>
      <c r="I177" s="226"/>
      <c r="J177" s="227">
        <f>ROUND(I177*H177,2)</f>
        <v>0</v>
      </c>
      <c r="K177" s="228"/>
      <c r="L177" s="45"/>
      <c r="M177" s="229" t="s">
        <v>1</v>
      </c>
      <c r="N177" s="230" t="s">
        <v>42</v>
      </c>
      <c r="O177" s="92"/>
      <c r="P177" s="231">
        <f>O177*H177</f>
        <v>0</v>
      </c>
      <c r="Q177" s="231">
        <v>3E-05</v>
      </c>
      <c r="R177" s="231">
        <f>Q177*H177</f>
        <v>0.00054</v>
      </c>
      <c r="S177" s="231">
        <v>0</v>
      </c>
      <c r="T177" s="232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3" t="s">
        <v>204</v>
      </c>
      <c r="AT177" s="233" t="s">
        <v>200</v>
      </c>
      <c r="AU177" s="233" t="s">
        <v>87</v>
      </c>
      <c r="AY177" s="18" t="s">
        <v>198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8" t="s">
        <v>85</v>
      </c>
      <c r="BK177" s="234">
        <f>ROUND(I177*H177,2)</f>
        <v>0</v>
      </c>
      <c r="BL177" s="18" t="s">
        <v>204</v>
      </c>
      <c r="BM177" s="233" t="s">
        <v>1308</v>
      </c>
    </row>
    <row r="178" spans="1:65" s="2" customFormat="1" ht="24.15" customHeight="1">
      <c r="A178" s="39"/>
      <c r="B178" s="40"/>
      <c r="C178" s="269" t="s">
        <v>294</v>
      </c>
      <c r="D178" s="269" t="s">
        <v>315</v>
      </c>
      <c r="E178" s="270" t="s">
        <v>1223</v>
      </c>
      <c r="F178" s="271" t="s">
        <v>1224</v>
      </c>
      <c r="G178" s="272" t="s">
        <v>451</v>
      </c>
      <c r="H178" s="273">
        <v>18</v>
      </c>
      <c r="I178" s="274"/>
      <c r="J178" s="275">
        <f>ROUND(I178*H178,2)</f>
        <v>0</v>
      </c>
      <c r="K178" s="276"/>
      <c r="L178" s="277"/>
      <c r="M178" s="278" t="s">
        <v>1</v>
      </c>
      <c r="N178" s="279" t="s">
        <v>42</v>
      </c>
      <c r="O178" s="92"/>
      <c r="P178" s="231">
        <f>O178*H178</f>
        <v>0</v>
      </c>
      <c r="Q178" s="231">
        <v>0.00135</v>
      </c>
      <c r="R178" s="231">
        <f>Q178*H178</f>
        <v>0.024300000000000002</v>
      </c>
      <c r="S178" s="231">
        <v>0</v>
      </c>
      <c r="T178" s="232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3" t="s">
        <v>242</v>
      </c>
      <c r="AT178" s="233" t="s">
        <v>315</v>
      </c>
      <c r="AU178" s="233" t="s">
        <v>87</v>
      </c>
      <c r="AY178" s="18" t="s">
        <v>198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8" t="s">
        <v>85</v>
      </c>
      <c r="BK178" s="234">
        <f>ROUND(I178*H178,2)</f>
        <v>0</v>
      </c>
      <c r="BL178" s="18" t="s">
        <v>204</v>
      </c>
      <c r="BM178" s="233" t="s">
        <v>1309</v>
      </c>
    </row>
    <row r="179" spans="1:63" s="12" customFormat="1" ht="22.8" customHeight="1">
      <c r="A179" s="12"/>
      <c r="B179" s="205"/>
      <c r="C179" s="206"/>
      <c r="D179" s="207" t="s">
        <v>76</v>
      </c>
      <c r="E179" s="219" t="s">
        <v>1226</v>
      </c>
      <c r="F179" s="219" t="s">
        <v>1227</v>
      </c>
      <c r="G179" s="206"/>
      <c r="H179" s="206"/>
      <c r="I179" s="209"/>
      <c r="J179" s="220">
        <f>BK179</f>
        <v>0</v>
      </c>
      <c r="K179" s="206"/>
      <c r="L179" s="211"/>
      <c r="M179" s="212"/>
      <c r="N179" s="213"/>
      <c r="O179" s="213"/>
      <c r="P179" s="214">
        <f>SUM(P180:P190)</f>
        <v>0</v>
      </c>
      <c r="Q179" s="213"/>
      <c r="R179" s="214">
        <f>SUM(R180:R190)</f>
        <v>14.72646</v>
      </c>
      <c r="S179" s="213"/>
      <c r="T179" s="215">
        <f>SUM(T180:T190)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6" t="s">
        <v>85</v>
      </c>
      <c r="AT179" s="217" t="s">
        <v>76</v>
      </c>
      <c r="AU179" s="217" t="s">
        <v>85</v>
      </c>
      <c r="AY179" s="216" t="s">
        <v>198</v>
      </c>
      <c r="BK179" s="218">
        <f>SUM(BK180:BK190)</f>
        <v>0</v>
      </c>
    </row>
    <row r="180" spans="1:65" s="2" customFormat="1" ht="16.5" customHeight="1">
      <c r="A180" s="39"/>
      <c r="B180" s="40"/>
      <c r="C180" s="221" t="s">
        <v>298</v>
      </c>
      <c r="D180" s="221" t="s">
        <v>200</v>
      </c>
      <c r="E180" s="222" t="s">
        <v>1228</v>
      </c>
      <c r="F180" s="223" t="s">
        <v>1229</v>
      </c>
      <c r="G180" s="224" t="s">
        <v>227</v>
      </c>
      <c r="H180" s="225">
        <v>63.25</v>
      </c>
      <c r="I180" s="226"/>
      <c r="J180" s="227">
        <f>ROUND(I180*H180,2)</f>
        <v>0</v>
      </c>
      <c r="K180" s="228"/>
      <c r="L180" s="45"/>
      <c r="M180" s="229" t="s">
        <v>1</v>
      </c>
      <c r="N180" s="230" t="s">
        <v>42</v>
      </c>
      <c r="O180" s="92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3" t="s">
        <v>204</v>
      </c>
      <c r="AT180" s="233" t="s">
        <v>200</v>
      </c>
      <c r="AU180" s="233" t="s">
        <v>87</v>
      </c>
      <c r="AY180" s="18" t="s">
        <v>198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8" t="s">
        <v>85</v>
      </c>
      <c r="BK180" s="234">
        <f>ROUND(I180*H180,2)</f>
        <v>0</v>
      </c>
      <c r="BL180" s="18" t="s">
        <v>204</v>
      </c>
      <c r="BM180" s="233" t="s">
        <v>1310</v>
      </c>
    </row>
    <row r="181" spans="1:51" s="13" customFormat="1" ht="12">
      <c r="A181" s="13"/>
      <c r="B181" s="235"/>
      <c r="C181" s="236"/>
      <c r="D181" s="237" t="s">
        <v>206</v>
      </c>
      <c r="E181" s="238" t="s">
        <v>1</v>
      </c>
      <c r="F181" s="239" t="s">
        <v>1154</v>
      </c>
      <c r="G181" s="236"/>
      <c r="H181" s="240">
        <v>63.25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206</v>
      </c>
      <c r="AU181" s="246" t="s">
        <v>87</v>
      </c>
      <c r="AV181" s="13" t="s">
        <v>87</v>
      </c>
      <c r="AW181" s="13" t="s">
        <v>33</v>
      </c>
      <c r="AX181" s="13" t="s">
        <v>85</v>
      </c>
      <c r="AY181" s="246" t="s">
        <v>198</v>
      </c>
    </row>
    <row r="182" spans="1:65" s="2" customFormat="1" ht="37.8" customHeight="1">
      <c r="A182" s="39"/>
      <c r="B182" s="40"/>
      <c r="C182" s="221" t="s">
        <v>7</v>
      </c>
      <c r="D182" s="221" t="s">
        <v>200</v>
      </c>
      <c r="E182" s="222" t="s">
        <v>1231</v>
      </c>
      <c r="F182" s="223" t="s">
        <v>1232</v>
      </c>
      <c r="G182" s="224" t="s">
        <v>451</v>
      </c>
      <c r="H182" s="225">
        <v>21</v>
      </c>
      <c r="I182" s="226"/>
      <c r="J182" s="227">
        <f>ROUND(I182*H182,2)</f>
        <v>0</v>
      </c>
      <c r="K182" s="228"/>
      <c r="L182" s="45"/>
      <c r="M182" s="229" t="s">
        <v>1</v>
      </c>
      <c r="N182" s="230" t="s">
        <v>42</v>
      </c>
      <c r="O182" s="92"/>
      <c r="P182" s="231">
        <f>O182*H182</f>
        <v>0</v>
      </c>
      <c r="Q182" s="231">
        <v>0.3409</v>
      </c>
      <c r="R182" s="231">
        <f>Q182*H182</f>
        <v>7.158899999999999</v>
      </c>
      <c r="S182" s="231">
        <v>0</v>
      </c>
      <c r="T182" s="232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3" t="s">
        <v>204</v>
      </c>
      <c r="AT182" s="233" t="s">
        <v>200</v>
      </c>
      <c r="AU182" s="233" t="s">
        <v>87</v>
      </c>
      <c r="AY182" s="18" t="s">
        <v>198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85</v>
      </c>
      <c r="BK182" s="234">
        <f>ROUND(I182*H182,2)</f>
        <v>0</v>
      </c>
      <c r="BL182" s="18" t="s">
        <v>204</v>
      </c>
      <c r="BM182" s="233" t="s">
        <v>1311</v>
      </c>
    </row>
    <row r="183" spans="1:65" s="2" customFormat="1" ht="24.15" customHeight="1">
      <c r="A183" s="39"/>
      <c r="B183" s="40"/>
      <c r="C183" s="269" t="s">
        <v>305</v>
      </c>
      <c r="D183" s="269" t="s">
        <v>315</v>
      </c>
      <c r="E183" s="270" t="s">
        <v>1234</v>
      </c>
      <c r="F183" s="271" t="s">
        <v>1235</v>
      </c>
      <c r="G183" s="272" t="s">
        <v>451</v>
      </c>
      <c r="H183" s="273">
        <v>21</v>
      </c>
      <c r="I183" s="274"/>
      <c r="J183" s="275">
        <f>ROUND(I183*H183,2)</f>
        <v>0</v>
      </c>
      <c r="K183" s="276"/>
      <c r="L183" s="277"/>
      <c r="M183" s="278" t="s">
        <v>1</v>
      </c>
      <c r="N183" s="279" t="s">
        <v>42</v>
      </c>
      <c r="O183" s="92"/>
      <c r="P183" s="231">
        <f>O183*H183</f>
        <v>0</v>
      </c>
      <c r="Q183" s="231">
        <v>0.06</v>
      </c>
      <c r="R183" s="231">
        <f>Q183*H183</f>
        <v>1.26</v>
      </c>
      <c r="S183" s="231">
        <v>0</v>
      </c>
      <c r="T183" s="232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3" t="s">
        <v>242</v>
      </c>
      <c r="AT183" s="233" t="s">
        <v>315</v>
      </c>
      <c r="AU183" s="233" t="s">
        <v>87</v>
      </c>
      <c r="AY183" s="18" t="s">
        <v>198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8" t="s">
        <v>85</v>
      </c>
      <c r="BK183" s="234">
        <f>ROUND(I183*H183,2)</f>
        <v>0</v>
      </c>
      <c r="BL183" s="18" t="s">
        <v>204</v>
      </c>
      <c r="BM183" s="233" t="s">
        <v>1312</v>
      </c>
    </row>
    <row r="184" spans="1:65" s="2" customFormat="1" ht="24.15" customHeight="1">
      <c r="A184" s="39"/>
      <c r="B184" s="40"/>
      <c r="C184" s="269" t="s">
        <v>310</v>
      </c>
      <c r="D184" s="269" t="s">
        <v>315</v>
      </c>
      <c r="E184" s="270" t="s">
        <v>1237</v>
      </c>
      <c r="F184" s="271" t="s">
        <v>1238</v>
      </c>
      <c r="G184" s="272" t="s">
        <v>451</v>
      </c>
      <c r="H184" s="273">
        <v>21</v>
      </c>
      <c r="I184" s="274"/>
      <c r="J184" s="275">
        <f>ROUND(I184*H184,2)</f>
        <v>0</v>
      </c>
      <c r="K184" s="276"/>
      <c r="L184" s="277"/>
      <c r="M184" s="278" t="s">
        <v>1</v>
      </c>
      <c r="N184" s="279" t="s">
        <v>42</v>
      </c>
      <c r="O184" s="92"/>
      <c r="P184" s="231">
        <f>O184*H184</f>
        <v>0</v>
      </c>
      <c r="Q184" s="231">
        <v>0.052</v>
      </c>
      <c r="R184" s="231">
        <f>Q184*H184</f>
        <v>1.0919999999999999</v>
      </c>
      <c r="S184" s="231">
        <v>0</v>
      </c>
      <c r="T184" s="23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3" t="s">
        <v>242</v>
      </c>
      <c r="AT184" s="233" t="s">
        <v>315</v>
      </c>
      <c r="AU184" s="233" t="s">
        <v>87</v>
      </c>
      <c r="AY184" s="18" t="s">
        <v>198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85</v>
      </c>
      <c r="BK184" s="234">
        <f>ROUND(I184*H184,2)</f>
        <v>0</v>
      </c>
      <c r="BL184" s="18" t="s">
        <v>204</v>
      </c>
      <c r="BM184" s="233" t="s">
        <v>1313</v>
      </c>
    </row>
    <row r="185" spans="1:65" s="2" customFormat="1" ht="24.15" customHeight="1">
      <c r="A185" s="39"/>
      <c r="B185" s="40"/>
      <c r="C185" s="269" t="s">
        <v>314</v>
      </c>
      <c r="D185" s="269" t="s">
        <v>315</v>
      </c>
      <c r="E185" s="270" t="s">
        <v>1240</v>
      </c>
      <c r="F185" s="271" t="s">
        <v>1241</v>
      </c>
      <c r="G185" s="272" t="s">
        <v>451</v>
      </c>
      <c r="H185" s="273">
        <v>21</v>
      </c>
      <c r="I185" s="274"/>
      <c r="J185" s="275">
        <f>ROUND(I185*H185,2)</f>
        <v>0</v>
      </c>
      <c r="K185" s="276"/>
      <c r="L185" s="277"/>
      <c r="M185" s="278" t="s">
        <v>1</v>
      </c>
      <c r="N185" s="279" t="s">
        <v>42</v>
      </c>
      <c r="O185" s="92"/>
      <c r="P185" s="231">
        <f>O185*H185</f>
        <v>0</v>
      </c>
      <c r="Q185" s="231">
        <v>0.05</v>
      </c>
      <c r="R185" s="231">
        <f>Q185*H185</f>
        <v>1.05</v>
      </c>
      <c r="S185" s="231">
        <v>0</v>
      </c>
      <c r="T185" s="232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3" t="s">
        <v>242</v>
      </c>
      <c r="AT185" s="233" t="s">
        <v>315</v>
      </c>
      <c r="AU185" s="233" t="s">
        <v>87</v>
      </c>
      <c r="AY185" s="18" t="s">
        <v>198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8" t="s">
        <v>85</v>
      </c>
      <c r="BK185" s="234">
        <f>ROUND(I185*H185,2)</f>
        <v>0</v>
      </c>
      <c r="BL185" s="18" t="s">
        <v>204</v>
      </c>
      <c r="BM185" s="233" t="s">
        <v>1314</v>
      </c>
    </row>
    <row r="186" spans="1:65" s="2" customFormat="1" ht="21.75" customHeight="1">
      <c r="A186" s="39"/>
      <c r="B186" s="40"/>
      <c r="C186" s="269" t="s">
        <v>319</v>
      </c>
      <c r="D186" s="269" t="s">
        <v>315</v>
      </c>
      <c r="E186" s="270" t="s">
        <v>1243</v>
      </c>
      <c r="F186" s="271" t="s">
        <v>1244</v>
      </c>
      <c r="G186" s="272" t="s">
        <v>451</v>
      </c>
      <c r="H186" s="273">
        <v>21</v>
      </c>
      <c r="I186" s="274"/>
      <c r="J186" s="275">
        <f>ROUND(I186*H186,2)</f>
        <v>0</v>
      </c>
      <c r="K186" s="276"/>
      <c r="L186" s="277"/>
      <c r="M186" s="278" t="s">
        <v>1</v>
      </c>
      <c r="N186" s="279" t="s">
        <v>42</v>
      </c>
      <c r="O186" s="92"/>
      <c r="P186" s="231">
        <f>O186*H186</f>
        <v>0</v>
      </c>
      <c r="Q186" s="231">
        <v>0.048</v>
      </c>
      <c r="R186" s="231">
        <f>Q186*H186</f>
        <v>1.008</v>
      </c>
      <c r="S186" s="231">
        <v>0</v>
      </c>
      <c r="T186" s="23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3" t="s">
        <v>242</v>
      </c>
      <c r="AT186" s="233" t="s">
        <v>315</v>
      </c>
      <c r="AU186" s="233" t="s">
        <v>87</v>
      </c>
      <c r="AY186" s="18" t="s">
        <v>198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8" t="s">
        <v>85</v>
      </c>
      <c r="BK186" s="234">
        <f>ROUND(I186*H186,2)</f>
        <v>0</v>
      </c>
      <c r="BL186" s="18" t="s">
        <v>204</v>
      </c>
      <c r="BM186" s="233" t="s">
        <v>1315</v>
      </c>
    </row>
    <row r="187" spans="1:65" s="2" customFormat="1" ht="24.15" customHeight="1">
      <c r="A187" s="39"/>
      <c r="B187" s="40"/>
      <c r="C187" s="269" t="s">
        <v>324</v>
      </c>
      <c r="D187" s="269" t="s">
        <v>315</v>
      </c>
      <c r="E187" s="270" t="s">
        <v>1246</v>
      </c>
      <c r="F187" s="271" t="s">
        <v>1247</v>
      </c>
      <c r="G187" s="272" t="s">
        <v>451</v>
      </c>
      <c r="H187" s="273">
        <v>21</v>
      </c>
      <c r="I187" s="274"/>
      <c r="J187" s="275">
        <f>ROUND(I187*H187,2)</f>
        <v>0</v>
      </c>
      <c r="K187" s="276"/>
      <c r="L187" s="277"/>
      <c r="M187" s="278" t="s">
        <v>1</v>
      </c>
      <c r="N187" s="279" t="s">
        <v>42</v>
      </c>
      <c r="O187" s="92"/>
      <c r="P187" s="231">
        <f>O187*H187</f>
        <v>0</v>
      </c>
      <c r="Q187" s="231">
        <v>0.024</v>
      </c>
      <c r="R187" s="231">
        <f>Q187*H187</f>
        <v>0.504</v>
      </c>
      <c r="S187" s="231">
        <v>0</v>
      </c>
      <c r="T187" s="232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3" t="s">
        <v>242</v>
      </c>
      <c r="AT187" s="233" t="s">
        <v>315</v>
      </c>
      <c r="AU187" s="233" t="s">
        <v>87</v>
      </c>
      <c r="AY187" s="18" t="s">
        <v>198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8" t="s">
        <v>85</v>
      </c>
      <c r="BK187" s="234">
        <f>ROUND(I187*H187,2)</f>
        <v>0</v>
      </c>
      <c r="BL187" s="18" t="s">
        <v>204</v>
      </c>
      <c r="BM187" s="233" t="s">
        <v>1316</v>
      </c>
    </row>
    <row r="188" spans="1:65" s="2" customFormat="1" ht="37.8" customHeight="1">
      <c r="A188" s="39"/>
      <c r="B188" s="40"/>
      <c r="C188" s="221" t="s">
        <v>331</v>
      </c>
      <c r="D188" s="221" t="s">
        <v>200</v>
      </c>
      <c r="E188" s="222" t="s">
        <v>1249</v>
      </c>
      <c r="F188" s="223" t="s">
        <v>1250</v>
      </c>
      <c r="G188" s="224" t="s">
        <v>451</v>
      </c>
      <c r="H188" s="225">
        <v>21</v>
      </c>
      <c r="I188" s="226"/>
      <c r="J188" s="227">
        <f>ROUND(I188*H188,2)</f>
        <v>0</v>
      </c>
      <c r="K188" s="228"/>
      <c r="L188" s="45"/>
      <c r="M188" s="229" t="s">
        <v>1</v>
      </c>
      <c r="N188" s="230" t="s">
        <v>42</v>
      </c>
      <c r="O188" s="92"/>
      <c r="P188" s="231">
        <f>O188*H188</f>
        <v>0</v>
      </c>
      <c r="Q188" s="231">
        <v>0.00936</v>
      </c>
      <c r="R188" s="231">
        <f>Q188*H188</f>
        <v>0.19656</v>
      </c>
      <c r="S188" s="231">
        <v>0</v>
      </c>
      <c r="T188" s="23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204</v>
      </c>
      <c r="AT188" s="233" t="s">
        <v>200</v>
      </c>
      <c r="AU188" s="233" t="s">
        <v>87</v>
      </c>
      <c r="AY188" s="18" t="s">
        <v>198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8" t="s">
        <v>85</v>
      </c>
      <c r="BK188" s="234">
        <f>ROUND(I188*H188,2)</f>
        <v>0</v>
      </c>
      <c r="BL188" s="18" t="s">
        <v>204</v>
      </c>
      <c r="BM188" s="233" t="s">
        <v>1317</v>
      </c>
    </row>
    <row r="189" spans="1:65" s="2" customFormat="1" ht="24.15" customHeight="1">
      <c r="A189" s="39"/>
      <c r="B189" s="40"/>
      <c r="C189" s="269" t="s">
        <v>335</v>
      </c>
      <c r="D189" s="269" t="s">
        <v>315</v>
      </c>
      <c r="E189" s="270" t="s">
        <v>1252</v>
      </c>
      <c r="F189" s="271" t="s">
        <v>1253</v>
      </c>
      <c r="G189" s="272" t="s">
        <v>451</v>
      </c>
      <c r="H189" s="273">
        <v>21</v>
      </c>
      <c r="I189" s="274"/>
      <c r="J189" s="275">
        <f>ROUND(I189*H189,2)</f>
        <v>0</v>
      </c>
      <c r="K189" s="276"/>
      <c r="L189" s="277"/>
      <c r="M189" s="278" t="s">
        <v>1</v>
      </c>
      <c r="N189" s="279" t="s">
        <v>42</v>
      </c>
      <c r="O189" s="92"/>
      <c r="P189" s="231">
        <f>O189*H189</f>
        <v>0</v>
      </c>
      <c r="Q189" s="231">
        <v>0.105</v>
      </c>
      <c r="R189" s="231">
        <f>Q189*H189</f>
        <v>2.205</v>
      </c>
      <c r="S189" s="231">
        <v>0</v>
      </c>
      <c r="T189" s="232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3" t="s">
        <v>242</v>
      </c>
      <c r="AT189" s="233" t="s">
        <v>315</v>
      </c>
      <c r="AU189" s="233" t="s">
        <v>87</v>
      </c>
      <c r="AY189" s="18" t="s">
        <v>198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8" t="s">
        <v>85</v>
      </c>
      <c r="BK189" s="234">
        <f>ROUND(I189*H189,2)</f>
        <v>0</v>
      </c>
      <c r="BL189" s="18" t="s">
        <v>204</v>
      </c>
      <c r="BM189" s="233" t="s">
        <v>1318</v>
      </c>
    </row>
    <row r="190" spans="1:65" s="2" customFormat="1" ht="24.15" customHeight="1">
      <c r="A190" s="39"/>
      <c r="B190" s="40"/>
      <c r="C190" s="269" t="s">
        <v>340</v>
      </c>
      <c r="D190" s="269" t="s">
        <v>315</v>
      </c>
      <c r="E190" s="270" t="s">
        <v>1255</v>
      </c>
      <c r="F190" s="271" t="s">
        <v>1256</v>
      </c>
      <c r="G190" s="272" t="s">
        <v>451</v>
      </c>
      <c r="H190" s="273">
        <v>21</v>
      </c>
      <c r="I190" s="274"/>
      <c r="J190" s="275">
        <f>ROUND(I190*H190,2)</f>
        <v>0</v>
      </c>
      <c r="K190" s="276"/>
      <c r="L190" s="277"/>
      <c r="M190" s="278" t="s">
        <v>1</v>
      </c>
      <c r="N190" s="279" t="s">
        <v>42</v>
      </c>
      <c r="O190" s="92"/>
      <c r="P190" s="231">
        <f>O190*H190</f>
        <v>0</v>
      </c>
      <c r="Q190" s="231">
        <v>0.012</v>
      </c>
      <c r="R190" s="231">
        <f>Q190*H190</f>
        <v>0.252</v>
      </c>
      <c r="S190" s="231">
        <v>0</v>
      </c>
      <c r="T190" s="232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3" t="s">
        <v>242</v>
      </c>
      <c r="AT190" s="233" t="s">
        <v>315</v>
      </c>
      <c r="AU190" s="233" t="s">
        <v>87</v>
      </c>
      <c r="AY190" s="18" t="s">
        <v>198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8" t="s">
        <v>85</v>
      </c>
      <c r="BK190" s="234">
        <f>ROUND(I190*H190,2)</f>
        <v>0</v>
      </c>
      <c r="BL190" s="18" t="s">
        <v>204</v>
      </c>
      <c r="BM190" s="233" t="s">
        <v>1319</v>
      </c>
    </row>
    <row r="191" spans="1:63" s="12" customFormat="1" ht="22.8" customHeight="1">
      <c r="A191" s="12"/>
      <c r="B191" s="205"/>
      <c r="C191" s="206"/>
      <c r="D191" s="207" t="s">
        <v>76</v>
      </c>
      <c r="E191" s="219" t="s">
        <v>1258</v>
      </c>
      <c r="F191" s="219" t="s">
        <v>1259</v>
      </c>
      <c r="G191" s="206"/>
      <c r="H191" s="206"/>
      <c r="I191" s="209"/>
      <c r="J191" s="220">
        <f>BK191</f>
        <v>0</v>
      </c>
      <c r="K191" s="206"/>
      <c r="L191" s="211"/>
      <c r="M191" s="212"/>
      <c r="N191" s="213"/>
      <c r="O191" s="213"/>
      <c r="P191" s="214">
        <f>P192</f>
        <v>0</v>
      </c>
      <c r="Q191" s="213"/>
      <c r="R191" s="214">
        <f>R192</f>
        <v>0</v>
      </c>
      <c r="S191" s="213"/>
      <c r="T191" s="215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6" t="s">
        <v>85</v>
      </c>
      <c r="AT191" s="217" t="s">
        <v>76</v>
      </c>
      <c r="AU191" s="217" t="s">
        <v>85</v>
      </c>
      <c r="AY191" s="216" t="s">
        <v>198</v>
      </c>
      <c r="BK191" s="218">
        <f>BK192</f>
        <v>0</v>
      </c>
    </row>
    <row r="192" spans="1:65" s="2" customFormat="1" ht="16.5" customHeight="1">
      <c r="A192" s="39"/>
      <c r="B192" s="40"/>
      <c r="C192" s="221" t="s">
        <v>345</v>
      </c>
      <c r="D192" s="221" t="s">
        <v>200</v>
      </c>
      <c r="E192" s="222" t="s">
        <v>1260</v>
      </c>
      <c r="F192" s="223" t="s">
        <v>1261</v>
      </c>
      <c r="G192" s="224" t="s">
        <v>276</v>
      </c>
      <c r="H192" s="225">
        <v>216.066</v>
      </c>
      <c r="I192" s="226"/>
      <c r="J192" s="227">
        <f>ROUND(I192*H192,2)</f>
        <v>0</v>
      </c>
      <c r="K192" s="228"/>
      <c r="L192" s="45"/>
      <c r="M192" s="229" t="s">
        <v>1</v>
      </c>
      <c r="N192" s="230" t="s">
        <v>42</v>
      </c>
      <c r="O192" s="92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3" t="s">
        <v>204</v>
      </c>
      <c r="AT192" s="233" t="s">
        <v>200</v>
      </c>
      <c r="AU192" s="233" t="s">
        <v>87</v>
      </c>
      <c r="AY192" s="18" t="s">
        <v>198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8" t="s">
        <v>85</v>
      </c>
      <c r="BK192" s="234">
        <f>ROUND(I192*H192,2)</f>
        <v>0</v>
      </c>
      <c r="BL192" s="18" t="s">
        <v>204</v>
      </c>
      <c r="BM192" s="233" t="s">
        <v>1320</v>
      </c>
    </row>
    <row r="193" spans="1:63" s="12" customFormat="1" ht="25.9" customHeight="1">
      <c r="A193" s="12"/>
      <c r="B193" s="205"/>
      <c r="C193" s="206"/>
      <c r="D193" s="207" t="s">
        <v>76</v>
      </c>
      <c r="E193" s="208" t="s">
        <v>356</v>
      </c>
      <c r="F193" s="208" t="s">
        <v>357</v>
      </c>
      <c r="G193" s="206"/>
      <c r="H193" s="206"/>
      <c r="I193" s="209"/>
      <c r="J193" s="210">
        <f>BK193</f>
        <v>0</v>
      </c>
      <c r="K193" s="206"/>
      <c r="L193" s="211"/>
      <c r="M193" s="212"/>
      <c r="N193" s="213"/>
      <c r="O193" s="213"/>
      <c r="P193" s="214">
        <f>P194</f>
        <v>0</v>
      </c>
      <c r="Q193" s="213"/>
      <c r="R193" s="214">
        <f>R194</f>
        <v>0</v>
      </c>
      <c r="S193" s="213"/>
      <c r="T193" s="215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6" t="s">
        <v>224</v>
      </c>
      <c r="AT193" s="217" t="s">
        <v>76</v>
      </c>
      <c r="AU193" s="217" t="s">
        <v>77</v>
      </c>
      <c r="AY193" s="216" t="s">
        <v>198</v>
      </c>
      <c r="BK193" s="218">
        <f>BK194</f>
        <v>0</v>
      </c>
    </row>
    <row r="194" spans="1:63" s="12" customFormat="1" ht="22.8" customHeight="1">
      <c r="A194" s="12"/>
      <c r="B194" s="205"/>
      <c r="C194" s="206"/>
      <c r="D194" s="207" t="s">
        <v>76</v>
      </c>
      <c r="E194" s="219" t="s">
        <v>358</v>
      </c>
      <c r="F194" s="219" t="s">
        <v>359</v>
      </c>
      <c r="G194" s="206"/>
      <c r="H194" s="206"/>
      <c r="I194" s="209"/>
      <c r="J194" s="220">
        <f>BK194</f>
        <v>0</v>
      </c>
      <c r="K194" s="206"/>
      <c r="L194" s="211"/>
      <c r="M194" s="212"/>
      <c r="N194" s="213"/>
      <c r="O194" s="213"/>
      <c r="P194" s="214">
        <f>SUM(P195:P202)</f>
        <v>0</v>
      </c>
      <c r="Q194" s="213"/>
      <c r="R194" s="214">
        <f>SUM(R195:R202)</f>
        <v>0</v>
      </c>
      <c r="S194" s="213"/>
      <c r="T194" s="215">
        <f>SUM(T195:T202)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6" t="s">
        <v>224</v>
      </c>
      <c r="AT194" s="217" t="s">
        <v>76</v>
      </c>
      <c r="AU194" s="217" t="s">
        <v>85</v>
      </c>
      <c r="AY194" s="216" t="s">
        <v>198</v>
      </c>
      <c r="BK194" s="218">
        <f>SUM(BK195:BK202)</f>
        <v>0</v>
      </c>
    </row>
    <row r="195" spans="1:65" s="2" customFormat="1" ht="62.7" customHeight="1">
      <c r="A195" s="39"/>
      <c r="B195" s="40"/>
      <c r="C195" s="221" t="s">
        <v>352</v>
      </c>
      <c r="D195" s="221" t="s">
        <v>200</v>
      </c>
      <c r="E195" s="222" t="s">
        <v>361</v>
      </c>
      <c r="F195" s="223" t="s">
        <v>362</v>
      </c>
      <c r="G195" s="224" t="s">
        <v>363</v>
      </c>
      <c r="H195" s="225">
        <v>1</v>
      </c>
      <c r="I195" s="226"/>
      <c r="J195" s="227">
        <f>ROUND(I195*H195,2)</f>
        <v>0</v>
      </c>
      <c r="K195" s="228"/>
      <c r="L195" s="45"/>
      <c r="M195" s="229" t="s">
        <v>1</v>
      </c>
      <c r="N195" s="230" t="s">
        <v>42</v>
      </c>
      <c r="O195" s="92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3" t="s">
        <v>364</v>
      </c>
      <c r="AT195" s="233" t="s">
        <v>200</v>
      </c>
      <c r="AU195" s="233" t="s">
        <v>87</v>
      </c>
      <c r="AY195" s="18" t="s">
        <v>198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8" t="s">
        <v>85</v>
      </c>
      <c r="BK195" s="234">
        <f>ROUND(I195*H195,2)</f>
        <v>0</v>
      </c>
      <c r="BL195" s="18" t="s">
        <v>364</v>
      </c>
      <c r="BM195" s="233" t="s">
        <v>1321</v>
      </c>
    </row>
    <row r="196" spans="1:65" s="2" customFormat="1" ht="49.05" customHeight="1">
      <c r="A196" s="39"/>
      <c r="B196" s="40"/>
      <c r="C196" s="221" t="s">
        <v>360</v>
      </c>
      <c r="D196" s="221" t="s">
        <v>200</v>
      </c>
      <c r="E196" s="222" t="s">
        <v>371</v>
      </c>
      <c r="F196" s="223" t="s">
        <v>372</v>
      </c>
      <c r="G196" s="224" t="s">
        <v>363</v>
      </c>
      <c r="H196" s="225">
        <v>1</v>
      </c>
      <c r="I196" s="226"/>
      <c r="J196" s="227">
        <f>ROUND(I196*H196,2)</f>
        <v>0</v>
      </c>
      <c r="K196" s="228"/>
      <c r="L196" s="45"/>
      <c r="M196" s="229" t="s">
        <v>1</v>
      </c>
      <c r="N196" s="230" t="s">
        <v>42</v>
      </c>
      <c r="O196" s="92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3" t="s">
        <v>364</v>
      </c>
      <c r="AT196" s="233" t="s">
        <v>200</v>
      </c>
      <c r="AU196" s="233" t="s">
        <v>87</v>
      </c>
      <c r="AY196" s="18" t="s">
        <v>198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85</v>
      </c>
      <c r="BK196" s="234">
        <f>ROUND(I196*H196,2)</f>
        <v>0</v>
      </c>
      <c r="BL196" s="18" t="s">
        <v>364</v>
      </c>
      <c r="BM196" s="233" t="s">
        <v>1322</v>
      </c>
    </row>
    <row r="197" spans="1:65" s="2" customFormat="1" ht="24.15" customHeight="1">
      <c r="A197" s="39"/>
      <c r="B197" s="40"/>
      <c r="C197" s="221" t="s">
        <v>366</v>
      </c>
      <c r="D197" s="221" t="s">
        <v>200</v>
      </c>
      <c r="E197" s="222" t="s">
        <v>375</v>
      </c>
      <c r="F197" s="223" t="s">
        <v>376</v>
      </c>
      <c r="G197" s="224" t="s">
        <v>363</v>
      </c>
      <c r="H197" s="225">
        <v>1</v>
      </c>
      <c r="I197" s="226"/>
      <c r="J197" s="227">
        <f>ROUND(I197*H197,2)</f>
        <v>0</v>
      </c>
      <c r="K197" s="228"/>
      <c r="L197" s="45"/>
      <c r="M197" s="229" t="s">
        <v>1</v>
      </c>
      <c r="N197" s="230" t="s">
        <v>42</v>
      </c>
      <c r="O197" s="92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3" t="s">
        <v>364</v>
      </c>
      <c r="AT197" s="233" t="s">
        <v>200</v>
      </c>
      <c r="AU197" s="233" t="s">
        <v>87</v>
      </c>
      <c r="AY197" s="18" t="s">
        <v>198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8" t="s">
        <v>85</v>
      </c>
      <c r="BK197" s="234">
        <f>ROUND(I197*H197,2)</f>
        <v>0</v>
      </c>
      <c r="BL197" s="18" t="s">
        <v>364</v>
      </c>
      <c r="BM197" s="233" t="s">
        <v>1323</v>
      </c>
    </row>
    <row r="198" spans="1:65" s="2" customFormat="1" ht="24.15" customHeight="1">
      <c r="A198" s="39"/>
      <c r="B198" s="40"/>
      <c r="C198" s="221" t="s">
        <v>370</v>
      </c>
      <c r="D198" s="221" t="s">
        <v>200</v>
      </c>
      <c r="E198" s="222" t="s">
        <v>379</v>
      </c>
      <c r="F198" s="223" t="s">
        <v>380</v>
      </c>
      <c r="G198" s="224" t="s">
        <v>363</v>
      </c>
      <c r="H198" s="225">
        <v>1</v>
      </c>
      <c r="I198" s="226"/>
      <c r="J198" s="227">
        <f>ROUND(I198*H198,2)</f>
        <v>0</v>
      </c>
      <c r="K198" s="228"/>
      <c r="L198" s="45"/>
      <c r="M198" s="229" t="s">
        <v>1</v>
      </c>
      <c r="N198" s="230" t="s">
        <v>42</v>
      </c>
      <c r="O198" s="92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3" t="s">
        <v>364</v>
      </c>
      <c r="AT198" s="233" t="s">
        <v>200</v>
      </c>
      <c r="AU198" s="233" t="s">
        <v>87</v>
      </c>
      <c r="AY198" s="18" t="s">
        <v>198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8" t="s">
        <v>85</v>
      </c>
      <c r="BK198" s="234">
        <f>ROUND(I198*H198,2)</f>
        <v>0</v>
      </c>
      <c r="BL198" s="18" t="s">
        <v>364</v>
      </c>
      <c r="BM198" s="233" t="s">
        <v>1324</v>
      </c>
    </row>
    <row r="199" spans="1:65" s="2" customFormat="1" ht="37.8" customHeight="1">
      <c r="A199" s="39"/>
      <c r="B199" s="40"/>
      <c r="C199" s="221" t="s">
        <v>374</v>
      </c>
      <c r="D199" s="221" t="s">
        <v>200</v>
      </c>
      <c r="E199" s="222" t="s">
        <v>391</v>
      </c>
      <c r="F199" s="223" t="s">
        <v>392</v>
      </c>
      <c r="G199" s="224" t="s">
        <v>363</v>
      </c>
      <c r="H199" s="225">
        <v>1</v>
      </c>
      <c r="I199" s="226"/>
      <c r="J199" s="227">
        <f>ROUND(I199*H199,2)</f>
        <v>0</v>
      </c>
      <c r="K199" s="228"/>
      <c r="L199" s="45"/>
      <c r="M199" s="229" t="s">
        <v>1</v>
      </c>
      <c r="N199" s="230" t="s">
        <v>42</v>
      </c>
      <c r="O199" s="92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3" t="s">
        <v>364</v>
      </c>
      <c r="AT199" s="233" t="s">
        <v>200</v>
      </c>
      <c r="AU199" s="233" t="s">
        <v>87</v>
      </c>
      <c r="AY199" s="18" t="s">
        <v>198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8" t="s">
        <v>85</v>
      </c>
      <c r="BK199" s="234">
        <f>ROUND(I199*H199,2)</f>
        <v>0</v>
      </c>
      <c r="BL199" s="18" t="s">
        <v>364</v>
      </c>
      <c r="BM199" s="233" t="s">
        <v>1325</v>
      </c>
    </row>
    <row r="200" spans="1:65" s="2" customFormat="1" ht="37.8" customHeight="1">
      <c r="A200" s="39"/>
      <c r="B200" s="40"/>
      <c r="C200" s="221" t="s">
        <v>378</v>
      </c>
      <c r="D200" s="221" t="s">
        <v>200</v>
      </c>
      <c r="E200" s="222" t="s">
        <v>395</v>
      </c>
      <c r="F200" s="223" t="s">
        <v>396</v>
      </c>
      <c r="G200" s="224" t="s">
        <v>363</v>
      </c>
      <c r="H200" s="225">
        <v>1</v>
      </c>
      <c r="I200" s="226"/>
      <c r="J200" s="227">
        <f>ROUND(I200*H200,2)</f>
        <v>0</v>
      </c>
      <c r="K200" s="228"/>
      <c r="L200" s="45"/>
      <c r="M200" s="229" t="s">
        <v>1</v>
      </c>
      <c r="N200" s="230" t="s">
        <v>42</v>
      </c>
      <c r="O200" s="92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3" t="s">
        <v>364</v>
      </c>
      <c r="AT200" s="233" t="s">
        <v>200</v>
      </c>
      <c r="AU200" s="233" t="s">
        <v>87</v>
      </c>
      <c r="AY200" s="18" t="s">
        <v>198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8" t="s">
        <v>85</v>
      </c>
      <c r="BK200" s="234">
        <f>ROUND(I200*H200,2)</f>
        <v>0</v>
      </c>
      <c r="BL200" s="18" t="s">
        <v>364</v>
      </c>
      <c r="BM200" s="233" t="s">
        <v>1326</v>
      </c>
    </row>
    <row r="201" spans="1:65" s="2" customFormat="1" ht="24.15" customHeight="1">
      <c r="A201" s="39"/>
      <c r="B201" s="40"/>
      <c r="C201" s="221" t="s">
        <v>382</v>
      </c>
      <c r="D201" s="221" t="s">
        <v>200</v>
      </c>
      <c r="E201" s="222" t="s">
        <v>738</v>
      </c>
      <c r="F201" s="223" t="s">
        <v>739</v>
      </c>
      <c r="G201" s="224" t="s">
        <v>363</v>
      </c>
      <c r="H201" s="225">
        <v>1</v>
      </c>
      <c r="I201" s="226"/>
      <c r="J201" s="227">
        <f>ROUND(I201*H201,2)</f>
        <v>0</v>
      </c>
      <c r="K201" s="228"/>
      <c r="L201" s="45"/>
      <c r="M201" s="229" t="s">
        <v>1</v>
      </c>
      <c r="N201" s="230" t="s">
        <v>42</v>
      </c>
      <c r="O201" s="92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3" t="s">
        <v>364</v>
      </c>
      <c r="AT201" s="233" t="s">
        <v>200</v>
      </c>
      <c r="AU201" s="233" t="s">
        <v>87</v>
      </c>
      <c r="AY201" s="18" t="s">
        <v>198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8" t="s">
        <v>85</v>
      </c>
      <c r="BK201" s="234">
        <f>ROUND(I201*H201,2)</f>
        <v>0</v>
      </c>
      <c r="BL201" s="18" t="s">
        <v>364</v>
      </c>
      <c r="BM201" s="233" t="s">
        <v>1327</v>
      </c>
    </row>
    <row r="202" spans="1:65" s="2" customFormat="1" ht="21.75" customHeight="1">
      <c r="A202" s="39"/>
      <c r="B202" s="40"/>
      <c r="C202" s="221" t="s">
        <v>386</v>
      </c>
      <c r="D202" s="221" t="s">
        <v>200</v>
      </c>
      <c r="E202" s="222" t="s">
        <v>399</v>
      </c>
      <c r="F202" s="223" t="s">
        <v>400</v>
      </c>
      <c r="G202" s="224" t="s">
        <v>363</v>
      </c>
      <c r="H202" s="225">
        <v>1</v>
      </c>
      <c r="I202" s="226"/>
      <c r="J202" s="227">
        <f>ROUND(I202*H202,2)</f>
        <v>0</v>
      </c>
      <c r="K202" s="228"/>
      <c r="L202" s="45"/>
      <c r="M202" s="280" t="s">
        <v>1</v>
      </c>
      <c r="N202" s="281" t="s">
        <v>42</v>
      </c>
      <c r="O202" s="282"/>
      <c r="P202" s="283">
        <f>O202*H202</f>
        <v>0</v>
      </c>
      <c r="Q202" s="283">
        <v>0</v>
      </c>
      <c r="R202" s="283">
        <f>Q202*H202</f>
        <v>0</v>
      </c>
      <c r="S202" s="283">
        <v>0</v>
      </c>
      <c r="T202" s="28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3" t="s">
        <v>364</v>
      </c>
      <c r="AT202" s="233" t="s">
        <v>200</v>
      </c>
      <c r="AU202" s="233" t="s">
        <v>87</v>
      </c>
      <c r="AY202" s="18" t="s">
        <v>198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8" t="s">
        <v>85</v>
      </c>
      <c r="BK202" s="234">
        <f>ROUND(I202*H202,2)</f>
        <v>0</v>
      </c>
      <c r="BL202" s="18" t="s">
        <v>364</v>
      </c>
      <c r="BM202" s="233" t="s">
        <v>1328</v>
      </c>
    </row>
    <row r="203" spans="1:31" s="2" customFormat="1" ht="6.95" customHeight="1">
      <c r="A203" s="39"/>
      <c r="B203" s="67"/>
      <c r="C203" s="68"/>
      <c r="D203" s="68"/>
      <c r="E203" s="68"/>
      <c r="F203" s="68"/>
      <c r="G203" s="68"/>
      <c r="H203" s="68"/>
      <c r="I203" s="68"/>
      <c r="J203" s="68"/>
      <c r="K203" s="68"/>
      <c r="L203" s="45"/>
      <c r="M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</row>
  </sheetData>
  <sheetProtection password="CC35" sheet="1" objects="1" scenarios="1" formatColumns="0" formatRows="0" autoFilter="0"/>
  <autoFilter ref="C127:K20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1329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ROUND(J134,2)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ROUND((SUM(BE134:BE309)),2)</f>
        <v>0</v>
      </c>
      <c r="G33" s="39"/>
      <c r="H33" s="39"/>
      <c r="I33" s="157">
        <v>0.21</v>
      </c>
      <c r="J33" s="156">
        <f>ROUND(((SUM(BE134:BE309))*I33),2)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ROUND((SUM(BF134:BF309)),2)</f>
        <v>0</v>
      </c>
      <c r="G34" s="39"/>
      <c r="H34" s="39"/>
      <c r="I34" s="157">
        <v>0.15</v>
      </c>
      <c r="J34" s="156">
        <f>ROUND(((SUM(BF134:BF309))*I34),2)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ROUND((SUM(BG134:BG309)),2)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ROUND((SUM(BH134:BH309)),2)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ROUND((SUM(BI134:BI309)),2)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302 - Kanalizace gravitační jednotná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J134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1161</v>
      </c>
      <c r="E97" s="184"/>
      <c r="F97" s="184"/>
      <c r="G97" s="184"/>
      <c r="H97" s="184"/>
      <c r="I97" s="184"/>
      <c r="J97" s="185">
        <f>J135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1163</v>
      </c>
      <c r="E98" s="190"/>
      <c r="F98" s="190"/>
      <c r="G98" s="190"/>
      <c r="H98" s="190"/>
      <c r="I98" s="190"/>
      <c r="J98" s="191">
        <f>J136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1"/>
      <c r="C99" s="182"/>
      <c r="D99" s="183" t="s">
        <v>1330</v>
      </c>
      <c r="E99" s="184"/>
      <c r="F99" s="184"/>
      <c r="G99" s="184"/>
      <c r="H99" s="184"/>
      <c r="I99" s="184"/>
      <c r="J99" s="185">
        <f>J139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7"/>
      <c r="C100" s="188"/>
      <c r="D100" s="189" t="s">
        <v>415</v>
      </c>
      <c r="E100" s="190"/>
      <c r="F100" s="190"/>
      <c r="G100" s="190"/>
      <c r="H100" s="190"/>
      <c r="I100" s="190"/>
      <c r="J100" s="191">
        <f>J140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1066</v>
      </c>
      <c r="E101" s="190"/>
      <c r="F101" s="190"/>
      <c r="G101" s="190"/>
      <c r="H101" s="190"/>
      <c r="I101" s="190"/>
      <c r="J101" s="191">
        <f>J153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1331</v>
      </c>
      <c r="E102" s="190"/>
      <c r="F102" s="190"/>
      <c r="G102" s="190"/>
      <c r="H102" s="190"/>
      <c r="I102" s="190"/>
      <c r="J102" s="191">
        <f>J163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417</v>
      </c>
      <c r="E103" s="190"/>
      <c r="F103" s="190"/>
      <c r="G103" s="190"/>
      <c r="H103" s="190"/>
      <c r="I103" s="190"/>
      <c r="J103" s="191">
        <f>J170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1162</v>
      </c>
      <c r="E104" s="190"/>
      <c r="F104" s="190"/>
      <c r="G104" s="190"/>
      <c r="H104" s="190"/>
      <c r="I104" s="190"/>
      <c r="J104" s="191">
        <f>J187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1164</v>
      </c>
      <c r="E105" s="190"/>
      <c r="F105" s="190"/>
      <c r="G105" s="190"/>
      <c r="H105" s="190"/>
      <c r="I105" s="190"/>
      <c r="J105" s="191">
        <f>J197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88"/>
      <c r="D106" s="189" t="s">
        <v>1165</v>
      </c>
      <c r="E106" s="190"/>
      <c r="F106" s="190"/>
      <c r="G106" s="190"/>
      <c r="H106" s="190"/>
      <c r="I106" s="190"/>
      <c r="J106" s="191">
        <f>J202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7"/>
      <c r="C107" s="188"/>
      <c r="D107" s="189" t="s">
        <v>1166</v>
      </c>
      <c r="E107" s="190"/>
      <c r="F107" s="190"/>
      <c r="G107" s="190"/>
      <c r="H107" s="190"/>
      <c r="I107" s="190"/>
      <c r="J107" s="191">
        <f>J215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7"/>
      <c r="C108" s="188"/>
      <c r="D108" s="189" t="s">
        <v>1332</v>
      </c>
      <c r="E108" s="190"/>
      <c r="F108" s="190"/>
      <c r="G108" s="190"/>
      <c r="H108" s="190"/>
      <c r="I108" s="190"/>
      <c r="J108" s="191">
        <f>J265</f>
        <v>0</v>
      </c>
      <c r="K108" s="188"/>
      <c r="L108" s="19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7"/>
      <c r="C109" s="188"/>
      <c r="D109" s="189" t="s">
        <v>1167</v>
      </c>
      <c r="E109" s="190"/>
      <c r="F109" s="190"/>
      <c r="G109" s="190"/>
      <c r="H109" s="190"/>
      <c r="I109" s="190"/>
      <c r="J109" s="191">
        <f>J272</f>
        <v>0</v>
      </c>
      <c r="K109" s="188"/>
      <c r="L109" s="19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7"/>
      <c r="C110" s="188"/>
      <c r="D110" s="189" t="s">
        <v>423</v>
      </c>
      <c r="E110" s="190"/>
      <c r="F110" s="190"/>
      <c r="G110" s="190"/>
      <c r="H110" s="190"/>
      <c r="I110" s="190"/>
      <c r="J110" s="191">
        <f>J274</f>
        <v>0</v>
      </c>
      <c r="K110" s="188"/>
      <c r="L110" s="19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1"/>
      <c r="C111" s="182"/>
      <c r="D111" s="183" t="s">
        <v>175</v>
      </c>
      <c r="E111" s="184"/>
      <c r="F111" s="184"/>
      <c r="G111" s="184"/>
      <c r="H111" s="184"/>
      <c r="I111" s="184"/>
      <c r="J111" s="185">
        <f>J290</f>
        <v>0</v>
      </c>
      <c r="K111" s="182"/>
      <c r="L111" s="186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7"/>
      <c r="C112" s="188"/>
      <c r="D112" s="189" t="s">
        <v>1333</v>
      </c>
      <c r="E112" s="190"/>
      <c r="F112" s="190"/>
      <c r="G112" s="190"/>
      <c r="H112" s="190"/>
      <c r="I112" s="190"/>
      <c r="J112" s="191">
        <f>J291</f>
        <v>0</v>
      </c>
      <c r="K112" s="188"/>
      <c r="L112" s="19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81"/>
      <c r="C113" s="182"/>
      <c r="D113" s="183" t="s">
        <v>181</v>
      </c>
      <c r="E113" s="184"/>
      <c r="F113" s="184"/>
      <c r="G113" s="184"/>
      <c r="H113" s="184"/>
      <c r="I113" s="184"/>
      <c r="J113" s="185">
        <f>J296</f>
        <v>0</v>
      </c>
      <c r="K113" s="182"/>
      <c r="L113" s="186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87"/>
      <c r="C114" s="188"/>
      <c r="D114" s="189" t="s">
        <v>182</v>
      </c>
      <c r="E114" s="190"/>
      <c r="F114" s="190"/>
      <c r="G114" s="190"/>
      <c r="H114" s="190"/>
      <c r="I114" s="190"/>
      <c r="J114" s="191">
        <f>J297</f>
        <v>0</v>
      </c>
      <c r="K114" s="188"/>
      <c r="L114" s="192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20" spans="1:31" s="2" customFormat="1" ht="6.95" customHeight="1">
      <c r="A120" s="39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4.95" customHeight="1">
      <c r="A121" s="39"/>
      <c r="B121" s="40"/>
      <c r="C121" s="24" t="s">
        <v>183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176" t="str">
        <f>E7</f>
        <v>Revitalizace sídliště Blatenská - 1. etapa DI1</v>
      </c>
      <c r="F124" s="33"/>
      <c r="G124" s="33"/>
      <c r="H124" s="33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162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77" t="str">
        <f>E9</f>
        <v>302 - Kanalizace gravitační jednotná</v>
      </c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20</v>
      </c>
      <c r="D128" s="41"/>
      <c r="E128" s="41"/>
      <c r="F128" s="28" t="str">
        <f>F12</f>
        <v>Horažďovice</v>
      </c>
      <c r="G128" s="41"/>
      <c r="H128" s="41"/>
      <c r="I128" s="33" t="s">
        <v>22</v>
      </c>
      <c r="J128" s="80" t="str">
        <f>IF(J12="","",J12)</f>
        <v>24. 5. 2023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24</v>
      </c>
      <c r="D130" s="41"/>
      <c r="E130" s="41"/>
      <c r="F130" s="28" t="str">
        <f>E15</f>
        <v>město Horažďovice</v>
      </c>
      <c r="G130" s="41"/>
      <c r="H130" s="41"/>
      <c r="I130" s="33" t="s">
        <v>31</v>
      </c>
      <c r="J130" s="37" t="str">
        <f>E21</f>
        <v xml:space="preserve"> 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29</v>
      </c>
      <c r="D131" s="41"/>
      <c r="E131" s="41"/>
      <c r="F131" s="28" t="str">
        <f>IF(E18="","",E18)</f>
        <v>Vyplň údaj</v>
      </c>
      <c r="G131" s="41"/>
      <c r="H131" s="41"/>
      <c r="I131" s="33" t="s">
        <v>34</v>
      </c>
      <c r="J131" s="37" t="str">
        <f>E24</f>
        <v>Pavel Matoušek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0.3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11" customFormat="1" ht="29.25" customHeight="1">
      <c r="A133" s="193"/>
      <c r="B133" s="194"/>
      <c r="C133" s="195" t="s">
        <v>184</v>
      </c>
      <c r="D133" s="196" t="s">
        <v>62</v>
      </c>
      <c r="E133" s="196" t="s">
        <v>58</v>
      </c>
      <c r="F133" s="196" t="s">
        <v>59</v>
      </c>
      <c r="G133" s="196" t="s">
        <v>185</v>
      </c>
      <c r="H133" s="196" t="s">
        <v>186</v>
      </c>
      <c r="I133" s="196" t="s">
        <v>187</v>
      </c>
      <c r="J133" s="197" t="s">
        <v>172</v>
      </c>
      <c r="K133" s="198" t="s">
        <v>188</v>
      </c>
      <c r="L133" s="199"/>
      <c r="M133" s="101" t="s">
        <v>1</v>
      </c>
      <c r="N133" s="102" t="s">
        <v>41</v>
      </c>
      <c r="O133" s="102" t="s">
        <v>189</v>
      </c>
      <c r="P133" s="102" t="s">
        <v>190</v>
      </c>
      <c r="Q133" s="102" t="s">
        <v>191</v>
      </c>
      <c r="R133" s="102" t="s">
        <v>192</v>
      </c>
      <c r="S133" s="102" t="s">
        <v>193</v>
      </c>
      <c r="T133" s="103" t="s">
        <v>194</v>
      </c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</row>
    <row r="134" spans="1:63" s="2" customFormat="1" ht="22.8" customHeight="1">
      <c r="A134" s="39"/>
      <c r="B134" s="40"/>
      <c r="C134" s="108" t="s">
        <v>195</v>
      </c>
      <c r="D134" s="41"/>
      <c r="E134" s="41"/>
      <c r="F134" s="41"/>
      <c r="G134" s="41"/>
      <c r="H134" s="41"/>
      <c r="I134" s="41"/>
      <c r="J134" s="200">
        <f>BK134</f>
        <v>0</v>
      </c>
      <c r="K134" s="41"/>
      <c r="L134" s="45"/>
      <c r="M134" s="104"/>
      <c r="N134" s="201"/>
      <c r="O134" s="105"/>
      <c r="P134" s="202">
        <f>P135+P139+P290+P296</f>
        <v>0</v>
      </c>
      <c r="Q134" s="105"/>
      <c r="R134" s="202">
        <f>R135+R139+R290+R296</f>
        <v>1222.1927095</v>
      </c>
      <c r="S134" s="105"/>
      <c r="T134" s="203">
        <f>T135+T139+T290+T296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76</v>
      </c>
      <c r="AU134" s="18" t="s">
        <v>174</v>
      </c>
      <c r="BK134" s="204">
        <f>BK135+BK139+BK290+BK296</f>
        <v>0</v>
      </c>
    </row>
    <row r="135" spans="1:63" s="12" customFormat="1" ht="25.9" customHeight="1">
      <c r="A135" s="12"/>
      <c r="B135" s="205"/>
      <c r="C135" s="206"/>
      <c r="D135" s="207" t="s">
        <v>76</v>
      </c>
      <c r="E135" s="208" t="s">
        <v>1168</v>
      </c>
      <c r="F135" s="208" t="s">
        <v>1169</v>
      </c>
      <c r="G135" s="206"/>
      <c r="H135" s="206"/>
      <c r="I135" s="209"/>
      <c r="J135" s="210">
        <f>BK135</f>
        <v>0</v>
      </c>
      <c r="K135" s="206"/>
      <c r="L135" s="211"/>
      <c r="M135" s="212"/>
      <c r="N135" s="213"/>
      <c r="O135" s="213"/>
      <c r="P135" s="214">
        <f>P136</f>
        <v>0</v>
      </c>
      <c r="Q135" s="213"/>
      <c r="R135" s="214">
        <f>R136</f>
        <v>0.006840000000000001</v>
      </c>
      <c r="S135" s="213"/>
      <c r="T135" s="215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6" t="s">
        <v>85</v>
      </c>
      <c r="AT135" s="217" t="s">
        <v>76</v>
      </c>
      <c r="AU135" s="217" t="s">
        <v>77</v>
      </c>
      <c r="AY135" s="216" t="s">
        <v>198</v>
      </c>
      <c r="BK135" s="218">
        <f>BK136</f>
        <v>0</v>
      </c>
    </row>
    <row r="136" spans="1:63" s="12" customFormat="1" ht="22.8" customHeight="1">
      <c r="A136" s="12"/>
      <c r="B136" s="205"/>
      <c r="C136" s="206"/>
      <c r="D136" s="207" t="s">
        <v>76</v>
      </c>
      <c r="E136" s="219" t="s">
        <v>324</v>
      </c>
      <c r="F136" s="219" t="s">
        <v>1199</v>
      </c>
      <c r="G136" s="206"/>
      <c r="H136" s="206"/>
      <c r="I136" s="209"/>
      <c r="J136" s="220">
        <f>BK136</f>
        <v>0</v>
      </c>
      <c r="K136" s="206"/>
      <c r="L136" s="211"/>
      <c r="M136" s="212"/>
      <c r="N136" s="213"/>
      <c r="O136" s="213"/>
      <c r="P136" s="214">
        <f>SUM(P137:P138)</f>
        <v>0</v>
      </c>
      <c r="Q136" s="213"/>
      <c r="R136" s="214">
        <f>SUM(R137:R138)</f>
        <v>0.006840000000000001</v>
      </c>
      <c r="S136" s="213"/>
      <c r="T136" s="215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6" t="s">
        <v>85</v>
      </c>
      <c r="AT136" s="217" t="s">
        <v>76</v>
      </c>
      <c r="AU136" s="217" t="s">
        <v>85</v>
      </c>
      <c r="AY136" s="216" t="s">
        <v>198</v>
      </c>
      <c r="BK136" s="218">
        <f>SUM(BK137:BK138)</f>
        <v>0</v>
      </c>
    </row>
    <row r="137" spans="1:65" s="2" customFormat="1" ht="16.5" customHeight="1">
      <c r="A137" s="39"/>
      <c r="B137" s="40"/>
      <c r="C137" s="221" t="s">
        <v>719</v>
      </c>
      <c r="D137" s="221" t="s">
        <v>200</v>
      </c>
      <c r="E137" s="222" t="s">
        <v>1200</v>
      </c>
      <c r="F137" s="223" t="s">
        <v>1334</v>
      </c>
      <c r="G137" s="224" t="s">
        <v>451</v>
      </c>
      <c r="H137" s="225">
        <v>18</v>
      </c>
      <c r="I137" s="226"/>
      <c r="J137" s="227">
        <f>ROUND(I137*H137,2)</f>
        <v>0</v>
      </c>
      <c r="K137" s="228"/>
      <c r="L137" s="45"/>
      <c r="M137" s="229" t="s">
        <v>1</v>
      </c>
      <c r="N137" s="230" t="s">
        <v>42</v>
      </c>
      <c r="O137" s="92"/>
      <c r="P137" s="231">
        <f>O137*H137</f>
        <v>0</v>
      </c>
      <c r="Q137" s="231">
        <v>0.00019</v>
      </c>
      <c r="R137" s="231">
        <f>Q137*H137</f>
        <v>0.0034200000000000003</v>
      </c>
      <c r="S137" s="231">
        <v>0</v>
      </c>
      <c r="T137" s="232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3" t="s">
        <v>204</v>
      </c>
      <c r="AT137" s="233" t="s">
        <v>200</v>
      </c>
      <c r="AU137" s="233" t="s">
        <v>87</v>
      </c>
      <c r="AY137" s="18" t="s">
        <v>198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8" t="s">
        <v>85</v>
      </c>
      <c r="BK137" s="234">
        <f>ROUND(I137*H137,2)</f>
        <v>0</v>
      </c>
      <c r="BL137" s="18" t="s">
        <v>204</v>
      </c>
      <c r="BM137" s="233" t="s">
        <v>1335</v>
      </c>
    </row>
    <row r="138" spans="1:65" s="2" customFormat="1" ht="16.5" customHeight="1">
      <c r="A138" s="39"/>
      <c r="B138" s="40"/>
      <c r="C138" s="221" t="s">
        <v>721</v>
      </c>
      <c r="D138" s="221" t="s">
        <v>200</v>
      </c>
      <c r="E138" s="222" t="s">
        <v>1336</v>
      </c>
      <c r="F138" s="223" t="s">
        <v>1337</v>
      </c>
      <c r="G138" s="224" t="s">
        <v>451</v>
      </c>
      <c r="H138" s="225">
        <v>18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42</v>
      </c>
      <c r="O138" s="92"/>
      <c r="P138" s="231">
        <f>O138*H138</f>
        <v>0</v>
      </c>
      <c r="Q138" s="231">
        <v>0.00019</v>
      </c>
      <c r="R138" s="231">
        <f>Q138*H138</f>
        <v>0.0034200000000000003</v>
      </c>
      <c r="S138" s="231">
        <v>0</v>
      </c>
      <c r="T138" s="23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204</v>
      </c>
      <c r="AT138" s="233" t="s">
        <v>200</v>
      </c>
      <c r="AU138" s="233" t="s">
        <v>87</v>
      </c>
      <c r="AY138" s="18" t="s">
        <v>198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204</v>
      </c>
      <c r="BM138" s="233" t="s">
        <v>1338</v>
      </c>
    </row>
    <row r="139" spans="1:63" s="12" customFormat="1" ht="25.9" customHeight="1">
      <c r="A139" s="12"/>
      <c r="B139" s="205"/>
      <c r="C139" s="206"/>
      <c r="D139" s="207" t="s">
        <v>76</v>
      </c>
      <c r="E139" s="208" t="s">
        <v>1339</v>
      </c>
      <c r="F139" s="208" t="s">
        <v>116</v>
      </c>
      <c r="G139" s="206"/>
      <c r="H139" s="206"/>
      <c r="I139" s="209"/>
      <c r="J139" s="210">
        <f>BK139</f>
        <v>0</v>
      </c>
      <c r="K139" s="206"/>
      <c r="L139" s="211"/>
      <c r="M139" s="212"/>
      <c r="N139" s="213"/>
      <c r="O139" s="213"/>
      <c r="P139" s="214">
        <f>P140+P153+P163+P170+P187+P197+P202+P215+P265+P272+P274</f>
        <v>0</v>
      </c>
      <c r="Q139" s="213"/>
      <c r="R139" s="214">
        <f>R140+R153+R163+R170+R187+R197+R202+R215+R265+R272+R274</f>
        <v>1222.1085895</v>
      </c>
      <c r="S139" s="213"/>
      <c r="T139" s="215">
        <f>T140+T153+T163+T170+T187+T197+T202+T215+T265+T272+T274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6" t="s">
        <v>85</v>
      </c>
      <c r="AT139" s="217" t="s">
        <v>76</v>
      </c>
      <c r="AU139" s="217" t="s">
        <v>77</v>
      </c>
      <c r="AY139" s="216" t="s">
        <v>198</v>
      </c>
      <c r="BK139" s="218">
        <f>BK140+BK153+BK163+BK170+BK187+BK197+BK202+BK215+BK265+BK272+BK274</f>
        <v>0</v>
      </c>
    </row>
    <row r="140" spans="1:63" s="12" customFormat="1" ht="22.8" customHeight="1">
      <c r="A140" s="12"/>
      <c r="B140" s="205"/>
      <c r="C140" s="206"/>
      <c r="D140" s="207" t="s">
        <v>76</v>
      </c>
      <c r="E140" s="219" t="s">
        <v>257</v>
      </c>
      <c r="F140" s="219" t="s">
        <v>426</v>
      </c>
      <c r="G140" s="206"/>
      <c r="H140" s="206"/>
      <c r="I140" s="209"/>
      <c r="J140" s="220">
        <f>BK140</f>
        <v>0</v>
      </c>
      <c r="K140" s="206"/>
      <c r="L140" s="211"/>
      <c r="M140" s="212"/>
      <c r="N140" s="213"/>
      <c r="O140" s="213"/>
      <c r="P140" s="214">
        <f>SUM(P141:P152)</f>
        <v>0</v>
      </c>
      <c r="Q140" s="213"/>
      <c r="R140" s="214">
        <f>SUM(R141:R152)</f>
        <v>1.562366</v>
      </c>
      <c r="S140" s="213"/>
      <c r="T140" s="215">
        <f>SUM(T141:T152)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6" t="s">
        <v>85</v>
      </c>
      <c r="AT140" s="217" t="s">
        <v>76</v>
      </c>
      <c r="AU140" s="217" t="s">
        <v>85</v>
      </c>
      <c r="AY140" s="216" t="s">
        <v>198</v>
      </c>
      <c r="BK140" s="218">
        <f>SUM(BK141:BK152)</f>
        <v>0</v>
      </c>
    </row>
    <row r="141" spans="1:65" s="2" customFormat="1" ht="24.15" customHeight="1">
      <c r="A141" s="39"/>
      <c r="B141" s="40"/>
      <c r="C141" s="221" t="s">
        <v>85</v>
      </c>
      <c r="D141" s="221" t="s">
        <v>200</v>
      </c>
      <c r="E141" s="222" t="s">
        <v>1340</v>
      </c>
      <c r="F141" s="223" t="s">
        <v>1341</v>
      </c>
      <c r="G141" s="224" t="s">
        <v>1342</v>
      </c>
      <c r="H141" s="225">
        <v>100</v>
      </c>
      <c r="I141" s="226"/>
      <c r="J141" s="227">
        <f>ROUND(I141*H141,2)</f>
        <v>0</v>
      </c>
      <c r="K141" s="228"/>
      <c r="L141" s="45"/>
      <c r="M141" s="229" t="s">
        <v>1</v>
      </c>
      <c r="N141" s="230" t="s">
        <v>42</v>
      </c>
      <c r="O141" s="92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204</v>
      </c>
      <c r="AT141" s="233" t="s">
        <v>200</v>
      </c>
      <c r="AU141" s="233" t="s">
        <v>87</v>
      </c>
      <c r="AY141" s="18" t="s">
        <v>198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8" t="s">
        <v>85</v>
      </c>
      <c r="BK141" s="234">
        <f>ROUND(I141*H141,2)</f>
        <v>0</v>
      </c>
      <c r="BL141" s="18" t="s">
        <v>204</v>
      </c>
      <c r="BM141" s="233" t="s">
        <v>1343</v>
      </c>
    </row>
    <row r="142" spans="1:51" s="13" customFormat="1" ht="12">
      <c r="A142" s="13"/>
      <c r="B142" s="235"/>
      <c r="C142" s="236"/>
      <c r="D142" s="237" t="s">
        <v>206</v>
      </c>
      <c r="E142" s="238" t="s">
        <v>1</v>
      </c>
      <c r="F142" s="239" t="s">
        <v>1344</v>
      </c>
      <c r="G142" s="236"/>
      <c r="H142" s="240">
        <v>100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206</v>
      </c>
      <c r="AU142" s="246" t="s">
        <v>87</v>
      </c>
      <c r="AV142" s="13" t="s">
        <v>87</v>
      </c>
      <c r="AW142" s="13" t="s">
        <v>33</v>
      </c>
      <c r="AX142" s="13" t="s">
        <v>77</v>
      </c>
      <c r="AY142" s="246" t="s">
        <v>198</v>
      </c>
    </row>
    <row r="143" spans="1:51" s="15" customFormat="1" ht="12">
      <c r="A143" s="15"/>
      <c r="B143" s="258"/>
      <c r="C143" s="259"/>
      <c r="D143" s="237" t="s">
        <v>206</v>
      </c>
      <c r="E143" s="260" t="s">
        <v>1</v>
      </c>
      <c r="F143" s="261" t="s">
        <v>215</v>
      </c>
      <c r="G143" s="259"/>
      <c r="H143" s="262">
        <v>100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8" t="s">
        <v>206</v>
      </c>
      <c r="AU143" s="268" t="s">
        <v>87</v>
      </c>
      <c r="AV143" s="15" t="s">
        <v>204</v>
      </c>
      <c r="AW143" s="15" t="s">
        <v>33</v>
      </c>
      <c r="AX143" s="15" t="s">
        <v>85</v>
      </c>
      <c r="AY143" s="268" t="s">
        <v>198</v>
      </c>
    </row>
    <row r="144" spans="1:65" s="2" customFormat="1" ht="21.75" customHeight="1">
      <c r="A144" s="39"/>
      <c r="B144" s="40"/>
      <c r="C144" s="221" t="s">
        <v>87</v>
      </c>
      <c r="D144" s="221" t="s">
        <v>200</v>
      </c>
      <c r="E144" s="222" t="s">
        <v>1345</v>
      </c>
      <c r="F144" s="223" t="s">
        <v>1346</v>
      </c>
      <c r="G144" s="224" t="s">
        <v>1347</v>
      </c>
      <c r="H144" s="225">
        <v>50</v>
      </c>
      <c r="I144" s="226"/>
      <c r="J144" s="227">
        <f>ROUND(I144*H144,2)</f>
        <v>0</v>
      </c>
      <c r="K144" s="228"/>
      <c r="L144" s="45"/>
      <c r="M144" s="229" t="s">
        <v>1</v>
      </c>
      <c r="N144" s="230" t="s">
        <v>42</v>
      </c>
      <c r="O144" s="92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3" t="s">
        <v>204</v>
      </c>
      <c r="AT144" s="233" t="s">
        <v>200</v>
      </c>
      <c r="AU144" s="233" t="s">
        <v>87</v>
      </c>
      <c r="AY144" s="18" t="s">
        <v>198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8" t="s">
        <v>85</v>
      </c>
      <c r="BK144" s="234">
        <f>ROUND(I144*H144,2)</f>
        <v>0</v>
      </c>
      <c r="BL144" s="18" t="s">
        <v>204</v>
      </c>
      <c r="BM144" s="233" t="s">
        <v>1348</v>
      </c>
    </row>
    <row r="145" spans="1:51" s="13" customFormat="1" ht="12">
      <c r="A145" s="13"/>
      <c r="B145" s="235"/>
      <c r="C145" s="236"/>
      <c r="D145" s="237" t="s">
        <v>206</v>
      </c>
      <c r="E145" s="238" t="s">
        <v>1</v>
      </c>
      <c r="F145" s="239" t="s">
        <v>1349</v>
      </c>
      <c r="G145" s="236"/>
      <c r="H145" s="240">
        <v>50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206</v>
      </c>
      <c r="AU145" s="246" t="s">
        <v>87</v>
      </c>
      <c r="AV145" s="13" t="s">
        <v>87</v>
      </c>
      <c r="AW145" s="13" t="s">
        <v>33</v>
      </c>
      <c r="AX145" s="13" t="s">
        <v>77</v>
      </c>
      <c r="AY145" s="246" t="s">
        <v>198</v>
      </c>
    </row>
    <row r="146" spans="1:51" s="15" customFormat="1" ht="12">
      <c r="A146" s="15"/>
      <c r="B146" s="258"/>
      <c r="C146" s="259"/>
      <c r="D146" s="237" t="s">
        <v>206</v>
      </c>
      <c r="E146" s="260" t="s">
        <v>1</v>
      </c>
      <c r="F146" s="261" t="s">
        <v>215</v>
      </c>
      <c r="G146" s="259"/>
      <c r="H146" s="262">
        <v>50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8" t="s">
        <v>206</v>
      </c>
      <c r="AU146" s="268" t="s">
        <v>87</v>
      </c>
      <c r="AV146" s="15" t="s">
        <v>204</v>
      </c>
      <c r="AW146" s="15" t="s">
        <v>33</v>
      </c>
      <c r="AX146" s="15" t="s">
        <v>85</v>
      </c>
      <c r="AY146" s="268" t="s">
        <v>198</v>
      </c>
    </row>
    <row r="147" spans="1:65" s="2" customFormat="1" ht="37.8" customHeight="1">
      <c r="A147" s="39"/>
      <c r="B147" s="40"/>
      <c r="C147" s="221" t="s">
        <v>213</v>
      </c>
      <c r="D147" s="221" t="s">
        <v>200</v>
      </c>
      <c r="E147" s="222" t="s">
        <v>1274</v>
      </c>
      <c r="F147" s="223" t="s">
        <v>1275</v>
      </c>
      <c r="G147" s="224" t="s">
        <v>227</v>
      </c>
      <c r="H147" s="225">
        <v>28.6</v>
      </c>
      <c r="I147" s="226"/>
      <c r="J147" s="227">
        <f>ROUND(I147*H147,2)</f>
        <v>0</v>
      </c>
      <c r="K147" s="228"/>
      <c r="L147" s="45"/>
      <c r="M147" s="229" t="s">
        <v>1</v>
      </c>
      <c r="N147" s="230" t="s">
        <v>42</v>
      </c>
      <c r="O147" s="92"/>
      <c r="P147" s="231">
        <f>O147*H147</f>
        <v>0</v>
      </c>
      <c r="Q147" s="231">
        <v>0.0107</v>
      </c>
      <c r="R147" s="231">
        <f>Q147*H147</f>
        <v>0.30602</v>
      </c>
      <c r="S147" s="231">
        <v>0</v>
      </c>
      <c r="T147" s="232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3" t="s">
        <v>204</v>
      </c>
      <c r="AT147" s="233" t="s">
        <v>200</v>
      </c>
      <c r="AU147" s="233" t="s">
        <v>87</v>
      </c>
      <c r="AY147" s="18" t="s">
        <v>198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8" t="s">
        <v>85</v>
      </c>
      <c r="BK147" s="234">
        <f>ROUND(I147*H147,2)</f>
        <v>0</v>
      </c>
      <c r="BL147" s="18" t="s">
        <v>204</v>
      </c>
      <c r="BM147" s="233" t="s">
        <v>1350</v>
      </c>
    </row>
    <row r="148" spans="1:51" s="13" customFormat="1" ht="12">
      <c r="A148" s="13"/>
      <c r="B148" s="235"/>
      <c r="C148" s="236"/>
      <c r="D148" s="237" t="s">
        <v>206</v>
      </c>
      <c r="E148" s="238" t="s">
        <v>1</v>
      </c>
      <c r="F148" s="239" t="s">
        <v>1351</v>
      </c>
      <c r="G148" s="236"/>
      <c r="H148" s="240">
        <v>28.6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206</v>
      </c>
      <c r="AU148" s="246" t="s">
        <v>87</v>
      </c>
      <c r="AV148" s="13" t="s">
        <v>87</v>
      </c>
      <c r="AW148" s="13" t="s">
        <v>33</v>
      </c>
      <c r="AX148" s="13" t="s">
        <v>77</v>
      </c>
      <c r="AY148" s="246" t="s">
        <v>198</v>
      </c>
    </row>
    <row r="149" spans="1:51" s="15" customFormat="1" ht="12">
      <c r="A149" s="15"/>
      <c r="B149" s="258"/>
      <c r="C149" s="259"/>
      <c r="D149" s="237" t="s">
        <v>206</v>
      </c>
      <c r="E149" s="260" t="s">
        <v>1</v>
      </c>
      <c r="F149" s="261" t="s">
        <v>215</v>
      </c>
      <c r="G149" s="259"/>
      <c r="H149" s="262">
        <v>28.6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8" t="s">
        <v>206</v>
      </c>
      <c r="AU149" s="268" t="s">
        <v>87</v>
      </c>
      <c r="AV149" s="15" t="s">
        <v>204</v>
      </c>
      <c r="AW149" s="15" t="s">
        <v>33</v>
      </c>
      <c r="AX149" s="15" t="s">
        <v>85</v>
      </c>
      <c r="AY149" s="268" t="s">
        <v>198</v>
      </c>
    </row>
    <row r="150" spans="1:65" s="2" customFormat="1" ht="37.8" customHeight="1">
      <c r="A150" s="39"/>
      <c r="B150" s="40"/>
      <c r="C150" s="221" t="s">
        <v>204</v>
      </c>
      <c r="D150" s="221" t="s">
        <v>200</v>
      </c>
      <c r="E150" s="222" t="s">
        <v>1278</v>
      </c>
      <c r="F150" s="223" t="s">
        <v>1279</v>
      </c>
      <c r="G150" s="224" t="s">
        <v>227</v>
      </c>
      <c r="H150" s="225">
        <v>50.7</v>
      </c>
      <c r="I150" s="226"/>
      <c r="J150" s="227">
        <f>ROUND(I150*H150,2)</f>
        <v>0</v>
      </c>
      <c r="K150" s="228"/>
      <c r="L150" s="45"/>
      <c r="M150" s="229" t="s">
        <v>1</v>
      </c>
      <c r="N150" s="230" t="s">
        <v>42</v>
      </c>
      <c r="O150" s="92"/>
      <c r="P150" s="231">
        <f>O150*H150</f>
        <v>0</v>
      </c>
      <c r="Q150" s="231">
        <v>0.02478</v>
      </c>
      <c r="R150" s="231">
        <f>Q150*H150</f>
        <v>1.256346</v>
      </c>
      <c r="S150" s="231">
        <v>0</v>
      </c>
      <c r="T150" s="232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3" t="s">
        <v>204</v>
      </c>
      <c r="AT150" s="233" t="s">
        <v>200</v>
      </c>
      <c r="AU150" s="233" t="s">
        <v>87</v>
      </c>
      <c r="AY150" s="18" t="s">
        <v>198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8" t="s">
        <v>85</v>
      </c>
      <c r="BK150" s="234">
        <f>ROUND(I150*H150,2)</f>
        <v>0</v>
      </c>
      <c r="BL150" s="18" t="s">
        <v>204</v>
      </c>
      <c r="BM150" s="233" t="s">
        <v>1352</v>
      </c>
    </row>
    <row r="151" spans="1:51" s="13" customFormat="1" ht="12">
      <c r="A151" s="13"/>
      <c r="B151" s="235"/>
      <c r="C151" s="236"/>
      <c r="D151" s="237" t="s">
        <v>206</v>
      </c>
      <c r="E151" s="238" t="s">
        <v>1</v>
      </c>
      <c r="F151" s="239" t="s">
        <v>1353</v>
      </c>
      <c r="G151" s="236"/>
      <c r="H151" s="240">
        <v>50.7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206</v>
      </c>
      <c r="AU151" s="246" t="s">
        <v>87</v>
      </c>
      <c r="AV151" s="13" t="s">
        <v>87</v>
      </c>
      <c r="AW151" s="13" t="s">
        <v>33</v>
      </c>
      <c r="AX151" s="13" t="s">
        <v>77</v>
      </c>
      <c r="AY151" s="246" t="s">
        <v>198</v>
      </c>
    </row>
    <row r="152" spans="1:51" s="15" customFormat="1" ht="12">
      <c r="A152" s="15"/>
      <c r="B152" s="258"/>
      <c r="C152" s="259"/>
      <c r="D152" s="237" t="s">
        <v>206</v>
      </c>
      <c r="E152" s="260" t="s">
        <v>1</v>
      </c>
      <c r="F152" s="261" t="s">
        <v>215</v>
      </c>
      <c r="G152" s="259"/>
      <c r="H152" s="262">
        <v>50.7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8" t="s">
        <v>206</v>
      </c>
      <c r="AU152" s="268" t="s">
        <v>87</v>
      </c>
      <c r="AV152" s="15" t="s">
        <v>204</v>
      </c>
      <c r="AW152" s="15" t="s">
        <v>33</v>
      </c>
      <c r="AX152" s="15" t="s">
        <v>85</v>
      </c>
      <c r="AY152" s="268" t="s">
        <v>198</v>
      </c>
    </row>
    <row r="153" spans="1:63" s="12" customFormat="1" ht="22.8" customHeight="1">
      <c r="A153" s="12"/>
      <c r="B153" s="205"/>
      <c r="C153" s="206"/>
      <c r="D153" s="207" t="s">
        <v>76</v>
      </c>
      <c r="E153" s="219" t="s">
        <v>266</v>
      </c>
      <c r="F153" s="219" t="s">
        <v>1076</v>
      </c>
      <c r="G153" s="206"/>
      <c r="H153" s="206"/>
      <c r="I153" s="209"/>
      <c r="J153" s="220">
        <f>BK153</f>
        <v>0</v>
      </c>
      <c r="K153" s="206"/>
      <c r="L153" s="211"/>
      <c r="M153" s="212"/>
      <c r="N153" s="213"/>
      <c r="O153" s="213"/>
      <c r="P153" s="214">
        <f>SUM(P154:P162)</f>
        <v>0</v>
      </c>
      <c r="Q153" s="213"/>
      <c r="R153" s="214">
        <f>SUM(R154:R162)</f>
        <v>0</v>
      </c>
      <c r="S153" s="213"/>
      <c r="T153" s="215">
        <f>SUM(T154:T162)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6" t="s">
        <v>85</v>
      </c>
      <c r="AT153" s="217" t="s">
        <v>76</v>
      </c>
      <c r="AU153" s="217" t="s">
        <v>85</v>
      </c>
      <c r="AY153" s="216" t="s">
        <v>198</v>
      </c>
      <c r="BK153" s="218">
        <f>SUM(BK154:BK162)</f>
        <v>0</v>
      </c>
    </row>
    <row r="154" spans="1:65" s="2" customFormat="1" ht="24.15" customHeight="1">
      <c r="A154" s="39"/>
      <c r="B154" s="40"/>
      <c r="C154" s="221" t="s">
        <v>224</v>
      </c>
      <c r="D154" s="221" t="s">
        <v>200</v>
      </c>
      <c r="E154" s="222" t="s">
        <v>1282</v>
      </c>
      <c r="F154" s="223" t="s">
        <v>1283</v>
      </c>
      <c r="G154" s="224" t="s">
        <v>239</v>
      </c>
      <c r="H154" s="225">
        <v>119</v>
      </c>
      <c r="I154" s="226"/>
      <c r="J154" s="227">
        <f>ROUND(I154*H154,2)</f>
        <v>0</v>
      </c>
      <c r="K154" s="228"/>
      <c r="L154" s="45"/>
      <c r="M154" s="229" t="s">
        <v>1</v>
      </c>
      <c r="N154" s="230" t="s">
        <v>42</v>
      </c>
      <c r="O154" s="92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3" t="s">
        <v>204</v>
      </c>
      <c r="AT154" s="233" t="s">
        <v>200</v>
      </c>
      <c r="AU154" s="233" t="s">
        <v>87</v>
      </c>
      <c r="AY154" s="18" t="s">
        <v>198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8" t="s">
        <v>85</v>
      </c>
      <c r="BK154" s="234">
        <f>ROUND(I154*H154,2)</f>
        <v>0</v>
      </c>
      <c r="BL154" s="18" t="s">
        <v>204</v>
      </c>
      <c r="BM154" s="233" t="s">
        <v>1354</v>
      </c>
    </row>
    <row r="155" spans="1:51" s="13" customFormat="1" ht="12">
      <c r="A155" s="13"/>
      <c r="B155" s="235"/>
      <c r="C155" s="236"/>
      <c r="D155" s="237" t="s">
        <v>206</v>
      </c>
      <c r="E155" s="238" t="s">
        <v>1</v>
      </c>
      <c r="F155" s="239" t="s">
        <v>1355</v>
      </c>
      <c r="G155" s="236"/>
      <c r="H155" s="240">
        <v>119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206</v>
      </c>
      <c r="AU155" s="246" t="s">
        <v>87</v>
      </c>
      <c r="AV155" s="13" t="s">
        <v>87</v>
      </c>
      <c r="AW155" s="13" t="s">
        <v>33</v>
      </c>
      <c r="AX155" s="13" t="s">
        <v>77</v>
      </c>
      <c r="AY155" s="246" t="s">
        <v>198</v>
      </c>
    </row>
    <row r="156" spans="1:51" s="15" customFormat="1" ht="12">
      <c r="A156" s="15"/>
      <c r="B156" s="258"/>
      <c r="C156" s="259"/>
      <c r="D156" s="237" t="s">
        <v>206</v>
      </c>
      <c r="E156" s="260" t="s">
        <v>1</v>
      </c>
      <c r="F156" s="261" t="s">
        <v>215</v>
      </c>
      <c r="G156" s="259"/>
      <c r="H156" s="262">
        <v>119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8" t="s">
        <v>206</v>
      </c>
      <c r="AU156" s="268" t="s">
        <v>87</v>
      </c>
      <c r="AV156" s="15" t="s">
        <v>204</v>
      </c>
      <c r="AW156" s="15" t="s">
        <v>33</v>
      </c>
      <c r="AX156" s="15" t="s">
        <v>85</v>
      </c>
      <c r="AY156" s="268" t="s">
        <v>198</v>
      </c>
    </row>
    <row r="157" spans="1:65" s="2" customFormat="1" ht="24.15" customHeight="1">
      <c r="A157" s="39"/>
      <c r="B157" s="40"/>
      <c r="C157" s="221" t="s">
        <v>231</v>
      </c>
      <c r="D157" s="221" t="s">
        <v>200</v>
      </c>
      <c r="E157" s="222" t="s">
        <v>1356</v>
      </c>
      <c r="F157" s="223" t="s">
        <v>1357</v>
      </c>
      <c r="G157" s="224" t="s">
        <v>239</v>
      </c>
      <c r="H157" s="225">
        <v>1563.5</v>
      </c>
      <c r="I157" s="226"/>
      <c r="J157" s="227">
        <f>ROUND(I157*H157,2)</f>
        <v>0</v>
      </c>
      <c r="K157" s="228"/>
      <c r="L157" s="45"/>
      <c r="M157" s="229" t="s">
        <v>1</v>
      </c>
      <c r="N157" s="230" t="s">
        <v>42</v>
      </c>
      <c r="O157" s="92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3" t="s">
        <v>204</v>
      </c>
      <c r="AT157" s="233" t="s">
        <v>200</v>
      </c>
      <c r="AU157" s="233" t="s">
        <v>87</v>
      </c>
      <c r="AY157" s="18" t="s">
        <v>198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8" t="s">
        <v>85</v>
      </c>
      <c r="BK157" s="234">
        <f>ROUND(I157*H157,2)</f>
        <v>0</v>
      </c>
      <c r="BL157" s="18" t="s">
        <v>204</v>
      </c>
      <c r="BM157" s="233" t="s">
        <v>1358</v>
      </c>
    </row>
    <row r="158" spans="1:51" s="13" customFormat="1" ht="12">
      <c r="A158" s="13"/>
      <c r="B158" s="235"/>
      <c r="C158" s="236"/>
      <c r="D158" s="237" t="s">
        <v>206</v>
      </c>
      <c r="E158" s="238" t="s">
        <v>1</v>
      </c>
      <c r="F158" s="239" t="s">
        <v>1359</v>
      </c>
      <c r="G158" s="236"/>
      <c r="H158" s="240">
        <v>1563.5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206</v>
      </c>
      <c r="AU158" s="246" t="s">
        <v>87</v>
      </c>
      <c r="AV158" s="13" t="s">
        <v>87</v>
      </c>
      <c r="AW158" s="13" t="s">
        <v>33</v>
      </c>
      <c r="AX158" s="13" t="s">
        <v>77</v>
      </c>
      <c r="AY158" s="246" t="s">
        <v>198</v>
      </c>
    </row>
    <row r="159" spans="1:51" s="15" customFormat="1" ht="12">
      <c r="A159" s="15"/>
      <c r="B159" s="258"/>
      <c r="C159" s="259"/>
      <c r="D159" s="237" t="s">
        <v>206</v>
      </c>
      <c r="E159" s="260" t="s">
        <v>1</v>
      </c>
      <c r="F159" s="261" t="s">
        <v>215</v>
      </c>
      <c r="G159" s="259"/>
      <c r="H159" s="262">
        <v>1563.5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8" t="s">
        <v>206</v>
      </c>
      <c r="AU159" s="268" t="s">
        <v>87</v>
      </c>
      <c r="AV159" s="15" t="s">
        <v>204</v>
      </c>
      <c r="AW159" s="15" t="s">
        <v>33</v>
      </c>
      <c r="AX159" s="15" t="s">
        <v>85</v>
      </c>
      <c r="AY159" s="268" t="s">
        <v>198</v>
      </c>
    </row>
    <row r="160" spans="1:65" s="2" customFormat="1" ht="21.75" customHeight="1">
      <c r="A160" s="39"/>
      <c r="B160" s="40"/>
      <c r="C160" s="221" t="s">
        <v>236</v>
      </c>
      <c r="D160" s="221" t="s">
        <v>200</v>
      </c>
      <c r="E160" s="222" t="s">
        <v>1360</v>
      </c>
      <c r="F160" s="223" t="s">
        <v>1361</v>
      </c>
      <c r="G160" s="224" t="s">
        <v>239</v>
      </c>
      <c r="H160" s="225">
        <v>1563.5</v>
      </c>
      <c r="I160" s="226"/>
      <c r="J160" s="227">
        <f>ROUND(I160*H160,2)</f>
        <v>0</v>
      </c>
      <c r="K160" s="228"/>
      <c r="L160" s="45"/>
      <c r="M160" s="229" t="s">
        <v>1</v>
      </c>
      <c r="N160" s="230" t="s">
        <v>42</v>
      </c>
      <c r="O160" s="92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3" t="s">
        <v>204</v>
      </c>
      <c r="AT160" s="233" t="s">
        <v>200</v>
      </c>
      <c r="AU160" s="233" t="s">
        <v>87</v>
      </c>
      <c r="AY160" s="18" t="s">
        <v>198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8" t="s">
        <v>85</v>
      </c>
      <c r="BK160" s="234">
        <f>ROUND(I160*H160,2)</f>
        <v>0</v>
      </c>
      <c r="BL160" s="18" t="s">
        <v>204</v>
      </c>
      <c r="BM160" s="233" t="s">
        <v>1362</v>
      </c>
    </row>
    <row r="161" spans="1:51" s="13" customFormat="1" ht="12">
      <c r="A161" s="13"/>
      <c r="B161" s="235"/>
      <c r="C161" s="236"/>
      <c r="D161" s="237" t="s">
        <v>206</v>
      </c>
      <c r="E161" s="238" t="s">
        <v>1</v>
      </c>
      <c r="F161" s="239" t="s">
        <v>1359</v>
      </c>
      <c r="G161" s="236"/>
      <c r="H161" s="240">
        <v>1563.5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206</v>
      </c>
      <c r="AU161" s="246" t="s">
        <v>87</v>
      </c>
      <c r="AV161" s="13" t="s">
        <v>87</v>
      </c>
      <c r="AW161" s="13" t="s">
        <v>33</v>
      </c>
      <c r="AX161" s="13" t="s">
        <v>77</v>
      </c>
      <c r="AY161" s="246" t="s">
        <v>198</v>
      </c>
    </row>
    <row r="162" spans="1:51" s="15" customFormat="1" ht="12">
      <c r="A162" s="15"/>
      <c r="B162" s="258"/>
      <c r="C162" s="259"/>
      <c r="D162" s="237" t="s">
        <v>206</v>
      </c>
      <c r="E162" s="260" t="s">
        <v>1</v>
      </c>
      <c r="F162" s="261" t="s">
        <v>215</v>
      </c>
      <c r="G162" s="259"/>
      <c r="H162" s="262">
        <v>1563.5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8" t="s">
        <v>206</v>
      </c>
      <c r="AU162" s="268" t="s">
        <v>87</v>
      </c>
      <c r="AV162" s="15" t="s">
        <v>204</v>
      </c>
      <c r="AW162" s="15" t="s">
        <v>33</v>
      </c>
      <c r="AX162" s="15" t="s">
        <v>85</v>
      </c>
      <c r="AY162" s="268" t="s">
        <v>198</v>
      </c>
    </row>
    <row r="163" spans="1:63" s="12" customFormat="1" ht="22.8" customHeight="1">
      <c r="A163" s="12"/>
      <c r="B163" s="205"/>
      <c r="C163" s="206"/>
      <c r="D163" s="207" t="s">
        <v>76</v>
      </c>
      <c r="E163" s="219" t="s">
        <v>8</v>
      </c>
      <c r="F163" s="219" t="s">
        <v>1363</v>
      </c>
      <c r="G163" s="206"/>
      <c r="H163" s="206"/>
      <c r="I163" s="209"/>
      <c r="J163" s="220">
        <f>BK163</f>
        <v>0</v>
      </c>
      <c r="K163" s="206"/>
      <c r="L163" s="211"/>
      <c r="M163" s="212"/>
      <c r="N163" s="213"/>
      <c r="O163" s="213"/>
      <c r="P163" s="214">
        <f>SUM(P164:P169)</f>
        <v>0</v>
      </c>
      <c r="Q163" s="213"/>
      <c r="R163" s="214">
        <f>SUM(R164:R169)</f>
        <v>1.25235</v>
      </c>
      <c r="S163" s="213"/>
      <c r="T163" s="215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6" t="s">
        <v>85</v>
      </c>
      <c r="AT163" s="217" t="s">
        <v>76</v>
      </c>
      <c r="AU163" s="217" t="s">
        <v>85</v>
      </c>
      <c r="AY163" s="216" t="s">
        <v>198</v>
      </c>
      <c r="BK163" s="218">
        <f>SUM(BK164:BK169)</f>
        <v>0</v>
      </c>
    </row>
    <row r="164" spans="1:65" s="2" customFormat="1" ht="21.75" customHeight="1">
      <c r="A164" s="39"/>
      <c r="B164" s="40"/>
      <c r="C164" s="221" t="s">
        <v>242</v>
      </c>
      <c r="D164" s="221" t="s">
        <v>200</v>
      </c>
      <c r="E164" s="222" t="s">
        <v>1364</v>
      </c>
      <c r="F164" s="223" t="s">
        <v>1365</v>
      </c>
      <c r="G164" s="224" t="s">
        <v>203</v>
      </c>
      <c r="H164" s="225">
        <v>1265</v>
      </c>
      <c r="I164" s="226"/>
      <c r="J164" s="227">
        <f>ROUND(I164*H164,2)</f>
        <v>0</v>
      </c>
      <c r="K164" s="228"/>
      <c r="L164" s="45"/>
      <c r="M164" s="229" t="s">
        <v>1</v>
      </c>
      <c r="N164" s="230" t="s">
        <v>42</v>
      </c>
      <c r="O164" s="92"/>
      <c r="P164" s="231">
        <f>O164*H164</f>
        <v>0</v>
      </c>
      <c r="Q164" s="231">
        <v>0.00099</v>
      </c>
      <c r="R164" s="231">
        <f>Q164*H164</f>
        <v>1.25235</v>
      </c>
      <c r="S164" s="231">
        <v>0</v>
      </c>
      <c r="T164" s="232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3" t="s">
        <v>204</v>
      </c>
      <c r="AT164" s="233" t="s">
        <v>200</v>
      </c>
      <c r="AU164" s="233" t="s">
        <v>87</v>
      </c>
      <c r="AY164" s="18" t="s">
        <v>198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8" t="s">
        <v>85</v>
      </c>
      <c r="BK164" s="234">
        <f>ROUND(I164*H164,2)</f>
        <v>0</v>
      </c>
      <c r="BL164" s="18" t="s">
        <v>204</v>
      </c>
      <c r="BM164" s="233" t="s">
        <v>1366</v>
      </c>
    </row>
    <row r="165" spans="1:51" s="13" customFormat="1" ht="12">
      <c r="A165" s="13"/>
      <c r="B165" s="235"/>
      <c r="C165" s="236"/>
      <c r="D165" s="237" t="s">
        <v>206</v>
      </c>
      <c r="E165" s="238" t="s">
        <v>1</v>
      </c>
      <c r="F165" s="239" t="s">
        <v>1367</v>
      </c>
      <c r="G165" s="236"/>
      <c r="H165" s="240">
        <v>1265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206</v>
      </c>
      <c r="AU165" s="246" t="s">
        <v>87</v>
      </c>
      <c r="AV165" s="13" t="s">
        <v>87</v>
      </c>
      <c r="AW165" s="13" t="s">
        <v>33</v>
      </c>
      <c r="AX165" s="13" t="s">
        <v>77</v>
      </c>
      <c r="AY165" s="246" t="s">
        <v>198</v>
      </c>
    </row>
    <row r="166" spans="1:51" s="15" customFormat="1" ht="12">
      <c r="A166" s="15"/>
      <c r="B166" s="258"/>
      <c r="C166" s="259"/>
      <c r="D166" s="237" t="s">
        <v>206</v>
      </c>
      <c r="E166" s="260" t="s">
        <v>1</v>
      </c>
      <c r="F166" s="261" t="s">
        <v>215</v>
      </c>
      <c r="G166" s="259"/>
      <c r="H166" s="262">
        <v>1265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8" t="s">
        <v>206</v>
      </c>
      <c r="AU166" s="268" t="s">
        <v>87</v>
      </c>
      <c r="AV166" s="15" t="s">
        <v>204</v>
      </c>
      <c r="AW166" s="15" t="s">
        <v>33</v>
      </c>
      <c r="AX166" s="15" t="s">
        <v>85</v>
      </c>
      <c r="AY166" s="268" t="s">
        <v>198</v>
      </c>
    </row>
    <row r="167" spans="1:65" s="2" customFormat="1" ht="21.75" customHeight="1">
      <c r="A167" s="39"/>
      <c r="B167" s="40"/>
      <c r="C167" s="221" t="s">
        <v>246</v>
      </c>
      <c r="D167" s="221" t="s">
        <v>200</v>
      </c>
      <c r="E167" s="222" t="s">
        <v>1368</v>
      </c>
      <c r="F167" s="223" t="s">
        <v>1369</v>
      </c>
      <c r="G167" s="224" t="s">
        <v>203</v>
      </c>
      <c r="H167" s="225">
        <v>1265</v>
      </c>
      <c r="I167" s="226"/>
      <c r="J167" s="227">
        <f>ROUND(I167*H167,2)</f>
        <v>0</v>
      </c>
      <c r="K167" s="228"/>
      <c r="L167" s="45"/>
      <c r="M167" s="229" t="s">
        <v>1</v>
      </c>
      <c r="N167" s="230" t="s">
        <v>42</v>
      </c>
      <c r="O167" s="92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3" t="s">
        <v>204</v>
      </c>
      <c r="AT167" s="233" t="s">
        <v>200</v>
      </c>
      <c r="AU167" s="233" t="s">
        <v>87</v>
      </c>
      <c r="AY167" s="18" t="s">
        <v>198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8" t="s">
        <v>85</v>
      </c>
      <c r="BK167" s="234">
        <f>ROUND(I167*H167,2)</f>
        <v>0</v>
      </c>
      <c r="BL167" s="18" t="s">
        <v>204</v>
      </c>
      <c r="BM167" s="233" t="s">
        <v>1370</v>
      </c>
    </row>
    <row r="168" spans="1:51" s="13" customFormat="1" ht="12">
      <c r="A168" s="13"/>
      <c r="B168" s="235"/>
      <c r="C168" s="236"/>
      <c r="D168" s="237" t="s">
        <v>206</v>
      </c>
      <c r="E168" s="238" t="s">
        <v>1</v>
      </c>
      <c r="F168" s="239" t="s">
        <v>1371</v>
      </c>
      <c r="G168" s="236"/>
      <c r="H168" s="240">
        <v>1265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206</v>
      </c>
      <c r="AU168" s="246" t="s">
        <v>87</v>
      </c>
      <c r="AV168" s="13" t="s">
        <v>87</v>
      </c>
      <c r="AW168" s="13" t="s">
        <v>33</v>
      </c>
      <c r="AX168" s="13" t="s">
        <v>77</v>
      </c>
      <c r="AY168" s="246" t="s">
        <v>198</v>
      </c>
    </row>
    <row r="169" spans="1:51" s="15" customFormat="1" ht="12">
      <c r="A169" s="15"/>
      <c r="B169" s="258"/>
      <c r="C169" s="259"/>
      <c r="D169" s="237" t="s">
        <v>206</v>
      </c>
      <c r="E169" s="260" t="s">
        <v>1</v>
      </c>
      <c r="F169" s="261" t="s">
        <v>215</v>
      </c>
      <c r="G169" s="259"/>
      <c r="H169" s="262">
        <v>1265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8" t="s">
        <v>206</v>
      </c>
      <c r="AU169" s="268" t="s">
        <v>87</v>
      </c>
      <c r="AV169" s="15" t="s">
        <v>204</v>
      </c>
      <c r="AW169" s="15" t="s">
        <v>33</v>
      </c>
      <c r="AX169" s="15" t="s">
        <v>85</v>
      </c>
      <c r="AY169" s="268" t="s">
        <v>198</v>
      </c>
    </row>
    <row r="170" spans="1:63" s="12" customFormat="1" ht="22.8" customHeight="1">
      <c r="A170" s="12"/>
      <c r="B170" s="205"/>
      <c r="C170" s="206"/>
      <c r="D170" s="207" t="s">
        <v>76</v>
      </c>
      <c r="E170" s="219" t="s">
        <v>280</v>
      </c>
      <c r="F170" s="219" t="s">
        <v>468</v>
      </c>
      <c r="G170" s="206"/>
      <c r="H170" s="206"/>
      <c r="I170" s="209"/>
      <c r="J170" s="220">
        <f>BK170</f>
        <v>0</v>
      </c>
      <c r="K170" s="206"/>
      <c r="L170" s="211"/>
      <c r="M170" s="212"/>
      <c r="N170" s="213"/>
      <c r="O170" s="213"/>
      <c r="P170" s="214">
        <f>SUM(P171:P186)</f>
        <v>0</v>
      </c>
      <c r="Q170" s="213"/>
      <c r="R170" s="214">
        <f>SUM(R171:R186)</f>
        <v>0</v>
      </c>
      <c r="S170" s="213"/>
      <c r="T170" s="215">
        <f>SUM(T171:T186)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6" t="s">
        <v>85</v>
      </c>
      <c r="AT170" s="217" t="s">
        <v>76</v>
      </c>
      <c r="AU170" s="217" t="s">
        <v>85</v>
      </c>
      <c r="AY170" s="216" t="s">
        <v>198</v>
      </c>
      <c r="BK170" s="218">
        <f>SUM(BK171:BK186)</f>
        <v>0</v>
      </c>
    </row>
    <row r="171" spans="1:65" s="2" customFormat="1" ht="16.5" customHeight="1">
      <c r="A171" s="39"/>
      <c r="B171" s="40"/>
      <c r="C171" s="221" t="s">
        <v>252</v>
      </c>
      <c r="D171" s="221" t="s">
        <v>200</v>
      </c>
      <c r="E171" s="222" t="s">
        <v>1085</v>
      </c>
      <c r="F171" s="223" t="s">
        <v>1086</v>
      </c>
      <c r="G171" s="224" t="s">
        <v>239</v>
      </c>
      <c r="H171" s="225">
        <v>1563.5</v>
      </c>
      <c r="I171" s="226"/>
      <c r="J171" s="227">
        <f>ROUND(I171*H171,2)</f>
        <v>0</v>
      </c>
      <c r="K171" s="228"/>
      <c r="L171" s="45"/>
      <c r="M171" s="229" t="s">
        <v>1</v>
      </c>
      <c r="N171" s="230" t="s">
        <v>42</v>
      </c>
      <c r="O171" s="92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3" t="s">
        <v>204</v>
      </c>
      <c r="AT171" s="233" t="s">
        <v>200</v>
      </c>
      <c r="AU171" s="233" t="s">
        <v>87</v>
      </c>
      <c r="AY171" s="18" t="s">
        <v>198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8" t="s">
        <v>85</v>
      </c>
      <c r="BK171" s="234">
        <f>ROUND(I171*H171,2)</f>
        <v>0</v>
      </c>
      <c r="BL171" s="18" t="s">
        <v>204</v>
      </c>
      <c r="BM171" s="233" t="s">
        <v>1372</v>
      </c>
    </row>
    <row r="172" spans="1:51" s="13" customFormat="1" ht="12">
      <c r="A172" s="13"/>
      <c r="B172" s="235"/>
      <c r="C172" s="236"/>
      <c r="D172" s="237" t="s">
        <v>206</v>
      </c>
      <c r="E172" s="238" t="s">
        <v>1</v>
      </c>
      <c r="F172" s="239" t="s">
        <v>1373</v>
      </c>
      <c r="G172" s="236"/>
      <c r="H172" s="240">
        <v>1563.5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206</v>
      </c>
      <c r="AU172" s="246" t="s">
        <v>87</v>
      </c>
      <c r="AV172" s="13" t="s">
        <v>87</v>
      </c>
      <c r="AW172" s="13" t="s">
        <v>33</v>
      </c>
      <c r="AX172" s="13" t="s">
        <v>77</v>
      </c>
      <c r="AY172" s="246" t="s">
        <v>198</v>
      </c>
    </row>
    <row r="173" spans="1:51" s="15" customFormat="1" ht="12">
      <c r="A173" s="15"/>
      <c r="B173" s="258"/>
      <c r="C173" s="259"/>
      <c r="D173" s="237" t="s">
        <v>206</v>
      </c>
      <c r="E173" s="260" t="s">
        <v>1</v>
      </c>
      <c r="F173" s="261" t="s">
        <v>215</v>
      </c>
      <c r="G173" s="259"/>
      <c r="H173" s="262">
        <v>1563.5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8" t="s">
        <v>206</v>
      </c>
      <c r="AU173" s="268" t="s">
        <v>87</v>
      </c>
      <c r="AV173" s="15" t="s">
        <v>204</v>
      </c>
      <c r="AW173" s="15" t="s">
        <v>33</v>
      </c>
      <c r="AX173" s="15" t="s">
        <v>85</v>
      </c>
      <c r="AY173" s="268" t="s">
        <v>198</v>
      </c>
    </row>
    <row r="174" spans="1:65" s="2" customFormat="1" ht="21.75" customHeight="1">
      <c r="A174" s="39"/>
      <c r="B174" s="40"/>
      <c r="C174" s="221" t="s">
        <v>257</v>
      </c>
      <c r="D174" s="221" t="s">
        <v>200</v>
      </c>
      <c r="E174" s="222" t="s">
        <v>472</v>
      </c>
      <c r="F174" s="223" t="s">
        <v>473</v>
      </c>
      <c r="G174" s="224" t="s">
        <v>239</v>
      </c>
      <c r="H174" s="225">
        <v>716.1</v>
      </c>
      <c r="I174" s="226"/>
      <c r="J174" s="227">
        <f>ROUND(I174*H174,2)</f>
        <v>0</v>
      </c>
      <c r="K174" s="228"/>
      <c r="L174" s="45"/>
      <c r="M174" s="229" t="s">
        <v>1</v>
      </c>
      <c r="N174" s="230" t="s">
        <v>42</v>
      </c>
      <c r="O174" s="92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3" t="s">
        <v>204</v>
      </c>
      <c r="AT174" s="233" t="s">
        <v>200</v>
      </c>
      <c r="AU174" s="233" t="s">
        <v>87</v>
      </c>
      <c r="AY174" s="18" t="s">
        <v>198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8" t="s">
        <v>85</v>
      </c>
      <c r="BK174" s="234">
        <f>ROUND(I174*H174,2)</f>
        <v>0</v>
      </c>
      <c r="BL174" s="18" t="s">
        <v>204</v>
      </c>
      <c r="BM174" s="233" t="s">
        <v>1374</v>
      </c>
    </row>
    <row r="175" spans="1:51" s="13" customFormat="1" ht="12">
      <c r="A175" s="13"/>
      <c r="B175" s="235"/>
      <c r="C175" s="236"/>
      <c r="D175" s="237" t="s">
        <v>206</v>
      </c>
      <c r="E175" s="238" t="s">
        <v>1</v>
      </c>
      <c r="F175" s="239" t="s">
        <v>1375</v>
      </c>
      <c r="G175" s="236"/>
      <c r="H175" s="240">
        <v>716.1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206</v>
      </c>
      <c r="AU175" s="246" t="s">
        <v>87</v>
      </c>
      <c r="AV175" s="13" t="s">
        <v>87</v>
      </c>
      <c r="AW175" s="13" t="s">
        <v>33</v>
      </c>
      <c r="AX175" s="13" t="s">
        <v>77</v>
      </c>
      <c r="AY175" s="246" t="s">
        <v>198</v>
      </c>
    </row>
    <row r="176" spans="1:51" s="15" customFormat="1" ht="12">
      <c r="A176" s="15"/>
      <c r="B176" s="258"/>
      <c r="C176" s="259"/>
      <c r="D176" s="237" t="s">
        <v>206</v>
      </c>
      <c r="E176" s="260" t="s">
        <v>1</v>
      </c>
      <c r="F176" s="261" t="s">
        <v>215</v>
      </c>
      <c r="G176" s="259"/>
      <c r="H176" s="262">
        <v>716.1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8" t="s">
        <v>206</v>
      </c>
      <c r="AU176" s="268" t="s">
        <v>87</v>
      </c>
      <c r="AV176" s="15" t="s">
        <v>204</v>
      </c>
      <c r="AW176" s="15" t="s">
        <v>33</v>
      </c>
      <c r="AX176" s="15" t="s">
        <v>85</v>
      </c>
      <c r="AY176" s="268" t="s">
        <v>198</v>
      </c>
    </row>
    <row r="177" spans="1:65" s="2" customFormat="1" ht="24.15" customHeight="1">
      <c r="A177" s="39"/>
      <c r="B177" s="40"/>
      <c r="C177" s="221" t="s">
        <v>261</v>
      </c>
      <c r="D177" s="221" t="s">
        <v>200</v>
      </c>
      <c r="E177" s="222" t="s">
        <v>475</v>
      </c>
      <c r="F177" s="223" t="s">
        <v>476</v>
      </c>
      <c r="G177" s="224" t="s">
        <v>239</v>
      </c>
      <c r="H177" s="225">
        <v>716.1</v>
      </c>
      <c r="I177" s="226"/>
      <c r="J177" s="227">
        <f>ROUND(I177*H177,2)</f>
        <v>0</v>
      </c>
      <c r="K177" s="228"/>
      <c r="L177" s="45"/>
      <c r="M177" s="229" t="s">
        <v>1</v>
      </c>
      <c r="N177" s="230" t="s">
        <v>42</v>
      </c>
      <c r="O177" s="92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3" t="s">
        <v>204</v>
      </c>
      <c r="AT177" s="233" t="s">
        <v>200</v>
      </c>
      <c r="AU177" s="233" t="s">
        <v>87</v>
      </c>
      <c r="AY177" s="18" t="s">
        <v>198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8" t="s">
        <v>85</v>
      </c>
      <c r="BK177" s="234">
        <f>ROUND(I177*H177,2)</f>
        <v>0</v>
      </c>
      <c r="BL177" s="18" t="s">
        <v>204</v>
      </c>
      <c r="BM177" s="233" t="s">
        <v>1376</v>
      </c>
    </row>
    <row r="178" spans="1:51" s="13" customFormat="1" ht="12">
      <c r="A178" s="13"/>
      <c r="B178" s="235"/>
      <c r="C178" s="236"/>
      <c r="D178" s="237" t="s">
        <v>206</v>
      </c>
      <c r="E178" s="238" t="s">
        <v>1</v>
      </c>
      <c r="F178" s="239" t="s">
        <v>1375</v>
      </c>
      <c r="G178" s="236"/>
      <c r="H178" s="240">
        <v>716.1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206</v>
      </c>
      <c r="AU178" s="246" t="s">
        <v>87</v>
      </c>
      <c r="AV178" s="13" t="s">
        <v>87</v>
      </c>
      <c r="AW178" s="13" t="s">
        <v>33</v>
      </c>
      <c r="AX178" s="13" t="s">
        <v>77</v>
      </c>
      <c r="AY178" s="246" t="s">
        <v>198</v>
      </c>
    </row>
    <row r="179" spans="1:51" s="15" customFormat="1" ht="12">
      <c r="A179" s="15"/>
      <c r="B179" s="258"/>
      <c r="C179" s="259"/>
      <c r="D179" s="237" t="s">
        <v>206</v>
      </c>
      <c r="E179" s="260" t="s">
        <v>1</v>
      </c>
      <c r="F179" s="261" t="s">
        <v>215</v>
      </c>
      <c r="G179" s="259"/>
      <c r="H179" s="262">
        <v>716.1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8" t="s">
        <v>206</v>
      </c>
      <c r="AU179" s="268" t="s">
        <v>87</v>
      </c>
      <c r="AV179" s="15" t="s">
        <v>204</v>
      </c>
      <c r="AW179" s="15" t="s">
        <v>33</v>
      </c>
      <c r="AX179" s="15" t="s">
        <v>85</v>
      </c>
      <c r="AY179" s="268" t="s">
        <v>198</v>
      </c>
    </row>
    <row r="180" spans="1:65" s="2" customFormat="1" ht="21.75" customHeight="1">
      <c r="A180" s="39"/>
      <c r="B180" s="40"/>
      <c r="C180" s="221" t="s">
        <v>266</v>
      </c>
      <c r="D180" s="221" t="s">
        <v>200</v>
      </c>
      <c r="E180" s="222" t="s">
        <v>479</v>
      </c>
      <c r="F180" s="223" t="s">
        <v>480</v>
      </c>
      <c r="G180" s="224" t="s">
        <v>239</v>
      </c>
      <c r="H180" s="225">
        <v>716.1</v>
      </c>
      <c r="I180" s="226"/>
      <c r="J180" s="227">
        <f>ROUND(I180*H180,2)</f>
        <v>0</v>
      </c>
      <c r="K180" s="228"/>
      <c r="L180" s="45"/>
      <c r="M180" s="229" t="s">
        <v>1</v>
      </c>
      <c r="N180" s="230" t="s">
        <v>42</v>
      </c>
      <c r="O180" s="92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3" t="s">
        <v>204</v>
      </c>
      <c r="AT180" s="233" t="s">
        <v>200</v>
      </c>
      <c r="AU180" s="233" t="s">
        <v>87</v>
      </c>
      <c r="AY180" s="18" t="s">
        <v>198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8" t="s">
        <v>85</v>
      </c>
      <c r="BK180" s="234">
        <f>ROUND(I180*H180,2)</f>
        <v>0</v>
      </c>
      <c r="BL180" s="18" t="s">
        <v>204</v>
      </c>
      <c r="BM180" s="233" t="s">
        <v>1377</v>
      </c>
    </row>
    <row r="181" spans="1:65" s="2" customFormat="1" ht="16.5" customHeight="1">
      <c r="A181" s="39"/>
      <c r="B181" s="40"/>
      <c r="C181" s="221" t="s">
        <v>270</v>
      </c>
      <c r="D181" s="221" t="s">
        <v>200</v>
      </c>
      <c r="E181" s="222" t="s">
        <v>482</v>
      </c>
      <c r="F181" s="223" t="s">
        <v>483</v>
      </c>
      <c r="G181" s="224" t="s">
        <v>239</v>
      </c>
      <c r="H181" s="225">
        <v>716.1</v>
      </c>
      <c r="I181" s="226"/>
      <c r="J181" s="227">
        <f>ROUND(I181*H181,2)</f>
        <v>0</v>
      </c>
      <c r="K181" s="228"/>
      <c r="L181" s="45"/>
      <c r="M181" s="229" t="s">
        <v>1</v>
      </c>
      <c r="N181" s="230" t="s">
        <v>42</v>
      </c>
      <c r="O181" s="92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3" t="s">
        <v>204</v>
      </c>
      <c r="AT181" s="233" t="s">
        <v>200</v>
      </c>
      <c r="AU181" s="233" t="s">
        <v>87</v>
      </c>
      <c r="AY181" s="18" t="s">
        <v>198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8" t="s">
        <v>85</v>
      </c>
      <c r="BK181" s="234">
        <f>ROUND(I181*H181,2)</f>
        <v>0</v>
      </c>
      <c r="BL181" s="18" t="s">
        <v>204</v>
      </c>
      <c r="BM181" s="233" t="s">
        <v>1378</v>
      </c>
    </row>
    <row r="182" spans="1:51" s="13" customFormat="1" ht="12">
      <c r="A182" s="13"/>
      <c r="B182" s="235"/>
      <c r="C182" s="236"/>
      <c r="D182" s="237" t="s">
        <v>206</v>
      </c>
      <c r="E182" s="238" t="s">
        <v>1</v>
      </c>
      <c r="F182" s="239" t="s">
        <v>1375</v>
      </c>
      <c r="G182" s="236"/>
      <c r="H182" s="240">
        <v>716.1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206</v>
      </c>
      <c r="AU182" s="246" t="s">
        <v>87</v>
      </c>
      <c r="AV182" s="13" t="s">
        <v>87</v>
      </c>
      <c r="AW182" s="13" t="s">
        <v>33</v>
      </c>
      <c r="AX182" s="13" t="s">
        <v>77</v>
      </c>
      <c r="AY182" s="246" t="s">
        <v>198</v>
      </c>
    </row>
    <row r="183" spans="1:51" s="15" customFormat="1" ht="12">
      <c r="A183" s="15"/>
      <c r="B183" s="258"/>
      <c r="C183" s="259"/>
      <c r="D183" s="237" t="s">
        <v>206</v>
      </c>
      <c r="E183" s="260" t="s">
        <v>1</v>
      </c>
      <c r="F183" s="261" t="s">
        <v>215</v>
      </c>
      <c r="G183" s="259"/>
      <c r="H183" s="262">
        <v>716.1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8" t="s">
        <v>206</v>
      </c>
      <c r="AU183" s="268" t="s">
        <v>87</v>
      </c>
      <c r="AV183" s="15" t="s">
        <v>204</v>
      </c>
      <c r="AW183" s="15" t="s">
        <v>33</v>
      </c>
      <c r="AX183" s="15" t="s">
        <v>85</v>
      </c>
      <c r="AY183" s="268" t="s">
        <v>198</v>
      </c>
    </row>
    <row r="184" spans="1:65" s="2" customFormat="1" ht="16.5" customHeight="1">
      <c r="A184" s="39"/>
      <c r="B184" s="40"/>
      <c r="C184" s="221" t="s">
        <v>8</v>
      </c>
      <c r="D184" s="221" t="s">
        <v>200</v>
      </c>
      <c r="E184" s="222" t="s">
        <v>274</v>
      </c>
      <c r="F184" s="223" t="s">
        <v>275</v>
      </c>
      <c r="G184" s="224" t="s">
        <v>276</v>
      </c>
      <c r="H184" s="225">
        <v>1288.98</v>
      </c>
      <c r="I184" s="226"/>
      <c r="J184" s="227">
        <f>ROUND(I184*H184,2)</f>
        <v>0</v>
      </c>
      <c r="K184" s="228"/>
      <c r="L184" s="45"/>
      <c r="M184" s="229" t="s">
        <v>1</v>
      </c>
      <c r="N184" s="230" t="s">
        <v>42</v>
      </c>
      <c r="O184" s="92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3" t="s">
        <v>204</v>
      </c>
      <c r="AT184" s="233" t="s">
        <v>200</v>
      </c>
      <c r="AU184" s="233" t="s">
        <v>87</v>
      </c>
      <c r="AY184" s="18" t="s">
        <v>198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85</v>
      </c>
      <c r="BK184" s="234">
        <f>ROUND(I184*H184,2)</f>
        <v>0</v>
      </c>
      <c r="BL184" s="18" t="s">
        <v>204</v>
      </c>
      <c r="BM184" s="233" t="s">
        <v>1379</v>
      </c>
    </row>
    <row r="185" spans="1:51" s="13" customFormat="1" ht="12">
      <c r="A185" s="13"/>
      <c r="B185" s="235"/>
      <c r="C185" s="236"/>
      <c r="D185" s="237" t="s">
        <v>206</v>
      </c>
      <c r="E185" s="238" t="s">
        <v>1</v>
      </c>
      <c r="F185" s="239" t="s">
        <v>1380</v>
      </c>
      <c r="G185" s="236"/>
      <c r="H185" s="240">
        <v>1288.98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206</v>
      </c>
      <c r="AU185" s="246" t="s">
        <v>87</v>
      </c>
      <c r="AV185" s="13" t="s">
        <v>87</v>
      </c>
      <c r="AW185" s="13" t="s">
        <v>33</v>
      </c>
      <c r="AX185" s="13" t="s">
        <v>77</v>
      </c>
      <c r="AY185" s="246" t="s">
        <v>198</v>
      </c>
    </row>
    <row r="186" spans="1:51" s="15" customFormat="1" ht="12">
      <c r="A186" s="15"/>
      <c r="B186" s="258"/>
      <c r="C186" s="259"/>
      <c r="D186" s="237" t="s">
        <v>206</v>
      </c>
      <c r="E186" s="260" t="s">
        <v>1</v>
      </c>
      <c r="F186" s="261" t="s">
        <v>215</v>
      </c>
      <c r="G186" s="259"/>
      <c r="H186" s="262">
        <v>1288.98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8" t="s">
        <v>206</v>
      </c>
      <c r="AU186" s="268" t="s">
        <v>87</v>
      </c>
      <c r="AV186" s="15" t="s">
        <v>204</v>
      </c>
      <c r="AW186" s="15" t="s">
        <v>33</v>
      </c>
      <c r="AX186" s="15" t="s">
        <v>85</v>
      </c>
      <c r="AY186" s="268" t="s">
        <v>198</v>
      </c>
    </row>
    <row r="187" spans="1:63" s="12" customFormat="1" ht="22.8" customHeight="1">
      <c r="A187" s="12"/>
      <c r="B187" s="205"/>
      <c r="C187" s="206"/>
      <c r="D187" s="207" t="s">
        <v>76</v>
      </c>
      <c r="E187" s="219" t="s">
        <v>285</v>
      </c>
      <c r="F187" s="219" t="s">
        <v>1187</v>
      </c>
      <c r="G187" s="206"/>
      <c r="H187" s="206"/>
      <c r="I187" s="209"/>
      <c r="J187" s="220">
        <f>BK187</f>
        <v>0</v>
      </c>
      <c r="K187" s="206"/>
      <c r="L187" s="211"/>
      <c r="M187" s="212"/>
      <c r="N187" s="213"/>
      <c r="O187" s="213"/>
      <c r="P187" s="214">
        <f>SUM(P188:P196)</f>
        <v>0</v>
      </c>
      <c r="Q187" s="213"/>
      <c r="R187" s="214">
        <f>SUM(R188:R196)</f>
        <v>825.8</v>
      </c>
      <c r="S187" s="213"/>
      <c r="T187" s="215">
        <f>SUM(T188:T196)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6" t="s">
        <v>85</v>
      </c>
      <c r="AT187" s="217" t="s">
        <v>76</v>
      </c>
      <c r="AU187" s="217" t="s">
        <v>85</v>
      </c>
      <c r="AY187" s="216" t="s">
        <v>198</v>
      </c>
      <c r="BK187" s="218">
        <f>SUM(BK188:BK196)</f>
        <v>0</v>
      </c>
    </row>
    <row r="188" spans="1:65" s="2" customFormat="1" ht="24.15" customHeight="1">
      <c r="A188" s="39"/>
      <c r="B188" s="40"/>
      <c r="C188" s="221" t="s">
        <v>280</v>
      </c>
      <c r="D188" s="221" t="s">
        <v>200</v>
      </c>
      <c r="E188" s="222" t="s">
        <v>1188</v>
      </c>
      <c r="F188" s="223" t="s">
        <v>1189</v>
      </c>
      <c r="G188" s="224" t="s">
        <v>239</v>
      </c>
      <c r="H188" s="225">
        <v>847.4</v>
      </c>
      <c r="I188" s="226"/>
      <c r="J188" s="227">
        <f>ROUND(I188*H188,2)</f>
        <v>0</v>
      </c>
      <c r="K188" s="228"/>
      <c r="L188" s="45"/>
      <c r="M188" s="229" t="s">
        <v>1</v>
      </c>
      <c r="N188" s="230" t="s">
        <v>42</v>
      </c>
      <c r="O188" s="92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204</v>
      </c>
      <c r="AT188" s="233" t="s">
        <v>200</v>
      </c>
      <c r="AU188" s="233" t="s">
        <v>87</v>
      </c>
      <c r="AY188" s="18" t="s">
        <v>198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8" t="s">
        <v>85</v>
      </c>
      <c r="BK188" s="234">
        <f>ROUND(I188*H188,2)</f>
        <v>0</v>
      </c>
      <c r="BL188" s="18" t="s">
        <v>204</v>
      </c>
      <c r="BM188" s="233" t="s">
        <v>1381</v>
      </c>
    </row>
    <row r="189" spans="1:51" s="13" customFormat="1" ht="12">
      <c r="A189" s="13"/>
      <c r="B189" s="235"/>
      <c r="C189" s="236"/>
      <c r="D189" s="237" t="s">
        <v>206</v>
      </c>
      <c r="E189" s="238" t="s">
        <v>1</v>
      </c>
      <c r="F189" s="239" t="s">
        <v>1382</v>
      </c>
      <c r="G189" s="236"/>
      <c r="H189" s="240">
        <v>847.4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206</v>
      </c>
      <c r="AU189" s="246" t="s">
        <v>87</v>
      </c>
      <c r="AV189" s="13" t="s">
        <v>87</v>
      </c>
      <c r="AW189" s="13" t="s">
        <v>33</v>
      </c>
      <c r="AX189" s="13" t="s">
        <v>77</v>
      </c>
      <c r="AY189" s="246" t="s">
        <v>198</v>
      </c>
    </row>
    <row r="190" spans="1:51" s="15" customFormat="1" ht="12">
      <c r="A190" s="15"/>
      <c r="B190" s="258"/>
      <c r="C190" s="259"/>
      <c r="D190" s="237" t="s">
        <v>206</v>
      </c>
      <c r="E190" s="260" t="s">
        <v>1</v>
      </c>
      <c r="F190" s="261" t="s">
        <v>215</v>
      </c>
      <c r="G190" s="259"/>
      <c r="H190" s="262">
        <v>847.4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8" t="s">
        <v>206</v>
      </c>
      <c r="AU190" s="268" t="s">
        <v>87</v>
      </c>
      <c r="AV190" s="15" t="s">
        <v>204</v>
      </c>
      <c r="AW190" s="15" t="s">
        <v>33</v>
      </c>
      <c r="AX190" s="15" t="s">
        <v>85</v>
      </c>
      <c r="AY190" s="268" t="s">
        <v>198</v>
      </c>
    </row>
    <row r="191" spans="1:65" s="2" customFormat="1" ht="33" customHeight="1">
      <c r="A191" s="39"/>
      <c r="B191" s="40"/>
      <c r="C191" s="221" t="s">
        <v>285</v>
      </c>
      <c r="D191" s="221" t="s">
        <v>200</v>
      </c>
      <c r="E191" s="222" t="s">
        <v>1191</v>
      </c>
      <c r="F191" s="223" t="s">
        <v>1192</v>
      </c>
      <c r="G191" s="224" t="s">
        <v>239</v>
      </c>
      <c r="H191" s="225">
        <v>412.9</v>
      </c>
      <c r="I191" s="226"/>
      <c r="J191" s="227">
        <f>ROUND(I191*H191,2)</f>
        <v>0</v>
      </c>
      <c r="K191" s="228"/>
      <c r="L191" s="45"/>
      <c r="M191" s="229" t="s">
        <v>1</v>
      </c>
      <c r="N191" s="230" t="s">
        <v>42</v>
      </c>
      <c r="O191" s="92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3" t="s">
        <v>204</v>
      </c>
      <c r="AT191" s="233" t="s">
        <v>200</v>
      </c>
      <c r="AU191" s="233" t="s">
        <v>87</v>
      </c>
      <c r="AY191" s="18" t="s">
        <v>198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8" t="s">
        <v>85</v>
      </c>
      <c r="BK191" s="234">
        <f>ROUND(I191*H191,2)</f>
        <v>0</v>
      </c>
      <c r="BL191" s="18" t="s">
        <v>204</v>
      </c>
      <c r="BM191" s="233" t="s">
        <v>1383</v>
      </c>
    </row>
    <row r="192" spans="1:51" s="13" customFormat="1" ht="12">
      <c r="A192" s="13"/>
      <c r="B192" s="235"/>
      <c r="C192" s="236"/>
      <c r="D192" s="237" t="s">
        <v>206</v>
      </c>
      <c r="E192" s="238" t="s">
        <v>1</v>
      </c>
      <c r="F192" s="239" t="s">
        <v>1384</v>
      </c>
      <c r="G192" s="236"/>
      <c r="H192" s="240">
        <v>412.9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206</v>
      </c>
      <c r="AU192" s="246" t="s">
        <v>87</v>
      </c>
      <c r="AV192" s="13" t="s">
        <v>87</v>
      </c>
      <c r="AW192" s="13" t="s">
        <v>33</v>
      </c>
      <c r="AX192" s="13" t="s">
        <v>77</v>
      </c>
      <c r="AY192" s="246" t="s">
        <v>198</v>
      </c>
    </row>
    <row r="193" spans="1:51" s="15" customFormat="1" ht="12">
      <c r="A193" s="15"/>
      <c r="B193" s="258"/>
      <c r="C193" s="259"/>
      <c r="D193" s="237" t="s">
        <v>206</v>
      </c>
      <c r="E193" s="260" t="s">
        <v>1</v>
      </c>
      <c r="F193" s="261" t="s">
        <v>215</v>
      </c>
      <c r="G193" s="259"/>
      <c r="H193" s="262">
        <v>412.9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8" t="s">
        <v>206</v>
      </c>
      <c r="AU193" s="268" t="s">
        <v>87</v>
      </c>
      <c r="AV193" s="15" t="s">
        <v>204</v>
      </c>
      <c r="AW193" s="15" t="s">
        <v>33</v>
      </c>
      <c r="AX193" s="15" t="s">
        <v>85</v>
      </c>
      <c r="AY193" s="268" t="s">
        <v>198</v>
      </c>
    </row>
    <row r="194" spans="1:65" s="2" customFormat="1" ht="16.5" customHeight="1">
      <c r="A194" s="39"/>
      <c r="B194" s="40"/>
      <c r="C194" s="269" t="s">
        <v>289</v>
      </c>
      <c r="D194" s="269" t="s">
        <v>315</v>
      </c>
      <c r="E194" s="270" t="s">
        <v>1385</v>
      </c>
      <c r="F194" s="271" t="s">
        <v>1386</v>
      </c>
      <c r="G194" s="272" t="s">
        <v>1197</v>
      </c>
      <c r="H194" s="273">
        <v>825.8</v>
      </c>
      <c r="I194" s="274"/>
      <c r="J194" s="275">
        <f>ROUND(I194*H194,2)</f>
        <v>0</v>
      </c>
      <c r="K194" s="276"/>
      <c r="L194" s="277"/>
      <c r="M194" s="278" t="s">
        <v>1</v>
      </c>
      <c r="N194" s="279" t="s">
        <v>42</v>
      </c>
      <c r="O194" s="92"/>
      <c r="P194" s="231">
        <f>O194*H194</f>
        <v>0</v>
      </c>
      <c r="Q194" s="231">
        <v>1</v>
      </c>
      <c r="R194" s="231">
        <f>Q194*H194</f>
        <v>825.8</v>
      </c>
      <c r="S194" s="231">
        <v>0</v>
      </c>
      <c r="T194" s="232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3" t="s">
        <v>242</v>
      </c>
      <c r="AT194" s="233" t="s">
        <v>315</v>
      </c>
      <c r="AU194" s="233" t="s">
        <v>87</v>
      </c>
      <c r="AY194" s="18" t="s">
        <v>198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8" t="s">
        <v>85</v>
      </c>
      <c r="BK194" s="234">
        <f>ROUND(I194*H194,2)</f>
        <v>0</v>
      </c>
      <c r="BL194" s="18" t="s">
        <v>204</v>
      </c>
      <c r="BM194" s="233" t="s">
        <v>1387</v>
      </c>
    </row>
    <row r="195" spans="1:51" s="13" customFormat="1" ht="12">
      <c r="A195" s="13"/>
      <c r="B195" s="235"/>
      <c r="C195" s="236"/>
      <c r="D195" s="237" t="s">
        <v>206</v>
      </c>
      <c r="E195" s="238" t="s">
        <v>1</v>
      </c>
      <c r="F195" s="239" t="s">
        <v>1388</v>
      </c>
      <c r="G195" s="236"/>
      <c r="H195" s="240">
        <v>825.8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206</v>
      </c>
      <c r="AU195" s="246" t="s">
        <v>87</v>
      </c>
      <c r="AV195" s="13" t="s">
        <v>87</v>
      </c>
      <c r="AW195" s="13" t="s">
        <v>33</v>
      </c>
      <c r="AX195" s="13" t="s">
        <v>77</v>
      </c>
      <c r="AY195" s="246" t="s">
        <v>198</v>
      </c>
    </row>
    <row r="196" spans="1:51" s="15" customFormat="1" ht="12">
      <c r="A196" s="15"/>
      <c r="B196" s="258"/>
      <c r="C196" s="259"/>
      <c r="D196" s="237" t="s">
        <v>206</v>
      </c>
      <c r="E196" s="260" t="s">
        <v>1</v>
      </c>
      <c r="F196" s="261" t="s">
        <v>215</v>
      </c>
      <c r="G196" s="259"/>
      <c r="H196" s="262">
        <v>825.8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8" t="s">
        <v>206</v>
      </c>
      <c r="AU196" s="268" t="s">
        <v>87</v>
      </c>
      <c r="AV196" s="15" t="s">
        <v>204</v>
      </c>
      <c r="AW196" s="15" t="s">
        <v>33</v>
      </c>
      <c r="AX196" s="15" t="s">
        <v>85</v>
      </c>
      <c r="AY196" s="268" t="s">
        <v>198</v>
      </c>
    </row>
    <row r="197" spans="1:63" s="12" customFormat="1" ht="22.8" customHeight="1">
      <c r="A197" s="12"/>
      <c r="B197" s="205"/>
      <c r="C197" s="206"/>
      <c r="D197" s="207" t="s">
        <v>76</v>
      </c>
      <c r="E197" s="219" t="s">
        <v>611</v>
      </c>
      <c r="F197" s="219" t="s">
        <v>1203</v>
      </c>
      <c r="G197" s="206"/>
      <c r="H197" s="206"/>
      <c r="I197" s="209"/>
      <c r="J197" s="220">
        <f>BK197</f>
        <v>0</v>
      </c>
      <c r="K197" s="206"/>
      <c r="L197" s="211"/>
      <c r="M197" s="212"/>
      <c r="N197" s="213"/>
      <c r="O197" s="213"/>
      <c r="P197" s="214">
        <f>SUM(P198:P201)</f>
        <v>0</v>
      </c>
      <c r="Q197" s="213"/>
      <c r="R197" s="214">
        <f>SUM(R198:R201)</f>
        <v>174.54256</v>
      </c>
      <c r="S197" s="213"/>
      <c r="T197" s="215">
        <f>SUM(T198:T201)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6" t="s">
        <v>85</v>
      </c>
      <c r="AT197" s="217" t="s">
        <v>76</v>
      </c>
      <c r="AU197" s="217" t="s">
        <v>85</v>
      </c>
      <c r="AY197" s="216" t="s">
        <v>198</v>
      </c>
      <c r="BK197" s="218">
        <f>SUM(BK198:BK201)</f>
        <v>0</v>
      </c>
    </row>
    <row r="198" spans="1:65" s="2" customFormat="1" ht="33" customHeight="1">
      <c r="A198" s="39"/>
      <c r="B198" s="40"/>
      <c r="C198" s="221" t="s">
        <v>294</v>
      </c>
      <c r="D198" s="221" t="s">
        <v>200</v>
      </c>
      <c r="E198" s="222" t="s">
        <v>1389</v>
      </c>
      <c r="F198" s="223" t="s">
        <v>1390</v>
      </c>
      <c r="G198" s="224" t="s">
        <v>239</v>
      </c>
      <c r="H198" s="225">
        <v>4.24</v>
      </c>
      <c r="I198" s="226"/>
      <c r="J198" s="227">
        <f>ROUND(I198*H198,2)</f>
        <v>0</v>
      </c>
      <c r="K198" s="228"/>
      <c r="L198" s="45"/>
      <c r="M198" s="229" t="s">
        <v>1</v>
      </c>
      <c r="N198" s="230" t="s">
        <v>42</v>
      </c>
      <c r="O198" s="92"/>
      <c r="P198" s="231">
        <f>O198*H198</f>
        <v>0</v>
      </c>
      <c r="Q198" s="231">
        <v>2.5</v>
      </c>
      <c r="R198" s="231">
        <f>Q198*H198</f>
        <v>10.600000000000001</v>
      </c>
      <c r="S198" s="231">
        <v>0</v>
      </c>
      <c r="T198" s="232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3" t="s">
        <v>204</v>
      </c>
      <c r="AT198" s="233" t="s">
        <v>200</v>
      </c>
      <c r="AU198" s="233" t="s">
        <v>87</v>
      </c>
      <c r="AY198" s="18" t="s">
        <v>198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8" t="s">
        <v>85</v>
      </c>
      <c r="BK198" s="234">
        <f>ROUND(I198*H198,2)</f>
        <v>0</v>
      </c>
      <c r="BL198" s="18" t="s">
        <v>204</v>
      </c>
      <c r="BM198" s="233" t="s">
        <v>1391</v>
      </c>
    </row>
    <row r="199" spans="1:65" s="2" customFormat="1" ht="33" customHeight="1">
      <c r="A199" s="39"/>
      <c r="B199" s="40"/>
      <c r="C199" s="221" t="s">
        <v>298</v>
      </c>
      <c r="D199" s="221" t="s">
        <v>200</v>
      </c>
      <c r="E199" s="222" t="s">
        <v>1392</v>
      </c>
      <c r="F199" s="223" t="s">
        <v>1393</v>
      </c>
      <c r="G199" s="224" t="s">
        <v>239</v>
      </c>
      <c r="H199" s="225">
        <v>144.8</v>
      </c>
      <c r="I199" s="226"/>
      <c r="J199" s="227">
        <f>ROUND(I199*H199,2)</f>
        <v>0</v>
      </c>
      <c r="K199" s="228"/>
      <c r="L199" s="45"/>
      <c r="M199" s="229" t="s">
        <v>1</v>
      </c>
      <c r="N199" s="230" t="s">
        <v>42</v>
      </c>
      <c r="O199" s="92"/>
      <c r="P199" s="231">
        <f>O199*H199</f>
        <v>0</v>
      </c>
      <c r="Q199" s="231">
        <v>1.1322</v>
      </c>
      <c r="R199" s="231">
        <f>Q199*H199</f>
        <v>163.94256000000001</v>
      </c>
      <c r="S199" s="231">
        <v>0</v>
      </c>
      <c r="T199" s="23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3" t="s">
        <v>204</v>
      </c>
      <c r="AT199" s="233" t="s">
        <v>200</v>
      </c>
      <c r="AU199" s="233" t="s">
        <v>87</v>
      </c>
      <c r="AY199" s="18" t="s">
        <v>198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8" t="s">
        <v>85</v>
      </c>
      <c r="BK199" s="234">
        <f>ROUND(I199*H199,2)</f>
        <v>0</v>
      </c>
      <c r="BL199" s="18" t="s">
        <v>204</v>
      </c>
      <c r="BM199" s="233" t="s">
        <v>1394</v>
      </c>
    </row>
    <row r="200" spans="1:51" s="13" customFormat="1" ht="12">
      <c r="A200" s="13"/>
      <c r="B200" s="235"/>
      <c r="C200" s="236"/>
      <c r="D200" s="237" t="s">
        <v>206</v>
      </c>
      <c r="E200" s="238" t="s">
        <v>1</v>
      </c>
      <c r="F200" s="239" t="s">
        <v>1395</v>
      </c>
      <c r="G200" s="236"/>
      <c r="H200" s="240">
        <v>144.8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206</v>
      </c>
      <c r="AU200" s="246" t="s">
        <v>87</v>
      </c>
      <c r="AV200" s="13" t="s">
        <v>87</v>
      </c>
      <c r="AW200" s="13" t="s">
        <v>33</v>
      </c>
      <c r="AX200" s="13" t="s">
        <v>77</v>
      </c>
      <c r="AY200" s="246" t="s">
        <v>198</v>
      </c>
    </row>
    <row r="201" spans="1:51" s="15" customFormat="1" ht="12">
      <c r="A201" s="15"/>
      <c r="B201" s="258"/>
      <c r="C201" s="259"/>
      <c r="D201" s="237" t="s">
        <v>206</v>
      </c>
      <c r="E201" s="260" t="s">
        <v>1</v>
      </c>
      <c r="F201" s="261" t="s">
        <v>215</v>
      </c>
      <c r="G201" s="259"/>
      <c r="H201" s="262">
        <v>144.8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8" t="s">
        <v>206</v>
      </c>
      <c r="AU201" s="268" t="s">
        <v>87</v>
      </c>
      <c r="AV201" s="15" t="s">
        <v>204</v>
      </c>
      <c r="AW201" s="15" t="s">
        <v>33</v>
      </c>
      <c r="AX201" s="15" t="s">
        <v>85</v>
      </c>
      <c r="AY201" s="268" t="s">
        <v>198</v>
      </c>
    </row>
    <row r="202" spans="1:63" s="12" customFormat="1" ht="22.8" customHeight="1">
      <c r="A202" s="12"/>
      <c r="B202" s="205"/>
      <c r="C202" s="206"/>
      <c r="D202" s="207" t="s">
        <v>76</v>
      </c>
      <c r="E202" s="219" t="s">
        <v>1211</v>
      </c>
      <c r="F202" s="219" t="s">
        <v>1212</v>
      </c>
      <c r="G202" s="206"/>
      <c r="H202" s="206"/>
      <c r="I202" s="209"/>
      <c r="J202" s="220">
        <f>BK202</f>
        <v>0</v>
      </c>
      <c r="K202" s="206"/>
      <c r="L202" s="211"/>
      <c r="M202" s="212"/>
      <c r="N202" s="213"/>
      <c r="O202" s="213"/>
      <c r="P202" s="214">
        <f>SUM(P203:P214)</f>
        <v>0</v>
      </c>
      <c r="Q202" s="213"/>
      <c r="R202" s="214">
        <f>SUM(R203:R214)</f>
        <v>1.795647</v>
      </c>
      <c r="S202" s="213"/>
      <c r="T202" s="215">
        <f>SUM(T203:T214)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6" t="s">
        <v>85</v>
      </c>
      <c r="AT202" s="217" t="s">
        <v>76</v>
      </c>
      <c r="AU202" s="217" t="s">
        <v>85</v>
      </c>
      <c r="AY202" s="216" t="s">
        <v>198</v>
      </c>
      <c r="BK202" s="218">
        <f>SUM(BK203:BK214)</f>
        <v>0</v>
      </c>
    </row>
    <row r="203" spans="1:65" s="2" customFormat="1" ht="24.15" customHeight="1">
      <c r="A203" s="39"/>
      <c r="B203" s="40"/>
      <c r="C203" s="221" t="s">
        <v>7</v>
      </c>
      <c r="D203" s="221" t="s">
        <v>200</v>
      </c>
      <c r="E203" s="222" t="s">
        <v>1396</v>
      </c>
      <c r="F203" s="223" t="s">
        <v>1397</v>
      </c>
      <c r="G203" s="224" t="s">
        <v>227</v>
      </c>
      <c r="H203" s="225">
        <v>248.5</v>
      </c>
      <c r="I203" s="226"/>
      <c r="J203" s="227">
        <f>ROUND(I203*H203,2)</f>
        <v>0</v>
      </c>
      <c r="K203" s="228"/>
      <c r="L203" s="45"/>
      <c r="M203" s="229" t="s">
        <v>1</v>
      </c>
      <c r="N203" s="230" t="s">
        <v>42</v>
      </c>
      <c r="O203" s="92"/>
      <c r="P203" s="231">
        <f>O203*H203</f>
        <v>0</v>
      </c>
      <c r="Q203" s="231">
        <v>2E-05</v>
      </c>
      <c r="R203" s="231">
        <f>Q203*H203</f>
        <v>0.0049700000000000005</v>
      </c>
      <c r="S203" s="231">
        <v>0</v>
      </c>
      <c r="T203" s="232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3" t="s">
        <v>204</v>
      </c>
      <c r="AT203" s="233" t="s">
        <v>200</v>
      </c>
      <c r="AU203" s="233" t="s">
        <v>87</v>
      </c>
      <c r="AY203" s="18" t="s">
        <v>198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8" t="s">
        <v>85</v>
      </c>
      <c r="BK203" s="234">
        <f>ROUND(I203*H203,2)</f>
        <v>0</v>
      </c>
      <c r="BL203" s="18" t="s">
        <v>204</v>
      </c>
      <c r="BM203" s="233" t="s">
        <v>1398</v>
      </c>
    </row>
    <row r="204" spans="1:51" s="13" customFormat="1" ht="12">
      <c r="A204" s="13"/>
      <c r="B204" s="235"/>
      <c r="C204" s="236"/>
      <c r="D204" s="237" t="s">
        <v>206</v>
      </c>
      <c r="E204" s="238" t="s">
        <v>1</v>
      </c>
      <c r="F204" s="239" t="s">
        <v>1399</v>
      </c>
      <c r="G204" s="236"/>
      <c r="H204" s="240">
        <v>248.5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206</v>
      </c>
      <c r="AU204" s="246" t="s">
        <v>87</v>
      </c>
      <c r="AV204" s="13" t="s">
        <v>87</v>
      </c>
      <c r="AW204" s="13" t="s">
        <v>33</v>
      </c>
      <c r="AX204" s="13" t="s">
        <v>77</v>
      </c>
      <c r="AY204" s="246" t="s">
        <v>198</v>
      </c>
    </row>
    <row r="205" spans="1:51" s="15" customFormat="1" ht="12">
      <c r="A205" s="15"/>
      <c r="B205" s="258"/>
      <c r="C205" s="259"/>
      <c r="D205" s="237" t="s">
        <v>206</v>
      </c>
      <c r="E205" s="260" t="s">
        <v>1</v>
      </c>
      <c r="F205" s="261" t="s">
        <v>215</v>
      </c>
      <c r="G205" s="259"/>
      <c r="H205" s="262">
        <v>248.5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8" t="s">
        <v>206</v>
      </c>
      <c r="AU205" s="268" t="s">
        <v>87</v>
      </c>
      <c r="AV205" s="15" t="s">
        <v>204</v>
      </c>
      <c r="AW205" s="15" t="s">
        <v>33</v>
      </c>
      <c r="AX205" s="15" t="s">
        <v>85</v>
      </c>
      <c r="AY205" s="268" t="s">
        <v>198</v>
      </c>
    </row>
    <row r="206" spans="1:65" s="2" customFormat="1" ht="24.15" customHeight="1">
      <c r="A206" s="39"/>
      <c r="B206" s="40"/>
      <c r="C206" s="269" t="s">
        <v>305</v>
      </c>
      <c r="D206" s="269" t="s">
        <v>315</v>
      </c>
      <c r="E206" s="270" t="s">
        <v>1400</v>
      </c>
      <c r="F206" s="271" t="s">
        <v>1401</v>
      </c>
      <c r="G206" s="272" t="s">
        <v>451</v>
      </c>
      <c r="H206" s="273">
        <v>38</v>
      </c>
      <c r="I206" s="274"/>
      <c r="J206" s="275">
        <f>ROUND(I206*H206,2)</f>
        <v>0</v>
      </c>
      <c r="K206" s="276"/>
      <c r="L206" s="277"/>
      <c r="M206" s="278" t="s">
        <v>1</v>
      </c>
      <c r="N206" s="279" t="s">
        <v>42</v>
      </c>
      <c r="O206" s="92"/>
      <c r="P206" s="231">
        <f>O206*H206</f>
        <v>0</v>
      </c>
      <c r="Q206" s="231">
        <v>0.013</v>
      </c>
      <c r="R206" s="231">
        <f>Q206*H206</f>
        <v>0.494</v>
      </c>
      <c r="S206" s="231">
        <v>0</v>
      </c>
      <c r="T206" s="232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3" t="s">
        <v>242</v>
      </c>
      <c r="AT206" s="233" t="s">
        <v>315</v>
      </c>
      <c r="AU206" s="233" t="s">
        <v>87</v>
      </c>
      <c r="AY206" s="18" t="s">
        <v>198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8" t="s">
        <v>85</v>
      </c>
      <c r="BK206" s="234">
        <f>ROUND(I206*H206,2)</f>
        <v>0</v>
      </c>
      <c r="BL206" s="18" t="s">
        <v>204</v>
      </c>
      <c r="BM206" s="233" t="s">
        <v>1402</v>
      </c>
    </row>
    <row r="207" spans="1:65" s="2" customFormat="1" ht="24.15" customHeight="1">
      <c r="A207" s="39"/>
      <c r="B207" s="40"/>
      <c r="C207" s="269" t="s">
        <v>310</v>
      </c>
      <c r="D207" s="269" t="s">
        <v>315</v>
      </c>
      <c r="E207" s="270" t="s">
        <v>1403</v>
      </c>
      <c r="F207" s="271" t="s">
        <v>1404</v>
      </c>
      <c r="G207" s="272" t="s">
        <v>451</v>
      </c>
      <c r="H207" s="273">
        <v>6</v>
      </c>
      <c r="I207" s="274"/>
      <c r="J207" s="275">
        <f>ROUND(I207*H207,2)</f>
        <v>0</v>
      </c>
      <c r="K207" s="276"/>
      <c r="L207" s="277"/>
      <c r="M207" s="278" t="s">
        <v>1</v>
      </c>
      <c r="N207" s="279" t="s">
        <v>42</v>
      </c>
      <c r="O207" s="92"/>
      <c r="P207" s="231">
        <f>O207*H207</f>
        <v>0</v>
      </c>
      <c r="Q207" s="231">
        <v>0.0145</v>
      </c>
      <c r="R207" s="231">
        <f>Q207*H207</f>
        <v>0.08700000000000001</v>
      </c>
      <c r="S207" s="231">
        <v>0</v>
      </c>
      <c r="T207" s="232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3" t="s">
        <v>242</v>
      </c>
      <c r="AT207" s="233" t="s">
        <v>315</v>
      </c>
      <c r="AU207" s="233" t="s">
        <v>87</v>
      </c>
      <c r="AY207" s="18" t="s">
        <v>198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8" t="s">
        <v>85</v>
      </c>
      <c r="BK207" s="234">
        <f>ROUND(I207*H207,2)</f>
        <v>0</v>
      </c>
      <c r="BL207" s="18" t="s">
        <v>204</v>
      </c>
      <c r="BM207" s="233" t="s">
        <v>1405</v>
      </c>
    </row>
    <row r="208" spans="1:65" s="2" customFormat="1" ht="24.15" customHeight="1">
      <c r="A208" s="39"/>
      <c r="B208" s="40"/>
      <c r="C208" s="221" t="s">
        <v>314</v>
      </c>
      <c r="D208" s="221" t="s">
        <v>200</v>
      </c>
      <c r="E208" s="222" t="s">
        <v>1406</v>
      </c>
      <c r="F208" s="223" t="s">
        <v>1407</v>
      </c>
      <c r="G208" s="224" t="s">
        <v>227</v>
      </c>
      <c r="H208" s="225">
        <v>413.9</v>
      </c>
      <c r="I208" s="226"/>
      <c r="J208" s="227">
        <f>ROUND(I208*H208,2)</f>
        <v>0</v>
      </c>
      <c r="K208" s="228"/>
      <c r="L208" s="45"/>
      <c r="M208" s="229" t="s">
        <v>1</v>
      </c>
      <c r="N208" s="230" t="s">
        <v>42</v>
      </c>
      <c r="O208" s="92"/>
      <c r="P208" s="231">
        <f>O208*H208</f>
        <v>0</v>
      </c>
      <c r="Q208" s="231">
        <v>3E-05</v>
      </c>
      <c r="R208" s="231">
        <f>Q208*H208</f>
        <v>0.012417</v>
      </c>
      <c r="S208" s="231">
        <v>0</v>
      </c>
      <c r="T208" s="232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3" t="s">
        <v>204</v>
      </c>
      <c r="AT208" s="233" t="s">
        <v>200</v>
      </c>
      <c r="AU208" s="233" t="s">
        <v>87</v>
      </c>
      <c r="AY208" s="18" t="s">
        <v>198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8" t="s">
        <v>85</v>
      </c>
      <c r="BK208" s="234">
        <f>ROUND(I208*H208,2)</f>
        <v>0</v>
      </c>
      <c r="BL208" s="18" t="s">
        <v>204</v>
      </c>
      <c r="BM208" s="233" t="s">
        <v>1408</v>
      </c>
    </row>
    <row r="209" spans="1:51" s="13" customFormat="1" ht="12">
      <c r="A209" s="13"/>
      <c r="B209" s="235"/>
      <c r="C209" s="236"/>
      <c r="D209" s="237" t="s">
        <v>206</v>
      </c>
      <c r="E209" s="238" t="s">
        <v>1</v>
      </c>
      <c r="F209" s="239" t="s">
        <v>1409</v>
      </c>
      <c r="G209" s="236"/>
      <c r="H209" s="240">
        <v>413.9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206</v>
      </c>
      <c r="AU209" s="246" t="s">
        <v>87</v>
      </c>
      <c r="AV209" s="13" t="s">
        <v>87</v>
      </c>
      <c r="AW209" s="13" t="s">
        <v>33</v>
      </c>
      <c r="AX209" s="13" t="s">
        <v>77</v>
      </c>
      <c r="AY209" s="246" t="s">
        <v>198</v>
      </c>
    </row>
    <row r="210" spans="1:51" s="15" customFormat="1" ht="12">
      <c r="A210" s="15"/>
      <c r="B210" s="258"/>
      <c r="C210" s="259"/>
      <c r="D210" s="237" t="s">
        <v>206</v>
      </c>
      <c r="E210" s="260" t="s">
        <v>1</v>
      </c>
      <c r="F210" s="261" t="s">
        <v>215</v>
      </c>
      <c r="G210" s="259"/>
      <c r="H210" s="262">
        <v>413.9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8" t="s">
        <v>206</v>
      </c>
      <c r="AU210" s="268" t="s">
        <v>87</v>
      </c>
      <c r="AV210" s="15" t="s">
        <v>204</v>
      </c>
      <c r="AW210" s="15" t="s">
        <v>33</v>
      </c>
      <c r="AX210" s="15" t="s">
        <v>85</v>
      </c>
      <c r="AY210" s="268" t="s">
        <v>198</v>
      </c>
    </row>
    <row r="211" spans="1:65" s="2" customFormat="1" ht="24.15" customHeight="1">
      <c r="A211" s="39"/>
      <c r="B211" s="40"/>
      <c r="C211" s="269" t="s">
        <v>319</v>
      </c>
      <c r="D211" s="269" t="s">
        <v>315</v>
      </c>
      <c r="E211" s="270" t="s">
        <v>1410</v>
      </c>
      <c r="F211" s="271" t="s">
        <v>1411</v>
      </c>
      <c r="G211" s="272" t="s">
        <v>451</v>
      </c>
      <c r="H211" s="273">
        <v>73</v>
      </c>
      <c r="I211" s="274"/>
      <c r="J211" s="275">
        <f>ROUND(I211*H211,2)</f>
        <v>0</v>
      </c>
      <c r="K211" s="276"/>
      <c r="L211" s="277"/>
      <c r="M211" s="278" t="s">
        <v>1</v>
      </c>
      <c r="N211" s="279" t="s">
        <v>42</v>
      </c>
      <c r="O211" s="92"/>
      <c r="P211" s="231">
        <f>O211*H211</f>
        <v>0</v>
      </c>
      <c r="Q211" s="231">
        <v>0.0164</v>
      </c>
      <c r="R211" s="231">
        <f>Q211*H211</f>
        <v>1.1972</v>
      </c>
      <c r="S211" s="231">
        <v>0</v>
      </c>
      <c r="T211" s="232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3" t="s">
        <v>242</v>
      </c>
      <c r="AT211" s="233" t="s">
        <v>315</v>
      </c>
      <c r="AU211" s="233" t="s">
        <v>87</v>
      </c>
      <c r="AY211" s="18" t="s">
        <v>198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8" t="s">
        <v>85</v>
      </c>
      <c r="BK211" s="234">
        <f>ROUND(I211*H211,2)</f>
        <v>0</v>
      </c>
      <c r="BL211" s="18" t="s">
        <v>204</v>
      </c>
      <c r="BM211" s="233" t="s">
        <v>1412</v>
      </c>
    </row>
    <row r="212" spans="1:65" s="2" customFormat="1" ht="24.15" customHeight="1">
      <c r="A212" s="39"/>
      <c r="B212" s="40"/>
      <c r="C212" s="221" t="s">
        <v>324</v>
      </c>
      <c r="D212" s="221" t="s">
        <v>200</v>
      </c>
      <c r="E212" s="222" t="s">
        <v>1413</v>
      </c>
      <c r="F212" s="223" t="s">
        <v>1414</v>
      </c>
      <c r="G212" s="224" t="s">
        <v>227</v>
      </c>
      <c r="H212" s="225">
        <v>2</v>
      </c>
      <c r="I212" s="226"/>
      <c r="J212" s="227">
        <f>ROUND(I212*H212,2)</f>
        <v>0</v>
      </c>
      <c r="K212" s="228"/>
      <c r="L212" s="45"/>
      <c r="M212" s="229" t="s">
        <v>1</v>
      </c>
      <c r="N212" s="230" t="s">
        <v>42</v>
      </c>
      <c r="O212" s="92"/>
      <c r="P212" s="231">
        <f>O212*H212</f>
        <v>0</v>
      </c>
      <c r="Q212" s="231">
        <v>3E-05</v>
      </c>
      <c r="R212" s="231">
        <f>Q212*H212</f>
        <v>6E-05</v>
      </c>
      <c r="S212" s="231">
        <v>0</v>
      </c>
      <c r="T212" s="232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3" t="s">
        <v>204</v>
      </c>
      <c r="AT212" s="233" t="s">
        <v>200</v>
      </c>
      <c r="AU212" s="233" t="s">
        <v>87</v>
      </c>
      <c r="AY212" s="18" t="s">
        <v>198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8" t="s">
        <v>85</v>
      </c>
      <c r="BK212" s="234">
        <f>ROUND(I212*H212,2)</f>
        <v>0</v>
      </c>
      <c r="BL212" s="18" t="s">
        <v>204</v>
      </c>
      <c r="BM212" s="233" t="s">
        <v>1415</v>
      </c>
    </row>
    <row r="213" spans="1:51" s="13" customFormat="1" ht="12">
      <c r="A213" s="13"/>
      <c r="B213" s="235"/>
      <c r="C213" s="236"/>
      <c r="D213" s="237" t="s">
        <v>206</v>
      </c>
      <c r="E213" s="238" t="s">
        <v>1</v>
      </c>
      <c r="F213" s="239" t="s">
        <v>916</v>
      </c>
      <c r="G213" s="236"/>
      <c r="H213" s="240">
        <v>2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206</v>
      </c>
      <c r="AU213" s="246" t="s">
        <v>87</v>
      </c>
      <c r="AV213" s="13" t="s">
        <v>87</v>
      </c>
      <c r="AW213" s="13" t="s">
        <v>33</v>
      </c>
      <c r="AX213" s="13" t="s">
        <v>77</v>
      </c>
      <c r="AY213" s="246" t="s">
        <v>198</v>
      </c>
    </row>
    <row r="214" spans="1:51" s="15" customFormat="1" ht="12">
      <c r="A214" s="15"/>
      <c r="B214" s="258"/>
      <c r="C214" s="259"/>
      <c r="D214" s="237" t="s">
        <v>206</v>
      </c>
      <c r="E214" s="260" t="s">
        <v>1</v>
      </c>
      <c r="F214" s="261" t="s">
        <v>215</v>
      </c>
      <c r="G214" s="259"/>
      <c r="H214" s="262">
        <v>2</v>
      </c>
      <c r="I214" s="263"/>
      <c r="J214" s="259"/>
      <c r="K214" s="259"/>
      <c r="L214" s="264"/>
      <c r="M214" s="265"/>
      <c r="N214" s="266"/>
      <c r="O214" s="266"/>
      <c r="P214" s="266"/>
      <c r="Q214" s="266"/>
      <c r="R214" s="266"/>
      <c r="S214" s="266"/>
      <c r="T214" s="267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8" t="s">
        <v>206</v>
      </c>
      <c r="AU214" s="268" t="s">
        <v>87</v>
      </c>
      <c r="AV214" s="15" t="s">
        <v>204</v>
      </c>
      <c r="AW214" s="15" t="s">
        <v>33</v>
      </c>
      <c r="AX214" s="15" t="s">
        <v>85</v>
      </c>
      <c r="AY214" s="268" t="s">
        <v>198</v>
      </c>
    </row>
    <row r="215" spans="1:63" s="12" customFormat="1" ht="22.8" customHeight="1">
      <c r="A215" s="12"/>
      <c r="B215" s="205"/>
      <c r="C215" s="206"/>
      <c r="D215" s="207" t="s">
        <v>76</v>
      </c>
      <c r="E215" s="219" t="s">
        <v>1226</v>
      </c>
      <c r="F215" s="219" t="s">
        <v>1227</v>
      </c>
      <c r="G215" s="206"/>
      <c r="H215" s="206"/>
      <c r="I215" s="209"/>
      <c r="J215" s="220">
        <f>BK215</f>
        <v>0</v>
      </c>
      <c r="K215" s="206"/>
      <c r="L215" s="211"/>
      <c r="M215" s="212"/>
      <c r="N215" s="213"/>
      <c r="O215" s="213"/>
      <c r="P215" s="214">
        <f>SUM(P216:P264)</f>
        <v>0</v>
      </c>
      <c r="Q215" s="213"/>
      <c r="R215" s="214">
        <f>SUM(R216:R264)</f>
        <v>99.95677650000002</v>
      </c>
      <c r="S215" s="213"/>
      <c r="T215" s="215">
        <f>SUM(T216:T264)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6" t="s">
        <v>85</v>
      </c>
      <c r="AT215" s="217" t="s">
        <v>76</v>
      </c>
      <c r="AU215" s="217" t="s">
        <v>85</v>
      </c>
      <c r="AY215" s="216" t="s">
        <v>198</v>
      </c>
      <c r="BK215" s="218">
        <f>SUM(BK216:BK264)</f>
        <v>0</v>
      </c>
    </row>
    <row r="216" spans="1:65" s="2" customFormat="1" ht="24.15" customHeight="1">
      <c r="A216" s="39"/>
      <c r="B216" s="40"/>
      <c r="C216" s="221" t="s">
        <v>331</v>
      </c>
      <c r="D216" s="221" t="s">
        <v>200</v>
      </c>
      <c r="E216" s="222" t="s">
        <v>1416</v>
      </c>
      <c r="F216" s="223" t="s">
        <v>1417</v>
      </c>
      <c r="G216" s="224" t="s">
        <v>1418</v>
      </c>
      <c r="H216" s="225">
        <v>3.55</v>
      </c>
      <c r="I216" s="226"/>
      <c r="J216" s="227">
        <f>ROUND(I216*H216,2)</f>
        <v>0</v>
      </c>
      <c r="K216" s="228"/>
      <c r="L216" s="45"/>
      <c r="M216" s="229" t="s">
        <v>1</v>
      </c>
      <c r="N216" s="230" t="s">
        <v>42</v>
      </c>
      <c r="O216" s="92"/>
      <c r="P216" s="231">
        <f>O216*H216</f>
        <v>0</v>
      </c>
      <c r="Q216" s="231">
        <v>0.00013</v>
      </c>
      <c r="R216" s="231">
        <f>Q216*H216</f>
        <v>0.00046149999999999994</v>
      </c>
      <c r="S216" s="231">
        <v>0</v>
      </c>
      <c r="T216" s="232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3" t="s">
        <v>204</v>
      </c>
      <c r="AT216" s="233" t="s">
        <v>200</v>
      </c>
      <c r="AU216" s="233" t="s">
        <v>87</v>
      </c>
      <c r="AY216" s="18" t="s">
        <v>198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8" t="s">
        <v>85</v>
      </c>
      <c r="BK216" s="234">
        <f>ROUND(I216*H216,2)</f>
        <v>0</v>
      </c>
      <c r="BL216" s="18" t="s">
        <v>204</v>
      </c>
      <c r="BM216" s="233" t="s">
        <v>1419</v>
      </c>
    </row>
    <row r="217" spans="1:51" s="13" customFormat="1" ht="12">
      <c r="A217" s="13"/>
      <c r="B217" s="235"/>
      <c r="C217" s="236"/>
      <c r="D217" s="237" t="s">
        <v>206</v>
      </c>
      <c r="E217" s="238" t="s">
        <v>1</v>
      </c>
      <c r="F217" s="239" t="s">
        <v>1420</v>
      </c>
      <c r="G217" s="236"/>
      <c r="H217" s="240">
        <v>3.55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206</v>
      </c>
      <c r="AU217" s="246" t="s">
        <v>87</v>
      </c>
      <c r="AV217" s="13" t="s">
        <v>87</v>
      </c>
      <c r="AW217" s="13" t="s">
        <v>33</v>
      </c>
      <c r="AX217" s="13" t="s">
        <v>77</v>
      </c>
      <c r="AY217" s="246" t="s">
        <v>198</v>
      </c>
    </row>
    <row r="218" spans="1:51" s="15" customFormat="1" ht="12">
      <c r="A218" s="15"/>
      <c r="B218" s="258"/>
      <c r="C218" s="259"/>
      <c r="D218" s="237" t="s">
        <v>206</v>
      </c>
      <c r="E218" s="260" t="s">
        <v>1</v>
      </c>
      <c r="F218" s="261" t="s">
        <v>215</v>
      </c>
      <c r="G218" s="259"/>
      <c r="H218" s="262">
        <v>3.55</v>
      </c>
      <c r="I218" s="263"/>
      <c r="J218" s="259"/>
      <c r="K218" s="259"/>
      <c r="L218" s="264"/>
      <c r="M218" s="265"/>
      <c r="N218" s="266"/>
      <c r="O218" s="266"/>
      <c r="P218" s="266"/>
      <c r="Q218" s="266"/>
      <c r="R218" s="266"/>
      <c r="S218" s="266"/>
      <c r="T218" s="267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8" t="s">
        <v>206</v>
      </c>
      <c r="AU218" s="268" t="s">
        <v>87</v>
      </c>
      <c r="AV218" s="15" t="s">
        <v>204</v>
      </c>
      <c r="AW218" s="15" t="s">
        <v>33</v>
      </c>
      <c r="AX218" s="15" t="s">
        <v>85</v>
      </c>
      <c r="AY218" s="268" t="s">
        <v>198</v>
      </c>
    </row>
    <row r="219" spans="1:65" s="2" customFormat="1" ht="24.15" customHeight="1">
      <c r="A219" s="39"/>
      <c r="B219" s="40"/>
      <c r="C219" s="221" t="s">
        <v>335</v>
      </c>
      <c r="D219" s="221" t="s">
        <v>200</v>
      </c>
      <c r="E219" s="222" t="s">
        <v>1421</v>
      </c>
      <c r="F219" s="223" t="s">
        <v>1422</v>
      </c>
      <c r="G219" s="224" t="s">
        <v>1418</v>
      </c>
      <c r="H219" s="225">
        <v>5.9</v>
      </c>
      <c r="I219" s="226"/>
      <c r="J219" s="227">
        <f>ROUND(I219*H219,2)</f>
        <v>0</v>
      </c>
      <c r="K219" s="228"/>
      <c r="L219" s="45"/>
      <c r="M219" s="229" t="s">
        <v>1</v>
      </c>
      <c r="N219" s="230" t="s">
        <v>42</v>
      </c>
      <c r="O219" s="92"/>
      <c r="P219" s="231">
        <f>O219*H219</f>
        <v>0</v>
      </c>
      <c r="Q219" s="231">
        <v>0.00025</v>
      </c>
      <c r="R219" s="231">
        <f>Q219*H219</f>
        <v>0.0014750000000000002</v>
      </c>
      <c r="S219" s="231">
        <v>0</v>
      </c>
      <c r="T219" s="232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3" t="s">
        <v>204</v>
      </c>
      <c r="AT219" s="233" t="s">
        <v>200</v>
      </c>
      <c r="AU219" s="233" t="s">
        <v>87</v>
      </c>
      <c r="AY219" s="18" t="s">
        <v>198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8" t="s">
        <v>85</v>
      </c>
      <c r="BK219" s="234">
        <f>ROUND(I219*H219,2)</f>
        <v>0</v>
      </c>
      <c r="BL219" s="18" t="s">
        <v>204</v>
      </c>
      <c r="BM219" s="233" t="s">
        <v>1423</v>
      </c>
    </row>
    <row r="220" spans="1:65" s="2" customFormat="1" ht="21.75" customHeight="1">
      <c r="A220" s="39"/>
      <c r="B220" s="40"/>
      <c r="C220" s="221" t="s">
        <v>340</v>
      </c>
      <c r="D220" s="221" t="s">
        <v>200</v>
      </c>
      <c r="E220" s="222" t="s">
        <v>1424</v>
      </c>
      <c r="F220" s="223" t="s">
        <v>1425</v>
      </c>
      <c r="G220" s="224" t="s">
        <v>451</v>
      </c>
      <c r="H220" s="225">
        <v>16</v>
      </c>
      <c r="I220" s="226"/>
      <c r="J220" s="227">
        <f>ROUND(I220*H220,2)</f>
        <v>0</v>
      </c>
      <c r="K220" s="228"/>
      <c r="L220" s="45"/>
      <c r="M220" s="229" t="s">
        <v>1</v>
      </c>
      <c r="N220" s="230" t="s">
        <v>42</v>
      </c>
      <c r="O220" s="92"/>
      <c r="P220" s="231">
        <f>O220*H220</f>
        <v>0</v>
      </c>
      <c r="Q220" s="231">
        <v>2.47572</v>
      </c>
      <c r="R220" s="231">
        <f>Q220*H220</f>
        <v>39.61152</v>
      </c>
      <c r="S220" s="231">
        <v>0</v>
      </c>
      <c r="T220" s="232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3" t="s">
        <v>204</v>
      </c>
      <c r="AT220" s="233" t="s">
        <v>200</v>
      </c>
      <c r="AU220" s="233" t="s">
        <v>87</v>
      </c>
      <c r="AY220" s="18" t="s">
        <v>198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8" t="s">
        <v>85</v>
      </c>
      <c r="BK220" s="234">
        <f>ROUND(I220*H220,2)</f>
        <v>0</v>
      </c>
      <c r="BL220" s="18" t="s">
        <v>204</v>
      </c>
      <c r="BM220" s="233" t="s">
        <v>1426</v>
      </c>
    </row>
    <row r="221" spans="1:51" s="13" customFormat="1" ht="12">
      <c r="A221" s="13"/>
      <c r="B221" s="235"/>
      <c r="C221" s="236"/>
      <c r="D221" s="237" t="s">
        <v>206</v>
      </c>
      <c r="E221" s="238" t="s">
        <v>1</v>
      </c>
      <c r="F221" s="239" t="s">
        <v>1427</v>
      </c>
      <c r="G221" s="236"/>
      <c r="H221" s="240">
        <v>16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206</v>
      </c>
      <c r="AU221" s="246" t="s">
        <v>87</v>
      </c>
      <c r="AV221" s="13" t="s">
        <v>87</v>
      </c>
      <c r="AW221" s="13" t="s">
        <v>33</v>
      </c>
      <c r="AX221" s="13" t="s">
        <v>77</v>
      </c>
      <c r="AY221" s="246" t="s">
        <v>198</v>
      </c>
    </row>
    <row r="222" spans="1:51" s="15" customFormat="1" ht="12">
      <c r="A222" s="15"/>
      <c r="B222" s="258"/>
      <c r="C222" s="259"/>
      <c r="D222" s="237" t="s">
        <v>206</v>
      </c>
      <c r="E222" s="260" t="s">
        <v>1</v>
      </c>
      <c r="F222" s="261" t="s">
        <v>215</v>
      </c>
      <c r="G222" s="259"/>
      <c r="H222" s="262">
        <v>16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8" t="s">
        <v>206</v>
      </c>
      <c r="AU222" s="268" t="s">
        <v>87</v>
      </c>
      <c r="AV222" s="15" t="s">
        <v>204</v>
      </c>
      <c r="AW222" s="15" t="s">
        <v>33</v>
      </c>
      <c r="AX222" s="15" t="s">
        <v>85</v>
      </c>
      <c r="AY222" s="268" t="s">
        <v>198</v>
      </c>
    </row>
    <row r="223" spans="1:65" s="2" customFormat="1" ht="37.8" customHeight="1">
      <c r="A223" s="39"/>
      <c r="B223" s="40"/>
      <c r="C223" s="269" t="s">
        <v>345</v>
      </c>
      <c r="D223" s="269" t="s">
        <v>315</v>
      </c>
      <c r="E223" s="270" t="s">
        <v>1428</v>
      </c>
      <c r="F223" s="271" t="s">
        <v>1429</v>
      </c>
      <c r="G223" s="272" t="s">
        <v>451</v>
      </c>
      <c r="H223" s="273">
        <v>7</v>
      </c>
      <c r="I223" s="274"/>
      <c r="J223" s="275">
        <f>ROUND(I223*H223,2)</f>
        <v>0</v>
      </c>
      <c r="K223" s="276"/>
      <c r="L223" s="277"/>
      <c r="M223" s="278" t="s">
        <v>1</v>
      </c>
      <c r="N223" s="279" t="s">
        <v>42</v>
      </c>
      <c r="O223" s="92"/>
      <c r="P223" s="231">
        <f>O223*H223</f>
        <v>0</v>
      </c>
      <c r="Q223" s="231">
        <v>2.1</v>
      </c>
      <c r="R223" s="231">
        <f>Q223*H223</f>
        <v>14.700000000000001</v>
      </c>
      <c r="S223" s="231">
        <v>0</v>
      </c>
      <c r="T223" s="232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3" t="s">
        <v>242</v>
      </c>
      <c r="AT223" s="233" t="s">
        <v>315</v>
      </c>
      <c r="AU223" s="233" t="s">
        <v>87</v>
      </c>
      <c r="AY223" s="18" t="s">
        <v>198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8" t="s">
        <v>85</v>
      </c>
      <c r="BK223" s="234">
        <f>ROUND(I223*H223,2)</f>
        <v>0</v>
      </c>
      <c r="BL223" s="18" t="s">
        <v>204</v>
      </c>
      <c r="BM223" s="233" t="s">
        <v>1430</v>
      </c>
    </row>
    <row r="224" spans="1:51" s="13" customFormat="1" ht="12">
      <c r="A224" s="13"/>
      <c r="B224" s="235"/>
      <c r="C224" s="236"/>
      <c r="D224" s="237" t="s">
        <v>206</v>
      </c>
      <c r="E224" s="238" t="s">
        <v>1</v>
      </c>
      <c r="F224" s="239" t="s">
        <v>1431</v>
      </c>
      <c r="G224" s="236"/>
      <c r="H224" s="240">
        <v>7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206</v>
      </c>
      <c r="AU224" s="246" t="s">
        <v>87</v>
      </c>
      <c r="AV224" s="13" t="s">
        <v>87</v>
      </c>
      <c r="AW224" s="13" t="s">
        <v>33</v>
      </c>
      <c r="AX224" s="13" t="s">
        <v>77</v>
      </c>
      <c r="AY224" s="246" t="s">
        <v>198</v>
      </c>
    </row>
    <row r="225" spans="1:51" s="15" customFormat="1" ht="12">
      <c r="A225" s="15"/>
      <c r="B225" s="258"/>
      <c r="C225" s="259"/>
      <c r="D225" s="237" t="s">
        <v>206</v>
      </c>
      <c r="E225" s="260" t="s">
        <v>1</v>
      </c>
      <c r="F225" s="261" t="s">
        <v>215</v>
      </c>
      <c r="G225" s="259"/>
      <c r="H225" s="262">
        <v>7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8" t="s">
        <v>206</v>
      </c>
      <c r="AU225" s="268" t="s">
        <v>87</v>
      </c>
      <c r="AV225" s="15" t="s">
        <v>204</v>
      </c>
      <c r="AW225" s="15" t="s">
        <v>33</v>
      </c>
      <c r="AX225" s="15" t="s">
        <v>85</v>
      </c>
      <c r="AY225" s="268" t="s">
        <v>198</v>
      </c>
    </row>
    <row r="226" spans="1:65" s="2" customFormat="1" ht="37.8" customHeight="1">
      <c r="A226" s="39"/>
      <c r="B226" s="40"/>
      <c r="C226" s="269" t="s">
        <v>352</v>
      </c>
      <c r="D226" s="269" t="s">
        <v>315</v>
      </c>
      <c r="E226" s="270" t="s">
        <v>1432</v>
      </c>
      <c r="F226" s="271" t="s">
        <v>1433</v>
      </c>
      <c r="G226" s="272" t="s">
        <v>451</v>
      </c>
      <c r="H226" s="273">
        <v>1</v>
      </c>
      <c r="I226" s="274"/>
      <c r="J226" s="275">
        <f>ROUND(I226*H226,2)</f>
        <v>0</v>
      </c>
      <c r="K226" s="276"/>
      <c r="L226" s="277"/>
      <c r="M226" s="278" t="s">
        <v>1</v>
      </c>
      <c r="N226" s="279" t="s">
        <v>42</v>
      </c>
      <c r="O226" s="92"/>
      <c r="P226" s="231">
        <f>O226*H226</f>
        <v>0</v>
      </c>
      <c r="Q226" s="231">
        <v>2.24</v>
      </c>
      <c r="R226" s="231">
        <f>Q226*H226</f>
        <v>2.24</v>
      </c>
      <c r="S226" s="231">
        <v>0</v>
      </c>
      <c r="T226" s="232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3" t="s">
        <v>242</v>
      </c>
      <c r="AT226" s="233" t="s">
        <v>315</v>
      </c>
      <c r="AU226" s="233" t="s">
        <v>87</v>
      </c>
      <c r="AY226" s="18" t="s">
        <v>198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8" t="s">
        <v>85</v>
      </c>
      <c r="BK226" s="234">
        <f>ROUND(I226*H226,2)</f>
        <v>0</v>
      </c>
      <c r="BL226" s="18" t="s">
        <v>204</v>
      </c>
      <c r="BM226" s="233" t="s">
        <v>1434</v>
      </c>
    </row>
    <row r="227" spans="1:51" s="13" customFormat="1" ht="12">
      <c r="A227" s="13"/>
      <c r="B227" s="235"/>
      <c r="C227" s="236"/>
      <c r="D227" s="237" t="s">
        <v>206</v>
      </c>
      <c r="E227" s="238" t="s">
        <v>1</v>
      </c>
      <c r="F227" s="239" t="s">
        <v>651</v>
      </c>
      <c r="G227" s="236"/>
      <c r="H227" s="240">
        <v>1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206</v>
      </c>
      <c r="AU227" s="246" t="s">
        <v>87</v>
      </c>
      <c r="AV227" s="13" t="s">
        <v>87</v>
      </c>
      <c r="AW227" s="13" t="s">
        <v>33</v>
      </c>
      <c r="AX227" s="13" t="s">
        <v>77</v>
      </c>
      <c r="AY227" s="246" t="s">
        <v>198</v>
      </c>
    </row>
    <row r="228" spans="1:51" s="15" customFormat="1" ht="12">
      <c r="A228" s="15"/>
      <c r="B228" s="258"/>
      <c r="C228" s="259"/>
      <c r="D228" s="237" t="s">
        <v>206</v>
      </c>
      <c r="E228" s="260" t="s">
        <v>1</v>
      </c>
      <c r="F228" s="261" t="s">
        <v>215</v>
      </c>
      <c r="G228" s="259"/>
      <c r="H228" s="262">
        <v>1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8" t="s">
        <v>206</v>
      </c>
      <c r="AU228" s="268" t="s">
        <v>87</v>
      </c>
      <c r="AV228" s="15" t="s">
        <v>204</v>
      </c>
      <c r="AW228" s="15" t="s">
        <v>33</v>
      </c>
      <c r="AX228" s="15" t="s">
        <v>85</v>
      </c>
      <c r="AY228" s="268" t="s">
        <v>198</v>
      </c>
    </row>
    <row r="229" spans="1:65" s="2" customFormat="1" ht="37.8" customHeight="1">
      <c r="A229" s="39"/>
      <c r="B229" s="40"/>
      <c r="C229" s="269" t="s">
        <v>360</v>
      </c>
      <c r="D229" s="269" t="s">
        <v>315</v>
      </c>
      <c r="E229" s="270" t="s">
        <v>1435</v>
      </c>
      <c r="F229" s="271" t="s">
        <v>1436</v>
      </c>
      <c r="G229" s="272" t="s">
        <v>451</v>
      </c>
      <c r="H229" s="273">
        <v>8</v>
      </c>
      <c r="I229" s="274"/>
      <c r="J229" s="275">
        <f>ROUND(I229*H229,2)</f>
        <v>0</v>
      </c>
      <c r="K229" s="276"/>
      <c r="L229" s="277"/>
      <c r="M229" s="278" t="s">
        <v>1</v>
      </c>
      <c r="N229" s="279" t="s">
        <v>42</v>
      </c>
      <c r="O229" s="92"/>
      <c r="P229" s="231">
        <f>O229*H229</f>
        <v>0</v>
      </c>
      <c r="Q229" s="231">
        <v>2.75</v>
      </c>
      <c r="R229" s="231">
        <f>Q229*H229</f>
        <v>22</v>
      </c>
      <c r="S229" s="231">
        <v>0</v>
      </c>
      <c r="T229" s="232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3" t="s">
        <v>242</v>
      </c>
      <c r="AT229" s="233" t="s">
        <v>315</v>
      </c>
      <c r="AU229" s="233" t="s">
        <v>87</v>
      </c>
      <c r="AY229" s="18" t="s">
        <v>198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8" t="s">
        <v>85</v>
      </c>
      <c r="BK229" s="234">
        <f>ROUND(I229*H229,2)</f>
        <v>0</v>
      </c>
      <c r="BL229" s="18" t="s">
        <v>204</v>
      </c>
      <c r="BM229" s="233" t="s">
        <v>1437</v>
      </c>
    </row>
    <row r="230" spans="1:51" s="13" customFormat="1" ht="12">
      <c r="A230" s="13"/>
      <c r="B230" s="235"/>
      <c r="C230" s="236"/>
      <c r="D230" s="237" t="s">
        <v>206</v>
      </c>
      <c r="E230" s="238" t="s">
        <v>1</v>
      </c>
      <c r="F230" s="239" t="s">
        <v>912</v>
      </c>
      <c r="G230" s="236"/>
      <c r="H230" s="240">
        <v>8</v>
      </c>
      <c r="I230" s="241"/>
      <c r="J230" s="236"/>
      <c r="K230" s="236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206</v>
      </c>
      <c r="AU230" s="246" t="s">
        <v>87</v>
      </c>
      <c r="AV230" s="13" t="s">
        <v>87</v>
      </c>
      <c r="AW230" s="13" t="s">
        <v>33</v>
      </c>
      <c r="AX230" s="13" t="s">
        <v>77</v>
      </c>
      <c r="AY230" s="246" t="s">
        <v>198</v>
      </c>
    </row>
    <row r="231" spans="1:51" s="15" customFormat="1" ht="12">
      <c r="A231" s="15"/>
      <c r="B231" s="258"/>
      <c r="C231" s="259"/>
      <c r="D231" s="237" t="s">
        <v>206</v>
      </c>
      <c r="E231" s="260" t="s">
        <v>1</v>
      </c>
      <c r="F231" s="261" t="s">
        <v>215</v>
      </c>
      <c r="G231" s="259"/>
      <c r="H231" s="262">
        <v>8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8" t="s">
        <v>206</v>
      </c>
      <c r="AU231" s="268" t="s">
        <v>87</v>
      </c>
      <c r="AV231" s="15" t="s">
        <v>204</v>
      </c>
      <c r="AW231" s="15" t="s">
        <v>33</v>
      </c>
      <c r="AX231" s="15" t="s">
        <v>85</v>
      </c>
      <c r="AY231" s="268" t="s">
        <v>198</v>
      </c>
    </row>
    <row r="232" spans="1:65" s="2" customFormat="1" ht="24.15" customHeight="1">
      <c r="A232" s="39"/>
      <c r="B232" s="40"/>
      <c r="C232" s="269" t="s">
        <v>366</v>
      </c>
      <c r="D232" s="269" t="s">
        <v>315</v>
      </c>
      <c r="E232" s="270" t="s">
        <v>1438</v>
      </c>
      <c r="F232" s="271" t="s">
        <v>1439</v>
      </c>
      <c r="G232" s="272" t="s">
        <v>451</v>
      </c>
      <c r="H232" s="273">
        <v>5</v>
      </c>
      <c r="I232" s="274"/>
      <c r="J232" s="275">
        <f>ROUND(I232*H232,2)</f>
        <v>0</v>
      </c>
      <c r="K232" s="276"/>
      <c r="L232" s="277"/>
      <c r="M232" s="278" t="s">
        <v>1</v>
      </c>
      <c r="N232" s="279" t="s">
        <v>42</v>
      </c>
      <c r="O232" s="92"/>
      <c r="P232" s="231">
        <f>O232*H232</f>
        <v>0</v>
      </c>
      <c r="Q232" s="231">
        <v>0.254</v>
      </c>
      <c r="R232" s="231">
        <f>Q232*H232</f>
        <v>1.27</v>
      </c>
      <c r="S232" s="231">
        <v>0</v>
      </c>
      <c r="T232" s="232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3" t="s">
        <v>242</v>
      </c>
      <c r="AT232" s="233" t="s">
        <v>315</v>
      </c>
      <c r="AU232" s="233" t="s">
        <v>87</v>
      </c>
      <c r="AY232" s="18" t="s">
        <v>198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8" t="s">
        <v>85</v>
      </c>
      <c r="BK232" s="234">
        <f>ROUND(I232*H232,2)</f>
        <v>0</v>
      </c>
      <c r="BL232" s="18" t="s">
        <v>204</v>
      </c>
      <c r="BM232" s="233" t="s">
        <v>1440</v>
      </c>
    </row>
    <row r="233" spans="1:51" s="13" customFormat="1" ht="12">
      <c r="A233" s="13"/>
      <c r="B233" s="235"/>
      <c r="C233" s="236"/>
      <c r="D233" s="237" t="s">
        <v>206</v>
      </c>
      <c r="E233" s="238" t="s">
        <v>1</v>
      </c>
      <c r="F233" s="239" t="s">
        <v>1441</v>
      </c>
      <c r="G233" s="236"/>
      <c r="H233" s="240">
        <v>5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206</v>
      </c>
      <c r="AU233" s="246" t="s">
        <v>87</v>
      </c>
      <c r="AV233" s="13" t="s">
        <v>87</v>
      </c>
      <c r="AW233" s="13" t="s">
        <v>33</v>
      </c>
      <c r="AX233" s="13" t="s">
        <v>77</v>
      </c>
      <c r="AY233" s="246" t="s">
        <v>198</v>
      </c>
    </row>
    <row r="234" spans="1:51" s="15" customFormat="1" ht="12">
      <c r="A234" s="15"/>
      <c r="B234" s="258"/>
      <c r="C234" s="259"/>
      <c r="D234" s="237" t="s">
        <v>206</v>
      </c>
      <c r="E234" s="260" t="s">
        <v>1</v>
      </c>
      <c r="F234" s="261" t="s">
        <v>215</v>
      </c>
      <c r="G234" s="259"/>
      <c r="H234" s="262">
        <v>5</v>
      </c>
      <c r="I234" s="263"/>
      <c r="J234" s="259"/>
      <c r="K234" s="259"/>
      <c r="L234" s="264"/>
      <c r="M234" s="265"/>
      <c r="N234" s="266"/>
      <c r="O234" s="266"/>
      <c r="P234" s="266"/>
      <c r="Q234" s="266"/>
      <c r="R234" s="266"/>
      <c r="S234" s="266"/>
      <c r="T234" s="267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8" t="s">
        <v>206</v>
      </c>
      <c r="AU234" s="268" t="s">
        <v>87</v>
      </c>
      <c r="AV234" s="15" t="s">
        <v>204</v>
      </c>
      <c r="AW234" s="15" t="s">
        <v>33</v>
      </c>
      <c r="AX234" s="15" t="s">
        <v>85</v>
      </c>
      <c r="AY234" s="268" t="s">
        <v>198</v>
      </c>
    </row>
    <row r="235" spans="1:65" s="2" customFormat="1" ht="24.15" customHeight="1">
      <c r="A235" s="39"/>
      <c r="B235" s="40"/>
      <c r="C235" s="269" t="s">
        <v>370</v>
      </c>
      <c r="D235" s="269" t="s">
        <v>315</v>
      </c>
      <c r="E235" s="270" t="s">
        <v>1442</v>
      </c>
      <c r="F235" s="271" t="s">
        <v>1443</v>
      </c>
      <c r="G235" s="272" t="s">
        <v>451</v>
      </c>
      <c r="H235" s="273">
        <v>15</v>
      </c>
      <c r="I235" s="274"/>
      <c r="J235" s="275">
        <f>ROUND(I235*H235,2)</f>
        <v>0</v>
      </c>
      <c r="K235" s="276"/>
      <c r="L235" s="277"/>
      <c r="M235" s="278" t="s">
        <v>1</v>
      </c>
      <c r="N235" s="279" t="s">
        <v>42</v>
      </c>
      <c r="O235" s="92"/>
      <c r="P235" s="231">
        <f>O235*H235</f>
        <v>0</v>
      </c>
      <c r="Q235" s="231">
        <v>0.509</v>
      </c>
      <c r="R235" s="231">
        <f>Q235*H235</f>
        <v>7.635</v>
      </c>
      <c r="S235" s="231">
        <v>0</v>
      </c>
      <c r="T235" s="232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3" t="s">
        <v>242</v>
      </c>
      <c r="AT235" s="233" t="s">
        <v>315</v>
      </c>
      <c r="AU235" s="233" t="s">
        <v>87</v>
      </c>
      <c r="AY235" s="18" t="s">
        <v>198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8" t="s">
        <v>85</v>
      </c>
      <c r="BK235" s="234">
        <f>ROUND(I235*H235,2)</f>
        <v>0</v>
      </c>
      <c r="BL235" s="18" t="s">
        <v>204</v>
      </c>
      <c r="BM235" s="233" t="s">
        <v>1444</v>
      </c>
    </row>
    <row r="236" spans="1:51" s="13" customFormat="1" ht="12">
      <c r="A236" s="13"/>
      <c r="B236" s="235"/>
      <c r="C236" s="236"/>
      <c r="D236" s="237" t="s">
        <v>206</v>
      </c>
      <c r="E236" s="238" t="s">
        <v>1</v>
      </c>
      <c r="F236" s="239" t="s">
        <v>1445</v>
      </c>
      <c r="G236" s="236"/>
      <c r="H236" s="240">
        <v>15</v>
      </c>
      <c r="I236" s="241"/>
      <c r="J236" s="236"/>
      <c r="K236" s="236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206</v>
      </c>
      <c r="AU236" s="246" t="s">
        <v>87</v>
      </c>
      <c r="AV236" s="13" t="s">
        <v>87</v>
      </c>
      <c r="AW236" s="13" t="s">
        <v>33</v>
      </c>
      <c r="AX236" s="13" t="s">
        <v>77</v>
      </c>
      <c r="AY236" s="246" t="s">
        <v>198</v>
      </c>
    </row>
    <row r="237" spans="1:51" s="15" customFormat="1" ht="12">
      <c r="A237" s="15"/>
      <c r="B237" s="258"/>
      <c r="C237" s="259"/>
      <c r="D237" s="237" t="s">
        <v>206</v>
      </c>
      <c r="E237" s="260" t="s">
        <v>1</v>
      </c>
      <c r="F237" s="261" t="s">
        <v>215</v>
      </c>
      <c r="G237" s="259"/>
      <c r="H237" s="262">
        <v>15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8" t="s">
        <v>206</v>
      </c>
      <c r="AU237" s="268" t="s">
        <v>87</v>
      </c>
      <c r="AV237" s="15" t="s">
        <v>204</v>
      </c>
      <c r="AW237" s="15" t="s">
        <v>33</v>
      </c>
      <c r="AX237" s="15" t="s">
        <v>85</v>
      </c>
      <c r="AY237" s="268" t="s">
        <v>198</v>
      </c>
    </row>
    <row r="238" spans="1:65" s="2" customFormat="1" ht="24.15" customHeight="1">
      <c r="A238" s="39"/>
      <c r="B238" s="40"/>
      <c r="C238" s="269" t="s">
        <v>374</v>
      </c>
      <c r="D238" s="269" t="s">
        <v>315</v>
      </c>
      <c r="E238" s="270" t="s">
        <v>1446</v>
      </c>
      <c r="F238" s="271" t="s">
        <v>1447</v>
      </c>
      <c r="G238" s="272" t="s">
        <v>451</v>
      </c>
      <c r="H238" s="273">
        <v>16</v>
      </c>
      <c r="I238" s="274"/>
      <c r="J238" s="275">
        <f>ROUND(I238*H238,2)</f>
        <v>0</v>
      </c>
      <c r="K238" s="276"/>
      <c r="L238" s="277"/>
      <c r="M238" s="278" t="s">
        <v>1</v>
      </c>
      <c r="N238" s="279" t="s">
        <v>42</v>
      </c>
      <c r="O238" s="92"/>
      <c r="P238" s="231">
        <f>O238*H238</f>
        <v>0</v>
      </c>
      <c r="Q238" s="231">
        <v>0.549</v>
      </c>
      <c r="R238" s="231">
        <f>Q238*H238</f>
        <v>8.784</v>
      </c>
      <c r="S238" s="231">
        <v>0</v>
      </c>
      <c r="T238" s="232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3" t="s">
        <v>242</v>
      </c>
      <c r="AT238" s="233" t="s">
        <v>315</v>
      </c>
      <c r="AU238" s="233" t="s">
        <v>87</v>
      </c>
      <c r="AY238" s="18" t="s">
        <v>198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8" t="s">
        <v>85</v>
      </c>
      <c r="BK238" s="234">
        <f>ROUND(I238*H238,2)</f>
        <v>0</v>
      </c>
      <c r="BL238" s="18" t="s">
        <v>204</v>
      </c>
      <c r="BM238" s="233" t="s">
        <v>1448</v>
      </c>
    </row>
    <row r="239" spans="1:51" s="13" customFormat="1" ht="12">
      <c r="A239" s="13"/>
      <c r="B239" s="235"/>
      <c r="C239" s="236"/>
      <c r="D239" s="237" t="s">
        <v>206</v>
      </c>
      <c r="E239" s="238" t="s">
        <v>1</v>
      </c>
      <c r="F239" s="239" t="s">
        <v>1427</v>
      </c>
      <c r="G239" s="236"/>
      <c r="H239" s="240">
        <v>16</v>
      </c>
      <c r="I239" s="241"/>
      <c r="J239" s="236"/>
      <c r="K239" s="236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206</v>
      </c>
      <c r="AU239" s="246" t="s">
        <v>87</v>
      </c>
      <c r="AV239" s="13" t="s">
        <v>87</v>
      </c>
      <c r="AW239" s="13" t="s">
        <v>33</v>
      </c>
      <c r="AX239" s="13" t="s">
        <v>77</v>
      </c>
      <c r="AY239" s="246" t="s">
        <v>198</v>
      </c>
    </row>
    <row r="240" spans="1:51" s="15" customFormat="1" ht="12">
      <c r="A240" s="15"/>
      <c r="B240" s="258"/>
      <c r="C240" s="259"/>
      <c r="D240" s="237" t="s">
        <v>206</v>
      </c>
      <c r="E240" s="260" t="s">
        <v>1</v>
      </c>
      <c r="F240" s="261" t="s">
        <v>215</v>
      </c>
      <c r="G240" s="259"/>
      <c r="H240" s="262">
        <v>16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8" t="s">
        <v>206</v>
      </c>
      <c r="AU240" s="268" t="s">
        <v>87</v>
      </c>
      <c r="AV240" s="15" t="s">
        <v>204</v>
      </c>
      <c r="AW240" s="15" t="s">
        <v>33</v>
      </c>
      <c r="AX240" s="15" t="s">
        <v>85</v>
      </c>
      <c r="AY240" s="268" t="s">
        <v>198</v>
      </c>
    </row>
    <row r="241" spans="1:65" s="2" customFormat="1" ht="16.5" customHeight="1">
      <c r="A241" s="39"/>
      <c r="B241" s="40"/>
      <c r="C241" s="221" t="s">
        <v>378</v>
      </c>
      <c r="D241" s="221" t="s">
        <v>200</v>
      </c>
      <c r="E241" s="222" t="s">
        <v>1449</v>
      </c>
      <c r="F241" s="223" t="s">
        <v>1450</v>
      </c>
      <c r="G241" s="224" t="s">
        <v>451</v>
      </c>
      <c r="H241" s="225">
        <v>16</v>
      </c>
      <c r="I241" s="226"/>
      <c r="J241" s="227">
        <f>ROUND(I241*H241,2)</f>
        <v>0</v>
      </c>
      <c r="K241" s="228"/>
      <c r="L241" s="45"/>
      <c r="M241" s="229" t="s">
        <v>1</v>
      </c>
      <c r="N241" s="230" t="s">
        <v>42</v>
      </c>
      <c r="O241" s="92"/>
      <c r="P241" s="231">
        <f>O241*H241</f>
        <v>0</v>
      </c>
      <c r="Q241" s="231">
        <v>0.00702</v>
      </c>
      <c r="R241" s="231">
        <f>Q241*H241</f>
        <v>0.11232</v>
      </c>
      <c r="S241" s="231">
        <v>0</v>
      </c>
      <c r="T241" s="232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3" t="s">
        <v>204</v>
      </c>
      <c r="AT241" s="233" t="s">
        <v>200</v>
      </c>
      <c r="AU241" s="233" t="s">
        <v>87</v>
      </c>
      <c r="AY241" s="18" t="s">
        <v>198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8" t="s">
        <v>85</v>
      </c>
      <c r="BK241" s="234">
        <f>ROUND(I241*H241,2)</f>
        <v>0</v>
      </c>
      <c r="BL241" s="18" t="s">
        <v>204</v>
      </c>
      <c r="BM241" s="233" t="s">
        <v>1451</v>
      </c>
    </row>
    <row r="242" spans="1:51" s="13" customFormat="1" ht="12">
      <c r="A242" s="13"/>
      <c r="B242" s="235"/>
      <c r="C242" s="236"/>
      <c r="D242" s="237" t="s">
        <v>206</v>
      </c>
      <c r="E242" s="238" t="s">
        <v>1</v>
      </c>
      <c r="F242" s="239" t="s">
        <v>1427</v>
      </c>
      <c r="G242" s="236"/>
      <c r="H242" s="240">
        <v>16</v>
      </c>
      <c r="I242" s="241"/>
      <c r="J242" s="236"/>
      <c r="K242" s="236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206</v>
      </c>
      <c r="AU242" s="246" t="s">
        <v>87</v>
      </c>
      <c r="AV242" s="13" t="s">
        <v>87</v>
      </c>
      <c r="AW242" s="13" t="s">
        <v>33</v>
      </c>
      <c r="AX242" s="13" t="s">
        <v>77</v>
      </c>
      <c r="AY242" s="246" t="s">
        <v>198</v>
      </c>
    </row>
    <row r="243" spans="1:51" s="15" customFormat="1" ht="12">
      <c r="A243" s="15"/>
      <c r="B243" s="258"/>
      <c r="C243" s="259"/>
      <c r="D243" s="237" t="s">
        <v>206</v>
      </c>
      <c r="E243" s="260" t="s">
        <v>1</v>
      </c>
      <c r="F243" s="261" t="s">
        <v>215</v>
      </c>
      <c r="G243" s="259"/>
      <c r="H243" s="262">
        <v>16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8" t="s">
        <v>206</v>
      </c>
      <c r="AU243" s="268" t="s">
        <v>87</v>
      </c>
      <c r="AV243" s="15" t="s">
        <v>204</v>
      </c>
      <c r="AW243" s="15" t="s">
        <v>33</v>
      </c>
      <c r="AX243" s="15" t="s">
        <v>85</v>
      </c>
      <c r="AY243" s="268" t="s">
        <v>198</v>
      </c>
    </row>
    <row r="244" spans="1:65" s="2" customFormat="1" ht="24.15" customHeight="1">
      <c r="A244" s="39"/>
      <c r="B244" s="40"/>
      <c r="C244" s="269" t="s">
        <v>382</v>
      </c>
      <c r="D244" s="269" t="s">
        <v>315</v>
      </c>
      <c r="E244" s="270" t="s">
        <v>1452</v>
      </c>
      <c r="F244" s="271" t="s">
        <v>1453</v>
      </c>
      <c r="G244" s="272" t="s">
        <v>451</v>
      </c>
      <c r="H244" s="273">
        <v>15</v>
      </c>
      <c r="I244" s="274"/>
      <c r="J244" s="275">
        <f>ROUND(I244*H244,2)</f>
        <v>0</v>
      </c>
      <c r="K244" s="276"/>
      <c r="L244" s="277"/>
      <c r="M244" s="278" t="s">
        <v>1</v>
      </c>
      <c r="N244" s="279" t="s">
        <v>42</v>
      </c>
      <c r="O244" s="92"/>
      <c r="P244" s="231">
        <f>O244*H244</f>
        <v>0</v>
      </c>
      <c r="Q244" s="231">
        <v>0.156</v>
      </c>
      <c r="R244" s="231">
        <f>Q244*H244</f>
        <v>2.34</v>
      </c>
      <c r="S244" s="231">
        <v>0</v>
      </c>
      <c r="T244" s="232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3" t="s">
        <v>242</v>
      </c>
      <c r="AT244" s="233" t="s">
        <v>315</v>
      </c>
      <c r="AU244" s="233" t="s">
        <v>87</v>
      </c>
      <c r="AY244" s="18" t="s">
        <v>198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8" t="s">
        <v>85</v>
      </c>
      <c r="BK244" s="234">
        <f>ROUND(I244*H244,2)</f>
        <v>0</v>
      </c>
      <c r="BL244" s="18" t="s">
        <v>204</v>
      </c>
      <c r="BM244" s="233" t="s">
        <v>1454</v>
      </c>
    </row>
    <row r="245" spans="1:51" s="13" customFormat="1" ht="12">
      <c r="A245" s="13"/>
      <c r="B245" s="235"/>
      <c r="C245" s="236"/>
      <c r="D245" s="237" t="s">
        <v>206</v>
      </c>
      <c r="E245" s="238" t="s">
        <v>1</v>
      </c>
      <c r="F245" s="239" t="s">
        <v>1445</v>
      </c>
      <c r="G245" s="236"/>
      <c r="H245" s="240">
        <v>15</v>
      </c>
      <c r="I245" s="241"/>
      <c r="J245" s="236"/>
      <c r="K245" s="236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206</v>
      </c>
      <c r="AU245" s="246" t="s">
        <v>87</v>
      </c>
      <c r="AV245" s="13" t="s">
        <v>87</v>
      </c>
      <c r="AW245" s="13" t="s">
        <v>33</v>
      </c>
      <c r="AX245" s="13" t="s">
        <v>77</v>
      </c>
      <c r="AY245" s="246" t="s">
        <v>198</v>
      </c>
    </row>
    <row r="246" spans="1:51" s="15" customFormat="1" ht="12">
      <c r="A246" s="15"/>
      <c r="B246" s="258"/>
      <c r="C246" s="259"/>
      <c r="D246" s="237" t="s">
        <v>206</v>
      </c>
      <c r="E246" s="260" t="s">
        <v>1</v>
      </c>
      <c r="F246" s="261" t="s">
        <v>215</v>
      </c>
      <c r="G246" s="259"/>
      <c r="H246" s="262">
        <v>15</v>
      </c>
      <c r="I246" s="263"/>
      <c r="J246" s="259"/>
      <c r="K246" s="259"/>
      <c r="L246" s="264"/>
      <c r="M246" s="265"/>
      <c r="N246" s="266"/>
      <c r="O246" s="266"/>
      <c r="P246" s="266"/>
      <c r="Q246" s="266"/>
      <c r="R246" s="266"/>
      <c r="S246" s="266"/>
      <c r="T246" s="267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8" t="s">
        <v>206</v>
      </c>
      <c r="AU246" s="268" t="s">
        <v>87</v>
      </c>
      <c r="AV246" s="15" t="s">
        <v>204</v>
      </c>
      <c r="AW246" s="15" t="s">
        <v>33</v>
      </c>
      <c r="AX246" s="15" t="s">
        <v>85</v>
      </c>
      <c r="AY246" s="268" t="s">
        <v>198</v>
      </c>
    </row>
    <row r="247" spans="1:65" s="2" customFormat="1" ht="24.15" customHeight="1">
      <c r="A247" s="39"/>
      <c r="B247" s="40"/>
      <c r="C247" s="269" t="s">
        <v>386</v>
      </c>
      <c r="D247" s="269" t="s">
        <v>315</v>
      </c>
      <c r="E247" s="270" t="s">
        <v>1455</v>
      </c>
      <c r="F247" s="271" t="s">
        <v>1456</v>
      </c>
      <c r="G247" s="272" t="s">
        <v>451</v>
      </c>
      <c r="H247" s="273">
        <v>1</v>
      </c>
      <c r="I247" s="274"/>
      <c r="J247" s="275">
        <f>ROUND(I247*H247,2)</f>
        <v>0</v>
      </c>
      <c r="K247" s="276"/>
      <c r="L247" s="277"/>
      <c r="M247" s="278" t="s">
        <v>1</v>
      </c>
      <c r="N247" s="279" t="s">
        <v>42</v>
      </c>
      <c r="O247" s="92"/>
      <c r="P247" s="231">
        <f>O247*H247</f>
        <v>0</v>
      </c>
      <c r="Q247" s="231">
        <v>0.099</v>
      </c>
      <c r="R247" s="231">
        <f>Q247*H247</f>
        <v>0.099</v>
      </c>
      <c r="S247" s="231">
        <v>0</v>
      </c>
      <c r="T247" s="232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3" t="s">
        <v>242</v>
      </c>
      <c r="AT247" s="233" t="s">
        <v>315</v>
      </c>
      <c r="AU247" s="233" t="s">
        <v>87</v>
      </c>
      <c r="AY247" s="18" t="s">
        <v>198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8" t="s">
        <v>85</v>
      </c>
      <c r="BK247" s="234">
        <f>ROUND(I247*H247,2)</f>
        <v>0</v>
      </c>
      <c r="BL247" s="18" t="s">
        <v>204</v>
      </c>
      <c r="BM247" s="233" t="s">
        <v>1457</v>
      </c>
    </row>
    <row r="248" spans="1:51" s="13" customFormat="1" ht="12">
      <c r="A248" s="13"/>
      <c r="B248" s="235"/>
      <c r="C248" s="236"/>
      <c r="D248" s="237" t="s">
        <v>206</v>
      </c>
      <c r="E248" s="238" t="s">
        <v>1</v>
      </c>
      <c r="F248" s="239" t="s">
        <v>651</v>
      </c>
      <c r="G248" s="236"/>
      <c r="H248" s="240">
        <v>1</v>
      </c>
      <c r="I248" s="241"/>
      <c r="J248" s="236"/>
      <c r="K248" s="236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206</v>
      </c>
      <c r="AU248" s="246" t="s">
        <v>87</v>
      </c>
      <c r="AV248" s="13" t="s">
        <v>87</v>
      </c>
      <c r="AW248" s="13" t="s">
        <v>33</v>
      </c>
      <c r="AX248" s="13" t="s">
        <v>77</v>
      </c>
      <c r="AY248" s="246" t="s">
        <v>198</v>
      </c>
    </row>
    <row r="249" spans="1:51" s="15" customFormat="1" ht="12">
      <c r="A249" s="15"/>
      <c r="B249" s="258"/>
      <c r="C249" s="259"/>
      <c r="D249" s="237" t="s">
        <v>206</v>
      </c>
      <c r="E249" s="260" t="s">
        <v>1</v>
      </c>
      <c r="F249" s="261" t="s">
        <v>215</v>
      </c>
      <c r="G249" s="259"/>
      <c r="H249" s="262">
        <v>1</v>
      </c>
      <c r="I249" s="263"/>
      <c r="J249" s="259"/>
      <c r="K249" s="259"/>
      <c r="L249" s="264"/>
      <c r="M249" s="265"/>
      <c r="N249" s="266"/>
      <c r="O249" s="266"/>
      <c r="P249" s="266"/>
      <c r="Q249" s="266"/>
      <c r="R249" s="266"/>
      <c r="S249" s="266"/>
      <c r="T249" s="267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8" t="s">
        <v>206</v>
      </c>
      <c r="AU249" s="268" t="s">
        <v>87</v>
      </c>
      <c r="AV249" s="15" t="s">
        <v>204</v>
      </c>
      <c r="AW249" s="15" t="s">
        <v>33</v>
      </c>
      <c r="AX249" s="15" t="s">
        <v>85</v>
      </c>
      <c r="AY249" s="268" t="s">
        <v>198</v>
      </c>
    </row>
    <row r="250" spans="1:65" s="2" customFormat="1" ht="16.5" customHeight="1">
      <c r="A250" s="39"/>
      <c r="B250" s="40"/>
      <c r="C250" s="269" t="s">
        <v>390</v>
      </c>
      <c r="D250" s="269" t="s">
        <v>315</v>
      </c>
      <c r="E250" s="270" t="s">
        <v>1458</v>
      </c>
      <c r="F250" s="271" t="s">
        <v>1459</v>
      </c>
      <c r="G250" s="272" t="s">
        <v>451</v>
      </c>
      <c r="H250" s="273">
        <v>2</v>
      </c>
      <c r="I250" s="274"/>
      <c r="J250" s="275">
        <f>ROUND(I250*H250,2)</f>
        <v>0</v>
      </c>
      <c r="K250" s="276"/>
      <c r="L250" s="277"/>
      <c r="M250" s="278" t="s">
        <v>1</v>
      </c>
      <c r="N250" s="279" t="s">
        <v>42</v>
      </c>
      <c r="O250" s="92"/>
      <c r="P250" s="231">
        <f>O250*H250</f>
        <v>0</v>
      </c>
      <c r="Q250" s="231">
        <v>0.081</v>
      </c>
      <c r="R250" s="231">
        <f>Q250*H250</f>
        <v>0.162</v>
      </c>
      <c r="S250" s="231">
        <v>0</v>
      </c>
      <c r="T250" s="232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3" t="s">
        <v>242</v>
      </c>
      <c r="AT250" s="233" t="s">
        <v>315</v>
      </c>
      <c r="AU250" s="233" t="s">
        <v>87</v>
      </c>
      <c r="AY250" s="18" t="s">
        <v>198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8" t="s">
        <v>85</v>
      </c>
      <c r="BK250" s="234">
        <f>ROUND(I250*H250,2)</f>
        <v>0</v>
      </c>
      <c r="BL250" s="18" t="s">
        <v>204</v>
      </c>
      <c r="BM250" s="233" t="s">
        <v>1460</v>
      </c>
    </row>
    <row r="251" spans="1:51" s="13" customFormat="1" ht="12">
      <c r="A251" s="13"/>
      <c r="B251" s="235"/>
      <c r="C251" s="236"/>
      <c r="D251" s="237" t="s">
        <v>206</v>
      </c>
      <c r="E251" s="238" t="s">
        <v>1</v>
      </c>
      <c r="F251" s="239" t="s">
        <v>916</v>
      </c>
      <c r="G251" s="236"/>
      <c r="H251" s="240">
        <v>2</v>
      </c>
      <c r="I251" s="241"/>
      <c r="J251" s="236"/>
      <c r="K251" s="236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206</v>
      </c>
      <c r="AU251" s="246" t="s">
        <v>87</v>
      </c>
      <c r="AV251" s="13" t="s">
        <v>87</v>
      </c>
      <c r="AW251" s="13" t="s">
        <v>33</v>
      </c>
      <c r="AX251" s="13" t="s">
        <v>77</v>
      </c>
      <c r="AY251" s="246" t="s">
        <v>198</v>
      </c>
    </row>
    <row r="252" spans="1:51" s="15" customFormat="1" ht="12">
      <c r="A252" s="15"/>
      <c r="B252" s="258"/>
      <c r="C252" s="259"/>
      <c r="D252" s="237" t="s">
        <v>206</v>
      </c>
      <c r="E252" s="260" t="s">
        <v>1</v>
      </c>
      <c r="F252" s="261" t="s">
        <v>215</v>
      </c>
      <c r="G252" s="259"/>
      <c r="H252" s="262">
        <v>2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8" t="s">
        <v>206</v>
      </c>
      <c r="AU252" s="268" t="s">
        <v>87</v>
      </c>
      <c r="AV252" s="15" t="s">
        <v>204</v>
      </c>
      <c r="AW252" s="15" t="s">
        <v>33</v>
      </c>
      <c r="AX252" s="15" t="s">
        <v>85</v>
      </c>
      <c r="AY252" s="268" t="s">
        <v>198</v>
      </c>
    </row>
    <row r="253" spans="1:65" s="2" customFormat="1" ht="16.5" customHeight="1">
      <c r="A253" s="39"/>
      <c r="B253" s="40"/>
      <c r="C253" s="269" t="s">
        <v>394</v>
      </c>
      <c r="D253" s="269" t="s">
        <v>315</v>
      </c>
      <c r="E253" s="270" t="s">
        <v>1461</v>
      </c>
      <c r="F253" s="271" t="s">
        <v>1462</v>
      </c>
      <c r="G253" s="272" t="s">
        <v>451</v>
      </c>
      <c r="H253" s="273">
        <v>7</v>
      </c>
      <c r="I253" s="274"/>
      <c r="J253" s="275">
        <f>ROUND(I253*H253,2)</f>
        <v>0</v>
      </c>
      <c r="K253" s="276"/>
      <c r="L253" s="277"/>
      <c r="M253" s="278" t="s">
        <v>1</v>
      </c>
      <c r="N253" s="279" t="s">
        <v>42</v>
      </c>
      <c r="O253" s="92"/>
      <c r="P253" s="231">
        <f>O253*H253</f>
        <v>0</v>
      </c>
      <c r="Q253" s="231">
        <v>0.068</v>
      </c>
      <c r="R253" s="231">
        <f>Q253*H253</f>
        <v>0.47600000000000003</v>
      </c>
      <c r="S253" s="231">
        <v>0</v>
      </c>
      <c r="T253" s="232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3" t="s">
        <v>242</v>
      </c>
      <c r="AT253" s="233" t="s">
        <v>315</v>
      </c>
      <c r="AU253" s="233" t="s">
        <v>87</v>
      </c>
      <c r="AY253" s="18" t="s">
        <v>198</v>
      </c>
      <c r="BE253" s="234">
        <f>IF(N253="základní",J253,0)</f>
        <v>0</v>
      </c>
      <c r="BF253" s="234">
        <f>IF(N253="snížená",J253,0)</f>
        <v>0</v>
      </c>
      <c r="BG253" s="234">
        <f>IF(N253="zákl. přenesená",J253,0)</f>
        <v>0</v>
      </c>
      <c r="BH253" s="234">
        <f>IF(N253="sníž. přenesená",J253,0)</f>
        <v>0</v>
      </c>
      <c r="BI253" s="234">
        <f>IF(N253="nulová",J253,0)</f>
        <v>0</v>
      </c>
      <c r="BJ253" s="18" t="s">
        <v>85</v>
      </c>
      <c r="BK253" s="234">
        <f>ROUND(I253*H253,2)</f>
        <v>0</v>
      </c>
      <c r="BL253" s="18" t="s">
        <v>204</v>
      </c>
      <c r="BM253" s="233" t="s">
        <v>1463</v>
      </c>
    </row>
    <row r="254" spans="1:51" s="13" customFormat="1" ht="12">
      <c r="A254" s="13"/>
      <c r="B254" s="235"/>
      <c r="C254" s="236"/>
      <c r="D254" s="237" t="s">
        <v>206</v>
      </c>
      <c r="E254" s="238" t="s">
        <v>1</v>
      </c>
      <c r="F254" s="239" t="s">
        <v>1431</v>
      </c>
      <c r="G254" s="236"/>
      <c r="H254" s="240">
        <v>7</v>
      </c>
      <c r="I254" s="241"/>
      <c r="J254" s="236"/>
      <c r="K254" s="236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206</v>
      </c>
      <c r="AU254" s="246" t="s">
        <v>87</v>
      </c>
      <c r="AV254" s="13" t="s">
        <v>87</v>
      </c>
      <c r="AW254" s="13" t="s">
        <v>33</v>
      </c>
      <c r="AX254" s="13" t="s">
        <v>77</v>
      </c>
      <c r="AY254" s="246" t="s">
        <v>198</v>
      </c>
    </row>
    <row r="255" spans="1:51" s="15" customFormat="1" ht="12">
      <c r="A255" s="15"/>
      <c r="B255" s="258"/>
      <c r="C255" s="259"/>
      <c r="D255" s="237" t="s">
        <v>206</v>
      </c>
      <c r="E255" s="260" t="s">
        <v>1</v>
      </c>
      <c r="F255" s="261" t="s">
        <v>215</v>
      </c>
      <c r="G255" s="259"/>
      <c r="H255" s="262">
        <v>7</v>
      </c>
      <c r="I255" s="263"/>
      <c r="J255" s="259"/>
      <c r="K255" s="259"/>
      <c r="L255" s="264"/>
      <c r="M255" s="265"/>
      <c r="N255" s="266"/>
      <c r="O255" s="266"/>
      <c r="P255" s="266"/>
      <c r="Q255" s="266"/>
      <c r="R255" s="266"/>
      <c r="S255" s="266"/>
      <c r="T255" s="267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8" t="s">
        <v>206</v>
      </c>
      <c r="AU255" s="268" t="s">
        <v>87</v>
      </c>
      <c r="AV255" s="15" t="s">
        <v>204</v>
      </c>
      <c r="AW255" s="15" t="s">
        <v>33</v>
      </c>
      <c r="AX255" s="15" t="s">
        <v>85</v>
      </c>
      <c r="AY255" s="268" t="s">
        <v>198</v>
      </c>
    </row>
    <row r="256" spans="1:65" s="2" customFormat="1" ht="16.5" customHeight="1">
      <c r="A256" s="39"/>
      <c r="B256" s="40"/>
      <c r="C256" s="269" t="s">
        <v>398</v>
      </c>
      <c r="D256" s="269" t="s">
        <v>315</v>
      </c>
      <c r="E256" s="270" t="s">
        <v>1464</v>
      </c>
      <c r="F256" s="271" t="s">
        <v>1465</v>
      </c>
      <c r="G256" s="272" t="s">
        <v>451</v>
      </c>
      <c r="H256" s="273">
        <v>5</v>
      </c>
      <c r="I256" s="274"/>
      <c r="J256" s="275">
        <f>ROUND(I256*H256,2)</f>
        <v>0</v>
      </c>
      <c r="K256" s="276"/>
      <c r="L256" s="277"/>
      <c r="M256" s="278" t="s">
        <v>1</v>
      </c>
      <c r="N256" s="279" t="s">
        <v>42</v>
      </c>
      <c r="O256" s="92"/>
      <c r="P256" s="231">
        <f>O256*H256</f>
        <v>0</v>
      </c>
      <c r="Q256" s="231">
        <v>0.053</v>
      </c>
      <c r="R256" s="231">
        <f>Q256*H256</f>
        <v>0.265</v>
      </c>
      <c r="S256" s="231">
        <v>0</v>
      </c>
      <c r="T256" s="232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3" t="s">
        <v>242</v>
      </c>
      <c r="AT256" s="233" t="s">
        <v>315</v>
      </c>
      <c r="AU256" s="233" t="s">
        <v>87</v>
      </c>
      <c r="AY256" s="18" t="s">
        <v>198</v>
      </c>
      <c r="BE256" s="234">
        <f>IF(N256="základní",J256,0)</f>
        <v>0</v>
      </c>
      <c r="BF256" s="234">
        <f>IF(N256="snížená",J256,0)</f>
        <v>0</v>
      </c>
      <c r="BG256" s="234">
        <f>IF(N256="zákl. přenesená",J256,0)</f>
        <v>0</v>
      </c>
      <c r="BH256" s="234">
        <f>IF(N256="sníž. přenesená",J256,0)</f>
        <v>0</v>
      </c>
      <c r="BI256" s="234">
        <f>IF(N256="nulová",J256,0)</f>
        <v>0</v>
      </c>
      <c r="BJ256" s="18" t="s">
        <v>85</v>
      </c>
      <c r="BK256" s="234">
        <f>ROUND(I256*H256,2)</f>
        <v>0</v>
      </c>
      <c r="BL256" s="18" t="s">
        <v>204</v>
      </c>
      <c r="BM256" s="233" t="s">
        <v>1466</v>
      </c>
    </row>
    <row r="257" spans="1:51" s="13" customFormat="1" ht="12">
      <c r="A257" s="13"/>
      <c r="B257" s="235"/>
      <c r="C257" s="236"/>
      <c r="D257" s="237" t="s">
        <v>206</v>
      </c>
      <c r="E257" s="238" t="s">
        <v>1</v>
      </c>
      <c r="F257" s="239" t="s">
        <v>1441</v>
      </c>
      <c r="G257" s="236"/>
      <c r="H257" s="240">
        <v>5</v>
      </c>
      <c r="I257" s="241"/>
      <c r="J257" s="236"/>
      <c r="K257" s="236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206</v>
      </c>
      <c r="AU257" s="246" t="s">
        <v>87</v>
      </c>
      <c r="AV257" s="13" t="s">
        <v>87</v>
      </c>
      <c r="AW257" s="13" t="s">
        <v>33</v>
      </c>
      <c r="AX257" s="13" t="s">
        <v>77</v>
      </c>
      <c r="AY257" s="246" t="s">
        <v>198</v>
      </c>
    </row>
    <row r="258" spans="1:51" s="15" customFormat="1" ht="12">
      <c r="A258" s="15"/>
      <c r="B258" s="258"/>
      <c r="C258" s="259"/>
      <c r="D258" s="237" t="s">
        <v>206</v>
      </c>
      <c r="E258" s="260" t="s">
        <v>1</v>
      </c>
      <c r="F258" s="261" t="s">
        <v>215</v>
      </c>
      <c r="G258" s="259"/>
      <c r="H258" s="262">
        <v>5</v>
      </c>
      <c r="I258" s="263"/>
      <c r="J258" s="259"/>
      <c r="K258" s="259"/>
      <c r="L258" s="264"/>
      <c r="M258" s="265"/>
      <c r="N258" s="266"/>
      <c r="O258" s="266"/>
      <c r="P258" s="266"/>
      <c r="Q258" s="266"/>
      <c r="R258" s="266"/>
      <c r="S258" s="266"/>
      <c r="T258" s="267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8" t="s">
        <v>206</v>
      </c>
      <c r="AU258" s="268" t="s">
        <v>87</v>
      </c>
      <c r="AV258" s="15" t="s">
        <v>204</v>
      </c>
      <c r="AW258" s="15" t="s">
        <v>33</v>
      </c>
      <c r="AX258" s="15" t="s">
        <v>85</v>
      </c>
      <c r="AY258" s="268" t="s">
        <v>198</v>
      </c>
    </row>
    <row r="259" spans="1:65" s="2" customFormat="1" ht="16.5" customHeight="1">
      <c r="A259" s="39"/>
      <c r="B259" s="40"/>
      <c r="C259" s="269" t="s">
        <v>599</v>
      </c>
      <c r="D259" s="269" t="s">
        <v>315</v>
      </c>
      <c r="E259" s="270" t="s">
        <v>1467</v>
      </c>
      <c r="F259" s="271" t="s">
        <v>1468</v>
      </c>
      <c r="G259" s="272" t="s">
        <v>451</v>
      </c>
      <c r="H259" s="273">
        <v>3</v>
      </c>
      <c r="I259" s="274"/>
      <c r="J259" s="275">
        <f>ROUND(I259*H259,2)</f>
        <v>0</v>
      </c>
      <c r="K259" s="276"/>
      <c r="L259" s="277"/>
      <c r="M259" s="278" t="s">
        <v>1</v>
      </c>
      <c r="N259" s="279" t="s">
        <v>42</v>
      </c>
      <c r="O259" s="92"/>
      <c r="P259" s="231">
        <f>O259*H259</f>
        <v>0</v>
      </c>
      <c r="Q259" s="231">
        <v>0.04</v>
      </c>
      <c r="R259" s="231">
        <f>Q259*H259</f>
        <v>0.12</v>
      </c>
      <c r="S259" s="231">
        <v>0</v>
      </c>
      <c r="T259" s="232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3" t="s">
        <v>242</v>
      </c>
      <c r="AT259" s="233" t="s">
        <v>315</v>
      </c>
      <c r="AU259" s="233" t="s">
        <v>87</v>
      </c>
      <c r="AY259" s="18" t="s">
        <v>198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8" t="s">
        <v>85</v>
      </c>
      <c r="BK259" s="234">
        <f>ROUND(I259*H259,2)</f>
        <v>0</v>
      </c>
      <c r="BL259" s="18" t="s">
        <v>204</v>
      </c>
      <c r="BM259" s="233" t="s">
        <v>1469</v>
      </c>
    </row>
    <row r="260" spans="1:51" s="13" customFormat="1" ht="12">
      <c r="A260" s="13"/>
      <c r="B260" s="235"/>
      <c r="C260" s="236"/>
      <c r="D260" s="237" t="s">
        <v>206</v>
      </c>
      <c r="E260" s="238" t="s">
        <v>1</v>
      </c>
      <c r="F260" s="239" t="s">
        <v>1470</v>
      </c>
      <c r="G260" s="236"/>
      <c r="H260" s="240">
        <v>3</v>
      </c>
      <c r="I260" s="241"/>
      <c r="J260" s="236"/>
      <c r="K260" s="236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206</v>
      </c>
      <c r="AU260" s="246" t="s">
        <v>87</v>
      </c>
      <c r="AV260" s="13" t="s">
        <v>87</v>
      </c>
      <c r="AW260" s="13" t="s">
        <v>33</v>
      </c>
      <c r="AX260" s="13" t="s">
        <v>77</v>
      </c>
      <c r="AY260" s="246" t="s">
        <v>198</v>
      </c>
    </row>
    <row r="261" spans="1:51" s="15" customFormat="1" ht="12">
      <c r="A261" s="15"/>
      <c r="B261" s="258"/>
      <c r="C261" s="259"/>
      <c r="D261" s="237" t="s">
        <v>206</v>
      </c>
      <c r="E261" s="260" t="s">
        <v>1</v>
      </c>
      <c r="F261" s="261" t="s">
        <v>215</v>
      </c>
      <c r="G261" s="259"/>
      <c r="H261" s="262">
        <v>3</v>
      </c>
      <c r="I261" s="263"/>
      <c r="J261" s="259"/>
      <c r="K261" s="259"/>
      <c r="L261" s="264"/>
      <c r="M261" s="265"/>
      <c r="N261" s="266"/>
      <c r="O261" s="266"/>
      <c r="P261" s="266"/>
      <c r="Q261" s="266"/>
      <c r="R261" s="266"/>
      <c r="S261" s="266"/>
      <c r="T261" s="267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8" t="s">
        <v>206</v>
      </c>
      <c r="AU261" s="268" t="s">
        <v>87</v>
      </c>
      <c r="AV261" s="15" t="s">
        <v>204</v>
      </c>
      <c r="AW261" s="15" t="s">
        <v>33</v>
      </c>
      <c r="AX261" s="15" t="s">
        <v>85</v>
      </c>
      <c r="AY261" s="268" t="s">
        <v>198</v>
      </c>
    </row>
    <row r="262" spans="1:65" s="2" customFormat="1" ht="16.5" customHeight="1">
      <c r="A262" s="39"/>
      <c r="B262" s="40"/>
      <c r="C262" s="269" t="s">
        <v>603</v>
      </c>
      <c r="D262" s="269" t="s">
        <v>315</v>
      </c>
      <c r="E262" s="270" t="s">
        <v>1471</v>
      </c>
      <c r="F262" s="271" t="s">
        <v>1472</v>
      </c>
      <c r="G262" s="272" t="s">
        <v>451</v>
      </c>
      <c r="H262" s="273">
        <v>5</v>
      </c>
      <c r="I262" s="274"/>
      <c r="J262" s="275">
        <f>ROUND(I262*H262,2)</f>
        <v>0</v>
      </c>
      <c r="K262" s="276"/>
      <c r="L262" s="277"/>
      <c r="M262" s="278" t="s">
        <v>1</v>
      </c>
      <c r="N262" s="279" t="s">
        <v>42</v>
      </c>
      <c r="O262" s="92"/>
      <c r="P262" s="231">
        <f>O262*H262</f>
        <v>0</v>
      </c>
      <c r="Q262" s="231">
        <v>0.028</v>
      </c>
      <c r="R262" s="231">
        <f>Q262*H262</f>
        <v>0.14</v>
      </c>
      <c r="S262" s="231">
        <v>0</v>
      </c>
      <c r="T262" s="232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3" t="s">
        <v>242</v>
      </c>
      <c r="AT262" s="233" t="s">
        <v>315</v>
      </c>
      <c r="AU262" s="233" t="s">
        <v>87</v>
      </c>
      <c r="AY262" s="18" t="s">
        <v>198</v>
      </c>
      <c r="BE262" s="234">
        <f>IF(N262="základní",J262,0)</f>
        <v>0</v>
      </c>
      <c r="BF262" s="234">
        <f>IF(N262="snížená",J262,0)</f>
        <v>0</v>
      </c>
      <c r="BG262" s="234">
        <f>IF(N262="zákl. přenesená",J262,0)</f>
        <v>0</v>
      </c>
      <c r="BH262" s="234">
        <f>IF(N262="sníž. přenesená",J262,0)</f>
        <v>0</v>
      </c>
      <c r="BI262" s="234">
        <f>IF(N262="nulová",J262,0)</f>
        <v>0</v>
      </c>
      <c r="BJ262" s="18" t="s">
        <v>85</v>
      </c>
      <c r="BK262" s="234">
        <f>ROUND(I262*H262,2)</f>
        <v>0</v>
      </c>
      <c r="BL262" s="18" t="s">
        <v>204</v>
      </c>
      <c r="BM262" s="233" t="s">
        <v>1473</v>
      </c>
    </row>
    <row r="263" spans="1:51" s="13" customFormat="1" ht="12">
      <c r="A263" s="13"/>
      <c r="B263" s="235"/>
      <c r="C263" s="236"/>
      <c r="D263" s="237" t="s">
        <v>206</v>
      </c>
      <c r="E263" s="238" t="s">
        <v>1</v>
      </c>
      <c r="F263" s="239" t="s">
        <v>1441</v>
      </c>
      <c r="G263" s="236"/>
      <c r="H263" s="240">
        <v>5</v>
      </c>
      <c r="I263" s="241"/>
      <c r="J263" s="236"/>
      <c r="K263" s="236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206</v>
      </c>
      <c r="AU263" s="246" t="s">
        <v>87</v>
      </c>
      <c r="AV263" s="13" t="s">
        <v>87</v>
      </c>
      <c r="AW263" s="13" t="s">
        <v>33</v>
      </c>
      <c r="AX263" s="13" t="s">
        <v>77</v>
      </c>
      <c r="AY263" s="246" t="s">
        <v>198</v>
      </c>
    </row>
    <row r="264" spans="1:51" s="15" customFormat="1" ht="12">
      <c r="A264" s="15"/>
      <c r="B264" s="258"/>
      <c r="C264" s="259"/>
      <c r="D264" s="237" t="s">
        <v>206</v>
      </c>
      <c r="E264" s="260" t="s">
        <v>1</v>
      </c>
      <c r="F264" s="261" t="s">
        <v>215</v>
      </c>
      <c r="G264" s="259"/>
      <c r="H264" s="262">
        <v>5</v>
      </c>
      <c r="I264" s="263"/>
      <c r="J264" s="259"/>
      <c r="K264" s="259"/>
      <c r="L264" s="264"/>
      <c r="M264" s="265"/>
      <c r="N264" s="266"/>
      <c r="O264" s="266"/>
      <c r="P264" s="266"/>
      <c r="Q264" s="266"/>
      <c r="R264" s="266"/>
      <c r="S264" s="266"/>
      <c r="T264" s="267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8" t="s">
        <v>206</v>
      </c>
      <c r="AU264" s="268" t="s">
        <v>87</v>
      </c>
      <c r="AV264" s="15" t="s">
        <v>204</v>
      </c>
      <c r="AW264" s="15" t="s">
        <v>33</v>
      </c>
      <c r="AX264" s="15" t="s">
        <v>85</v>
      </c>
      <c r="AY264" s="268" t="s">
        <v>198</v>
      </c>
    </row>
    <row r="265" spans="1:63" s="12" customFormat="1" ht="22.8" customHeight="1">
      <c r="A265" s="12"/>
      <c r="B265" s="205"/>
      <c r="C265" s="206"/>
      <c r="D265" s="207" t="s">
        <v>76</v>
      </c>
      <c r="E265" s="219" t="s">
        <v>1474</v>
      </c>
      <c r="F265" s="219" t="s">
        <v>1475</v>
      </c>
      <c r="G265" s="206"/>
      <c r="H265" s="206"/>
      <c r="I265" s="209"/>
      <c r="J265" s="220">
        <f>BK265</f>
        <v>0</v>
      </c>
      <c r="K265" s="206"/>
      <c r="L265" s="211"/>
      <c r="M265" s="212"/>
      <c r="N265" s="213"/>
      <c r="O265" s="213"/>
      <c r="P265" s="214">
        <f>SUM(P266:P271)</f>
        <v>0</v>
      </c>
      <c r="Q265" s="213"/>
      <c r="R265" s="214">
        <f>SUM(R266:R271)</f>
        <v>117.19889</v>
      </c>
      <c r="S265" s="213"/>
      <c r="T265" s="215">
        <f>SUM(T266:T271)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6" t="s">
        <v>85</v>
      </c>
      <c r="AT265" s="217" t="s">
        <v>76</v>
      </c>
      <c r="AU265" s="217" t="s">
        <v>85</v>
      </c>
      <c r="AY265" s="216" t="s">
        <v>198</v>
      </c>
      <c r="BK265" s="218">
        <f>SUM(BK266:BK271)</f>
        <v>0</v>
      </c>
    </row>
    <row r="266" spans="1:65" s="2" customFormat="1" ht="33" customHeight="1">
      <c r="A266" s="39"/>
      <c r="B266" s="40"/>
      <c r="C266" s="221" t="s">
        <v>607</v>
      </c>
      <c r="D266" s="221" t="s">
        <v>200</v>
      </c>
      <c r="E266" s="222" t="s">
        <v>1476</v>
      </c>
      <c r="F266" s="223" t="s">
        <v>1477</v>
      </c>
      <c r="G266" s="224" t="s">
        <v>451</v>
      </c>
      <c r="H266" s="225">
        <v>17</v>
      </c>
      <c r="I266" s="226"/>
      <c r="J266" s="227">
        <f>ROUND(I266*H266,2)</f>
        <v>0</v>
      </c>
      <c r="K266" s="228"/>
      <c r="L266" s="45"/>
      <c r="M266" s="229" t="s">
        <v>1</v>
      </c>
      <c r="N266" s="230" t="s">
        <v>42</v>
      </c>
      <c r="O266" s="92"/>
      <c r="P266" s="231">
        <f>O266*H266</f>
        <v>0</v>
      </c>
      <c r="Q266" s="231">
        <v>3.2</v>
      </c>
      <c r="R266" s="231">
        <f>Q266*H266</f>
        <v>54.400000000000006</v>
      </c>
      <c r="S266" s="231">
        <v>0</v>
      </c>
      <c r="T266" s="232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3" t="s">
        <v>204</v>
      </c>
      <c r="AT266" s="233" t="s">
        <v>200</v>
      </c>
      <c r="AU266" s="233" t="s">
        <v>87</v>
      </c>
      <c r="AY266" s="18" t="s">
        <v>198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8" t="s">
        <v>85</v>
      </c>
      <c r="BK266" s="234">
        <f>ROUND(I266*H266,2)</f>
        <v>0</v>
      </c>
      <c r="BL266" s="18" t="s">
        <v>204</v>
      </c>
      <c r="BM266" s="233" t="s">
        <v>1478</v>
      </c>
    </row>
    <row r="267" spans="1:51" s="13" customFormat="1" ht="12">
      <c r="A267" s="13"/>
      <c r="B267" s="235"/>
      <c r="C267" s="236"/>
      <c r="D267" s="237" t="s">
        <v>206</v>
      </c>
      <c r="E267" s="238" t="s">
        <v>1</v>
      </c>
      <c r="F267" s="239" t="s">
        <v>1479</v>
      </c>
      <c r="G267" s="236"/>
      <c r="H267" s="240">
        <v>17</v>
      </c>
      <c r="I267" s="241"/>
      <c r="J267" s="236"/>
      <c r="K267" s="236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206</v>
      </c>
      <c r="AU267" s="246" t="s">
        <v>87</v>
      </c>
      <c r="AV267" s="13" t="s">
        <v>87</v>
      </c>
      <c r="AW267" s="13" t="s">
        <v>33</v>
      </c>
      <c r="AX267" s="13" t="s">
        <v>77</v>
      </c>
      <c r="AY267" s="246" t="s">
        <v>198</v>
      </c>
    </row>
    <row r="268" spans="1:51" s="15" customFormat="1" ht="12">
      <c r="A268" s="15"/>
      <c r="B268" s="258"/>
      <c r="C268" s="259"/>
      <c r="D268" s="237" t="s">
        <v>206</v>
      </c>
      <c r="E268" s="260" t="s">
        <v>1</v>
      </c>
      <c r="F268" s="261" t="s">
        <v>215</v>
      </c>
      <c r="G268" s="259"/>
      <c r="H268" s="262">
        <v>17</v>
      </c>
      <c r="I268" s="263"/>
      <c r="J268" s="259"/>
      <c r="K268" s="259"/>
      <c r="L268" s="264"/>
      <c r="M268" s="265"/>
      <c r="N268" s="266"/>
      <c r="O268" s="266"/>
      <c r="P268" s="266"/>
      <c r="Q268" s="266"/>
      <c r="R268" s="266"/>
      <c r="S268" s="266"/>
      <c r="T268" s="267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8" t="s">
        <v>206</v>
      </c>
      <c r="AU268" s="268" t="s">
        <v>87</v>
      </c>
      <c r="AV268" s="15" t="s">
        <v>204</v>
      </c>
      <c r="AW268" s="15" t="s">
        <v>33</v>
      </c>
      <c r="AX268" s="15" t="s">
        <v>85</v>
      </c>
      <c r="AY268" s="268" t="s">
        <v>198</v>
      </c>
    </row>
    <row r="269" spans="1:65" s="2" customFormat="1" ht="24.15" customHeight="1">
      <c r="A269" s="39"/>
      <c r="B269" s="40"/>
      <c r="C269" s="221" t="s">
        <v>611</v>
      </c>
      <c r="D269" s="221" t="s">
        <v>200</v>
      </c>
      <c r="E269" s="222" t="s">
        <v>1480</v>
      </c>
      <c r="F269" s="223" t="s">
        <v>1481</v>
      </c>
      <c r="G269" s="224" t="s">
        <v>227</v>
      </c>
      <c r="H269" s="225">
        <v>671</v>
      </c>
      <c r="I269" s="226"/>
      <c r="J269" s="227">
        <f>ROUND(I269*H269,2)</f>
        <v>0</v>
      </c>
      <c r="K269" s="228"/>
      <c r="L269" s="45"/>
      <c r="M269" s="229" t="s">
        <v>1</v>
      </c>
      <c r="N269" s="230" t="s">
        <v>42</v>
      </c>
      <c r="O269" s="92"/>
      <c r="P269" s="231">
        <f>O269*H269</f>
        <v>0</v>
      </c>
      <c r="Q269" s="231">
        <v>0.09359</v>
      </c>
      <c r="R269" s="231">
        <f>Q269*H269</f>
        <v>62.79889000000001</v>
      </c>
      <c r="S269" s="231">
        <v>0</v>
      </c>
      <c r="T269" s="232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3" t="s">
        <v>204</v>
      </c>
      <c r="AT269" s="233" t="s">
        <v>200</v>
      </c>
      <c r="AU269" s="233" t="s">
        <v>87</v>
      </c>
      <c r="AY269" s="18" t="s">
        <v>198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8" t="s">
        <v>85</v>
      </c>
      <c r="BK269" s="234">
        <f>ROUND(I269*H269,2)</f>
        <v>0</v>
      </c>
      <c r="BL269" s="18" t="s">
        <v>204</v>
      </c>
      <c r="BM269" s="233" t="s">
        <v>1482</v>
      </c>
    </row>
    <row r="270" spans="1:51" s="13" customFormat="1" ht="12">
      <c r="A270" s="13"/>
      <c r="B270" s="235"/>
      <c r="C270" s="236"/>
      <c r="D270" s="237" t="s">
        <v>206</v>
      </c>
      <c r="E270" s="238" t="s">
        <v>1</v>
      </c>
      <c r="F270" s="239" t="s">
        <v>1483</v>
      </c>
      <c r="G270" s="236"/>
      <c r="H270" s="240">
        <v>671</v>
      </c>
      <c r="I270" s="241"/>
      <c r="J270" s="236"/>
      <c r="K270" s="236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206</v>
      </c>
      <c r="AU270" s="246" t="s">
        <v>87</v>
      </c>
      <c r="AV270" s="13" t="s">
        <v>87</v>
      </c>
      <c r="AW270" s="13" t="s">
        <v>33</v>
      </c>
      <c r="AX270" s="13" t="s">
        <v>77</v>
      </c>
      <c r="AY270" s="246" t="s">
        <v>198</v>
      </c>
    </row>
    <row r="271" spans="1:51" s="15" customFormat="1" ht="12">
      <c r="A271" s="15"/>
      <c r="B271" s="258"/>
      <c r="C271" s="259"/>
      <c r="D271" s="237" t="s">
        <v>206</v>
      </c>
      <c r="E271" s="260" t="s">
        <v>1</v>
      </c>
      <c r="F271" s="261" t="s">
        <v>215</v>
      </c>
      <c r="G271" s="259"/>
      <c r="H271" s="262">
        <v>671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8" t="s">
        <v>206</v>
      </c>
      <c r="AU271" s="268" t="s">
        <v>87</v>
      </c>
      <c r="AV271" s="15" t="s">
        <v>204</v>
      </c>
      <c r="AW271" s="15" t="s">
        <v>33</v>
      </c>
      <c r="AX271" s="15" t="s">
        <v>85</v>
      </c>
      <c r="AY271" s="268" t="s">
        <v>198</v>
      </c>
    </row>
    <row r="272" spans="1:63" s="12" customFormat="1" ht="22.8" customHeight="1">
      <c r="A272" s="12"/>
      <c r="B272" s="205"/>
      <c r="C272" s="206"/>
      <c r="D272" s="207" t="s">
        <v>76</v>
      </c>
      <c r="E272" s="219" t="s">
        <v>1258</v>
      </c>
      <c r="F272" s="219" t="s">
        <v>1259</v>
      </c>
      <c r="G272" s="206"/>
      <c r="H272" s="206"/>
      <c r="I272" s="209"/>
      <c r="J272" s="220">
        <f>BK272</f>
        <v>0</v>
      </c>
      <c r="K272" s="206"/>
      <c r="L272" s="211"/>
      <c r="M272" s="212"/>
      <c r="N272" s="213"/>
      <c r="O272" s="213"/>
      <c r="P272" s="214">
        <f>P273</f>
        <v>0</v>
      </c>
      <c r="Q272" s="213"/>
      <c r="R272" s="214">
        <f>R273</f>
        <v>0</v>
      </c>
      <c r="S272" s="213"/>
      <c r="T272" s="215">
        <f>T273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6" t="s">
        <v>85</v>
      </c>
      <c r="AT272" s="217" t="s">
        <v>76</v>
      </c>
      <c r="AU272" s="217" t="s">
        <v>85</v>
      </c>
      <c r="AY272" s="216" t="s">
        <v>198</v>
      </c>
      <c r="BK272" s="218">
        <f>BK273</f>
        <v>0</v>
      </c>
    </row>
    <row r="273" spans="1:65" s="2" customFormat="1" ht="16.5" customHeight="1">
      <c r="A273" s="39"/>
      <c r="B273" s="40"/>
      <c r="C273" s="221" t="s">
        <v>615</v>
      </c>
      <c r="D273" s="221" t="s">
        <v>200</v>
      </c>
      <c r="E273" s="222" t="s">
        <v>1260</v>
      </c>
      <c r="F273" s="223" t="s">
        <v>1261</v>
      </c>
      <c r="G273" s="224" t="s">
        <v>276</v>
      </c>
      <c r="H273" s="225">
        <v>1104.51</v>
      </c>
      <c r="I273" s="226"/>
      <c r="J273" s="227">
        <f>ROUND(I273*H273,2)</f>
        <v>0</v>
      </c>
      <c r="K273" s="228"/>
      <c r="L273" s="45"/>
      <c r="M273" s="229" t="s">
        <v>1</v>
      </c>
      <c r="N273" s="230" t="s">
        <v>42</v>
      </c>
      <c r="O273" s="92"/>
      <c r="P273" s="231">
        <f>O273*H273</f>
        <v>0</v>
      </c>
      <c r="Q273" s="231">
        <v>0</v>
      </c>
      <c r="R273" s="231">
        <f>Q273*H273</f>
        <v>0</v>
      </c>
      <c r="S273" s="231">
        <v>0</v>
      </c>
      <c r="T273" s="232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3" t="s">
        <v>204</v>
      </c>
      <c r="AT273" s="233" t="s">
        <v>200</v>
      </c>
      <c r="AU273" s="233" t="s">
        <v>87</v>
      </c>
      <c r="AY273" s="18" t="s">
        <v>198</v>
      </c>
      <c r="BE273" s="234">
        <f>IF(N273="základní",J273,0)</f>
        <v>0</v>
      </c>
      <c r="BF273" s="234">
        <f>IF(N273="snížená",J273,0)</f>
        <v>0</v>
      </c>
      <c r="BG273" s="234">
        <f>IF(N273="zákl. přenesená",J273,0)</f>
        <v>0</v>
      </c>
      <c r="BH273" s="234">
        <f>IF(N273="sníž. přenesená",J273,0)</f>
        <v>0</v>
      </c>
      <c r="BI273" s="234">
        <f>IF(N273="nulová",J273,0)</f>
        <v>0</v>
      </c>
      <c r="BJ273" s="18" t="s">
        <v>85</v>
      </c>
      <c r="BK273" s="234">
        <f>ROUND(I273*H273,2)</f>
        <v>0</v>
      </c>
      <c r="BL273" s="18" t="s">
        <v>204</v>
      </c>
      <c r="BM273" s="233" t="s">
        <v>1484</v>
      </c>
    </row>
    <row r="274" spans="1:63" s="12" customFormat="1" ht="22.8" customHeight="1">
      <c r="A274" s="12"/>
      <c r="B274" s="205"/>
      <c r="C274" s="206"/>
      <c r="D274" s="207" t="s">
        <v>76</v>
      </c>
      <c r="E274" s="219" t="s">
        <v>694</v>
      </c>
      <c r="F274" s="219" t="s">
        <v>695</v>
      </c>
      <c r="G274" s="206"/>
      <c r="H274" s="206"/>
      <c r="I274" s="209"/>
      <c r="J274" s="220">
        <f>BK274</f>
        <v>0</v>
      </c>
      <c r="K274" s="206"/>
      <c r="L274" s="211"/>
      <c r="M274" s="212"/>
      <c r="N274" s="213"/>
      <c r="O274" s="213"/>
      <c r="P274" s="214">
        <f>SUM(P275:P289)</f>
        <v>0</v>
      </c>
      <c r="Q274" s="213"/>
      <c r="R274" s="214">
        <f>SUM(R275:R289)</f>
        <v>0</v>
      </c>
      <c r="S274" s="213"/>
      <c r="T274" s="215">
        <f>SUM(T275:T289)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6" t="s">
        <v>85</v>
      </c>
      <c r="AT274" s="217" t="s">
        <v>76</v>
      </c>
      <c r="AU274" s="217" t="s">
        <v>85</v>
      </c>
      <c r="AY274" s="216" t="s">
        <v>198</v>
      </c>
      <c r="BK274" s="218">
        <f>SUM(BK275:BK289)</f>
        <v>0</v>
      </c>
    </row>
    <row r="275" spans="1:65" s="2" customFormat="1" ht="21.75" customHeight="1">
      <c r="A275" s="39"/>
      <c r="B275" s="40"/>
      <c r="C275" s="221" t="s">
        <v>631</v>
      </c>
      <c r="D275" s="221" t="s">
        <v>200</v>
      </c>
      <c r="E275" s="222" t="s">
        <v>697</v>
      </c>
      <c r="F275" s="223" t="s">
        <v>698</v>
      </c>
      <c r="G275" s="224" t="s">
        <v>276</v>
      </c>
      <c r="H275" s="225">
        <v>117.2</v>
      </c>
      <c r="I275" s="226"/>
      <c r="J275" s="227">
        <f>ROUND(I275*H275,2)</f>
        <v>0</v>
      </c>
      <c r="K275" s="228"/>
      <c r="L275" s="45"/>
      <c r="M275" s="229" t="s">
        <v>1</v>
      </c>
      <c r="N275" s="230" t="s">
        <v>42</v>
      </c>
      <c r="O275" s="92"/>
      <c r="P275" s="231">
        <f>O275*H275</f>
        <v>0</v>
      </c>
      <c r="Q275" s="231">
        <v>0</v>
      </c>
      <c r="R275" s="231">
        <f>Q275*H275</f>
        <v>0</v>
      </c>
      <c r="S275" s="231">
        <v>0</v>
      </c>
      <c r="T275" s="232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3" t="s">
        <v>204</v>
      </c>
      <c r="AT275" s="233" t="s">
        <v>200</v>
      </c>
      <c r="AU275" s="233" t="s">
        <v>87</v>
      </c>
      <c r="AY275" s="18" t="s">
        <v>198</v>
      </c>
      <c r="BE275" s="234">
        <f>IF(N275="základní",J275,0)</f>
        <v>0</v>
      </c>
      <c r="BF275" s="234">
        <f>IF(N275="snížená",J275,0)</f>
        <v>0</v>
      </c>
      <c r="BG275" s="234">
        <f>IF(N275="zákl. přenesená",J275,0)</f>
        <v>0</v>
      </c>
      <c r="BH275" s="234">
        <f>IF(N275="sníž. přenesená",J275,0)</f>
        <v>0</v>
      </c>
      <c r="BI275" s="234">
        <f>IF(N275="nulová",J275,0)</f>
        <v>0</v>
      </c>
      <c r="BJ275" s="18" t="s">
        <v>85</v>
      </c>
      <c r="BK275" s="234">
        <f>ROUND(I275*H275,2)</f>
        <v>0</v>
      </c>
      <c r="BL275" s="18" t="s">
        <v>204</v>
      </c>
      <c r="BM275" s="233" t="s">
        <v>1485</v>
      </c>
    </row>
    <row r="276" spans="1:51" s="13" customFormat="1" ht="12">
      <c r="A276" s="13"/>
      <c r="B276" s="235"/>
      <c r="C276" s="236"/>
      <c r="D276" s="237" t="s">
        <v>206</v>
      </c>
      <c r="E276" s="238" t="s">
        <v>1</v>
      </c>
      <c r="F276" s="239" t="s">
        <v>1486</v>
      </c>
      <c r="G276" s="236"/>
      <c r="H276" s="240">
        <v>117.2</v>
      </c>
      <c r="I276" s="241"/>
      <c r="J276" s="236"/>
      <c r="K276" s="236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206</v>
      </c>
      <c r="AU276" s="246" t="s">
        <v>87</v>
      </c>
      <c r="AV276" s="13" t="s">
        <v>87</v>
      </c>
      <c r="AW276" s="13" t="s">
        <v>33</v>
      </c>
      <c r="AX276" s="13" t="s">
        <v>77</v>
      </c>
      <c r="AY276" s="246" t="s">
        <v>198</v>
      </c>
    </row>
    <row r="277" spans="1:51" s="15" customFormat="1" ht="12">
      <c r="A277" s="15"/>
      <c r="B277" s="258"/>
      <c r="C277" s="259"/>
      <c r="D277" s="237" t="s">
        <v>206</v>
      </c>
      <c r="E277" s="260" t="s">
        <v>1</v>
      </c>
      <c r="F277" s="261" t="s">
        <v>215</v>
      </c>
      <c r="G277" s="259"/>
      <c r="H277" s="262">
        <v>117.2</v>
      </c>
      <c r="I277" s="263"/>
      <c r="J277" s="259"/>
      <c r="K277" s="259"/>
      <c r="L277" s="264"/>
      <c r="M277" s="265"/>
      <c r="N277" s="266"/>
      <c r="O277" s="266"/>
      <c r="P277" s="266"/>
      <c r="Q277" s="266"/>
      <c r="R277" s="266"/>
      <c r="S277" s="266"/>
      <c r="T277" s="267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8" t="s">
        <v>206</v>
      </c>
      <c r="AU277" s="268" t="s">
        <v>87</v>
      </c>
      <c r="AV277" s="15" t="s">
        <v>204</v>
      </c>
      <c r="AW277" s="15" t="s">
        <v>33</v>
      </c>
      <c r="AX277" s="15" t="s">
        <v>85</v>
      </c>
      <c r="AY277" s="268" t="s">
        <v>198</v>
      </c>
    </row>
    <row r="278" spans="1:65" s="2" customFormat="1" ht="33" customHeight="1">
      <c r="A278" s="39"/>
      <c r="B278" s="40"/>
      <c r="C278" s="221" t="s">
        <v>644</v>
      </c>
      <c r="D278" s="221" t="s">
        <v>200</v>
      </c>
      <c r="E278" s="222" t="s">
        <v>701</v>
      </c>
      <c r="F278" s="223" t="s">
        <v>702</v>
      </c>
      <c r="G278" s="224" t="s">
        <v>276</v>
      </c>
      <c r="H278" s="225">
        <v>117.2</v>
      </c>
      <c r="I278" s="226"/>
      <c r="J278" s="227">
        <f>ROUND(I278*H278,2)</f>
        <v>0</v>
      </c>
      <c r="K278" s="228"/>
      <c r="L278" s="45"/>
      <c r="M278" s="229" t="s">
        <v>1</v>
      </c>
      <c r="N278" s="230" t="s">
        <v>42</v>
      </c>
      <c r="O278" s="92"/>
      <c r="P278" s="231">
        <f>O278*H278</f>
        <v>0</v>
      </c>
      <c r="Q278" s="231">
        <v>0</v>
      </c>
      <c r="R278" s="231">
        <f>Q278*H278</f>
        <v>0</v>
      </c>
      <c r="S278" s="231">
        <v>0</v>
      </c>
      <c r="T278" s="232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3" t="s">
        <v>204</v>
      </c>
      <c r="AT278" s="233" t="s">
        <v>200</v>
      </c>
      <c r="AU278" s="233" t="s">
        <v>87</v>
      </c>
      <c r="AY278" s="18" t="s">
        <v>198</v>
      </c>
      <c r="BE278" s="234">
        <f>IF(N278="základní",J278,0)</f>
        <v>0</v>
      </c>
      <c r="BF278" s="234">
        <f>IF(N278="snížená",J278,0)</f>
        <v>0</v>
      </c>
      <c r="BG278" s="234">
        <f>IF(N278="zákl. přenesená",J278,0)</f>
        <v>0</v>
      </c>
      <c r="BH278" s="234">
        <f>IF(N278="sníž. přenesená",J278,0)</f>
        <v>0</v>
      </c>
      <c r="BI278" s="234">
        <f>IF(N278="nulová",J278,0)</f>
        <v>0</v>
      </c>
      <c r="BJ278" s="18" t="s">
        <v>85</v>
      </c>
      <c r="BK278" s="234">
        <f>ROUND(I278*H278,2)</f>
        <v>0</v>
      </c>
      <c r="BL278" s="18" t="s">
        <v>204</v>
      </c>
      <c r="BM278" s="233" t="s">
        <v>1487</v>
      </c>
    </row>
    <row r="279" spans="1:51" s="13" customFormat="1" ht="12">
      <c r="A279" s="13"/>
      <c r="B279" s="235"/>
      <c r="C279" s="236"/>
      <c r="D279" s="237" t="s">
        <v>206</v>
      </c>
      <c r="E279" s="238" t="s">
        <v>1</v>
      </c>
      <c r="F279" s="239" t="s">
        <v>1486</v>
      </c>
      <c r="G279" s="236"/>
      <c r="H279" s="240">
        <v>117.2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206</v>
      </c>
      <c r="AU279" s="246" t="s">
        <v>87</v>
      </c>
      <c r="AV279" s="13" t="s">
        <v>87</v>
      </c>
      <c r="AW279" s="13" t="s">
        <v>33</v>
      </c>
      <c r="AX279" s="13" t="s">
        <v>77</v>
      </c>
      <c r="AY279" s="246" t="s">
        <v>198</v>
      </c>
    </row>
    <row r="280" spans="1:51" s="15" customFormat="1" ht="12">
      <c r="A280" s="15"/>
      <c r="B280" s="258"/>
      <c r="C280" s="259"/>
      <c r="D280" s="237" t="s">
        <v>206</v>
      </c>
      <c r="E280" s="260" t="s">
        <v>1</v>
      </c>
      <c r="F280" s="261" t="s">
        <v>215</v>
      </c>
      <c r="G280" s="259"/>
      <c r="H280" s="262">
        <v>117.2</v>
      </c>
      <c r="I280" s="263"/>
      <c r="J280" s="259"/>
      <c r="K280" s="259"/>
      <c r="L280" s="264"/>
      <c r="M280" s="265"/>
      <c r="N280" s="266"/>
      <c r="O280" s="266"/>
      <c r="P280" s="266"/>
      <c r="Q280" s="266"/>
      <c r="R280" s="266"/>
      <c r="S280" s="266"/>
      <c r="T280" s="267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8" t="s">
        <v>206</v>
      </c>
      <c r="AU280" s="268" t="s">
        <v>87</v>
      </c>
      <c r="AV280" s="15" t="s">
        <v>204</v>
      </c>
      <c r="AW280" s="15" t="s">
        <v>33</v>
      </c>
      <c r="AX280" s="15" t="s">
        <v>85</v>
      </c>
      <c r="AY280" s="268" t="s">
        <v>198</v>
      </c>
    </row>
    <row r="281" spans="1:65" s="2" customFormat="1" ht="16.5" customHeight="1">
      <c r="A281" s="39"/>
      <c r="B281" s="40"/>
      <c r="C281" s="221" t="s">
        <v>652</v>
      </c>
      <c r="D281" s="221" t="s">
        <v>200</v>
      </c>
      <c r="E281" s="222" t="s">
        <v>706</v>
      </c>
      <c r="F281" s="223" t="s">
        <v>707</v>
      </c>
      <c r="G281" s="224" t="s">
        <v>276</v>
      </c>
      <c r="H281" s="225">
        <v>117.2</v>
      </c>
      <c r="I281" s="226"/>
      <c r="J281" s="227">
        <f>ROUND(I281*H281,2)</f>
        <v>0</v>
      </c>
      <c r="K281" s="228"/>
      <c r="L281" s="45"/>
      <c r="M281" s="229" t="s">
        <v>1</v>
      </c>
      <c r="N281" s="230" t="s">
        <v>42</v>
      </c>
      <c r="O281" s="92"/>
      <c r="P281" s="231">
        <f>O281*H281</f>
        <v>0</v>
      </c>
      <c r="Q281" s="231">
        <v>0</v>
      </c>
      <c r="R281" s="231">
        <f>Q281*H281</f>
        <v>0</v>
      </c>
      <c r="S281" s="231">
        <v>0</v>
      </c>
      <c r="T281" s="232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3" t="s">
        <v>204</v>
      </c>
      <c r="AT281" s="233" t="s">
        <v>200</v>
      </c>
      <c r="AU281" s="233" t="s">
        <v>87</v>
      </c>
      <c r="AY281" s="18" t="s">
        <v>198</v>
      </c>
      <c r="BE281" s="234">
        <f>IF(N281="základní",J281,0)</f>
        <v>0</v>
      </c>
      <c r="BF281" s="234">
        <f>IF(N281="snížená",J281,0)</f>
        <v>0</v>
      </c>
      <c r="BG281" s="234">
        <f>IF(N281="zákl. přenesená",J281,0)</f>
        <v>0</v>
      </c>
      <c r="BH281" s="234">
        <f>IF(N281="sníž. přenesená",J281,0)</f>
        <v>0</v>
      </c>
      <c r="BI281" s="234">
        <f>IF(N281="nulová",J281,0)</f>
        <v>0</v>
      </c>
      <c r="BJ281" s="18" t="s">
        <v>85</v>
      </c>
      <c r="BK281" s="234">
        <f>ROUND(I281*H281,2)</f>
        <v>0</v>
      </c>
      <c r="BL281" s="18" t="s">
        <v>204</v>
      </c>
      <c r="BM281" s="233" t="s">
        <v>1488</v>
      </c>
    </row>
    <row r="282" spans="1:51" s="13" customFormat="1" ht="12">
      <c r="A282" s="13"/>
      <c r="B282" s="235"/>
      <c r="C282" s="236"/>
      <c r="D282" s="237" t="s">
        <v>206</v>
      </c>
      <c r="E282" s="238" t="s">
        <v>1</v>
      </c>
      <c r="F282" s="239" t="s">
        <v>1486</v>
      </c>
      <c r="G282" s="236"/>
      <c r="H282" s="240">
        <v>117.2</v>
      </c>
      <c r="I282" s="241"/>
      <c r="J282" s="236"/>
      <c r="K282" s="236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206</v>
      </c>
      <c r="AU282" s="246" t="s">
        <v>87</v>
      </c>
      <c r="AV282" s="13" t="s">
        <v>87</v>
      </c>
      <c r="AW282" s="13" t="s">
        <v>33</v>
      </c>
      <c r="AX282" s="13" t="s">
        <v>77</v>
      </c>
      <c r="AY282" s="246" t="s">
        <v>198</v>
      </c>
    </row>
    <row r="283" spans="1:51" s="15" customFormat="1" ht="12">
      <c r="A283" s="15"/>
      <c r="B283" s="258"/>
      <c r="C283" s="259"/>
      <c r="D283" s="237" t="s">
        <v>206</v>
      </c>
      <c r="E283" s="260" t="s">
        <v>1</v>
      </c>
      <c r="F283" s="261" t="s">
        <v>215</v>
      </c>
      <c r="G283" s="259"/>
      <c r="H283" s="262">
        <v>117.2</v>
      </c>
      <c r="I283" s="263"/>
      <c r="J283" s="259"/>
      <c r="K283" s="259"/>
      <c r="L283" s="264"/>
      <c r="M283" s="265"/>
      <c r="N283" s="266"/>
      <c r="O283" s="266"/>
      <c r="P283" s="266"/>
      <c r="Q283" s="266"/>
      <c r="R283" s="266"/>
      <c r="S283" s="266"/>
      <c r="T283" s="267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8" t="s">
        <v>206</v>
      </c>
      <c r="AU283" s="268" t="s">
        <v>87</v>
      </c>
      <c r="AV283" s="15" t="s">
        <v>204</v>
      </c>
      <c r="AW283" s="15" t="s">
        <v>33</v>
      </c>
      <c r="AX283" s="15" t="s">
        <v>85</v>
      </c>
      <c r="AY283" s="268" t="s">
        <v>198</v>
      </c>
    </row>
    <row r="284" spans="1:65" s="2" customFormat="1" ht="21.75" customHeight="1">
      <c r="A284" s="39"/>
      <c r="B284" s="40"/>
      <c r="C284" s="221" t="s">
        <v>657</v>
      </c>
      <c r="D284" s="221" t="s">
        <v>200</v>
      </c>
      <c r="E284" s="222" t="s">
        <v>710</v>
      </c>
      <c r="F284" s="223" t="s">
        <v>711</v>
      </c>
      <c r="G284" s="224" t="s">
        <v>276</v>
      </c>
      <c r="H284" s="225">
        <v>117.2</v>
      </c>
      <c r="I284" s="226"/>
      <c r="J284" s="227">
        <f>ROUND(I284*H284,2)</f>
        <v>0</v>
      </c>
      <c r="K284" s="228"/>
      <c r="L284" s="45"/>
      <c r="M284" s="229" t="s">
        <v>1</v>
      </c>
      <c r="N284" s="230" t="s">
        <v>42</v>
      </c>
      <c r="O284" s="92"/>
      <c r="P284" s="231">
        <f>O284*H284</f>
        <v>0</v>
      </c>
      <c r="Q284" s="231">
        <v>0</v>
      </c>
      <c r="R284" s="231">
        <f>Q284*H284</f>
        <v>0</v>
      </c>
      <c r="S284" s="231">
        <v>0</v>
      </c>
      <c r="T284" s="232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3" t="s">
        <v>204</v>
      </c>
      <c r="AT284" s="233" t="s">
        <v>200</v>
      </c>
      <c r="AU284" s="233" t="s">
        <v>87</v>
      </c>
      <c r="AY284" s="18" t="s">
        <v>198</v>
      </c>
      <c r="BE284" s="234">
        <f>IF(N284="základní",J284,0)</f>
        <v>0</v>
      </c>
      <c r="BF284" s="234">
        <f>IF(N284="snížená",J284,0)</f>
        <v>0</v>
      </c>
      <c r="BG284" s="234">
        <f>IF(N284="zákl. přenesená",J284,0)</f>
        <v>0</v>
      </c>
      <c r="BH284" s="234">
        <f>IF(N284="sníž. přenesená",J284,0)</f>
        <v>0</v>
      </c>
      <c r="BI284" s="234">
        <f>IF(N284="nulová",J284,0)</f>
        <v>0</v>
      </c>
      <c r="BJ284" s="18" t="s">
        <v>85</v>
      </c>
      <c r="BK284" s="234">
        <f>ROUND(I284*H284,2)</f>
        <v>0</v>
      </c>
      <c r="BL284" s="18" t="s">
        <v>204</v>
      </c>
      <c r="BM284" s="233" t="s">
        <v>1489</v>
      </c>
    </row>
    <row r="285" spans="1:51" s="13" customFormat="1" ht="12">
      <c r="A285" s="13"/>
      <c r="B285" s="235"/>
      <c r="C285" s="236"/>
      <c r="D285" s="237" t="s">
        <v>206</v>
      </c>
      <c r="E285" s="238" t="s">
        <v>1</v>
      </c>
      <c r="F285" s="239" t="s">
        <v>1486</v>
      </c>
      <c r="G285" s="236"/>
      <c r="H285" s="240">
        <v>117.2</v>
      </c>
      <c r="I285" s="241"/>
      <c r="J285" s="236"/>
      <c r="K285" s="236"/>
      <c r="L285" s="242"/>
      <c r="M285" s="243"/>
      <c r="N285" s="244"/>
      <c r="O285" s="244"/>
      <c r="P285" s="244"/>
      <c r="Q285" s="244"/>
      <c r="R285" s="244"/>
      <c r="S285" s="244"/>
      <c r="T285" s="24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6" t="s">
        <v>206</v>
      </c>
      <c r="AU285" s="246" t="s">
        <v>87</v>
      </c>
      <c r="AV285" s="13" t="s">
        <v>87</v>
      </c>
      <c r="AW285" s="13" t="s">
        <v>33</v>
      </c>
      <c r="AX285" s="13" t="s">
        <v>77</v>
      </c>
      <c r="AY285" s="246" t="s">
        <v>198</v>
      </c>
    </row>
    <row r="286" spans="1:51" s="15" customFormat="1" ht="12">
      <c r="A286" s="15"/>
      <c r="B286" s="258"/>
      <c r="C286" s="259"/>
      <c r="D286" s="237" t="s">
        <v>206</v>
      </c>
      <c r="E286" s="260" t="s">
        <v>1</v>
      </c>
      <c r="F286" s="261" t="s">
        <v>215</v>
      </c>
      <c r="G286" s="259"/>
      <c r="H286" s="262">
        <v>117.2</v>
      </c>
      <c r="I286" s="263"/>
      <c r="J286" s="259"/>
      <c r="K286" s="259"/>
      <c r="L286" s="264"/>
      <c r="M286" s="265"/>
      <c r="N286" s="266"/>
      <c r="O286" s="266"/>
      <c r="P286" s="266"/>
      <c r="Q286" s="266"/>
      <c r="R286" s="266"/>
      <c r="S286" s="266"/>
      <c r="T286" s="267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8" t="s">
        <v>206</v>
      </c>
      <c r="AU286" s="268" t="s">
        <v>87</v>
      </c>
      <c r="AV286" s="15" t="s">
        <v>204</v>
      </c>
      <c r="AW286" s="15" t="s">
        <v>33</v>
      </c>
      <c r="AX286" s="15" t="s">
        <v>85</v>
      </c>
      <c r="AY286" s="268" t="s">
        <v>198</v>
      </c>
    </row>
    <row r="287" spans="1:65" s="2" customFormat="1" ht="37.8" customHeight="1">
      <c r="A287" s="39"/>
      <c r="B287" s="40"/>
      <c r="C287" s="221" t="s">
        <v>661</v>
      </c>
      <c r="D287" s="221" t="s">
        <v>200</v>
      </c>
      <c r="E287" s="222" t="s">
        <v>1490</v>
      </c>
      <c r="F287" s="223" t="s">
        <v>1491</v>
      </c>
      <c r="G287" s="224" t="s">
        <v>276</v>
      </c>
      <c r="H287" s="225">
        <v>117.2</v>
      </c>
      <c r="I287" s="226"/>
      <c r="J287" s="227">
        <f>ROUND(I287*H287,2)</f>
        <v>0</v>
      </c>
      <c r="K287" s="228"/>
      <c r="L287" s="45"/>
      <c r="M287" s="229" t="s">
        <v>1</v>
      </c>
      <c r="N287" s="230" t="s">
        <v>42</v>
      </c>
      <c r="O287" s="92"/>
      <c r="P287" s="231">
        <f>O287*H287</f>
        <v>0</v>
      </c>
      <c r="Q287" s="231">
        <v>0</v>
      </c>
      <c r="R287" s="231">
        <f>Q287*H287</f>
        <v>0</v>
      </c>
      <c r="S287" s="231">
        <v>0</v>
      </c>
      <c r="T287" s="232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3" t="s">
        <v>204</v>
      </c>
      <c r="AT287" s="233" t="s">
        <v>200</v>
      </c>
      <c r="AU287" s="233" t="s">
        <v>87</v>
      </c>
      <c r="AY287" s="18" t="s">
        <v>198</v>
      </c>
      <c r="BE287" s="234">
        <f>IF(N287="základní",J287,0)</f>
        <v>0</v>
      </c>
      <c r="BF287" s="234">
        <f>IF(N287="snížená",J287,0)</f>
        <v>0</v>
      </c>
      <c r="BG287" s="234">
        <f>IF(N287="zákl. přenesená",J287,0)</f>
        <v>0</v>
      </c>
      <c r="BH287" s="234">
        <f>IF(N287="sníž. přenesená",J287,0)</f>
        <v>0</v>
      </c>
      <c r="BI287" s="234">
        <f>IF(N287="nulová",J287,0)</f>
        <v>0</v>
      </c>
      <c r="BJ287" s="18" t="s">
        <v>85</v>
      </c>
      <c r="BK287" s="234">
        <f>ROUND(I287*H287,2)</f>
        <v>0</v>
      </c>
      <c r="BL287" s="18" t="s">
        <v>204</v>
      </c>
      <c r="BM287" s="233" t="s">
        <v>1492</v>
      </c>
    </row>
    <row r="288" spans="1:51" s="13" customFormat="1" ht="12">
      <c r="A288" s="13"/>
      <c r="B288" s="235"/>
      <c r="C288" s="236"/>
      <c r="D288" s="237" t="s">
        <v>206</v>
      </c>
      <c r="E288" s="238" t="s">
        <v>1</v>
      </c>
      <c r="F288" s="239" t="s">
        <v>1486</v>
      </c>
      <c r="G288" s="236"/>
      <c r="H288" s="240">
        <v>117.2</v>
      </c>
      <c r="I288" s="241"/>
      <c r="J288" s="236"/>
      <c r="K288" s="236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206</v>
      </c>
      <c r="AU288" s="246" t="s">
        <v>87</v>
      </c>
      <c r="AV288" s="13" t="s">
        <v>87</v>
      </c>
      <c r="AW288" s="13" t="s">
        <v>33</v>
      </c>
      <c r="AX288" s="13" t="s">
        <v>77</v>
      </c>
      <c r="AY288" s="246" t="s">
        <v>198</v>
      </c>
    </row>
    <row r="289" spans="1:51" s="15" customFormat="1" ht="12">
      <c r="A289" s="15"/>
      <c r="B289" s="258"/>
      <c r="C289" s="259"/>
      <c r="D289" s="237" t="s">
        <v>206</v>
      </c>
      <c r="E289" s="260" t="s">
        <v>1</v>
      </c>
      <c r="F289" s="261" t="s">
        <v>215</v>
      </c>
      <c r="G289" s="259"/>
      <c r="H289" s="262">
        <v>117.2</v>
      </c>
      <c r="I289" s="263"/>
      <c r="J289" s="259"/>
      <c r="K289" s="259"/>
      <c r="L289" s="264"/>
      <c r="M289" s="265"/>
      <c r="N289" s="266"/>
      <c r="O289" s="266"/>
      <c r="P289" s="266"/>
      <c r="Q289" s="266"/>
      <c r="R289" s="266"/>
      <c r="S289" s="266"/>
      <c r="T289" s="267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8" t="s">
        <v>206</v>
      </c>
      <c r="AU289" s="268" t="s">
        <v>87</v>
      </c>
      <c r="AV289" s="15" t="s">
        <v>204</v>
      </c>
      <c r="AW289" s="15" t="s">
        <v>33</v>
      </c>
      <c r="AX289" s="15" t="s">
        <v>85</v>
      </c>
      <c r="AY289" s="268" t="s">
        <v>198</v>
      </c>
    </row>
    <row r="290" spans="1:63" s="12" customFormat="1" ht="25.9" customHeight="1">
      <c r="A290" s="12"/>
      <c r="B290" s="205"/>
      <c r="C290" s="206"/>
      <c r="D290" s="207" t="s">
        <v>76</v>
      </c>
      <c r="E290" s="208" t="s">
        <v>196</v>
      </c>
      <c r="F290" s="208" t="s">
        <v>197</v>
      </c>
      <c r="G290" s="206"/>
      <c r="H290" s="206"/>
      <c r="I290" s="209"/>
      <c r="J290" s="210">
        <f>BK290</f>
        <v>0</v>
      </c>
      <c r="K290" s="206"/>
      <c r="L290" s="211"/>
      <c r="M290" s="212"/>
      <c r="N290" s="213"/>
      <c r="O290" s="213"/>
      <c r="P290" s="214">
        <f>P291</f>
        <v>0</v>
      </c>
      <c r="Q290" s="213"/>
      <c r="R290" s="214">
        <f>R291</f>
        <v>0.07728</v>
      </c>
      <c r="S290" s="213"/>
      <c r="T290" s="215">
        <f>T291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6" t="s">
        <v>85</v>
      </c>
      <c r="AT290" s="217" t="s">
        <v>76</v>
      </c>
      <c r="AU290" s="217" t="s">
        <v>77</v>
      </c>
      <c r="AY290" s="216" t="s">
        <v>198</v>
      </c>
      <c r="BK290" s="218">
        <f>BK291</f>
        <v>0</v>
      </c>
    </row>
    <row r="291" spans="1:63" s="12" customFormat="1" ht="22.8" customHeight="1">
      <c r="A291" s="12"/>
      <c r="B291" s="205"/>
      <c r="C291" s="206"/>
      <c r="D291" s="207" t="s">
        <v>76</v>
      </c>
      <c r="E291" s="219" t="s">
        <v>242</v>
      </c>
      <c r="F291" s="219" t="s">
        <v>1493</v>
      </c>
      <c r="G291" s="206"/>
      <c r="H291" s="206"/>
      <c r="I291" s="209"/>
      <c r="J291" s="220">
        <f>BK291</f>
        <v>0</v>
      </c>
      <c r="K291" s="206"/>
      <c r="L291" s="211"/>
      <c r="M291" s="212"/>
      <c r="N291" s="213"/>
      <c r="O291" s="213"/>
      <c r="P291" s="214">
        <f>SUM(P292:P295)</f>
        <v>0</v>
      </c>
      <c r="Q291" s="213"/>
      <c r="R291" s="214">
        <f>SUM(R292:R295)</f>
        <v>0.07728</v>
      </c>
      <c r="S291" s="213"/>
      <c r="T291" s="215">
        <f>SUM(T292:T295)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6" t="s">
        <v>85</v>
      </c>
      <c r="AT291" s="217" t="s">
        <v>76</v>
      </c>
      <c r="AU291" s="217" t="s">
        <v>85</v>
      </c>
      <c r="AY291" s="216" t="s">
        <v>198</v>
      </c>
      <c r="BK291" s="218">
        <f>SUM(BK292:BK295)</f>
        <v>0</v>
      </c>
    </row>
    <row r="292" spans="1:65" s="2" customFormat="1" ht="37.8" customHeight="1">
      <c r="A292" s="39"/>
      <c r="B292" s="40"/>
      <c r="C292" s="221" t="s">
        <v>723</v>
      </c>
      <c r="D292" s="221" t="s">
        <v>200</v>
      </c>
      <c r="E292" s="222" t="s">
        <v>1494</v>
      </c>
      <c r="F292" s="223" t="s">
        <v>1495</v>
      </c>
      <c r="G292" s="224" t="s">
        <v>451</v>
      </c>
      <c r="H292" s="225">
        <v>23</v>
      </c>
      <c r="I292" s="226"/>
      <c r="J292" s="227">
        <f>ROUND(I292*H292,2)</f>
        <v>0</v>
      </c>
      <c r="K292" s="228"/>
      <c r="L292" s="45"/>
      <c r="M292" s="229" t="s">
        <v>1</v>
      </c>
      <c r="N292" s="230" t="s">
        <v>42</v>
      </c>
      <c r="O292" s="92"/>
      <c r="P292" s="231">
        <f>O292*H292</f>
        <v>0</v>
      </c>
      <c r="Q292" s="231">
        <v>8E-05</v>
      </c>
      <c r="R292" s="231">
        <f>Q292*H292</f>
        <v>0.00184</v>
      </c>
      <c r="S292" s="231">
        <v>0</v>
      </c>
      <c r="T292" s="232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3" t="s">
        <v>204</v>
      </c>
      <c r="AT292" s="233" t="s">
        <v>200</v>
      </c>
      <c r="AU292" s="233" t="s">
        <v>87</v>
      </c>
      <c r="AY292" s="18" t="s">
        <v>198</v>
      </c>
      <c r="BE292" s="234">
        <f>IF(N292="základní",J292,0)</f>
        <v>0</v>
      </c>
      <c r="BF292" s="234">
        <f>IF(N292="snížená",J292,0)</f>
        <v>0</v>
      </c>
      <c r="BG292" s="234">
        <f>IF(N292="zákl. přenesená",J292,0)</f>
        <v>0</v>
      </c>
      <c r="BH292" s="234">
        <f>IF(N292="sníž. přenesená",J292,0)</f>
        <v>0</v>
      </c>
      <c r="BI292" s="234">
        <f>IF(N292="nulová",J292,0)</f>
        <v>0</v>
      </c>
      <c r="BJ292" s="18" t="s">
        <v>85</v>
      </c>
      <c r="BK292" s="234">
        <f>ROUND(I292*H292,2)</f>
        <v>0</v>
      </c>
      <c r="BL292" s="18" t="s">
        <v>204</v>
      </c>
      <c r="BM292" s="233" t="s">
        <v>1496</v>
      </c>
    </row>
    <row r="293" spans="1:65" s="2" customFormat="1" ht="16.5" customHeight="1">
      <c r="A293" s="39"/>
      <c r="B293" s="40"/>
      <c r="C293" s="269" t="s">
        <v>725</v>
      </c>
      <c r="D293" s="269" t="s">
        <v>315</v>
      </c>
      <c r="E293" s="270" t="s">
        <v>1497</v>
      </c>
      <c r="F293" s="271" t="s">
        <v>1498</v>
      </c>
      <c r="G293" s="272" t="s">
        <v>451</v>
      </c>
      <c r="H293" s="273">
        <v>23</v>
      </c>
      <c r="I293" s="274"/>
      <c r="J293" s="275">
        <f>ROUND(I293*H293,2)</f>
        <v>0</v>
      </c>
      <c r="K293" s="276"/>
      <c r="L293" s="277"/>
      <c r="M293" s="278" t="s">
        <v>1</v>
      </c>
      <c r="N293" s="279" t="s">
        <v>42</v>
      </c>
      <c r="O293" s="92"/>
      <c r="P293" s="231">
        <f>O293*H293</f>
        <v>0</v>
      </c>
      <c r="Q293" s="231">
        <v>0.00148</v>
      </c>
      <c r="R293" s="231">
        <f>Q293*H293</f>
        <v>0.03404</v>
      </c>
      <c r="S293" s="231">
        <v>0</v>
      </c>
      <c r="T293" s="232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3" t="s">
        <v>242</v>
      </c>
      <c r="AT293" s="233" t="s">
        <v>315</v>
      </c>
      <c r="AU293" s="233" t="s">
        <v>87</v>
      </c>
      <c r="AY293" s="18" t="s">
        <v>198</v>
      </c>
      <c r="BE293" s="234">
        <f>IF(N293="základní",J293,0)</f>
        <v>0</v>
      </c>
      <c r="BF293" s="234">
        <f>IF(N293="snížená",J293,0)</f>
        <v>0</v>
      </c>
      <c r="BG293" s="234">
        <f>IF(N293="zákl. přenesená",J293,0)</f>
        <v>0</v>
      </c>
      <c r="BH293" s="234">
        <f>IF(N293="sníž. přenesená",J293,0)</f>
        <v>0</v>
      </c>
      <c r="BI293" s="234">
        <f>IF(N293="nulová",J293,0)</f>
        <v>0</v>
      </c>
      <c r="BJ293" s="18" t="s">
        <v>85</v>
      </c>
      <c r="BK293" s="234">
        <f>ROUND(I293*H293,2)</f>
        <v>0</v>
      </c>
      <c r="BL293" s="18" t="s">
        <v>204</v>
      </c>
      <c r="BM293" s="233" t="s">
        <v>1499</v>
      </c>
    </row>
    <row r="294" spans="1:65" s="2" customFormat="1" ht="37.8" customHeight="1">
      <c r="A294" s="39"/>
      <c r="B294" s="40"/>
      <c r="C294" s="221" t="s">
        <v>729</v>
      </c>
      <c r="D294" s="221" t="s">
        <v>200</v>
      </c>
      <c r="E294" s="222" t="s">
        <v>1500</v>
      </c>
      <c r="F294" s="223" t="s">
        <v>1501</v>
      </c>
      <c r="G294" s="224" t="s">
        <v>451</v>
      </c>
      <c r="H294" s="225">
        <v>6</v>
      </c>
      <c r="I294" s="226"/>
      <c r="J294" s="227">
        <f>ROUND(I294*H294,2)</f>
        <v>0</v>
      </c>
      <c r="K294" s="228"/>
      <c r="L294" s="45"/>
      <c r="M294" s="229" t="s">
        <v>1</v>
      </c>
      <c r="N294" s="230" t="s">
        <v>42</v>
      </c>
      <c r="O294" s="92"/>
      <c r="P294" s="231">
        <f>O294*H294</f>
        <v>0</v>
      </c>
      <c r="Q294" s="231">
        <v>0.0001</v>
      </c>
      <c r="R294" s="231">
        <f>Q294*H294</f>
        <v>0.0006000000000000001</v>
      </c>
      <c r="S294" s="231">
        <v>0</v>
      </c>
      <c r="T294" s="232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3" t="s">
        <v>204</v>
      </c>
      <c r="AT294" s="233" t="s">
        <v>200</v>
      </c>
      <c r="AU294" s="233" t="s">
        <v>87</v>
      </c>
      <c r="AY294" s="18" t="s">
        <v>198</v>
      </c>
      <c r="BE294" s="234">
        <f>IF(N294="základní",J294,0)</f>
        <v>0</v>
      </c>
      <c r="BF294" s="234">
        <f>IF(N294="snížená",J294,0)</f>
        <v>0</v>
      </c>
      <c r="BG294" s="234">
        <f>IF(N294="zákl. přenesená",J294,0)</f>
        <v>0</v>
      </c>
      <c r="BH294" s="234">
        <f>IF(N294="sníž. přenesená",J294,0)</f>
        <v>0</v>
      </c>
      <c r="BI294" s="234">
        <f>IF(N294="nulová",J294,0)</f>
        <v>0</v>
      </c>
      <c r="BJ294" s="18" t="s">
        <v>85</v>
      </c>
      <c r="BK294" s="234">
        <f>ROUND(I294*H294,2)</f>
        <v>0</v>
      </c>
      <c r="BL294" s="18" t="s">
        <v>204</v>
      </c>
      <c r="BM294" s="233" t="s">
        <v>1502</v>
      </c>
    </row>
    <row r="295" spans="1:65" s="2" customFormat="1" ht="24.15" customHeight="1">
      <c r="A295" s="39"/>
      <c r="B295" s="40"/>
      <c r="C295" s="269" t="s">
        <v>727</v>
      </c>
      <c r="D295" s="269" t="s">
        <v>315</v>
      </c>
      <c r="E295" s="270" t="s">
        <v>1503</v>
      </c>
      <c r="F295" s="271" t="s">
        <v>1504</v>
      </c>
      <c r="G295" s="272" t="s">
        <v>451</v>
      </c>
      <c r="H295" s="273">
        <v>6</v>
      </c>
      <c r="I295" s="274"/>
      <c r="J295" s="275">
        <f>ROUND(I295*H295,2)</f>
        <v>0</v>
      </c>
      <c r="K295" s="276"/>
      <c r="L295" s="277"/>
      <c r="M295" s="278" t="s">
        <v>1</v>
      </c>
      <c r="N295" s="279" t="s">
        <v>42</v>
      </c>
      <c r="O295" s="92"/>
      <c r="P295" s="231">
        <f>O295*H295</f>
        <v>0</v>
      </c>
      <c r="Q295" s="231">
        <v>0.0068</v>
      </c>
      <c r="R295" s="231">
        <f>Q295*H295</f>
        <v>0.040799999999999996</v>
      </c>
      <c r="S295" s="231">
        <v>0</v>
      </c>
      <c r="T295" s="232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3" t="s">
        <v>242</v>
      </c>
      <c r="AT295" s="233" t="s">
        <v>315</v>
      </c>
      <c r="AU295" s="233" t="s">
        <v>87</v>
      </c>
      <c r="AY295" s="18" t="s">
        <v>198</v>
      </c>
      <c r="BE295" s="234">
        <f>IF(N295="základní",J295,0)</f>
        <v>0</v>
      </c>
      <c r="BF295" s="234">
        <f>IF(N295="snížená",J295,0)</f>
        <v>0</v>
      </c>
      <c r="BG295" s="234">
        <f>IF(N295="zákl. přenesená",J295,0)</f>
        <v>0</v>
      </c>
      <c r="BH295" s="234">
        <f>IF(N295="sníž. přenesená",J295,0)</f>
        <v>0</v>
      </c>
      <c r="BI295" s="234">
        <f>IF(N295="nulová",J295,0)</f>
        <v>0</v>
      </c>
      <c r="BJ295" s="18" t="s">
        <v>85</v>
      </c>
      <c r="BK295" s="234">
        <f>ROUND(I295*H295,2)</f>
        <v>0</v>
      </c>
      <c r="BL295" s="18" t="s">
        <v>204</v>
      </c>
      <c r="BM295" s="233" t="s">
        <v>1505</v>
      </c>
    </row>
    <row r="296" spans="1:63" s="12" customFormat="1" ht="25.9" customHeight="1">
      <c r="A296" s="12"/>
      <c r="B296" s="205"/>
      <c r="C296" s="206"/>
      <c r="D296" s="207" t="s">
        <v>76</v>
      </c>
      <c r="E296" s="208" t="s">
        <v>356</v>
      </c>
      <c r="F296" s="208" t="s">
        <v>357</v>
      </c>
      <c r="G296" s="206"/>
      <c r="H296" s="206"/>
      <c r="I296" s="209"/>
      <c r="J296" s="210">
        <f>BK296</f>
        <v>0</v>
      </c>
      <c r="K296" s="206"/>
      <c r="L296" s="211"/>
      <c r="M296" s="212"/>
      <c r="N296" s="213"/>
      <c r="O296" s="213"/>
      <c r="P296" s="214">
        <f>P297</f>
        <v>0</v>
      </c>
      <c r="Q296" s="213"/>
      <c r="R296" s="214">
        <f>R297</f>
        <v>0</v>
      </c>
      <c r="S296" s="213"/>
      <c r="T296" s="215">
        <f>T297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6" t="s">
        <v>224</v>
      </c>
      <c r="AT296" s="217" t="s">
        <v>76</v>
      </c>
      <c r="AU296" s="217" t="s">
        <v>77</v>
      </c>
      <c r="AY296" s="216" t="s">
        <v>198</v>
      </c>
      <c r="BK296" s="218">
        <f>BK297</f>
        <v>0</v>
      </c>
    </row>
    <row r="297" spans="1:63" s="12" customFormat="1" ht="22.8" customHeight="1">
      <c r="A297" s="12"/>
      <c r="B297" s="205"/>
      <c r="C297" s="206"/>
      <c r="D297" s="207" t="s">
        <v>76</v>
      </c>
      <c r="E297" s="219" t="s">
        <v>358</v>
      </c>
      <c r="F297" s="219" t="s">
        <v>359</v>
      </c>
      <c r="G297" s="206"/>
      <c r="H297" s="206"/>
      <c r="I297" s="209"/>
      <c r="J297" s="220">
        <f>BK297</f>
        <v>0</v>
      </c>
      <c r="K297" s="206"/>
      <c r="L297" s="211"/>
      <c r="M297" s="212"/>
      <c r="N297" s="213"/>
      <c r="O297" s="213"/>
      <c r="P297" s="214">
        <f>SUM(P298:P309)</f>
        <v>0</v>
      </c>
      <c r="Q297" s="213"/>
      <c r="R297" s="214">
        <f>SUM(R298:R309)</f>
        <v>0</v>
      </c>
      <c r="S297" s="213"/>
      <c r="T297" s="215">
        <f>SUM(T298:T309)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6" t="s">
        <v>224</v>
      </c>
      <c r="AT297" s="217" t="s">
        <v>76</v>
      </c>
      <c r="AU297" s="217" t="s">
        <v>85</v>
      </c>
      <c r="AY297" s="216" t="s">
        <v>198</v>
      </c>
      <c r="BK297" s="218">
        <f>SUM(BK298:BK309)</f>
        <v>0</v>
      </c>
    </row>
    <row r="298" spans="1:65" s="2" customFormat="1" ht="62.7" customHeight="1">
      <c r="A298" s="39"/>
      <c r="B298" s="40"/>
      <c r="C298" s="221" t="s">
        <v>666</v>
      </c>
      <c r="D298" s="221" t="s">
        <v>200</v>
      </c>
      <c r="E298" s="222" t="s">
        <v>361</v>
      </c>
      <c r="F298" s="223" t="s">
        <v>362</v>
      </c>
      <c r="G298" s="224" t="s">
        <v>363</v>
      </c>
      <c r="H298" s="225">
        <v>1</v>
      </c>
      <c r="I298" s="226"/>
      <c r="J298" s="227">
        <f>ROUND(I298*H298,2)</f>
        <v>0</v>
      </c>
      <c r="K298" s="228"/>
      <c r="L298" s="45"/>
      <c r="M298" s="229" t="s">
        <v>1</v>
      </c>
      <c r="N298" s="230" t="s">
        <v>42</v>
      </c>
      <c r="O298" s="92"/>
      <c r="P298" s="231">
        <f>O298*H298</f>
        <v>0</v>
      </c>
      <c r="Q298" s="231">
        <v>0</v>
      </c>
      <c r="R298" s="231">
        <f>Q298*H298</f>
        <v>0</v>
      </c>
      <c r="S298" s="231">
        <v>0</v>
      </c>
      <c r="T298" s="232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3" t="s">
        <v>364</v>
      </c>
      <c r="AT298" s="233" t="s">
        <v>200</v>
      </c>
      <c r="AU298" s="233" t="s">
        <v>87</v>
      </c>
      <c r="AY298" s="18" t="s">
        <v>198</v>
      </c>
      <c r="BE298" s="234">
        <f>IF(N298="základní",J298,0)</f>
        <v>0</v>
      </c>
      <c r="BF298" s="234">
        <f>IF(N298="snížená",J298,0)</f>
        <v>0</v>
      </c>
      <c r="BG298" s="234">
        <f>IF(N298="zákl. přenesená",J298,0)</f>
        <v>0</v>
      </c>
      <c r="BH298" s="234">
        <f>IF(N298="sníž. přenesená",J298,0)</f>
        <v>0</v>
      </c>
      <c r="BI298" s="234">
        <f>IF(N298="nulová",J298,0)</f>
        <v>0</v>
      </c>
      <c r="BJ298" s="18" t="s">
        <v>85</v>
      </c>
      <c r="BK298" s="234">
        <f>ROUND(I298*H298,2)</f>
        <v>0</v>
      </c>
      <c r="BL298" s="18" t="s">
        <v>364</v>
      </c>
      <c r="BM298" s="233" t="s">
        <v>1506</v>
      </c>
    </row>
    <row r="299" spans="1:65" s="2" customFormat="1" ht="55.5" customHeight="1">
      <c r="A299" s="39"/>
      <c r="B299" s="40"/>
      <c r="C299" s="221" t="s">
        <v>671</v>
      </c>
      <c r="D299" s="221" t="s">
        <v>200</v>
      </c>
      <c r="E299" s="222" t="s">
        <v>367</v>
      </c>
      <c r="F299" s="223" t="s">
        <v>368</v>
      </c>
      <c r="G299" s="224" t="s">
        <v>363</v>
      </c>
      <c r="H299" s="225">
        <v>1</v>
      </c>
      <c r="I299" s="226"/>
      <c r="J299" s="227">
        <f>ROUND(I299*H299,2)</f>
        <v>0</v>
      </c>
      <c r="K299" s="228"/>
      <c r="L299" s="45"/>
      <c r="M299" s="229" t="s">
        <v>1</v>
      </c>
      <c r="N299" s="230" t="s">
        <v>42</v>
      </c>
      <c r="O299" s="92"/>
      <c r="P299" s="231">
        <f>O299*H299</f>
        <v>0</v>
      </c>
      <c r="Q299" s="231">
        <v>0</v>
      </c>
      <c r="R299" s="231">
        <f>Q299*H299</f>
        <v>0</v>
      </c>
      <c r="S299" s="231">
        <v>0</v>
      </c>
      <c r="T299" s="232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3" t="s">
        <v>364</v>
      </c>
      <c r="AT299" s="233" t="s">
        <v>200</v>
      </c>
      <c r="AU299" s="233" t="s">
        <v>87</v>
      </c>
      <c r="AY299" s="18" t="s">
        <v>198</v>
      </c>
      <c r="BE299" s="234">
        <f>IF(N299="základní",J299,0)</f>
        <v>0</v>
      </c>
      <c r="BF299" s="234">
        <f>IF(N299="snížená",J299,0)</f>
        <v>0</v>
      </c>
      <c r="BG299" s="234">
        <f>IF(N299="zákl. přenesená",J299,0)</f>
        <v>0</v>
      </c>
      <c r="BH299" s="234">
        <f>IF(N299="sníž. přenesená",J299,0)</f>
        <v>0</v>
      </c>
      <c r="BI299" s="234">
        <f>IF(N299="nulová",J299,0)</f>
        <v>0</v>
      </c>
      <c r="BJ299" s="18" t="s">
        <v>85</v>
      </c>
      <c r="BK299" s="234">
        <f>ROUND(I299*H299,2)</f>
        <v>0</v>
      </c>
      <c r="BL299" s="18" t="s">
        <v>364</v>
      </c>
      <c r="BM299" s="233" t="s">
        <v>1507</v>
      </c>
    </row>
    <row r="300" spans="1:65" s="2" customFormat="1" ht="49.05" customHeight="1">
      <c r="A300" s="39"/>
      <c r="B300" s="40"/>
      <c r="C300" s="221" t="s">
        <v>676</v>
      </c>
      <c r="D300" s="221" t="s">
        <v>200</v>
      </c>
      <c r="E300" s="222" t="s">
        <v>371</v>
      </c>
      <c r="F300" s="223" t="s">
        <v>372</v>
      </c>
      <c r="G300" s="224" t="s">
        <v>363</v>
      </c>
      <c r="H300" s="225">
        <v>1</v>
      </c>
      <c r="I300" s="226"/>
      <c r="J300" s="227">
        <f>ROUND(I300*H300,2)</f>
        <v>0</v>
      </c>
      <c r="K300" s="228"/>
      <c r="L300" s="45"/>
      <c r="M300" s="229" t="s">
        <v>1</v>
      </c>
      <c r="N300" s="230" t="s">
        <v>42</v>
      </c>
      <c r="O300" s="92"/>
      <c r="P300" s="231">
        <f>O300*H300</f>
        <v>0</v>
      </c>
      <c r="Q300" s="231">
        <v>0</v>
      </c>
      <c r="R300" s="231">
        <f>Q300*H300</f>
        <v>0</v>
      </c>
      <c r="S300" s="231">
        <v>0</v>
      </c>
      <c r="T300" s="232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3" t="s">
        <v>364</v>
      </c>
      <c r="AT300" s="233" t="s">
        <v>200</v>
      </c>
      <c r="AU300" s="233" t="s">
        <v>87</v>
      </c>
      <c r="AY300" s="18" t="s">
        <v>198</v>
      </c>
      <c r="BE300" s="234">
        <f>IF(N300="základní",J300,0)</f>
        <v>0</v>
      </c>
      <c r="BF300" s="234">
        <f>IF(N300="snížená",J300,0)</f>
        <v>0</v>
      </c>
      <c r="BG300" s="234">
        <f>IF(N300="zákl. přenesená",J300,0)</f>
        <v>0</v>
      </c>
      <c r="BH300" s="234">
        <f>IF(N300="sníž. přenesená",J300,0)</f>
        <v>0</v>
      </c>
      <c r="BI300" s="234">
        <f>IF(N300="nulová",J300,0)</f>
        <v>0</v>
      </c>
      <c r="BJ300" s="18" t="s">
        <v>85</v>
      </c>
      <c r="BK300" s="234">
        <f>ROUND(I300*H300,2)</f>
        <v>0</v>
      </c>
      <c r="BL300" s="18" t="s">
        <v>364</v>
      </c>
      <c r="BM300" s="233" t="s">
        <v>1508</v>
      </c>
    </row>
    <row r="301" spans="1:65" s="2" customFormat="1" ht="24.15" customHeight="1">
      <c r="A301" s="39"/>
      <c r="B301" s="40"/>
      <c r="C301" s="221" t="s">
        <v>681</v>
      </c>
      <c r="D301" s="221" t="s">
        <v>200</v>
      </c>
      <c r="E301" s="222" t="s">
        <v>375</v>
      </c>
      <c r="F301" s="223" t="s">
        <v>376</v>
      </c>
      <c r="G301" s="224" t="s">
        <v>363</v>
      </c>
      <c r="H301" s="225">
        <v>1</v>
      </c>
      <c r="I301" s="226"/>
      <c r="J301" s="227">
        <f>ROUND(I301*H301,2)</f>
        <v>0</v>
      </c>
      <c r="K301" s="228"/>
      <c r="L301" s="45"/>
      <c r="M301" s="229" t="s">
        <v>1</v>
      </c>
      <c r="N301" s="230" t="s">
        <v>42</v>
      </c>
      <c r="O301" s="92"/>
      <c r="P301" s="231">
        <f>O301*H301</f>
        <v>0</v>
      </c>
      <c r="Q301" s="231">
        <v>0</v>
      </c>
      <c r="R301" s="231">
        <f>Q301*H301</f>
        <v>0</v>
      </c>
      <c r="S301" s="231">
        <v>0</v>
      </c>
      <c r="T301" s="232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3" t="s">
        <v>364</v>
      </c>
      <c r="AT301" s="233" t="s">
        <v>200</v>
      </c>
      <c r="AU301" s="233" t="s">
        <v>87</v>
      </c>
      <c r="AY301" s="18" t="s">
        <v>198</v>
      </c>
      <c r="BE301" s="234">
        <f>IF(N301="základní",J301,0)</f>
        <v>0</v>
      </c>
      <c r="BF301" s="234">
        <f>IF(N301="snížená",J301,0)</f>
        <v>0</v>
      </c>
      <c r="BG301" s="234">
        <f>IF(N301="zákl. přenesená",J301,0)</f>
        <v>0</v>
      </c>
      <c r="BH301" s="234">
        <f>IF(N301="sníž. přenesená",J301,0)</f>
        <v>0</v>
      </c>
      <c r="BI301" s="234">
        <f>IF(N301="nulová",J301,0)</f>
        <v>0</v>
      </c>
      <c r="BJ301" s="18" t="s">
        <v>85</v>
      </c>
      <c r="BK301" s="234">
        <f>ROUND(I301*H301,2)</f>
        <v>0</v>
      </c>
      <c r="BL301" s="18" t="s">
        <v>364</v>
      </c>
      <c r="BM301" s="233" t="s">
        <v>1509</v>
      </c>
    </row>
    <row r="302" spans="1:65" s="2" customFormat="1" ht="24.15" customHeight="1">
      <c r="A302" s="39"/>
      <c r="B302" s="40"/>
      <c r="C302" s="221" t="s">
        <v>487</v>
      </c>
      <c r="D302" s="221" t="s">
        <v>200</v>
      </c>
      <c r="E302" s="222" t="s">
        <v>379</v>
      </c>
      <c r="F302" s="223" t="s">
        <v>380</v>
      </c>
      <c r="G302" s="224" t="s">
        <v>363</v>
      </c>
      <c r="H302" s="225">
        <v>1</v>
      </c>
      <c r="I302" s="226"/>
      <c r="J302" s="227">
        <f>ROUND(I302*H302,2)</f>
        <v>0</v>
      </c>
      <c r="K302" s="228"/>
      <c r="L302" s="45"/>
      <c r="M302" s="229" t="s">
        <v>1</v>
      </c>
      <c r="N302" s="230" t="s">
        <v>42</v>
      </c>
      <c r="O302" s="92"/>
      <c r="P302" s="231">
        <f>O302*H302</f>
        <v>0</v>
      </c>
      <c r="Q302" s="231">
        <v>0</v>
      </c>
      <c r="R302" s="231">
        <f>Q302*H302</f>
        <v>0</v>
      </c>
      <c r="S302" s="231">
        <v>0</v>
      </c>
      <c r="T302" s="232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3" t="s">
        <v>364</v>
      </c>
      <c r="AT302" s="233" t="s">
        <v>200</v>
      </c>
      <c r="AU302" s="233" t="s">
        <v>87</v>
      </c>
      <c r="AY302" s="18" t="s">
        <v>198</v>
      </c>
      <c r="BE302" s="234">
        <f>IF(N302="základní",J302,0)</f>
        <v>0</v>
      </c>
      <c r="BF302" s="234">
        <f>IF(N302="snížená",J302,0)</f>
        <v>0</v>
      </c>
      <c r="BG302" s="234">
        <f>IF(N302="zákl. přenesená",J302,0)</f>
        <v>0</v>
      </c>
      <c r="BH302" s="234">
        <f>IF(N302="sníž. přenesená",J302,0)</f>
        <v>0</v>
      </c>
      <c r="BI302" s="234">
        <f>IF(N302="nulová",J302,0)</f>
        <v>0</v>
      </c>
      <c r="BJ302" s="18" t="s">
        <v>85</v>
      </c>
      <c r="BK302" s="234">
        <f>ROUND(I302*H302,2)</f>
        <v>0</v>
      </c>
      <c r="BL302" s="18" t="s">
        <v>364</v>
      </c>
      <c r="BM302" s="233" t="s">
        <v>1510</v>
      </c>
    </row>
    <row r="303" spans="1:65" s="2" customFormat="1" ht="37.8" customHeight="1">
      <c r="A303" s="39"/>
      <c r="B303" s="40"/>
      <c r="C303" s="221" t="s">
        <v>545</v>
      </c>
      <c r="D303" s="221" t="s">
        <v>200</v>
      </c>
      <c r="E303" s="222" t="s">
        <v>383</v>
      </c>
      <c r="F303" s="223" t="s">
        <v>384</v>
      </c>
      <c r="G303" s="224" t="s">
        <v>363</v>
      </c>
      <c r="H303" s="225">
        <v>1</v>
      </c>
      <c r="I303" s="226"/>
      <c r="J303" s="227">
        <f>ROUND(I303*H303,2)</f>
        <v>0</v>
      </c>
      <c r="K303" s="228"/>
      <c r="L303" s="45"/>
      <c r="M303" s="229" t="s">
        <v>1</v>
      </c>
      <c r="N303" s="230" t="s">
        <v>42</v>
      </c>
      <c r="O303" s="92"/>
      <c r="P303" s="231">
        <f>O303*H303</f>
        <v>0</v>
      </c>
      <c r="Q303" s="231">
        <v>0</v>
      </c>
      <c r="R303" s="231">
        <f>Q303*H303</f>
        <v>0</v>
      </c>
      <c r="S303" s="231">
        <v>0</v>
      </c>
      <c r="T303" s="232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3" t="s">
        <v>364</v>
      </c>
      <c r="AT303" s="233" t="s">
        <v>200</v>
      </c>
      <c r="AU303" s="233" t="s">
        <v>87</v>
      </c>
      <c r="AY303" s="18" t="s">
        <v>198</v>
      </c>
      <c r="BE303" s="234">
        <f>IF(N303="základní",J303,0)</f>
        <v>0</v>
      </c>
      <c r="BF303" s="234">
        <f>IF(N303="snížená",J303,0)</f>
        <v>0</v>
      </c>
      <c r="BG303" s="234">
        <f>IF(N303="zákl. přenesená",J303,0)</f>
        <v>0</v>
      </c>
      <c r="BH303" s="234">
        <f>IF(N303="sníž. přenesená",J303,0)</f>
        <v>0</v>
      </c>
      <c r="BI303" s="234">
        <f>IF(N303="nulová",J303,0)</f>
        <v>0</v>
      </c>
      <c r="BJ303" s="18" t="s">
        <v>85</v>
      </c>
      <c r="BK303" s="234">
        <f>ROUND(I303*H303,2)</f>
        <v>0</v>
      </c>
      <c r="BL303" s="18" t="s">
        <v>364</v>
      </c>
      <c r="BM303" s="233" t="s">
        <v>1511</v>
      </c>
    </row>
    <row r="304" spans="1:65" s="2" customFormat="1" ht="37.8" customHeight="1">
      <c r="A304" s="39"/>
      <c r="B304" s="40"/>
      <c r="C304" s="221" t="s">
        <v>696</v>
      </c>
      <c r="D304" s="221" t="s">
        <v>200</v>
      </c>
      <c r="E304" s="222" t="s">
        <v>387</v>
      </c>
      <c r="F304" s="223" t="s">
        <v>388</v>
      </c>
      <c r="G304" s="224" t="s">
        <v>363</v>
      </c>
      <c r="H304" s="225">
        <v>1</v>
      </c>
      <c r="I304" s="226"/>
      <c r="J304" s="227">
        <f>ROUND(I304*H304,2)</f>
        <v>0</v>
      </c>
      <c r="K304" s="228"/>
      <c r="L304" s="45"/>
      <c r="M304" s="229" t="s">
        <v>1</v>
      </c>
      <c r="N304" s="230" t="s">
        <v>42</v>
      </c>
      <c r="O304" s="92"/>
      <c r="P304" s="231">
        <f>O304*H304</f>
        <v>0</v>
      </c>
      <c r="Q304" s="231">
        <v>0</v>
      </c>
      <c r="R304" s="231">
        <f>Q304*H304</f>
        <v>0</v>
      </c>
      <c r="S304" s="231">
        <v>0</v>
      </c>
      <c r="T304" s="232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3" t="s">
        <v>364</v>
      </c>
      <c r="AT304" s="233" t="s">
        <v>200</v>
      </c>
      <c r="AU304" s="233" t="s">
        <v>87</v>
      </c>
      <c r="AY304" s="18" t="s">
        <v>198</v>
      </c>
      <c r="BE304" s="234">
        <f>IF(N304="základní",J304,0)</f>
        <v>0</v>
      </c>
      <c r="BF304" s="234">
        <f>IF(N304="snížená",J304,0)</f>
        <v>0</v>
      </c>
      <c r="BG304" s="234">
        <f>IF(N304="zákl. přenesená",J304,0)</f>
        <v>0</v>
      </c>
      <c r="BH304" s="234">
        <f>IF(N304="sníž. přenesená",J304,0)</f>
        <v>0</v>
      </c>
      <c r="BI304" s="234">
        <f>IF(N304="nulová",J304,0)</f>
        <v>0</v>
      </c>
      <c r="BJ304" s="18" t="s">
        <v>85</v>
      </c>
      <c r="BK304" s="234">
        <f>ROUND(I304*H304,2)</f>
        <v>0</v>
      </c>
      <c r="BL304" s="18" t="s">
        <v>364</v>
      </c>
      <c r="BM304" s="233" t="s">
        <v>1512</v>
      </c>
    </row>
    <row r="305" spans="1:65" s="2" customFormat="1" ht="37.8" customHeight="1">
      <c r="A305" s="39"/>
      <c r="B305" s="40"/>
      <c r="C305" s="221" t="s">
        <v>558</v>
      </c>
      <c r="D305" s="221" t="s">
        <v>200</v>
      </c>
      <c r="E305" s="222" t="s">
        <v>1513</v>
      </c>
      <c r="F305" s="223" t="s">
        <v>388</v>
      </c>
      <c r="G305" s="224" t="s">
        <v>363</v>
      </c>
      <c r="H305" s="225">
        <v>1</v>
      </c>
      <c r="I305" s="226"/>
      <c r="J305" s="227">
        <f>ROUND(I305*H305,2)</f>
        <v>0</v>
      </c>
      <c r="K305" s="228"/>
      <c r="L305" s="45"/>
      <c r="M305" s="229" t="s">
        <v>1</v>
      </c>
      <c r="N305" s="230" t="s">
        <v>42</v>
      </c>
      <c r="O305" s="92"/>
      <c r="P305" s="231">
        <f>O305*H305</f>
        <v>0</v>
      </c>
      <c r="Q305" s="231">
        <v>0</v>
      </c>
      <c r="R305" s="231">
        <f>Q305*H305</f>
        <v>0</v>
      </c>
      <c r="S305" s="231">
        <v>0</v>
      </c>
      <c r="T305" s="232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3" t="s">
        <v>364</v>
      </c>
      <c r="AT305" s="233" t="s">
        <v>200</v>
      </c>
      <c r="AU305" s="233" t="s">
        <v>87</v>
      </c>
      <c r="AY305" s="18" t="s">
        <v>198</v>
      </c>
      <c r="BE305" s="234">
        <f>IF(N305="základní",J305,0)</f>
        <v>0</v>
      </c>
      <c r="BF305" s="234">
        <f>IF(N305="snížená",J305,0)</f>
        <v>0</v>
      </c>
      <c r="BG305" s="234">
        <f>IF(N305="zákl. přenesená",J305,0)</f>
        <v>0</v>
      </c>
      <c r="BH305" s="234">
        <f>IF(N305="sníž. přenesená",J305,0)</f>
        <v>0</v>
      </c>
      <c r="BI305" s="234">
        <f>IF(N305="nulová",J305,0)</f>
        <v>0</v>
      </c>
      <c r="BJ305" s="18" t="s">
        <v>85</v>
      </c>
      <c r="BK305" s="234">
        <f>ROUND(I305*H305,2)</f>
        <v>0</v>
      </c>
      <c r="BL305" s="18" t="s">
        <v>364</v>
      </c>
      <c r="BM305" s="233" t="s">
        <v>1514</v>
      </c>
    </row>
    <row r="306" spans="1:65" s="2" customFormat="1" ht="37.8" customHeight="1">
      <c r="A306" s="39"/>
      <c r="B306" s="40"/>
      <c r="C306" s="221" t="s">
        <v>705</v>
      </c>
      <c r="D306" s="221" t="s">
        <v>200</v>
      </c>
      <c r="E306" s="222" t="s">
        <v>391</v>
      </c>
      <c r="F306" s="223" t="s">
        <v>392</v>
      </c>
      <c r="G306" s="224" t="s">
        <v>363</v>
      </c>
      <c r="H306" s="225">
        <v>1</v>
      </c>
      <c r="I306" s="226"/>
      <c r="J306" s="227">
        <f>ROUND(I306*H306,2)</f>
        <v>0</v>
      </c>
      <c r="K306" s="228"/>
      <c r="L306" s="45"/>
      <c r="M306" s="229" t="s">
        <v>1</v>
      </c>
      <c r="N306" s="230" t="s">
        <v>42</v>
      </c>
      <c r="O306" s="92"/>
      <c r="P306" s="231">
        <f>O306*H306</f>
        <v>0</v>
      </c>
      <c r="Q306" s="231">
        <v>0</v>
      </c>
      <c r="R306" s="231">
        <f>Q306*H306</f>
        <v>0</v>
      </c>
      <c r="S306" s="231">
        <v>0</v>
      </c>
      <c r="T306" s="232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3" t="s">
        <v>364</v>
      </c>
      <c r="AT306" s="233" t="s">
        <v>200</v>
      </c>
      <c r="AU306" s="233" t="s">
        <v>87</v>
      </c>
      <c r="AY306" s="18" t="s">
        <v>198</v>
      </c>
      <c r="BE306" s="234">
        <f>IF(N306="základní",J306,0)</f>
        <v>0</v>
      </c>
      <c r="BF306" s="234">
        <f>IF(N306="snížená",J306,0)</f>
        <v>0</v>
      </c>
      <c r="BG306" s="234">
        <f>IF(N306="zákl. přenesená",J306,0)</f>
        <v>0</v>
      </c>
      <c r="BH306" s="234">
        <f>IF(N306="sníž. přenesená",J306,0)</f>
        <v>0</v>
      </c>
      <c r="BI306" s="234">
        <f>IF(N306="nulová",J306,0)</f>
        <v>0</v>
      </c>
      <c r="BJ306" s="18" t="s">
        <v>85</v>
      </c>
      <c r="BK306" s="234">
        <f>ROUND(I306*H306,2)</f>
        <v>0</v>
      </c>
      <c r="BL306" s="18" t="s">
        <v>364</v>
      </c>
      <c r="BM306" s="233" t="s">
        <v>1515</v>
      </c>
    </row>
    <row r="307" spans="1:65" s="2" customFormat="1" ht="37.8" customHeight="1">
      <c r="A307" s="39"/>
      <c r="B307" s="40"/>
      <c r="C307" s="221" t="s">
        <v>709</v>
      </c>
      <c r="D307" s="221" t="s">
        <v>200</v>
      </c>
      <c r="E307" s="222" t="s">
        <v>395</v>
      </c>
      <c r="F307" s="223" t="s">
        <v>396</v>
      </c>
      <c r="G307" s="224" t="s">
        <v>363</v>
      </c>
      <c r="H307" s="225">
        <v>1</v>
      </c>
      <c r="I307" s="226"/>
      <c r="J307" s="227">
        <f>ROUND(I307*H307,2)</f>
        <v>0</v>
      </c>
      <c r="K307" s="228"/>
      <c r="L307" s="45"/>
      <c r="M307" s="229" t="s">
        <v>1</v>
      </c>
      <c r="N307" s="230" t="s">
        <v>42</v>
      </c>
      <c r="O307" s="92"/>
      <c r="P307" s="231">
        <f>O307*H307</f>
        <v>0</v>
      </c>
      <c r="Q307" s="231">
        <v>0</v>
      </c>
      <c r="R307" s="231">
        <f>Q307*H307</f>
        <v>0</v>
      </c>
      <c r="S307" s="231">
        <v>0</v>
      </c>
      <c r="T307" s="232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3" t="s">
        <v>364</v>
      </c>
      <c r="AT307" s="233" t="s">
        <v>200</v>
      </c>
      <c r="AU307" s="233" t="s">
        <v>87</v>
      </c>
      <c r="AY307" s="18" t="s">
        <v>198</v>
      </c>
      <c r="BE307" s="234">
        <f>IF(N307="základní",J307,0)</f>
        <v>0</v>
      </c>
      <c r="BF307" s="234">
        <f>IF(N307="snížená",J307,0)</f>
        <v>0</v>
      </c>
      <c r="BG307" s="234">
        <f>IF(N307="zákl. přenesená",J307,0)</f>
        <v>0</v>
      </c>
      <c r="BH307" s="234">
        <f>IF(N307="sníž. přenesená",J307,0)</f>
        <v>0</v>
      </c>
      <c r="BI307" s="234">
        <f>IF(N307="nulová",J307,0)</f>
        <v>0</v>
      </c>
      <c r="BJ307" s="18" t="s">
        <v>85</v>
      </c>
      <c r="BK307" s="234">
        <f>ROUND(I307*H307,2)</f>
        <v>0</v>
      </c>
      <c r="BL307" s="18" t="s">
        <v>364</v>
      </c>
      <c r="BM307" s="233" t="s">
        <v>1516</v>
      </c>
    </row>
    <row r="308" spans="1:65" s="2" customFormat="1" ht="24.15" customHeight="1">
      <c r="A308" s="39"/>
      <c r="B308" s="40"/>
      <c r="C308" s="221" t="s">
        <v>1517</v>
      </c>
      <c r="D308" s="221" t="s">
        <v>200</v>
      </c>
      <c r="E308" s="222" t="s">
        <v>738</v>
      </c>
      <c r="F308" s="223" t="s">
        <v>739</v>
      </c>
      <c r="G308" s="224" t="s">
        <v>363</v>
      </c>
      <c r="H308" s="225">
        <v>1</v>
      </c>
      <c r="I308" s="226"/>
      <c r="J308" s="227">
        <f>ROUND(I308*H308,2)</f>
        <v>0</v>
      </c>
      <c r="K308" s="228"/>
      <c r="L308" s="45"/>
      <c r="M308" s="229" t="s">
        <v>1</v>
      </c>
      <c r="N308" s="230" t="s">
        <v>42</v>
      </c>
      <c r="O308" s="92"/>
      <c r="P308" s="231">
        <f>O308*H308</f>
        <v>0</v>
      </c>
      <c r="Q308" s="231">
        <v>0</v>
      </c>
      <c r="R308" s="231">
        <f>Q308*H308</f>
        <v>0</v>
      </c>
      <c r="S308" s="231">
        <v>0</v>
      </c>
      <c r="T308" s="232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3" t="s">
        <v>364</v>
      </c>
      <c r="AT308" s="233" t="s">
        <v>200</v>
      </c>
      <c r="AU308" s="233" t="s">
        <v>87</v>
      </c>
      <c r="AY308" s="18" t="s">
        <v>198</v>
      </c>
      <c r="BE308" s="234">
        <f>IF(N308="základní",J308,0)</f>
        <v>0</v>
      </c>
      <c r="BF308" s="234">
        <f>IF(N308="snížená",J308,0)</f>
        <v>0</v>
      </c>
      <c r="BG308" s="234">
        <f>IF(N308="zákl. přenesená",J308,0)</f>
        <v>0</v>
      </c>
      <c r="BH308" s="234">
        <f>IF(N308="sníž. přenesená",J308,0)</f>
        <v>0</v>
      </c>
      <c r="BI308" s="234">
        <f>IF(N308="nulová",J308,0)</f>
        <v>0</v>
      </c>
      <c r="BJ308" s="18" t="s">
        <v>85</v>
      </c>
      <c r="BK308" s="234">
        <f>ROUND(I308*H308,2)</f>
        <v>0</v>
      </c>
      <c r="BL308" s="18" t="s">
        <v>364</v>
      </c>
      <c r="BM308" s="233" t="s">
        <v>1518</v>
      </c>
    </row>
    <row r="309" spans="1:65" s="2" customFormat="1" ht="21.75" customHeight="1">
      <c r="A309" s="39"/>
      <c r="B309" s="40"/>
      <c r="C309" s="221" t="s">
        <v>1519</v>
      </c>
      <c r="D309" s="221" t="s">
        <v>200</v>
      </c>
      <c r="E309" s="222" t="s">
        <v>399</v>
      </c>
      <c r="F309" s="223" t="s">
        <v>400</v>
      </c>
      <c r="G309" s="224" t="s">
        <v>363</v>
      </c>
      <c r="H309" s="225">
        <v>1</v>
      </c>
      <c r="I309" s="226"/>
      <c r="J309" s="227">
        <f>ROUND(I309*H309,2)</f>
        <v>0</v>
      </c>
      <c r="K309" s="228"/>
      <c r="L309" s="45"/>
      <c r="M309" s="280" t="s">
        <v>1</v>
      </c>
      <c r="N309" s="281" t="s">
        <v>42</v>
      </c>
      <c r="O309" s="282"/>
      <c r="P309" s="283">
        <f>O309*H309</f>
        <v>0</v>
      </c>
      <c r="Q309" s="283">
        <v>0</v>
      </c>
      <c r="R309" s="283">
        <f>Q309*H309</f>
        <v>0</v>
      </c>
      <c r="S309" s="283">
        <v>0</v>
      </c>
      <c r="T309" s="284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3" t="s">
        <v>364</v>
      </c>
      <c r="AT309" s="233" t="s">
        <v>200</v>
      </c>
      <c r="AU309" s="233" t="s">
        <v>87</v>
      </c>
      <c r="AY309" s="18" t="s">
        <v>198</v>
      </c>
      <c r="BE309" s="234">
        <f>IF(N309="základní",J309,0)</f>
        <v>0</v>
      </c>
      <c r="BF309" s="234">
        <f>IF(N309="snížená",J309,0)</f>
        <v>0</v>
      </c>
      <c r="BG309" s="234">
        <f>IF(N309="zákl. přenesená",J309,0)</f>
        <v>0</v>
      </c>
      <c r="BH309" s="234">
        <f>IF(N309="sníž. přenesená",J309,0)</f>
        <v>0</v>
      </c>
      <c r="BI309" s="234">
        <f>IF(N309="nulová",J309,0)</f>
        <v>0</v>
      </c>
      <c r="BJ309" s="18" t="s">
        <v>85</v>
      </c>
      <c r="BK309" s="234">
        <f>ROUND(I309*H309,2)</f>
        <v>0</v>
      </c>
      <c r="BL309" s="18" t="s">
        <v>364</v>
      </c>
      <c r="BM309" s="233" t="s">
        <v>1520</v>
      </c>
    </row>
    <row r="310" spans="1:31" s="2" customFormat="1" ht="6.95" customHeight="1">
      <c r="A310" s="39"/>
      <c r="B310" s="67"/>
      <c r="C310" s="68"/>
      <c r="D310" s="68"/>
      <c r="E310" s="68"/>
      <c r="F310" s="68"/>
      <c r="G310" s="68"/>
      <c r="H310" s="68"/>
      <c r="I310" s="68"/>
      <c r="J310" s="68"/>
      <c r="K310" s="68"/>
      <c r="L310" s="45"/>
      <c r="M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</row>
  </sheetData>
  <sheetProtection password="CC35" sheet="1" objects="1" scenarios="1" formatColumns="0" formatRows="0" autoFilter="0"/>
  <autoFilter ref="C133:K309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1521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ROUND((SUM(BE129:BE260)),2)</f>
        <v>0</v>
      </c>
      <c r="G33" s="39"/>
      <c r="H33" s="39"/>
      <c r="I33" s="157">
        <v>0.21</v>
      </c>
      <c r="J33" s="156">
        <f>ROUND(((SUM(BE129:BE260))*I33),2)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ROUND((SUM(BF129:BF260)),2)</f>
        <v>0</v>
      </c>
      <c r="G34" s="39"/>
      <c r="H34" s="39"/>
      <c r="I34" s="157">
        <v>0.15</v>
      </c>
      <c r="J34" s="156">
        <f>ROUND(((SUM(BF129:BF260))*I34),2)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ROUND((SUM(BG129:BG260)),2)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ROUND((SUM(BH129:BH260)),2)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ROUND((SUM(BI129:BI260)),2)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303 - Kanalizační přípojky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1330</v>
      </c>
      <c r="E97" s="184"/>
      <c r="F97" s="184"/>
      <c r="G97" s="184"/>
      <c r="H97" s="184"/>
      <c r="I97" s="184"/>
      <c r="J97" s="185">
        <f>J130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415</v>
      </c>
      <c r="E98" s="190"/>
      <c r="F98" s="190"/>
      <c r="G98" s="190"/>
      <c r="H98" s="190"/>
      <c r="I98" s="190"/>
      <c r="J98" s="191">
        <f>J131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1066</v>
      </c>
      <c r="E99" s="190"/>
      <c r="F99" s="190"/>
      <c r="G99" s="190"/>
      <c r="H99" s="190"/>
      <c r="I99" s="190"/>
      <c r="J99" s="191">
        <f>J144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417</v>
      </c>
      <c r="E100" s="190"/>
      <c r="F100" s="190"/>
      <c r="G100" s="190"/>
      <c r="H100" s="190"/>
      <c r="I100" s="190"/>
      <c r="J100" s="191">
        <f>J154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1162</v>
      </c>
      <c r="E101" s="190"/>
      <c r="F101" s="190"/>
      <c r="G101" s="190"/>
      <c r="H101" s="190"/>
      <c r="I101" s="190"/>
      <c r="J101" s="191">
        <f>J171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1164</v>
      </c>
      <c r="E102" s="190"/>
      <c r="F102" s="190"/>
      <c r="G102" s="190"/>
      <c r="H102" s="190"/>
      <c r="I102" s="190"/>
      <c r="J102" s="191">
        <f>J181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1165</v>
      </c>
      <c r="E103" s="190"/>
      <c r="F103" s="190"/>
      <c r="G103" s="190"/>
      <c r="H103" s="190"/>
      <c r="I103" s="190"/>
      <c r="J103" s="191">
        <f>J188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1166</v>
      </c>
      <c r="E104" s="190"/>
      <c r="F104" s="190"/>
      <c r="G104" s="190"/>
      <c r="H104" s="190"/>
      <c r="I104" s="190"/>
      <c r="J104" s="191">
        <f>J194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1332</v>
      </c>
      <c r="E105" s="190"/>
      <c r="F105" s="190"/>
      <c r="G105" s="190"/>
      <c r="H105" s="190"/>
      <c r="I105" s="190"/>
      <c r="J105" s="191">
        <f>J223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88"/>
      <c r="D106" s="189" t="s">
        <v>1167</v>
      </c>
      <c r="E106" s="190"/>
      <c r="F106" s="190"/>
      <c r="G106" s="190"/>
      <c r="H106" s="190"/>
      <c r="I106" s="190"/>
      <c r="J106" s="191">
        <f>J230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7"/>
      <c r="C107" s="188"/>
      <c r="D107" s="189" t="s">
        <v>423</v>
      </c>
      <c r="E107" s="190"/>
      <c r="F107" s="190"/>
      <c r="G107" s="190"/>
      <c r="H107" s="190"/>
      <c r="I107" s="190"/>
      <c r="J107" s="191">
        <f>J232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1"/>
      <c r="C108" s="182"/>
      <c r="D108" s="183" t="s">
        <v>181</v>
      </c>
      <c r="E108" s="184"/>
      <c r="F108" s="184"/>
      <c r="G108" s="184"/>
      <c r="H108" s="184"/>
      <c r="I108" s="184"/>
      <c r="J108" s="185">
        <f>J248</f>
        <v>0</v>
      </c>
      <c r="K108" s="182"/>
      <c r="L108" s="18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7"/>
      <c r="C109" s="188"/>
      <c r="D109" s="189" t="s">
        <v>182</v>
      </c>
      <c r="E109" s="190"/>
      <c r="F109" s="190"/>
      <c r="G109" s="190"/>
      <c r="H109" s="190"/>
      <c r="I109" s="190"/>
      <c r="J109" s="191">
        <f>J249</f>
        <v>0</v>
      </c>
      <c r="K109" s="188"/>
      <c r="L109" s="19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183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6" t="str">
        <f>E7</f>
        <v>Revitalizace sídliště Blatenská - 1. etapa DI1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303 - Kanalizační přípojky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>Horažďovice</v>
      </c>
      <c r="G123" s="41"/>
      <c r="H123" s="41"/>
      <c r="I123" s="33" t="s">
        <v>22</v>
      </c>
      <c r="J123" s="80" t="str">
        <f>IF(J12="","",J12)</f>
        <v>24. 5. 2023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E15</f>
        <v>město Horažďovice</v>
      </c>
      <c r="G125" s="41"/>
      <c r="H125" s="41"/>
      <c r="I125" s="33" t="s">
        <v>31</v>
      </c>
      <c r="J125" s="37" t="str">
        <f>E21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29</v>
      </c>
      <c r="D126" s="41"/>
      <c r="E126" s="41"/>
      <c r="F126" s="28" t="str">
        <f>IF(E18="","",E18)</f>
        <v>Vyplň údaj</v>
      </c>
      <c r="G126" s="41"/>
      <c r="H126" s="41"/>
      <c r="I126" s="33" t="s">
        <v>34</v>
      </c>
      <c r="J126" s="37" t="str">
        <f>E24</f>
        <v>Pavel Matoušek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193"/>
      <c r="B128" s="194"/>
      <c r="C128" s="195" t="s">
        <v>184</v>
      </c>
      <c r="D128" s="196" t="s">
        <v>62</v>
      </c>
      <c r="E128" s="196" t="s">
        <v>58</v>
      </c>
      <c r="F128" s="196" t="s">
        <v>59</v>
      </c>
      <c r="G128" s="196" t="s">
        <v>185</v>
      </c>
      <c r="H128" s="196" t="s">
        <v>186</v>
      </c>
      <c r="I128" s="196" t="s">
        <v>187</v>
      </c>
      <c r="J128" s="197" t="s">
        <v>172</v>
      </c>
      <c r="K128" s="198" t="s">
        <v>188</v>
      </c>
      <c r="L128" s="199"/>
      <c r="M128" s="101" t="s">
        <v>1</v>
      </c>
      <c r="N128" s="102" t="s">
        <v>41</v>
      </c>
      <c r="O128" s="102" t="s">
        <v>189</v>
      </c>
      <c r="P128" s="102" t="s">
        <v>190</v>
      </c>
      <c r="Q128" s="102" t="s">
        <v>191</v>
      </c>
      <c r="R128" s="102" t="s">
        <v>192</v>
      </c>
      <c r="S128" s="102" t="s">
        <v>193</v>
      </c>
      <c r="T128" s="103" t="s">
        <v>194</v>
      </c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</row>
    <row r="129" spans="1:63" s="2" customFormat="1" ht="22.8" customHeight="1">
      <c r="A129" s="39"/>
      <c r="B129" s="40"/>
      <c r="C129" s="108" t="s">
        <v>195</v>
      </c>
      <c r="D129" s="41"/>
      <c r="E129" s="41"/>
      <c r="F129" s="41"/>
      <c r="G129" s="41"/>
      <c r="H129" s="41"/>
      <c r="I129" s="41"/>
      <c r="J129" s="200">
        <f>BK129</f>
        <v>0</v>
      </c>
      <c r="K129" s="41"/>
      <c r="L129" s="45"/>
      <c r="M129" s="104"/>
      <c r="N129" s="201"/>
      <c r="O129" s="105"/>
      <c r="P129" s="202">
        <f>P130+P248</f>
        <v>0</v>
      </c>
      <c r="Q129" s="105"/>
      <c r="R129" s="202">
        <f>R130+R248</f>
        <v>285.2996153</v>
      </c>
      <c r="S129" s="105"/>
      <c r="T129" s="203">
        <f>T130+T248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76</v>
      </c>
      <c r="AU129" s="18" t="s">
        <v>174</v>
      </c>
      <c r="BK129" s="204">
        <f>BK130+BK248</f>
        <v>0</v>
      </c>
    </row>
    <row r="130" spans="1:63" s="12" customFormat="1" ht="25.9" customHeight="1">
      <c r="A130" s="12"/>
      <c r="B130" s="205"/>
      <c r="C130" s="206"/>
      <c r="D130" s="207" t="s">
        <v>76</v>
      </c>
      <c r="E130" s="208" t="s">
        <v>1339</v>
      </c>
      <c r="F130" s="208" t="s">
        <v>116</v>
      </c>
      <c r="G130" s="206"/>
      <c r="H130" s="206"/>
      <c r="I130" s="209"/>
      <c r="J130" s="210">
        <f>BK130</f>
        <v>0</v>
      </c>
      <c r="K130" s="206"/>
      <c r="L130" s="211"/>
      <c r="M130" s="212"/>
      <c r="N130" s="213"/>
      <c r="O130" s="213"/>
      <c r="P130" s="214">
        <f>P131+P144+P154+P171+P181+P188+P194+P223+P230+P232</f>
        <v>0</v>
      </c>
      <c r="Q130" s="213"/>
      <c r="R130" s="214">
        <f>R131+R144+R154+R171+R181+R188+R194+R223+R230+R232</f>
        <v>285.2996153</v>
      </c>
      <c r="S130" s="213"/>
      <c r="T130" s="215">
        <f>T131+T144+T154+T171+T181+T188+T194+T223+T230+T232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6" t="s">
        <v>85</v>
      </c>
      <c r="AT130" s="217" t="s">
        <v>76</v>
      </c>
      <c r="AU130" s="217" t="s">
        <v>77</v>
      </c>
      <c r="AY130" s="216" t="s">
        <v>198</v>
      </c>
      <c r="BK130" s="218">
        <f>BK131+BK144+BK154+BK171+BK181+BK188+BK194+BK223+BK230+BK232</f>
        <v>0</v>
      </c>
    </row>
    <row r="131" spans="1:63" s="12" customFormat="1" ht="22.8" customHeight="1">
      <c r="A131" s="12"/>
      <c r="B131" s="205"/>
      <c r="C131" s="206"/>
      <c r="D131" s="207" t="s">
        <v>76</v>
      </c>
      <c r="E131" s="219" t="s">
        <v>257</v>
      </c>
      <c r="F131" s="219" t="s">
        <v>426</v>
      </c>
      <c r="G131" s="206"/>
      <c r="H131" s="206"/>
      <c r="I131" s="209"/>
      <c r="J131" s="220">
        <f>BK131</f>
        <v>0</v>
      </c>
      <c r="K131" s="206"/>
      <c r="L131" s="211"/>
      <c r="M131" s="212"/>
      <c r="N131" s="213"/>
      <c r="O131" s="213"/>
      <c r="P131" s="214">
        <f>SUM(P132:P143)</f>
        <v>0</v>
      </c>
      <c r="Q131" s="213"/>
      <c r="R131" s="214">
        <f>SUM(R132:R143)</f>
        <v>1.663746</v>
      </c>
      <c r="S131" s="213"/>
      <c r="T131" s="215">
        <f>SUM(T132:T143)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6" t="s">
        <v>85</v>
      </c>
      <c r="AT131" s="217" t="s">
        <v>76</v>
      </c>
      <c r="AU131" s="217" t="s">
        <v>85</v>
      </c>
      <c r="AY131" s="216" t="s">
        <v>198</v>
      </c>
      <c r="BK131" s="218">
        <f>SUM(BK132:BK143)</f>
        <v>0</v>
      </c>
    </row>
    <row r="132" spans="1:65" s="2" customFormat="1" ht="24.15" customHeight="1">
      <c r="A132" s="39"/>
      <c r="B132" s="40"/>
      <c r="C132" s="221" t="s">
        <v>85</v>
      </c>
      <c r="D132" s="221" t="s">
        <v>200</v>
      </c>
      <c r="E132" s="222" t="s">
        <v>1340</v>
      </c>
      <c r="F132" s="223" t="s">
        <v>1341</v>
      </c>
      <c r="G132" s="224" t="s">
        <v>1342</v>
      </c>
      <c r="H132" s="225">
        <v>40</v>
      </c>
      <c r="I132" s="226"/>
      <c r="J132" s="227">
        <f>ROUND(I132*H132,2)</f>
        <v>0</v>
      </c>
      <c r="K132" s="228"/>
      <c r="L132" s="45"/>
      <c r="M132" s="229" t="s">
        <v>1</v>
      </c>
      <c r="N132" s="230" t="s">
        <v>42</v>
      </c>
      <c r="O132" s="92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3" t="s">
        <v>204</v>
      </c>
      <c r="AT132" s="233" t="s">
        <v>200</v>
      </c>
      <c r="AU132" s="233" t="s">
        <v>87</v>
      </c>
      <c r="AY132" s="18" t="s">
        <v>198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8" t="s">
        <v>85</v>
      </c>
      <c r="BK132" s="234">
        <f>ROUND(I132*H132,2)</f>
        <v>0</v>
      </c>
      <c r="BL132" s="18" t="s">
        <v>204</v>
      </c>
      <c r="BM132" s="233" t="s">
        <v>1522</v>
      </c>
    </row>
    <row r="133" spans="1:51" s="13" customFormat="1" ht="12">
      <c r="A133" s="13"/>
      <c r="B133" s="235"/>
      <c r="C133" s="236"/>
      <c r="D133" s="237" t="s">
        <v>206</v>
      </c>
      <c r="E133" s="238" t="s">
        <v>1</v>
      </c>
      <c r="F133" s="239" t="s">
        <v>1523</v>
      </c>
      <c r="G133" s="236"/>
      <c r="H133" s="240">
        <v>40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206</v>
      </c>
      <c r="AU133" s="246" t="s">
        <v>87</v>
      </c>
      <c r="AV133" s="13" t="s">
        <v>87</v>
      </c>
      <c r="AW133" s="13" t="s">
        <v>33</v>
      </c>
      <c r="AX133" s="13" t="s">
        <v>77</v>
      </c>
      <c r="AY133" s="246" t="s">
        <v>198</v>
      </c>
    </row>
    <row r="134" spans="1:51" s="15" customFormat="1" ht="12">
      <c r="A134" s="15"/>
      <c r="B134" s="258"/>
      <c r="C134" s="259"/>
      <c r="D134" s="237" t="s">
        <v>206</v>
      </c>
      <c r="E134" s="260" t="s">
        <v>1</v>
      </c>
      <c r="F134" s="261" t="s">
        <v>215</v>
      </c>
      <c r="G134" s="259"/>
      <c r="H134" s="262">
        <v>40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8" t="s">
        <v>206</v>
      </c>
      <c r="AU134" s="268" t="s">
        <v>87</v>
      </c>
      <c r="AV134" s="15" t="s">
        <v>204</v>
      </c>
      <c r="AW134" s="15" t="s">
        <v>33</v>
      </c>
      <c r="AX134" s="15" t="s">
        <v>85</v>
      </c>
      <c r="AY134" s="268" t="s">
        <v>198</v>
      </c>
    </row>
    <row r="135" spans="1:65" s="2" customFormat="1" ht="21.75" customHeight="1">
      <c r="A135" s="39"/>
      <c r="B135" s="40"/>
      <c r="C135" s="221" t="s">
        <v>87</v>
      </c>
      <c r="D135" s="221" t="s">
        <v>200</v>
      </c>
      <c r="E135" s="222" t="s">
        <v>1345</v>
      </c>
      <c r="F135" s="223" t="s">
        <v>1346</v>
      </c>
      <c r="G135" s="224" t="s">
        <v>1347</v>
      </c>
      <c r="H135" s="225">
        <v>20</v>
      </c>
      <c r="I135" s="226"/>
      <c r="J135" s="227">
        <f>ROUND(I135*H135,2)</f>
        <v>0</v>
      </c>
      <c r="K135" s="228"/>
      <c r="L135" s="45"/>
      <c r="M135" s="229" t="s">
        <v>1</v>
      </c>
      <c r="N135" s="230" t="s">
        <v>42</v>
      </c>
      <c r="O135" s="92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3" t="s">
        <v>204</v>
      </c>
      <c r="AT135" s="233" t="s">
        <v>200</v>
      </c>
      <c r="AU135" s="233" t="s">
        <v>87</v>
      </c>
      <c r="AY135" s="18" t="s">
        <v>198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8" t="s">
        <v>85</v>
      </c>
      <c r="BK135" s="234">
        <f>ROUND(I135*H135,2)</f>
        <v>0</v>
      </c>
      <c r="BL135" s="18" t="s">
        <v>204</v>
      </c>
      <c r="BM135" s="233" t="s">
        <v>1524</v>
      </c>
    </row>
    <row r="136" spans="1:51" s="13" customFormat="1" ht="12">
      <c r="A136" s="13"/>
      <c r="B136" s="235"/>
      <c r="C136" s="236"/>
      <c r="D136" s="237" t="s">
        <v>206</v>
      </c>
      <c r="E136" s="238" t="s">
        <v>1</v>
      </c>
      <c r="F136" s="239" t="s">
        <v>1525</v>
      </c>
      <c r="G136" s="236"/>
      <c r="H136" s="240">
        <v>20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206</v>
      </c>
      <c r="AU136" s="246" t="s">
        <v>87</v>
      </c>
      <c r="AV136" s="13" t="s">
        <v>87</v>
      </c>
      <c r="AW136" s="13" t="s">
        <v>33</v>
      </c>
      <c r="AX136" s="13" t="s">
        <v>77</v>
      </c>
      <c r="AY136" s="246" t="s">
        <v>198</v>
      </c>
    </row>
    <row r="137" spans="1:51" s="15" customFormat="1" ht="12">
      <c r="A137" s="15"/>
      <c r="B137" s="258"/>
      <c r="C137" s="259"/>
      <c r="D137" s="237" t="s">
        <v>206</v>
      </c>
      <c r="E137" s="260" t="s">
        <v>1</v>
      </c>
      <c r="F137" s="261" t="s">
        <v>215</v>
      </c>
      <c r="G137" s="259"/>
      <c r="H137" s="262">
        <v>20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8" t="s">
        <v>206</v>
      </c>
      <c r="AU137" s="268" t="s">
        <v>87</v>
      </c>
      <c r="AV137" s="15" t="s">
        <v>204</v>
      </c>
      <c r="AW137" s="15" t="s">
        <v>33</v>
      </c>
      <c r="AX137" s="15" t="s">
        <v>85</v>
      </c>
      <c r="AY137" s="268" t="s">
        <v>198</v>
      </c>
    </row>
    <row r="138" spans="1:65" s="2" customFormat="1" ht="37.8" customHeight="1">
      <c r="A138" s="39"/>
      <c r="B138" s="40"/>
      <c r="C138" s="221" t="s">
        <v>213</v>
      </c>
      <c r="D138" s="221" t="s">
        <v>200</v>
      </c>
      <c r="E138" s="222" t="s">
        <v>1274</v>
      </c>
      <c r="F138" s="223" t="s">
        <v>1275</v>
      </c>
      <c r="G138" s="224" t="s">
        <v>227</v>
      </c>
      <c r="H138" s="225">
        <v>12.6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42</v>
      </c>
      <c r="O138" s="92"/>
      <c r="P138" s="231">
        <f>O138*H138</f>
        <v>0</v>
      </c>
      <c r="Q138" s="231">
        <v>0.0107</v>
      </c>
      <c r="R138" s="231">
        <f>Q138*H138</f>
        <v>0.13482</v>
      </c>
      <c r="S138" s="231">
        <v>0</v>
      </c>
      <c r="T138" s="23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204</v>
      </c>
      <c r="AT138" s="233" t="s">
        <v>200</v>
      </c>
      <c r="AU138" s="233" t="s">
        <v>87</v>
      </c>
      <c r="AY138" s="18" t="s">
        <v>198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204</v>
      </c>
      <c r="BM138" s="233" t="s">
        <v>1526</v>
      </c>
    </row>
    <row r="139" spans="1:51" s="13" customFormat="1" ht="12">
      <c r="A139" s="13"/>
      <c r="B139" s="235"/>
      <c r="C139" s="236"/>
      <c r="D139" s="237" t="s">
        <v>206</v>
      </c>
      <c r="E139" s="238" t="s">
        <v>1</v>
      </c>
      <c r="F139" s="239" t="s">
        <v>1527</v>
      </c>
      <c r="G139" s="236"/>
      <c r="H139" s="240">
        <v>12.6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206</v>
      </c>
      <c r="AU139" s="246" t="s">
        <v>87</v>
      </c>
      <c r="AV139" s="13" t="s">
        <v>87</v>
      </c>
      <c r="AW139" s="13" t="s">
        <v>33</v>
      </c>
      <c r="AX139" s="13" t="s">
        <v>77</v>
      </c>
      <c r="AY139" s="246" t="s">
        <v>198</v>
      </c>
    </row>
    <row r="140" spans="1:51" s="15" customFormat="1" ht="12">
      <c r="A140" s="15"/>
      <c r="B140" s="258"/>
      <c r="C140" s="259"/>
      <c r="D140" s="237" t="s">
        <v>206</v>
      </c>
      <c r="E140" s="260" t="s">
        <v>1</v>
      </c>
      <c r="F140" s="261" t="s">
        <v>215</v>
      </c>
      <c r="G140" s="259"/>
      <c r="H140" s="262">
        <v>12.6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8" t="s">
        <v>206</v>
      </c>
      <c r="AU140" s="268" t="s">
        <v>87</v>
      </c>
      <c r="AV140" s="15" t="s">
        <v>204</v>
      </c>
      <c r="AW140" s="15" t="s">
        <v>33</v>
      </c>
      <c r="AX140" s="15" t="s">
        <v>85</v>
      </c>
      <c r="AY140" s="268" t="s">
        <v>198</v>
      </c>
    </row>
    <row r="141" spans="1:65" s="2" customFormat="1" ht="37.8" customHeight="1">
      <c r="A141" s="39"/>
      <c r="B141" s="40"/>
      <c r="C141" s="221" t="s">
        <v>204</v>
      </c>
      <c r="D141" s="221" t="s">
        <v>200</v>
      </c>
      <c r="E141" s="222" t="s">
        <v>1278</v>
      </c>
      <c r="F141" s="223" t="s">
        <v>1279</v>
      </c>
      <c r="G141" s="224" t="s">
        <v>227</v>
      </c>
      <c r="H141" s="225">
        <v>61.7</v>
      </c>
      <c r="I141" s="226"/>
      <c r="J141" s="227">
        <f>ROUND(I141*H141,2)</f>
        <v>0</v>
      </c>
      <c r="K141" s="228"/>
      <c r="L141" s="45"/>
      <c r="M141" s="229" t="s">
        <v>1</v>
      </c>
      <c r="N141" s="230" t="s">
        <v>42</v>
      </c>
      <c r="O141" s="92"/>
      <c r="P141" s="231">
        <f>O141*H141</f>
        <v>0</v>
      </c>
      <c r="Q141" s="231">
        <v>0.02478</v>
      </c>
      <c r="R141" s="231">
        <f>Q141*H141</f>
        <v>1.528926</v>
      </c>
      <c r="S141" s="231">
        <v>0</v>
      </c>
      <c r="T141" s="23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204</v>
      </c>
      <c r="AT141" s="233" t="s">
        <v>200</v>
      </c>
      <c r="AU141" s="233" t="s">
        <v>87</v>
      </c>
      <c r="AY141" s="18" t="s">
        <v>198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8" t="s">
        <v>85</v>
      </c>
      <c r="BK141" s="234">
        <f>ROUND(I141*H141,2)</f>
        <v>0</v>
      </c>
      <c r="BL141" s="18" t="s">
        <v>204</v>
      </c>
      <c r="BM141" s="233" t="s">
        <v>1528</v>
      </c>
    </row>
    <row r="142" spans="1:51" s="13" customFormat="1" ht="12">
      <c r="A142" s="13"/>
      <c r="B142" s="235"/>
      <c r="C142" s="236"/>
      <c r="D142" s="237" t="s">
        <v>206</v>
      </c>
      <c r="E142" s="238" t="s">
        <v>1</v>
      </c>
      <c r="F142" s="239" t="s">
        <v>1529</v>
      </c>
      <c r="G142" s="236"/>
      <c r="H142" s="240">
        <v>61.7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206</v>
      </c>
      <c r="AU142" s="246" t="s">
        <v>87</v>
      </c>
      <c r="AV142" s="13" t="s">
        <v>87</v>
      </c>
      <c r="AW142" s="13" t="s">
        <v>33</v>
      </c>
      <c r="AX142" s="13" t="s">
        <v>77</v>
      </c>
      <c r="AY142" s="246" t="s">
        <v>198</v>
      </c>
    </row>
    <row r="143" spans="1:51" s="15" customFormat="1" ht="12">
      <c r="A143" s="15"/>
      <c r="B143" s="258"/>
      <c r="C143" s="259"/>
      <c r="D143" s="237" t="s">
        <v>206</v>
      </c>
      <c r="E143" s="260" t="s">
        <v>1</v>
      </c>
      <c r="F143" s="261" t="s">
        <v>215</v>
      </c>
      <c r="G143" s="259"/>
      <c r="H143" s="262">
        <v>61.7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8" t="s">
        <v>206</v>
      </c>
      <c r="AU143" s="268" t="s">
        <v>87</v>
      </c>
      <c r="AV143" s="15" t="s">
        <v>204</v>
      </c>
      <c r="AW143" s="15" t="s">
        <v>33</v>
      </c>
      <c r="AX143" s="15" t="s">
        <v>85</v>
      </c>
      <c r="AY143" s="268" t="s">
        <v>198</v>
      </c>
    </row>
    <row r="144" spans="1:63" s="12" customFormat="1" ht="22.8" customHeight="1">
      <c r="A144" s="12"/>
      <c r="B144" s="205"/>
      <c r="C144" s="206"/>
      <c r="D144" s="207" t="s">
        <v>76</v>
      </c>
      <c r="E144" s="219" t="s">
        <v>266</v>
      </c>
      <c r="F144" s="219" t="s">
        <v>1076</v>
      </c>
      <c r="G144" s="206"/>
      <c r="H144" s="206"/>
      <c r="I144" s="209"/>
      <c r="J144" s="220">
        <f>BK144</f>
        <v>0</v>
      </c>
      <c r="K144" s="206"/>
      <c r="L144" s="211"/>
      <c r="M144" s="212"/>
      <c r="N144" s="213"/>
      <c r="O144" s="213"/>
      <c r="P144" s="214">
        <f>SUM(P145:P153)</f>
        <v>0</v>
      </c>
      <c r="Q144" s="213"/>
      <c r="R144" s="214">
        <f>SUM(R145:R153)</f>
        <v>0</v>
      </c>
      <c r="S144" s="213"/>
      <c r="T144" s="215">
        <f>SUM(T145:T153)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6" t="s">
        <v>85</v>
      </c>
      <c r="AT144" s="217" t="s">
        <v>76</v>
      </c>
      <c r="AU144" s="217" t="s">
        <v>85</v>
      </c>
      <c r="AY144" s="216" t="s">
        <v>198</v>
      </c>
      <c r="BK144" s="218">
        <f>SUM(BK145:BK153)</f>
        <v>0</v>
      </c>
    </row>
    <row r="145" spans="1:65" s="2" customFormat="1" ht="24.15" customHeight="1">
      <c r="A145" s="39"/>
      <c r="B145" s="40"/>
      <c r="C145" s="221" t="s">
        <v>224</v>
      </c>
      <c r="D145" s="221" t="s">
        <v>200</v>
      </c>
      <c r="E145" s="222" t="s">
        <v>1282</v>
      </c>
      <c r="F145" s="223" t="s">
        <v>1283</v>
      </c>
      <c r="G145" s="224" t="s">
        <v>239</v>
      </c>
      <c r="H145" s="225">
        <v>89.5</v>
      </c>
      <c r="I145" s="226"/>
      <c r="J145" s="227">
        <f>ROUND(I145*H145,2)</f>
        <v>0</v>
      </c>
      <c r="K145" s="228"/>
      <c r="L145" s="45"/>
      <c r="M145" s="229" t="s">
        <v>1</v>
      </c>
      <c r="N145" s="230" t="s">
        <v>42</v>
      </c>
      <c r="O145" s="92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3" t="s">
        <v>204</v>
      </c>
      <c r="AT145" s="233" t="s">
        <v>200</v>
      </c>
      <c r="AU145" s="233" t="s">
        <v>87</v>
      </c>
      <c r="AY145" s="18" t="s">
        <v>198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8" t="s">
        <v>85</v>
      </c>
      <c r="BK145" s="234">
        <f>ROUND(I145*H145,2)</f>
        <v>0</v>
      </c>
      <c r="BL145" s="18" t="s">
        <v>204</v>
      </c>
      <c r="BM145" s="233" t="s">
        <v>1530</v>
      </c>
    </row>
    <row r="146" spans="1:51" s="13" customFormat="1" ht="12">
      <c r="A146" s="13"/>
      <c r="B146" s="235"/>
      <c r="C146" s="236"/>
      <c r="D146" s="237" t="s">
        <v>206</v>
      </c>
      <c r="E146" s="238" t="s">
        <v>1</v>
      </c>
      <c r="F146" s="239" t="s">
        <v>1531</v>
      </c>
      <c r="G146" s="236"/>
      <c r="H146" s="240">
        <v>89.5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206</v>
      </c>
      <c r="AU146" s="246" t="s">
        <v>87</v>
      </c>
      <c r="AV146" s="13" t="s">
        <v>87</v>
      </c>
      <c r="AW146" s="13" t="s">
        <v>33</v>
      </c>
      <c r="AX146" s="13" t="s">
        <v>77</v>
      </c>
      <c r="AY146" s="246" t="s">
        <v>198</v>
      </c>
    </row>
    <row r="147" spans="1:51" s="15" customFormat="1" ht="12">
      <c r="A147" s="15"/>
      <c r="B147" s="258"/>
      <c r="C147" s="259"/>
      <c r="D147" s="237" t="s">
        <v>206</v>
      </c>
      <c r="E147" s="260" t="s">
        <v>1</v>
      </c>
      <c r="F147" s="261" t="s">
        <v>215</v>
      </c>
      <c r="G147" s="259"/>
      <c r="H147" s="262">
        <v>89.5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8" t="s">
        <v>206</v>
      </c>
      <c r="AU147" s="268" t="s">
        <v>87</v>
      </c>
      <c r="AV147" s="15" t="s">
        <v>204</v>
      </c>
      <c r="AW147" s="15" t="s">
        <v>33</v>
      </c>
      <c r="AX147" s="15" t="s">
        <v>85</v>
      </c>
      <c r="AY147" s="268" t="s">
        <v>198</v>
      </c>
    </row>
    <row r="148" spans="1:65" s="2" customFormat="1" ht="24.15" customHeight="1">
      <c r="A148" s="39"/>
      <c r="B148" s="40"/>
      <c r="C148" s="221" t="s">
        <v>231</v>
      </c>
      <c r="D148" s="221" t="s">
        <v>200</v>
      </c>
      <c r="E148" s="222" t="s">
        <v>1356</v>
      </c>
      <c r="F148" s="223" t="s">
        <v>1357</v>
      </c>
      <c r="G148" s="224" t="s">
        <v>239</v>
      </c>
      <c r="H148" s="225">
        <v>289.5</v>
      </c>
      <c r="I148" s="226"/>
      <c r="J148" s="227">
        <f>ROUND(I148*H148,2)</f>
        <v>0</v>
      </c>
      <c r="K148" s="228"/>
      <c r="L148" s="45"/>
      <c r="M148" s="229" t="s">
        <v>1</v>
      </c>
      <c r="N148" s="230" t="s">
        <v>42</v>
      </c>
      <c r="O148" s="92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3" t="s">
        <v>204</v>
      </c>
      <c r="AT148" s="233" t="s">
        <v>200</v>
      </c>
      <c r="AU148" s="233" t="s">
        <v>87</v>
      </c>
      <c r="AY148" s="18" t="s">
        <v>198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8" t="s">
        <v>85</v>
      </c>
      <c r="BK148" s="234">
        <f>ROUND(I148*H148,2)</f>
        <v>0</v>
      </c>
      <c r="BL148" s="18" t="s">
        <v>204</v>
      </c>
      <c r="BM148" s="233" t="s">
        <v>1532</v>
      </c>
    </row>
    <row r="149" spans="1:51" s="13" customFormat="1" ht="12">
      <c r="A149" s="13"/>
      <c r="B149" s="235"/>
      <c r="C149" s="236"/>
      <c r="D149" s="237" t="s">
        <v>206</v>
      </c>
      <c r="E149" s="238" t="s">
        <v>1</v>
      </c>
      <c r="F149" s="239" t="s">
        <v>1533</v>
      </c>
      <c r="G149" s="236"/>
      <c r="H149" s="240">
        <v>289.5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206</v>
      </c>
      <c r="AU149" s="246" t="s">
        <v>87</v>
      </c>
      <c r="AV149" s="13" t="s">
        <v>87</v>
      </c>
      <c r="AW149" s="13" t="s">
        <v>33</v>
      </c>
      <c r="AX149" s="13" t="s">
        <v>77</v>
      </c>
      <c r="AY149" s="246" t="s">
        <v>198</v>
      </c>
    </row>
    <row r="150" spans="1:51" s="15" customFormat="1" ht="12">
      <c r="A150" s="15"/>
      <c r="B150" s="258"/>
      <c r="C150" s="259"/>
      <c r="D150" s="237" t="s">
        <v>206</v>
      </c>
      <c r="E150" s="260" t="s">
        <v>1</v>
      </c>
      <c r="F150" s="261" t="s">
        <v>215</v>
      </c>
      <c r="G150" s="259"/>
      <c r="H150" s="262">
        <v>289.5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8" t="s">
        <v>206</v>
      </c>
      <c r="AU150" s="268" t="s">
        <v>87</v>
      </c>
      <c r="AV150" s="15" t="s">
        <v>204</v>
      </c>
      <c r="AW150" s="15" t="s">
        <v>33</v>
      </c>
      <c r="AX150" s="15" t="s">
        <v>85</v>
      </c>
      <c r="AY150" s="268" t="s">
        <v>198</v>
      </c>
    </row>
    <row r="151" spans="1:65" s="2" customFormat="1" ht="21.75" customHeight="1">
      <c r="A151" s="39"/>
      <c r="B151" s="40"/>
      <c r="C151" s="221" t="s">
        <v>236</v>
      </c>
      <c r="D151" s="221" t="s">
        <v>200</v>
      </c>
      <c r="E151" s="222" t="s">
        <v>1360</v>
      </c>
      <c r="F151" s="223" t="s">
        <v>1361</v>
      </c>
      <c r="G151" s="224" t="s">
        <v>239</v>
      </c>
      <c r="H151" s="225">
        <v>289.5</v>
      </c>
      <c r="I151" s="226"/>
      <c r="J151" s="227">
        <f>ROUND(I151*H151,2)</f>
        <v>0</v>
      </c>
      <c r="K151" s="228"/>
      <c r="L151" s="45"/>
      <c r="M151" s="229" t="s">
        <v>1</v>
      </c>
      <c r="N151" s="230" t="s">
        <v>42</v>
      </c>
      <c r="O151" s="92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3" t="s">
        <v>204</v>
      </c>
      <c r="AT151" s="233" t="s">
        <v>200</v>
      </c>
      <c r="AU151" s="233" t="s">
        <v>87</v>
      </c>
      <c r="AY151" s="18" t="s">
        <v>198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8" t="s">
        <v>85</v>
      </c>
      <c r="BK151" s="234">
        <f>ROUND(I151*H151,2)</f>
        <v>0</v>
      </c>
      <c r="BL151" s="18" t="s">
        <v>204</v>
      </c>
      <c r="BM151" s="233" t="s">
        <v>1534</v>
      </c>
    </row>
    <row r="152" spans="1:51" s="13" customFormat="1" ht="12">
      <c r="A152" s="13"/>
      <c r="B152" s="235"/>
      <c r="C152" s="236"/>
      <c r="D152" s="237" t="s">
        <v>206</v>
      </c>
      <c r="E152" s="238" t="s">
        <v>1</v>
      </c>
      <c r="F152" s="239" t="s">
        <v>1533</v>
      </c>
      <c r="G152" s="236"/>
      <c r="H152" s="240">
        <v>289.5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206</v>
      </c>
      <c r="AU152" s="246" t="s">
        <v>87</v>
      </c>
      <c r="AV152" s="13" t="s">
        <v>87</v>
      </c>
      <c r="AW152" s="13" t="s">
        <v>33</v>
      </c>
      <c r="AX152" s="13" t="s">
        <v>77</v>
      </c>
      <c r="AY152" s="246" t="s">
        <v>198</v>
      </c>
    </row>
    <row r="153" spans="1:51" s="15" customFormat="1" ht="12">
      <c r="A153" s="15"/>
      <c r="B153" s="258"/>
      <c r="C153" s="259"/>
      <c r="D153" s="237" t="s">
        <v>206</v>
      </c>
      <c r="E153" s="260" t="s">
        <v>1</v>
      </c>
      <c r="F153" s="261" t="s">
        <v>215</v>
      </c>
      <c r="G153" s="259"/>
      <c r="H153" s="262">
        <v>289.5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8" t="s">
        <v>206</v>
      </c>
      <c r="AU153" s="268" t="s">
        <v>87</v>
      </c>
      <c r="AV153" s="15" t="s">
        <v>204</v>
      </c>
      <c r="AW153" s="15" t="s">
        <v>33</v>
      </c>
      <c r="AX153" s="15" t="s">
        <v>85</v>
      </c>
      <c r="AY153" s="268" t="s">
        <v>198</v>
      </c>
    </row>
    <row r="154" spans="1:63" s="12" customFormat="1" ht="22.8" customHeight="1">
      <c r="A154" s="12"/>
      <c r="B154" s="205"/>
      <c r="C154" s="206"/>
      <c r="D154" s="207" t="s">
        <v>76</v>
      </c>
      <c r="E154" s="219" t="s">
        <v>280</v>
      </c>
      <c r="F154" s="219" t="s">
        <v>468</v>
      </c>
      <c r="G154" s="206"/>
      <c r="H154" s="206"/>
      <c r="I154" s="209"/>
      <c r="J154" s="220">
        <f>BK154</f>
        <v>0</v>
      </c>
      <c r="K154" s="206"/>
      <c r="L154" s="211"/>
      <c r="M154" s="212"/>
      <c r="N154" s="213"/>
      <c r="O154" s="213"/>
      <c r="P154" s="214">
        <f>SUM(P155:P170)</f>
        <v>0</v>
      </c>
      <c r="Q154" s="213"/>
      <c r="R154" s="214">
        <f>SUM(R155:R170)</f>
        <v>0</v>
      </c>
      <c r="S154" s="213"/>
      <c r="T154" s="215">
        <f>SUM(T155:T170)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6" t="s">
        <v>85</v>
      </c>
      <c r="AT154" s="217" t="s">
        <v>76</v>
      </c>
      <c r="AU154" s="217" t="s">
        <v>85</v>
      </c>
      <c r="AY154" s="216" t="s">
        <v>198</v>
      </c>
      <c r="BK154" s="218">
        <f>SUM(BK155:BK170)</f>
        <v>0</v>
      </c>
    </row>
    <row r="155" spans="1:65" s="2" customFormat="1" ht="16.5" customHeight="1">
      <c r="A155" s="39"/>
      <c r="B155" s="40"/>
      <c r="C155" s="221" t="s">
        <v>242</v>
      </c>
      <c r="D155" s="221" t="s">
        <v>200</v>
      </c>
      <c r="E155" s="222" t="s">
        <v>1085</v>
      </c>
      <c r="F155" s="223" t="s">
        <v>1086</v>
      </c>
      <c r="G155" s="224" t="s">
        <v>239</v>
      </c>
      <c r="H155" s="225">
        <v>289.5</v>
      </c>
      <c r="I155" s="226"/>
      <c r="J155" s="227">
        <f>ROUND(I155*H155,2)</f>
        <v>0</v>
      </c>
      <c r="K155" s="228"/>
      <c r="L155" s="45"/>
      <c r="M155" s="229" t="s">
        <v>1</v>
      </c>
      <c r="N155" s="230" t="s">
        <v>42</v>
      </c>
      <c r="O155" s="92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3" t="s">
        <v>204</v>
      </c>
      <c r="AT155" s="233" t="s">
        <v>200</v>
      </c>
      <c r="AU155" s="233" t="s">
        <v>87</v>
      </c>
      <c r="AY155" s="18" t="s">
        <v>198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8" t="s">
        <v>85</v>
      </c>
      <c r="BK155" s="234">
        <f>ROUND(I155*H155,2)</f>
        <v>0</v>
      </c>
      <c r="BL155" s="18" t="s">
        <v>204</v>
      </c>
      <c r="BM155" s="233" t="s">
        <v>1535</v>
      </c>
    </row>
    <row r="156" spans="1:51" s="13" customFormat="1" ht="12">
      <c r="A156" s="13"/>
      <c r="B156" s="235"/>
      <c r="C156" s="236"/>
      <c r="D156" s="237" t="s">
        <v>206</v>
      </c>
      <c r="E156" s="238" t="s">
        <v>1</v>
      </c>
      <c r="F156" s="239" t="s">
        <v>1533</v>
      </c>
      <c r="G156" s="236"/>
      <c r="H156" s="240">
        <v>289.5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206</v>
      </c>
      <c r="AU156" s="246" t="s">
        <v>87</v>
      </c>
      <c r="AV156" s="13" t="s">
        <v>87</v>
      </c>
      <c r="AW156" s="13" t="s">
        <v>33</v>
      </c>
      <c r="AX156" s="13" t="s">
        <v>77</v>
      </c>
      <c r="AY156" s="246" t="s">
        <v>198</v>
      </c>
    </row>
    <row r="157" spans="1:51" s="15" customFormat="1" ht="12">
      <c r="A157" s="15"/>
      <c r="B157" s="258"/>
      <c r="C157" s="259"/>
      <c r="D157" s="237" t="s">
        <v>206</v>
      </c>
      <c r="E157" s="260" t="s">
        <v>1</v>
      </c>
      <c r="F157" s="261" t="s">
        <v>215</v>
      </c>
      <c r="G157" s="259"/>
      <c r="H157" s="262">
        <v>289.5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8" t="s">
        <v>206</v>
      </c>
      <c r="AU157" s="268" t="s">
        <v>87</v>
      </c>
      <c r="AV157" s="15" t="s">
        <v>204</v>
      </c>
      <c r="AW157" s="15" t="s">
        <v>33</v>
      </c>
      <c r="AX157" s="15" t="s">
        <v>85</v>
      </c>
      <c r="AY157" s="268" t="s">
        <v>198</v>
      </c>
    </row>
    <row r="158" spans="1:65" s="2" customFormat="1" ht="21.75" customHeight="1">
      <c r="A158" s="39"/>
      <c r="B158" s="40"/>
      <c r="C158" s="221" t="s">
        <v>246</v>
      </c>
      <c r="D158" s="221" t="s">
        <v>200</v>
      </c>
      <c r="E158" s="222" t="s">
        <v>472</v>
      </c>
      <c r="F158" s="223" t="s">
        <v>473</v>
      </c>
      <c r="G158" s="224" t="s">
        <v>239</v>
      </c>
      <c r="H158" s="225">
        <v>138.7</v>
      </c>
      <c r="I158" s="226"/>
      <c r="J158" s="227">
        <f>ROUND(I158*H158,2)</f>
        <v>0</v>
      </c>
      <c r="K158" s="228"/>
      <c r="L158" s="45"/>
      <c r="M158" s="229" t="s">
        <v>1</v>
      </c>
      <c r="N158" s="230" t="s">
        <v>42</v>
      </c>
      <c r="O158" s="92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3" t="s">
        <v>204</v>
      </c>
      <c r="AT158" s="233" t="s">
        <v>200</v>
      </c>
      <c r="AU158" s="233" t="s">
        <v>87</v>
      </c>
      <c r="AY158" s="18" t="s">
        <v>198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8" t="s">
        <v>85</v>
      </c>
      <c r="BK158" s="234">
        <f>ROUND(I158*H158,2)</f>
        <v>0</v>
      </c>
      <c r="BL158" s="18" t="s">
        <v>204</v>
      </c>
      <c r="BM158" s="233" t="s">
        <v>1536</v>
      </c>
    </row>
    <row r="159" spans="1:65" s="2" customFormat="1" ht="24.15" customHeight="1">
      <c r="A159" s="39"/>
      <c r="B159" s="40"/>
      <c r="C159" s="221" t="s">
        <v>252</v>
      </c>
      <c r="D159" s="221" t="s">
        <v>200</v>
      </c>
      <c r="E159" s="222" t="s">
        <v>475</v>
      </c>
      <c r="F159" s="223" t="s">
        <v>476</v>
      </c>
      <c r="G159" s="224" t="s">
        <v>239</v>
      </c>
      <c r="H159" s="225">
        <v>138.7</v>
      </c>
      <c r="I159" s="226"/>
      <c r="J159" s="227">
        <f>ROUND(I159*H159,2)</f>
        <v>0</v>
      </c>
      <c r="K159" s="228"/>
      <c r="L159" s="45"/>
      <c r="M159" s="229" t="s">
        <v>1</v>
      </c>
      <c r="N159" s="230" t="s">
        <v>42</v>
      </c>
      <c r="O159" s="92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3" t="s">
        <v>204</v>
      </c>
      <c r="AT159" s="233" t="s">
        <v>200</v>
      </c>
      <c r="AU159" s="233" t="s">
        <v>87</v>
      </c>
      <c r="AY159" s="18" t="s">
        <v>198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8" t="s">
        <v>85</v>
      </c>
      <c r="BK159" s="234">
        <f>ROUND(I159*H159,2)</f>
        <v>0</v>
      </c>
      <c r="BL159" s="18" t="s">
        <v>204</v>
      </c>
      <c r="BM159" s="233" t="s">
        <v>1537</v>
      </c>
    </row>
    <row r="160" spans="1:51" s="13" customFormat="1" ht="12">
      <c r="A160" s="13"/>
      <c r="B160" s="235"/>
      <c r="C160" s="236"/>
      <c r="D160" s="237" t="s">
        <v>206</v>
      </c>
      <c r="E160" s="238" t="s">
        <v>1</v>
      </c>
      <c r="F160" s="239" t="s">
        <v>1538</v>
      </c>
      <c r="G160" s="236"/>
      <c r="H160" s="240">
        <v>138.7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206</v>
      </c>
      <c r="AU160" s="246" t="s">
        <v>87</v>
      </c>
      <c r="AV160" s="13" t="s">
        <v>87</v>
      </c>
      <c r="AW160" s="13" t="s">
        <v>33</v>
      </c>
      <c r="AX160" s="13" t="s">
        <v>77</v>
      </c>
      <c r="AY160" s="246" t="s">
        <v>198</v>
      </c>
    </row>
    <row r="161" spans="1:51" s="15" customFormat="1" ht="12">
      <c r="A161" s="15"/>
      <c r="B161" s="258"/>
      <c r="C161" s="259"/>
      <c r="D161" s="237" t="s">
        <v>206</v>
      </c>
      <c r="E161" s="260" t="s">
        <v>1</v>
      </c>
      <c r="F161" s="261" t="s">
        <v>215</v>
      </c>
      <c r="G161" s="259"/>
      <c r="H161" s="262">
        <v>138.7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8" t="s">
        <v>206</v>
      </c>
      <c r="AU161" s="268" t="s">
        <v>87</v>
      </c>
      <c r="AV161" s="15" t="s">
        <v>204</v>
      </c>
      <c r="AW161" s="15" t="s">
        <v>33</v>
      </c>
      <c r="AX161" s="15" t="s">
        <v>85</v>
      </c>
      <c r="AY161" s="268" t="s">
        <v>198</v>
      </c>
    </row>
    <row r="162" spans="1:65" s="2" customFormat="1" ht="21.75" customHeight="1">
      <c r="A162" s="39"/>
      <c r="B162" s="40"/>
      <c r="C162" s="221" t="s">
        <v>257</v>
      </c>
      <c r="D162" s="221" t="s">
        <v>200</v>
      </c>
      <c r="E162" s="222" t="s">
        <v>479</v>
      </c>
      <c r="F162" s="223" t="s">
        <v>480</v>
      </c>
      <c r="G162" s="224" t="s">
        <v>239</v>
      </c>
      <c r="H162" s="225">
        <v>138.7</v>
      </c>
      <c r="I162" s="226"/>
      <c r="J162" s="227">
        <f>ROUND(I162*H162,2)</f>
        <v>0</v>
      </c>
      <c r="K162" s="228"/>
      <c r="L162" s="45"/>
      <c r="M162" s="229" t="s">
        <v>1</v>
      </c>
      <c r="N162" s="230" t="s">
        <v>42</v>
      </c>
      <c r="O162" s="92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3" t="s">
        <v>204</v>
      </c>
      <c r="AT162" s="233" t="s">
        <v>200</v>
      </c>
      <c r="AU162" s="233" t="s">
        <v>87</v>
      </c>
      <c r="AY162" s="18" t="s">
        <v>198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8" t="s">
        <v>85</v>
      </c>
      <c r="BK162" s="234">
        <f>ROUND(I162*H162,2)</f>
        <v>0</v>
      </c>
      <c r="BL162" s="18" t="s">
        <v>204</v>
      </c>
      <c r="BM162" s="233" t="s">
        <v>1539</v>
      </c>
    </row>
    <row r="163" spans="1:51" s="13" customFormat="1" ht="12">
      <c r="A163" s="13"/>
      <c r="B163" s="235"/>
      <c r="C163" s="236"/>
      <c r="D163" s="237" t="s">
        <v>206</v>
      </c>
      <c r="E163" s="238" t="s">
        <v>1</v>
      </c>
      <c r="F163" s="239" t="s">
        <v>1540</v>
      </c>
      <c r="G163" s="236"/>
      <c r="H163" s="240">
        <v>138.7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206</v>
      </c>
      <c r="AU163" s="246" t="s">
        <v>87</v>
      </c>
      <c r="AV163" s="13" t="s">
        <v>87</v>
      </c>
      <c r="AW163" s="13" t="s">
        <v>33</v>
      </c>
      <c r="AX163" s="13" t="s">
        <v>77</v>
      </c>
      <c r="AY163" s="246" t="s">
        <v>198</v>
      </c>
    </row>
    <row r="164" spans="1:51" s="15" customFormat="1" ht="12">
      <c r="A164" s="15"/>
      <c r="B164" s="258"/>
      <c r="C164" s="259"/>
      <c r="D164" s="237" t="s">
        <v>206</v>
      </c>
      <c r="E164" s="260" t="s">
        <v>1</v>
      </c>
      <c r="F164" s="261" t="s">
        <v>215</v>
      </c>
      <c r="G164" s="259"/>
      <c r="H164" s="262">
        <v>138.7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8" t="s">
        <v>206</v>
      </c>
      <c r="AU164" s="268" t="s">
        <v>87</v>
      </c>
      <c r="AV164" s="15" t="s">
        <v>204</v>
      </c>
      <c r="AW164" s="15" t="s">
        <v>33</v>
      </c>
      <c r="AX164" s="15" t="s">
        <v>85</v>
      </c>
      <c r="AY164" s="268" t="s">
        <v>198</v>
      </c>
    </row>
    <row r="165" spans="1:65" s="2" customFormat="1" ht="16.5" customHeight="1">
      <c r="A165" s="39"/>
      <c r="B165" s="40"/>
      <c r="C165" s="221" t="s">
        <v>261</v>
      </c>
      <c r="D165" s="221" t="s">
        <v>200</v>
      </c>
      <c r="E165" s="222" t="s">
        <v>482</v>
      </c>
      <c r="F165" s="223" t="s">
        <v>483</v>
      </c>
      <c r="G165" s="224" t="s">
        <v>239</v>
      </c>
      <c r="H165" s="225">
        <v>138.7</v>
      </c>
      <c r="I165" s="226"/>
      <c r="J165" s="227">
        <f>ROUND(I165*H165,2)</f>
        <v>0</v>
      </c>
      <c r="K165" s="228"/>
      <c r="L165" s="45"/>
      <c r="M165" s="229" t="s">
        <v>1</v>
      </c>
      <c r="N165" s="230" t="s">
        <v>42</v>
      </c>
      <c r="O165" s="92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3" t="s">
        <v>204</v>
      </c>
      <c r="AT165" s="233" t="s">
        <v>200</v>
      </c>
      <c r="AU165" s="233" t="s">
        <v>87</v>
      </c>
      <c r="AY165" s="18" t="s">
        <v>198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8" t="s">
        <v>85</v>
      </c>
      <c r="BK165" s="234">
        <f>ROUND(I165*H165,2)</f>
        <v>0</v>
      </c>
      <c r="BL165" s="18" t="s">
        <v>204</v>
      </c>
      <c r="BM165" s="233" t="s">
        <v>1541</v>
      </c>
    </row>
    <row r="166" spans="1:51" s="13" customFormat="1" ht="12">
      <c r="A166" s="13"/>
      <c r="B166" s="235"/>
      <c r="C166" s="236"/>
      <c r="D166" s="237" t="s">
        <v>206</v>
      </c>
      <c r="E166" s="238" t="s">
        <v>1</v>
      </c>
      <c r="F166" s="239" t="s">
        <v>1538</v>
      </c>
      <c r="G166" s="236"/>
      <c r="H166" s="240">
        <v>138.7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206</v>
      </c>
      <c r="AU166" s="246" t="s">
        <v>87</v>
      </c>
      <c r="AV166" s="13" t="s">
        <v>87</v>
      </c>
      <c r="AW166" s="13" t="s">
        <v>33</v>
      </c>
      <c r="AX166" s="13" t="s">
        <v>77</v>
      </c>
      <c r="AY166" s="246" t="s">
        <v>198</v>
      </c>
    </row>
    <row r="167" spans="1:51" s="15" customFormat="1" ht="12">
      <c r="A167" s="15"/>
      <c r="B167" s="258"/>
      <c r="C167" s="259"/>
      <c r="D167" s="237" t="s">
        <v>206</v>
      </c>
      <c r="E167" s="260" t="s">
        <v>1</v>
      </c>
      <c r="F167" s="261" t="s">
        <v>215</v>
      </c>
      <c r="G167" s="259"/>
      <c r="H167" s="262">
        <v>138.7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8" t="s">
        <v>206</v>
      </c>
      <c r="AU167" s="268" t="s">
        <v>87</v>
      </c>
      <c r="AV167" s="15" t="s">
        <v>204</v>
      </c>
      <c r="AW167" s="15" t="s">
        <v>33</v>
      </c>
      <c r="AX167" s="15" t="s">
        <v>85</v>
      </c>
      <c r="AY167" s="268" t="s">
        <v>198</v>
      </c>
    </row>
    <row r="168" spans="1:65" s="2" customFormat="1" ht="16.5" customHeight="1">
      <c r="A168" s="39"/>
      <c r="B168" s="40"/>
      <c r="C168" s="221" t="s">
        <v>266</v>
      </c>
      <c r="D168" s="221" t="s">
        <v>200</v>
      </c>
      <c r="E168" s="222" t="s">
        <v>274</v>
      </c>
      <c r="F168" s="223" t="s">
        <v>275</v>
      </c>
      <c r="G168" s="224" t="s">
        <v>276</v>
      </c>
      <c r="H168" s="225">
        <v>249.66</v>
      </c>
      <c r="I168" s="226"/>
      <c r="J168" s="227">
        <f>ROUND(I168*H168,2)</f>
        <v>0</v>
      </c>
      <c r="K168" s="228"/>
      <c r="L168" s="45"/>
      <c r="M168" s="229" t="s">
        <v>1</v>
      </c>
      <c r="N168" s="230" t="s">
        <v>42</v>
      </c>
      <c r="O168" s="92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3" t="s">
        <v>204</v>
      </c>
      <c r="AT168" s="233" t="s">
        <v>200</v>
      </c>
      <c r="AU168" s="233" t="s">
        <v>87</v>
      </c>
      <c r="AY168" s="18" t="s">
        <v>198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8" t="s">
        <v>85</v>
      </c>
      <c r="BK168" s="234">
        <f>ROUND(I168*H168,2)</f>
        <v>0</v>
      </c>
      <c r="BL168" s="18" t="s">
        <v>204</v>
      </c>
      <c r="BM168" s="233" t="s">
        <v>1542</v>
      </c>
    </row>
    <row r="169" spans="1:51" s="13" customFormat="1" ht="12">
      <c r="A169" s="13"/>
      <c r="B169" s="235"/>
      <c r="C169" s="236"/>
      <c r="D169" s="237" t="s">
        <v>206</v>
      </c>
      <c r="E169" s="238" t="s">
        <v>1</v>
      </c>
      <c r="F169" s="239" t="s">
        <v>1543</v>
      </c>
      <c r="G169" s="236"/>
      <c r="H169" s="240">
        <v>249.66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206</v>
      </c>
      <c r="AU169" s="246" t="s">
        <v>87</v>
      </c>
      <c r="AV169" s="13" t="s">
        <v>87</v>
      </c>
      <c r="AW169" s="13" t="s">
        <v>33</v>
      </c>
      <c r="AX169" s="13" t="s">
        <v>77</v>
      </c>
      <c r="AY169" s="246" t="s">
        <v>198</v>
      </c>
    </row>
    <row r="170" spans="1:51" s="15" customFormat="1" ht="12">
      <c r="A170" s="15"/>
      <c r="B170" s="258"/>
      <c r="C170" s="259"/>
      <c r="D170" s="237" t="s">
        <v>206</v>
      </c>
      <c r="E170" s="260" t="s">
        <v>1</v>
      </c>
      <c r="F170" s="261" t="s">
        <v>215</v>
      </c>
      <c r="G170" s="259"/>
      <c r="H170" s="262">
        <v>249.66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8" t="s">
        <v>206</v>
      </c>
      <c r="AU170" s="268" t="s">
        <v>87</v>
      </c>
      <c r="AV170" s="15" t="s">
        <v>204</v>
      </c>
      <c r="AW170" s="15" t="s">
        <v>33</v>
      </c>
      <c r="AX170" s="15" t="s">
        <v>85</v>
      </c>
      <c r="AY170" s="268" t="s">
        <v>198</v>
      </c>
    </row>
    <row r="171" spans="1:63" s="12" customFormat="1" ht="22.8" customHeight="1">
      <c r="A171" s="12"/>
      <c r="B171" s="205"/>
      <c r="C171" s="206"/>
      <c r="D171" s="207" t="s">
        <v>76</v>
      </c>
      <c r="E171" s="219" t="s">
        <v>285</v>
      </c>
      <c r="F171" s="219" t="s">
        <v>1187</v>
      </c>
      <c r="G171" s="206"/>
      <c r="H171" s="206"/>
      <c r="I171" s="209"/>
      <c r="J171" s="220">
        <f>BK171</f>
        <v>0</v>
      </c>
      <c r="K171" s="206"/>
      <c r="L171" s="211"/>
      <c r="M171" s="212"/>
      <c r="N171" s="213"/>
      <c r="O171" s="213"/>
      <c r="P171" s="214">
        <f>SUM(P172:P180)</f>
        <v>0</v>
      </c>
      <c r="Q171" s="213"/>
      <c r="R171" s="214">
        <f>SUM(R172:R180)</f>
        <v>186.6</v>
      </c>
      <c r="S171" s="213"/>
      <c r="T171" s="215">
        <f>SUM(T172:T180)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6" t="s">
        <v>85</v>
      </c>
      <c r="AT171" s="217" t="s">
        <v>76</v>
      </c>
      <c r="AU171" s="217" t="s">
        <v>85</v>
      </c>
      <c r="AY171" s="216" t="s">
        <v>198</v>
      </c>
      <c r="BK171" s="218">
        <f>SUM(BK172:BK180)</f>
        <v>0</v>
      </c>
    </row>
    <row r="172" spans="1:65" s="2" customFormat="1" ht="24.15" customHeight="1">
      <c r="A172" s="39"/>
      <c r="B172" s="40"/>
      <c r="C172" s="221" t="s">
        <v>270</v>
      </c>
      <c r="D172" s="221" t="s">
        <v>200</v>
      </c>
      <c r="E172" s="222" t="s">
        <v>1188</v>
      </c>
      <c r="F172" s="223" t="s">
        <v>1189</v>
      </c>
      <c r="G172" s="224" t="s">
        <v>239</v>
      </c>
      <c r="H172" s="225">
        <v>150.8</v>
      </c>
      <c r="I172" s="226"/>
      <c r="J172" s="227">
        <f>ROUND(I172*H172,2)</f>
        <v>0</v>
      </c>
      <c r="K172" s="228"/>
      <c r="L172" s="45"/>
      <c r="M172" s="229" t="s">
        <v>1</v>
      </c>
      <c r="N172" s="230" t="s">
        <v>42</v>
      </c>
      <c r="O172" s="92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204</v>
      </c>
      <c r="AT172" s="233" t="s">
        <v>200</v>
      </c>
      <c r="AU172" s="233" t="s">
        <v>87</v>
      </c>
      <c r="AY172" s="18" t="s">
        <v>198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8" t="s">
        <v>85</v>
      </c>
      <c r="BK172" s="234">
        <f>ROUND(I172*H172,2)</f>
        <v>0</v>
      </c>
      <c r="BL172" s="18" t="s">
        <v>204</v>
      </c>
      <c r="BM172" s="233" t="s">
        <v>1544</v>
      </c>
    </row>
    <row r="173" spans="1:51" s="13" customFormat="1" ht="12">
      <c r="A173" s="13"/>
      <c r="B173" s="235"/>
      <c r="C173" s="236"/>
      <c r="D173" s="237" t="s">
        <v>206</v>
      </c>
      <c r="E173" s="238" t="s">
        <v>1</v>
      </c>
      <c r="F173" s="239" t="s">
        <v>1545</v>
      </c>
      <c r="G173" s="236"/>
      <c r="H173" s="240">
        <v>150.8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206</v>
      </c>
      <c r="AU173" s="246" t="s">
        <v>87</v>
      </c>
      <c r="AV173" s="13" t="s">
        <v>87</v>
      </c>
      <c r="AW173" s="13" t="s">
        <v>33</v>
      </c>
      <c r="AX173" s="13" t="s">
        <v>77</v>
      </c>
      <c r="AY173" s="246" t="s">
        <v>198</v>
      </c>
    </row>
    <row r="174" spans="1:51" s="15" customFormat="1" ht="12">
      <c r="A174" s="15"/>
      <c r="B174" s="258"/>
      <c r="C174" s="259"/>
      <c r="D174" s="237" t="s">
        <v>206</v>
      </c>
      <c r="E174" s="260" t="s">
        <v>1</v>
      </c>
      <c r="F174" s="261" t="s">
        <v>215</v>
      </c>
      <c r="G174" s="259"/>
      <c r="H174" s="262">
        <v>150.8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8" t="s">
        <v>206</v>
      </c>
      <c r="AU174" s="268" t="s">
        <v>87</v>
      </c>
      <c r="AV174" s="15" t="s">
        <v>204</v>
      </c>
      <c r="AW174" s="15" t="s">
        <v>33</v>
      </c>
      <c r="AX174" s="15" t="s">
        <v>85</v>
      </c>
      <c r="AY174" s="268" t="s">
        <v>198</v>
      </c>
    </row>
    <row r="175" spans="1:65" s="2" customFormat="1" ht="33" customHeight="1">
      <c r="A175" s="39"/>
      <c r="B175" s="40"/>
      <c r="C175" s="221" t="s">
        <v>8</v>
      </c>
      <c r="D175" s="221" t="s">
        <v>200</v>
      </c>
      <c r="E175" s="222" t="s">
        <v>1191</v>
      </c>
      <c r="F175" s="223" t="s">
        <v>1192</v>
      </c>
      <c r="G175" s="224" t="s">
        <v>239</v>
      </c>
      <c r="H175" s="225">
        <v>93.3</v>
      </c>
      <c r="I175" s="226"/>
      <c r="J175" s="227">
        <f>ROUND(I175*H175,2)</f>
        <v>0</v>
      </c>
      <c r="K175" s="228"/>
      <c r="L175" s="45"/>
      <c r="M175" s="229" t="s">
        <v>1</v>
      </c>
      <c r="N175" s="230" t="s">
        <v>42</v>
      </c>
      <c r="O175" s="92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3" t="s">
        <v>204</v>
      </c>
      <c r="AT175" s="233" t="s">
        <v>200</v>
      </c>
      <c r="AU175" s="233" t="s">
        <v>87</v>
      </c>
      <c r="AY175" s="18" t="s">
        <v>198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8" t="s">
        <v>85</v>
      </c>
      <c r="BK175" s="234">
        <f>ROUND(I175*H175,2)</f>
        <v>0</v>
      </c>
      <c r="BL175" s="18" t="s">
        <v>204</v>
      </c>
      <c r="BM175" s="233" t="s">
        <v>1546</v>
      </c>
    </row>
    <row r="176" spans="1:51" s="13" customFormat="1" ht="12">
      <c r="A176" s="13"/>
      <c r="B176" s="235"/>
      <c r="C176" s="236"/>
      <c r="D176" s="237" t="s">
        <v>206</v>
      </c>
      <c r="E176" s="238" t="s">
        <v>1</v>
      </c>
      <c r="F176" s="239" t="s">
        <v>1547</v>
      </c>
      <c r="G176" s="236"/>
      <c r="H176" s="240">
        <v>93.3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206</v>
      </c>
      <c r="AU176" s="246" t="s">
        <v>87</v>
      </c>
      <c r="AV176" s="13" t="s">
        <v>87</v>
      </c>
      <c r="AW176" s="13" t="s">
        <v>33</v>
      </c>
      <c r="AX176" s="13" t="s">
        <v>77</v>
      </c>
      <c r="AY176" s="246" t="s">
        <v>198</v>
      </c>
    </row>
    <row r="177" spans="1:51" s="15" customFormat="1" ht="12">
      <c r="A177" s="15"/>
      <c r="B177" s="258"/>
      <c r="C177" s="259"/>
      <c r="D177" s="237" t="s">
        <v>206</v>
      </c>
      <c r="E177" s="260" t="s">
        <v>1</v>
      </c>
      <c r="F177" s="261" t="s">
        <v>215</v>
      </c>
      <c r="G177" s="259"/>
      <c r="H177" s="262">
        <v>93.3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8" t="s">
        <v>206</v>
      </c>
      <c r="AU177" s="268" t="s">
        <v>87</v>
      </c>
      <c r="AV177" s="15" t="s">
        <v>204</v>
      </c>
      <c r="AW177" s="15" t="s">
        <v>33</v>
      </c>
      <c r="AX177" s="15" t="s">
        <v>85</v>
      </c>
      <c r="AY177" s="268" t="s">
        <v>198</v>
      </c>
    </row>
    <row r="178" spans="1:65" s="2" customFormat="1" ht="16.5" customHeight="1">
      <c r="A178" s="39"/>
      <c r="B178" s="40"/>
      <c r="C178" s="221" t="s">
        <v>280</v>
      </c>
      <c r="D178" s="221" t="s">
        <v>200</v>
      </c>
      <c r="E178" s="222" t="s">
        <v>1385</v>
      </c>
      <c r="F178" s="223" t="s">
        <v>1386</v>
      </c>
      <c r="G178" s="224" t="s">
        <v>1197</v>
      </c>
      <c r="H178" s="225">
        <v>186.6</v>
      </c>
      <c r="I178" s="226"/>
      <c r="J178" s="227">
        <f>ROUND(I178*H178,2)</f>
        <v>0</v>
      </c>
      <c r="K178" s="228"/>
      <c r="L178" s="45"/>
      <c r="M178" s="229" t="s">
        <v>1</v>
      </c>
      <c r="N178" s="230" t="s">
        <v>42</v>
      </c>
      <c r="O178" s="92"/>
      <c r="P178" s="231">
        <f>O178*H178</f>
        <v>0</v>
      </c>
      <c r="Q178" s="231">
        <v>1</v>
      </c>
      <c r="R178" s="231">
        <f>Q178*H178</f>
        <v>186.6</v>
      </c>
      <c r="S178" s="231">
        <v>0</v>
      </c>
      <c r="T178" s="232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3" t="s">
        <v>204</v>
      </c>
      <c r="AT178" s="233" t="s">
        <v>200</v>
      </c>
      <c r="AU178" s="233" t="s">
        <v>87</v>
      </c>
      <c r="AY178" s="18" t="s">
        <v>198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8" t="s">
        <v>85</v>
      </c>
      <c r="BK178" s="234">
        <f>ROUND(I178*H178,2)</f>
        <v>0</v>
      </c>
      <c r="BL178" s="18" t="s">
        <v>204</v>
      </c>
      <c r="BM178" s="233" t="s">
        <v>1548</v>
      </c>
    </row>
    <row r="179" spans="1:51" s="13" customFormat="1" ht="12">
      <c r="A179" s="13"/>
      <c r="B179" s="235"/>
      <c r="C179" s="236"/>
      <c r="D179" s="237" t="s">
        <v>206</v>
      </c>
      <c r="E179" s="238" t="s">
        <v>1</v>
      </c>
      <c r="F179" s="239" t="s">
        <v>1549</v>
      </c>
      <c r="G179" s="236"/>
      <c r="H179" s="240">
        <v>186.6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206</v>
      </c>
      <c r="AU179" s="246" t="s">
        <v>87</v>
      </c>
      <c r="AV179" s="13" t="s">
        <v>87</v>
      </c>
      <c r="AW179" s="13" t="s">
        <v>33</v>
      </c>
      <c r="AX179" s="13" t="s">
        <v>77</v>
      </c>
      <c r="AY179" s="246" t="s">
        <v>198</v>
      </c>
    </row>
    <row r="180" spans="1:51" s="15" customFormat="1" ht="12">
      <c r="A180" s="15"/>
      <c r="B180" s="258"/>
      <c r="C180" s="259"/>
      <c r="D180" s="237" t="s">
        <v>206</v>
      </c>
      <c r="E180" s="260" t="s">
        <v>1</v>
      </c>
      <c r="F180" s="261" t="s">
        <v>215</v>
      </c>
      <c r="G180" s="259"/>
      <c r="H180" s="262">
        <v>186.6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8" t="s">
        <v>206</v>
      </c>
      <c r="AU180" s="268" t="s">
        <v>87</v>
      </c>
      <c r="AV180" s="15" t="s">
        <v>204</v>
      </c>
      <c r="AW180" s="15" t="s">
        <v>33</v>
      </c>
      <c r="AX180" s="15" t="s">
        <v>85</v>
      </c>
      <c r="AY180" s="268" t="s">
        <v>198</v>
      </c>
    </row>
    <row r="181" spans="1:63" s="12" customFormat="1" ht="22.8" customHeight="1">
      <c r="A181" s="12"/>
      <c r="B181" s="205"/>
      <c r="C181" s="206"/>
      <c r="D181" s="207" t="s">
        <v>76</v>
      </c>
      <c r="E181" s="219" t="s">
        <v>611</v>
      </c>
      <c r="F181" s="219" t="s">
        <v>1203</v>
      </c>
      <c r="G181" s="206"/>
      <c r="H181" s="206"/>
      <c r="I181" s="209"/>
      <c r="J181" s="220">
        <f>BK181</f>
        <v>0</v>
      </c>
      <c r="K181" s="206"/>
      <c r="L181" s="211"/>
      <c r="M181" s="212"/>
      <c r="N181" s="213"/>
      <c r="O181" s="213"/>
      <c r="P181" s="214">
        <f>SUM(P182:P187)</f>
        <v>0</v>
      </c>
      <c r="Q181" s="213"/>
      <c r="R181" s="214">
        <f>SUM(R182:R187)</f>
        <v>38.52752</v>
      </c>
      <c r="S181" s="213"/>
      <c r="T181" s="215">
        <f>SUM(T182:T187)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6" t="s">
        <v>85</v>
      </c>
      <c r="AT181" s="217" t="s">
        <v>76</v>
      </c>
      <c r="AU181" s="217" t="s">
        <v>85</v>
      </c>
      <c r="AY181" s="216" t="s">
        <v>198</v>
      </c>
      <c r="BK181" s="218">
        <f>SUM(BK182:BK187)</f>
        <v>0</v>
      </c>
    </row>
    <row r="182" spans="1:65" s="2" customFormat="1" ht="24.15" customHeight="1">
      <c r="A182" s="39"/>
      <c r="B182" s="40"/>
      <c r="C182" s="221" t="s">
        <v>285</v>
      </c>
      <c r="D182" s="221" t="s">
        <v>200</v>
      </c>
      <c r="E182" s="222" t="s">
        <v>1550</v>
      </c>
      <c r="F182" s="223" t="s">
        <v>1551</v>
      </c>
      <c r="G182" s="224" t="s">
        <v>239</v>
      </c>
      <c r="H182" s="225">
        <v>1.1</v>
      </c>
      <c r="I182" s="226"/>
      <c r="J182" s="227">
        <f>ROUND(I182*H182,2)</f>
        <v>0</v>
      </c>
      <c r="K182" s="228"/>
      <c r="L182" s="45"/>
      <c r="M182" s="229" t="s">
        <v>1</v>
      </c>
      <c r="N182" s="230" t="s">
        <v>42</v>
      </c>
      <c r="O182" s="92"/>
      <c r="P182" s="231">
        <f>O182*H182</f>
        <v>0</v>
      </c>
      <c r="Q182" s="231">
        <v>2.5</v>
      </c>
      <c r="R182" s="231">
        <f>Q182*H182</f>
        <v>2.75</v>
      </c>
      <c r="S182" s="231">
        <v>0</v>
      </c>
      <c r="T182" s="232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3" t="s">
        <v>204</v>
      </c>
      <c r="AT182" s="233" t="s">
        <v>200</v>
      </c>
      <c r="AU182" s="233" t="s">
        <v>87</v>
      </c>
      <c r="AY182" s="18" t="s">
        <v>198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85</v>
      </c>
      <c r="BK182" s="234">
        <f>ROUND(I182*H182,2)</f>
        <v>0</v>
      </c>
      <c r="BL182" s="18" t="s">
        <v>204</v>
      </c>
      <c r="BM182" s="233" t="s">
        <v>1552</v>
      </c>
    </row>
    <row r="183" spans="1:51" s="13" customFormat="1" ht="12">
      <c r="A183" s="13"/>
      <c r="B183" s="235"/>
      <c r="C183" s="236"/>
      <c r="D183" s="237" t="s">
        <v>206</v>
      </c>
      <c r="E183" s="238" t="s">
        <v>1</v>
      </c>
      <c r="F183" s="239" t="s">
        <v>1553</v>
      </c>
      <c r="G183" s="236"/>
      <c r="H183" s="240">
        <v>1.1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206</v>
      </c>
      <c r="AU183" s="246" t="s">
        <v>87</v>
      </c>
      <c r="AV183" s="13" t="s">
        <v>87</v>
      </c>
      <c r="AW183" s="13" t="s">
        <v>33</v>
      </c>
      <c r="AX183" s="13" t="s">
        <v>77</v>
      </c>
      <c r="AY183" s="246" t="s">
        <v>198</v>
      </c>
    </row>
    <row r="184" spans="1:51" s="15" customFormat="1" ht="12">
      <c r="A184" s="15"/>
      <c r="B184" s="258"/>
      <c r="C184" s="259"/>
      <c r="D184" s="237" t="s">
        <v>206</v>
      </c>
      <c r="E184" s="260" t="s">
        <v>1</v>
      </c>
      <c r="F184" s="261" t="s">
        <v>215</v>
      </c>
      <c r="G184" s="259"/>
      <c r="H184" s="262">
        <v>1.1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8" t="s">
        <v>206</v>
      </c>
      <c r="AU184" s="268" t="s">
        <v>87</v>
      </c>
      <c r="AV184" s="15" t="s">
        <v>204</v>
      </c>
      <c r="AW184" s="15" t="s">
        <v>33</v>
      </c>
      <c r="AX184" s="15" t="s">
        <v>85</v>
      </c>
      <c r="AY184" s="268" t="s">
        <v>198</v>
      </c>
    </row>
    <row r="185" spans="1:65" s="2" customFormat="1" ht="33" customHeight="1">
      <c r="A185" s="39"/>
      <c r="B185" s="40"/>
      <c r="C185" s="221" t="s">
        <v>289</v>
      </c>
      <c r="D185" s="221" t="s">
        <v>200</v>
      </c>
      <c r="E185" s="222" t="s">
        <v>1392</v>
      </c>
      <c r="F185" s="223" t="s">
        <v>1393</v>
      </c>
      <c r="G185" s="224" t="s">
        <v>239</v>
      </c>
      <c r="H185" s="225">
        <v>31.6</v>
      </c>
      <c r="I185" s="226"/>
      <c r="J185" s="227">
        <f>ROUND(I185*H185,2)</f>
        <v>0</v>
      </c>
      <c r="K185" s="228"/>
      <c r="L185" s="45"/>
      <c r="M185" s="229" t="s">
        <v>1</v>
      </c>
      <c r="N185" s="230" t="s">
        <v>42</v>
      </c>
      <c r="O185" s="92"/>
      <c r="P185" s="231">
        <f>O185*H185</f>
        <v>0</v>
      </c>
      <c r="Q185" s="231">
        <v>1.1322</v>
      </c>
      <c r="R185" s="231">
        <f>Q185*H185</f>
        <v>35.77752</v>
      </c>
      <c r="S185" s="231">
        <v>0</v>
      </c>
      <c r="T185" s="232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3" t="s">
        <v>204</v>
      </c>
      <c r="AT185" s="233" t="s">
        <v>200</v>
      </c>
      <c r="AU185" s="233" t="s">
        <v>87</v>
      </c>
      <c r="AY185" s="18" t="s">
        <v>198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8" t="s">
        <v>85</v>
      </c>
      <c r="BK185" s="234">
        <f>ROUND(I185*H185,2)</f>
        <v>0</v>
      </c>
      <c r="BL185" s="18" t="s">
        <v>204</v>
      </c>
      <c r="BM185" s="233" t="s">
        <v>1554</v>
      </c>
    </row>
    <row r="186" spans="1:51" s="13" customFormat="1" ht="12">
      <c r="A186" s="13"/>
      <c r="B186" s="235"/>
      <c r="C186" s="236"/>
      <c r="D186" s="237" t="s">
        <v>206</v>
      </c>
      <c r="E186" s="238" t="s">
        <v>1</v>
      </c>
      <c r="F186" s="239" t="s">
        <v>1555</v>
      </c>
      <c r="G186" s="236"/>
      <c r="H186" s="240">
        <v>31.6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206</v>
      </c>
      <c r="AU186" s="246" t="s">
        <v>87</v>
      </c>
      <c r="AV186" s="13" t="s">
        <v>87</v>
      </c>
      <c r="AW186" s="13" t="s">
        <v>33</v>
      </c>
      <c r="AX186" s="13" t="s">
        <v>77</v>
      </c>
      <c r="AY186" s="246" t="s">
        <v>198</v>
      </c>
    </row>
    <row r="187" spans="1:51" s="15" customFormat="1" ht="12">
      <c r="A187" s="15"/>
      <c r="B187" s="258"/>
      <c r="C187" s="259"/>
      <c r="D187" s="237" t="s">
        <v>206</v>
      </c>
      <c r="E187" s="260" t="s">
        <v>1</v>
      </c>
      <c r="F187" s="261" t="s">
        <v>215</v>
      </c>
      <c r="G187" s="259"/>
      <c r="H187" s="262">
        <v>31.6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8" t="s">
        <v>206</v>
      </c>
      <c r="AU187" s="268" t="s">
        <v>87</v>
      </c>
      <c r="AV187" s="15" t="s">
        <v>204</v>
      </c>
      <c r="AW187" s="15" t="s">
        <v>33</v>
      </c>
      <c r="AX187" s="15" t="s">
        <v>85</v>
      </c>
      <c r="AY187" s="268" t="s">
        <v>198</v>
      </c>
    </row>
    <row r="188" spans="1:63" s="12" customFormat="1" ht="22.8" customHeight="1">
      <c r="A188" s="12"/>
      <c r="B188" s="205"/>
      <c r="C188" s="206"/>
      <c r="D188" s="207" t="s">
        <v>76</v>
      </c>
      <c r="E188" s="219" t="s">
        <v>1211</v>
      </c>
      <c r="F188" s="219" t="s">
        <v>1212</v>
      </c>
      <c r="G188" s="206"/>
      <c r="H188" s="206"/>
      <c r="I188" s="209"/>
      <c r="J188" s="220">
        <f>BK188</f>
        <v>0</v>
      </c>
      <c r="K188" s="206"/>
      <c r="L188" s="211"/>
      <c r="M188" s="212"/>
      <c r="N188" s="213"/>
      <c r="O188" s="213"/>
      <c r="P188" s="214">
        <f>SUM(P189:P193)</f>
        <v>0</v>
      </c>
      <c r="Q188" s="213"/>
      <c r="R188" s="214">
        <f>SUM(R189:R193)</f>
        <v>0.7764549999999999</v>
      </c>
      <c r="S188" s="213"/>
      <c r="T188" s="215">
        <f>SUM(T189:T193)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6" t="s">
        <v>85</v>
      </c>
      <c r="AT188" s="217" t="s">
        <v>76</v>
      </c>
      <c r="AU188" s="217" t="s">
        <v>85</v>
      </c>
      <c r="AY188" s="216" t="s">
        <v>198</v>
      </c>
      <c r="BK188" s="218">
        <f>SUM(BK189:BK193)</f>
        <v>0</v>
      </c>
    </row>
    <row r="189" spans="1:65" s="2" customFormat="1" ht="24.15" customHeight="1">
      <c r="A189" s="39"/>
      <c r="B189" s="40"/>
      <c r="C189" s="221" t="s">
        <v>294</v>
      </c>
      <c r="D189" s="221" t="s">
        <v>200</v>
      </c>
      <c r="E189" s="222" t="s">
        <v>1556</v>
      </c>
      <c r="F189" s="223" t="s">
        <v>1557</v>
      </c>
      <c r="G189" s="224" t="s">
        <v>227</v>
      </c>
      <c r="H189" s="225">
        <v>247.4</v>
      </c>
      <c r="I189" s="226"/>
      <c r="J189" s="227">
        <f>ROUND(I189*H189,2)</f>
        <v>0</v>
      </c>
      <c r="K189" s="228"/>
      <c r="L189" s="45"/>
      <c r="M189" s="229" t="s">
        <v>1</v>
      </c>
      <c r="N189" s="230" t="s">
        <v>42</v>
      </c>
      <c r="O189" s="92"/>
      <c r="P189" s="231">
        <f>O189*H189</f>
        <v>0</v>
      </c>
      <c r="Q189" s="231">
        <v>0.0001</v>
      </c>
      <c r="R189" s="231">
        <f>Q189*H189</f>
        <v>0.02474</v>
      </c>
      <c r="S189" s="231">
        <v>0</v>
      </c>
      <c r="T189" s="232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3" t="s">
        <v>204</v>
      </c>
      <c r="AT189" s="233" t="s">
        <v>200</v>
      </c>
      <c r="AU189" s="233" t="s">
        <v>87</v>
      </c>
      <c r="AY189" s="18" t="s">
        <v>198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8" t="s">
        <v>85</v>
      </c>
      <c r="BK189" s="234">
        <f>ROUND(I189*H189,2)</f>
        <v>0</v>
      </c>
      <c r="BL189" s="18" t="s">
        <v>204</v>
      </c>
      <c r="BM189" s="233" t="s">
        <v>1558</v>
      </c>
    </row>
    <row r="190" spans="1:65" s="2" customFormat="1" ht="24.15" customHeight="1">
      <c r="A190" s="39"/>
      <c r="B190" s="40"/>
      <c r="C190" s="269" t="s">
        <v>298</v>
      </c>
      <c r="D190" s="269" t="s">
        <v>315</v>
      </c>
      <c r="E190" s="270" t="s">
        <v>1559</v>
      </c>
      <c r="F190" s="271" t="s">
        <v>1560</v>
      </c>
      <c r="G190" s="272" t="s">
        <v>451</v>
      </c>
      <c r="H190" s="273">
        <v>19</v>
      </c>
      <c r="I190" s="274"/>
      <c r="J190" s="275">
        <f>ROUND(I190*H190,2)</f>
        <v>0</v>
      </c>
      <c r="K190" s="276"/>
      <c r="L190" s="277"/>
      <c r="M190" s="278" t="s">
        <v>1</v>
      </c>
      <c r="N190" s="279" t="s">
        <v>42</v>
      </c>
      <c r="O190" s="92"/>
      <c r="P190" s="231">
        <f>O190*H190</f>
        <v>0</v>
      </c>
      <c r="Q190" s="231">
        <v>0.0128</v>
      </c>
      <c r="R190" s="231">
        <f>Q190*H190</f>
        <v>0.2432</v>
      </c>
      <c r="S190" s="231">
        <v>0</v>
      </c>
      <c r="T190" s="232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3" t="s">
        <v>242</v>
      </c>
      <c r="AT190" s="233" t="s">
        <v>315</v>
      </c>
      <c r="AU190" s="233" t="s">
        <v>87</v>
      </c>
      <c r="AY190" s="18" t="s">
        <v>198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8" t="s">
        <v>85</v>
      </c>
      <c r="BK190" s="234">
        <f>ROUND(I190*H190,2)</f>
        <v>0</v>
      </c>
      <c r="BL190" s="18" t="s">
        <v>204</v>
      </c>
      <c r="BM190" s="233" t="s">
        <v>1561</v>
      </c>
    </row>
    <row r="191" spans="1:65" s="2" customFormat="1" ht="24.15" customHeight="1">
      <c r="A191" s="39"/>
      <c r="B191" s="40"/>
      <c r="C191" s="269" t="s">
        <v>7</v>
      </c>
      <c r="D191" s="269" t="s">
        <v>315</v>
      </c>
      <c r="E191" s="270" t="s">
        <v>1562</v>
      </c>
      <c r="F191" s="271" t="s">
        <v>1563</v>
      </c>
      <c r="G191" s="272" t="s">
        <v>451</v>
      </c>
      <c r="H191" s="273">
        <v>25.05</v>
      </c>
      <c r="I191" s="274"/>
      <c r="J191" s="275">
        <f>ROUND(I191*H191,2)</f>
        <v>0</v>
      </c>
      <c r="K191" s="276"/>
      <c r="L191" s="277"/>
      <c r="M191" s="278" t="s">
        <v>1</v>
      </c>
      <c r="N191" s="279" t="s">
        <v>42</v>
      </c>
      <c r="O191" s="92"/>
      <c r="P191" s="231">
        <f>O191*H191</f>
        <v>0</v>
      </c>
      <c r="Q191" s="231">
        <v>0.0203</v>
      </c>
      <c r="R191" s="231">
        <f>Q191*H191</f>
        <v>0.5085149999999999</v>
      </c>
      <c r="S191" s="231">
        <v>0</v>
      </c>
      <c r="T191" s="232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3" t="s">
        <v>242</v>
      </c>
      <c r="AT191" s="233" t="s">
        <v>315</v>
      </c>
      <c r="AU191" s="233" t="s">
        <v>87</v>
      </c>
      <c r="AY191" s="18" t="s">
        <v>198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8" t="s">
        <v>85</v>
      </c>
      <c r="BK191" s="234">
        <f>ROUND(I191*H191,2)</f>
        <v>0</v>
      </c>
      <c r="BL191" s="18" t="s">
        <v>204</v>
      </c>
      <c r="BM191" s="233" t="s">
        <v>1564</v>
      </c>
    </row>
    <row r="192" spans="1:51" s="13" customFormat="1" ht="12">
      <c r="A192" s="13"/>
      <c r="B192" s="235"/>
      <c r="C192" s="236"/>
      <c r="D192" s="237" t="s">
        <v>206</v>
      </c>
      <c r="E192" s="238" t="s">
        <v>1</v>
      </c>
      <c r="F192" s="239" t="s">
        <v>1565</v>
      </c>
      <c r="G192" s="236"/>
      <c r="H192" s="240">
        <v>25.05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206</v>
      </c>
      <c r="AU192" s="246" t="s">
        <v>87</v>
      </c>
      <c r="AV192" s="13" t="s">
        <v>87</v>
      </c>
      <c r="AW192" s="13" t="s">
        <v>33</v>
      </c>
      <c r="AX192" s="13" t="s">
        <v>77</v>
      </c>
      <c r="AY192" s="246" t="s">
        <v>198</v>
      </c>
    </row>
    <row r="193" spans="1:51" s="15" customFormat="1" ht="12">
      <c r="A193" s="15"/>
      <c r="B193" s="258"/>
      <c r="C193" s="259"/>
      <c r="D193" s="237" t="s">
        <v>206</v>
      </c>
      <c r="E193" s="260" t="s">
        <v>1</v>
      </c>
      <c r="F193" s="261" t="s">
        <v>215</v>
      </c>
      <c r="G193" s="259"/>
      <c r="H193" s="262">
        <v>25.05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8" t="s">
        <v>206</v>
      </c>
      <c r="AU193" s="268" t="s">
        <v>87</v>
      </c>
      <c r="AV193" s="15" t="s">
        <v>204</v>
      </c>
      <c r="AW193" s="15" t="s">
        <v>33</v>
      </c>
      <c r="AX193" s="15" t="s">
        <v>85</v>
      </c>
      <c r="AY193" s="268" t="s">
        <v>198</v>
      </c>
    </row>
    <row r="194" spans="1:63" s="12" customFormat="1" ht="22.8" customHeight="1">
      <c r="A194" s="12"/>
      <c r="B194" s="205"/>
      <c r="C194" s="206"/>
      <c r="D194" s="207" t="s">
        <v>76</v>
      </c>
      <c r="E194" s="219" t="s">
        <v>1226</v>
      </c>
      <c r="F194" s="219" t="s">
        <v>1227</v>
      </c>
      <c r="G194" s="206"/>
      <c r="H194" s="206"/>
      <c r="I194" s="209"/>
      <c r="J194" s="220">
        <f>BK194</f>
        <v>0</v>
      </c>
      <c r="K194" s="206"/>
      <c r="L194" s="211"/>
      <c r="M194" s="212"/>
      <c r="N194" s="213"/>
      <c r="O194" s="213"/>
      <c r="P194" s="214">
        <f>SUM(P195:P222)</f>
        <v>0</v>
      </c>
      <c r="Q194" s="213"/>
      <c r="R194" s="214">
        <f>SUM(R195:R222)</f>
        <v>2.8575283</v>
      </c>
      <c r="S194" s="213"/>
      <c r="T194" s="215">
        <f>SUM(T195:T222)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6" t="s">
        <v>85</v>
      </c>
      <c r="AT194" s="217" t="s">
        <v>76</v>
      </c>
      <c r="AU194" s="217" t="s">
        <v>85</v>
      </c>
      <c r="AY194" s="216" t="s">
        <v>198</v>
      </c>
      <c r="BK194" s="218">
        <f>SUM(BK195:BK222)</f>
        <v>0</v>
      </c>
    </row>
    <row r="195" spans="1:65" s="2" customFormat="1" ht="21.75" customHeight="1">
      <c r="A195" s="39"/>
      <c r="B195" s="40"/>
      <c r="C195" s="221" t="s">
        <v>305</v>
      </c>
      <c r="D195" s="221" t="s">
        <v>200</v>
      </c>
      <c r="E195" s="222" t="s">
        <v>1566</v>
      </c>
      <c r="F195" s="223" t="s">
        <v>1567</v>
      </c>
      <c r="G195" s="224" t="s">
        <v>1418</v>
      </c>
      <c r="H195" s="225">
        <v>3.53</v>
      </c>
      <c r="I195" s="226"/>
      <c r="J195" s="227">
        <f>ROUND(I195*H195,2)</f>
        <v>0</v>
      </c>
      <c r="K195" s="228"/>
      <c r="L195" s="45"/>
      <c r="M195" s="229" t="s">
        <v>1</v>
      </c>
      <c r="N195" s="230" t="s">
        <v>42</v>
      </c>
      <c r="O195" s="92"/>
      <c r="P195" s="231">
        <f>O195*H195</f>
        <v>0</v>
      </c>
      <c r="Q195" s="231">
        <v>0.00011</v>
      </c>
      <c r="R195" s="231">
        <f>Q195*H195</f>
        <v>0.0003883</v>
      </c>
      <c r="S195" s="231">
        <v>0</v>
      </c>
      <c r="T195" s="232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3" t="s">
        <v>204</v>
      </c>
      <c r="AT195" s="233" t="s">
        <v>200</v>
      </c>
      <c r="AU195" s="233" t="s">
        <v>87</v>
      </c>
      <c r="AY195" s="18" t="s">
        <v>198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8" t="s">
        <v>85</v>
      </c>
      <c r="BK195" s="234">
        <f>ROUND(I195*H195,2)</f>
        <v>0</v>
      </c>
      <c r="BL195" s="18" t="s">
        <v>204</v>
      </c>
      <c r="BM195" s="233" t="s">
        <v>1568</v>
      </c>
    </row>
    <row r="196" spans="1:65" s="2" customFormat="1" ht="21.75" customHeight="1">
      <c r="A196" s="39"/>
      <c r="B196" s="40"/>
      <c r="C196" s="221" t="s">
        <v>310</v>
      </c>
      <c r="D196" s="221" t="s">
        <v>200</v>
      </c>
      <c r="E196" s="222" t="s">
        <v>1569</v>
      </c>
      <c r="F196" s="223" t="s">
        <v>1570</v>
      </c>
      <c r="G196" s="224" t="s">
        <v>451</v>
      </c>
      <c r="H196" s="225">
        <v>27</v>
      </c>
      <c r="I196" s="226"/>
      <c r="J196" s="227">
        <f>ROUND(I196*H196,2)</f>
        <v>0</v>
      </c>
      <c r="K196" s="228"/>
      <c r="L196" s="45"/>
      <c r="M196" s="229" t="s">
        <v>1</v>
      </c>
      <c r="N196" s="230" t="s">
        <v>42</v>
      </c>
      <c r="O196" s="92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3" t="s">
        <v>204</v>
      </c>
      <c r="AT196" s="233" t="s">
        <v>200</v>
      </c>
      <c r="AU196" s="233" t="s">
        <v>87</v>
      </c>
      <c r="AY196" s="18" t="s">
        <v>198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85</v>
      </c>
      <c r="BK196" s="234">
        <f>ROUND(I196*H196,2)</f>
        <v>0</v>
      </c>
      <c r="BL196" s="18" t="s">
        <v>204</v>
      </c>
      <c r="BM196" s="233" t="s">
        <v>1571</v>
      </c>
    </row>
    <row r="197" spans="1:51" s="13" customFormat="1" ht="12">
      <c r="A197" s="13"/>
      <c r="B197" s="235"/>
      <c r="C197" s="236"/>
      <c r="D197" s="237" t="s">
        <v>206</v>
      </c>
      <c r="E197" s="238" t="s">
        <v>1</v>
      </c>
      <c r="F197" s="239" t="s">
        <v>1572</v>
      </c>
      <c r="G197" s="236"/>
      <c r="H197" s="240">
        <v>27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206</v>
      </c>
      <c r="AU197" s="246" t="s">
        <v>87</v>
      </c>
      <c r="AV197" s="13" t="s">
        <v>87</v>
      </c>
      <c r="AW197" s="13" t="s">
        <v>33</v>
      </c>
      <c r="AX197" s="13" t="s">
        <v>77</v>
      </c>
      <c r="AY197" s="246" t="s">
        <v>198</v>
      </c>
    </row>
    <row r="198" spans="1:51" s="15" customFormat="1" ht="12">
      <c r="A198" s="15"/>
      <c r="B198" s="258"/>
      <c r="C198" s="259"/>
      <c r="D198" s="237" t="s">
        <v>206</v>
      </c>
      <c r="E198" s="260" t="s">
        <v>1</v>
      </c>
      <c r="F198" s="261" t="s">
        <v>215</v>
      </c>
      <c r="G198" s="259"/>
      <c r="H198" s="262">
        <v>27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8" t="s">
        <v>206</v>
      </c>
      <c r="AU198" s="268" t="s">
        <v>87</v>
      </c>
      <c r="AV198" s="15" t="s">
        <v>204</v>
      </c>
      <c r="AW198" s="15" t="s">
        <v>33</v>
      </c>
      <c r="AX198" s="15" t="s">
        <v>85</v>
      </c>
      <c r="AY198" s="268" t="s">
        <v>198</v>
      </c>
    </row>
    <row r="199" spans="1:65" s="2" customFormat="1" ht="37.8" customHeight="1">
      <c r="A199" s="39"/>
      <c r="B199" s="40"/>
      <c r="C199" s="269" t="s">
        <v>314</v>
      </c>
      <c r="D199" s="269" t="s">
        <v>315</v>
      </c>
      <c r="E199" s="270" t="s">
        <v>1573</v>
      </c>
      <c r="F199" s="271" t="s">
        <v>1574</v>
      </c>
      <c r="G199" s="272" t="s">
        <v>451</v>
      </c>
      <c r="H199" s="273">
        <v>18</v>
      </c>
      <c r="I199" s="274"/>
      <c r="J199" s="275">
        <f>ROUND(I199*H199,2)</f>
        <v>0</v>
      </c>
      <c r="K199" s="276"/>
      <c r="L199" s="277"/>
      <c r="M199" s="278" t="s">
        <v>1</v>
      </c>
      <c r="N199" s="279" t="s">
        <v>42</v>
      </c>
      <c r="O199" s="92"/>
      <c r="P199" s="231">
        <f>O199*H199</f>
        <v>0</v>
      </c>
      <c r="Q199" s="231">
        <v>0.0065</v>
      </c>
      <c r="R199" s="231">
        <f>Q199*H199</f>
        <v>0.11699999999999999</v>
      </c>
      <c r="S199" s="231">
        <v>0</v>
      </c>
      <c r="T199" s="23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3" t="s">
        <v>242</v>
      </c>
      <c r="AT199" s="233" t="s">
        <v>315</v>
      </c>
      <c r="AU199" s="233" t="s">
        <v>87</v>
      </c>
      <c r="AY199" s="18" t="s">
        <v>198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8" t="s">
        <v>85</v>
      </c>
      <c r="BK199" s="234">
        <f>ROUND(I199*H199,2)</f>
        <v>0</v>
      </c>
      <c r="BL199" s="18" t="s">
        <v>204</v>
      </c>
      <c r="BM199" s="233" t="s">
        <v>1575</v>
      </c>
    </row>
    <row r="200" spans="1:51" s="13" customFormat="1" ht="12">
      <c r="A200" s="13"/>
      <c r="B200" s="235"/>
      <c r="C200" s="236"/>
      <c r="D200" s="237" t="s">
        <v>206</v>
      </c>
      <c r="E200" s="238" t="s">
        <v>1</v>
      </c>
      <c r="F200" s="239" t="s">
        <v>1576</v>
      </c>
      <c r="G200" s="236"/>
      <c r="H200" s="240">
        <v>18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206</v>
      </c>
      <c r="AU200" s="246" t="s">
        <v>87</v>
      </c>
      <c r="AV200" s="13" t="s">
        <v>87</v>
      </c>
      <c r="AW200" s="13" t="s">
        <v>33</v>
      </c>
      <c r="AX200" s="13" t="s">
        <v>77</v>
      </c>
      <c r="AY200" s="246" t="s">
        <v>198</v>
      </c>
    </row>
    <row r="201" spans="1:51" s="15" customFormat="1" ht="12">
      <c r="A201" s="15"/>
      <c r="B201" s="258"/>
      <c r="C201" s="259"/>
      <c r="D201" s="237" t="s">
        <v>206</v>
      </c>
      <c r="E201" s="260" t="s">
        <v>1</v>
      </c>
      <c r="F201" s="261" t="s">
        <v>215</v>
      </c>
      <c r="G201" s="259"/>
      <c r="H201" s="262">
        <v>18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8" t="s">
        <v>206</v>
      </c>
      <c r="AU201" s="268" t="s">
        <v>87</v>
      </c>
      <c r="AV201" s="15" t="s">
        <v>204</v>
      </c>
      <c r="AW201" s="15" t="s">
        <v>33</v>
      </c>
      <c r="AX201" s="15" t="s">
        <v>85</v>
      </c>
      <c r="AY201" s="268" t="s">
        <v>198</v>
      </c>
    </row>
    <row r="202" spans="1:65" s="2" customFormat="1" ht="44.25" customHeight="1">
      <c r="A202" s="39"/>
      <c r="B202" s="40"/>
      <c r="C202" s="269" t="s">
        <v>319</v>
      </c>
      <c r="D202" s="269" t="s">
        <v>315</v>
      </c>
      <c r="E202" s="270" t="s">
        <v>1577</v>
      </c>
      <c r="F202" s="271" t="s">
        <v>1578</v>
      </c>
      <c r="G202" s="272" t="s">
        <v>451</v>
      </c>
      <c r="H202" s="273">
        <v>9</v>
      </c>
      <c r="I202" s="274"/>
      <c r="J202" s="275">
        <f>ROUND(I202*H202,2)</f>
        <v>0</v>
      </c>
      <c r="K202" s="276"/>
      <c r="L202" s="277"/>
      <c r="M202" s="278" t="s">
        <v>1</v>
      </c>
      <c r="N202" s="279" t="s">
        <v>42</v>
      </c>
      <c r="O202" s="92"/>
      <c r="P202" s="231">
        <f>O202*H202</f>
        <v>0</v>
      </c>
      <c r="Q202" s="231">
        <v>0.0074</v>
      </c>
      <c r="R202" s="231">
        <f>Q202*H202</f>
        <v>0.0666</v>
      </c>
      <c r="S202" s="231">
        <v>0</v>
      </c>
      <c r="T202" s="232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3" t="s">
        <v>242</v>
      </c>
      <c r="AT202" s="233" t="s">
        <v>315</v>
      </c>
      <c r="AU202" s="233" t="s">
        <v>87</v>
      </c>
      <c r="AY202" s="18" t="s">
        <v>198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8" t="s">
        <v>85</v>
      </c>
      <c r="BK202" s="234">
        <f>ROUND(I202*H202,2)</f>
        <v>0</v>
      </c>
      <c r="BL202" s="18" t="s">
        <v>204</v>
      </c>
      <c r="BM202" s="233" t="s">
        <v>1579</v>
      </c>
    </row>
    <row r="203" spans="1:51" s="13" customFormat="1" ht="12">
      <c r="A203" s="13"/>
      <c r="B203" s="235"/>
      <c r="C203" s="236"/>
      <c r="D203" s="237" t="s">
        <v>206</v>
      </c>
      <c r="E203" s="238" t="s">
        <v>1</v>
      </c>
      <c r="F203" s="239" t="s">
        <v>1580</v>
      </c>
      <c r="G203" s="236"/>
      <c r="H203" s="240">
        <v>9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206</v>
      </c>
      <c r="AU203" s="246" t="s">
        <v>87</v>
      </c>
      <c r="AV203" s="13" t="s">
        <v>87</v>
      </c>
      <c r="AW203" s="13" t="s">
        <v>33</v>
      </c>
      <c r="AX203" s="13" t="s">
        <v>77</v>
      </c>
      <c r="AY203" s="246" t="s">
        <v>198</v>
      </c>
    </row>
    <row r="204" spans="1:51" s="15" customFormat="1" ht="12">
      <c r="A204" s="15"/>
      <c r="B204" s="258"/>
      <c r="C204" s="259"/>
      <c r="D204" s="237" t="s">
        <v>206</v>
      </c>
      <c r="E204" s="260" t="s">
        <v>1</v>
      </c>
      <c r="F204" s="261" t="s">
        <v>215</v>
      </c>
      <c r="G204" s="259"/>
      <c r="H204" s="262">
        <v>9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8" t="s">
        <v>206</v>
      </c>
      <c r="AU204" s="268" t="s">
        <v>87</v>
      </c>
      <c r="AV204" s="15" t="s">
        <v>204</v>
      </c>
      <c r="AW204" s="15" t="s">
        <v>33</v>
      </c>
      <c r="AX204" s="15" t="s">
        <v>85</v>
      </c>
      <c r="AY204" s="268" t="s">
        <v>198</v>
      </c>
    </row>
    <row r="205" spans="1:65" s="2" customFormat="1" ht="24.15" customHeight="1">
      <c r="A205" s="39"/>
      <c r="B205" s="40"/>
      <c r="C205" s="269" t="s">
        <v>324</v>
      </c>
      <c r="D205" s="269" t="s">
        <v>315</v>
      </c>
      <c r="E205" s="270" t="s">
        <v>1581</v>
      </c>
      <c r="F205" s="271" t="s">
        <v>1582</v>
      </c>
      <c r="G205" s="272" t="s">
        <v>451</v>
      </c>
      <c r="H205" s="273">
        <v>27</v>
      </c>
      <c r="I205" s="274"/>
      <c r="J205" s="275">
        <f>ROUND(I205*H205,2)</f>
        <v>0</v>
      </c>
      <c r="K205" s="276"/>
      <c r="L205" s="277"/>
      <c r="M205" s="278" t="s">
        <v>1</v>
      </c>
      <c r="N205" s="279" t="s">
        <v>42</v>
      </c>
      <c r="O205" s="92"/>
      <c r="P205" s="231">
        <f>O205*H205</f>
        <v>0</v>
      </c>
      <c r="Q205" s="231">
        <v>0.012</v>
      </c>
      <c r="R205" s="231">
        <f>Q205*H205</f>
        <v>0.324</v>
      </c>
      <c r="S205" s="231">
        <v>0</v>
      </c>
      <c r="T205" s="232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3" t="s">
        <v>242</v>
      </c>
      <c r="AT205" s="233" t="s">
        <v>315</v>
      </c>
      <c r="AU205" s="233" t="s">
        <v>87</v>
      </c>
      <c r="AY205" s="18" t="s">
        <v>198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8" t="s">
        <v>85</v>
      </c>
      <c r="BK205" s="234">
        <f>ROUND(I205*H205,2)</f>
        <v>0</v>
      </c>
      <c r="BL205" s="18" t="s">
        <v>204</v>
      </c>
      <c r="BM205" s="233" t="s">
        <v>1583</v>
      </c>
    </row>
    <row r="206" spans="1:51" s="13" customFormat="1" ht="12">
      <c r="A206" s="13"/>
      <c r="B206" s="235"/>
      <c r="C206" s="236"/>
      <c r="D206" s="237" t="s">
        <v>206</v>
      </c>
      <c r="E206" s="238" t="s">
        <v>1</v>
      </c>
      <c r="F206" s="239" t="s">
        <v>1572</v>
      </c>
      <c r="G206" s="236"/>
      <c r="H206" s="240">
        <v>27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206</v>
      </c>
      <c r="AU206" s="246" t="s">
        <v>87</v>
      </c>
      <c r="AV206" s="13" t="s">
        <v>87</v>
      </c>
      <c r="AW206" s="13" t="s">
        <v>33</v>
      </c>
      <c r="AX206" s="13" t="s">
        <v>77</v>
      </c>
      <c r="AY206" s="246" t="s">
        <v>198</v>
      </c>
    </row>
    <row r="207" spans="1:51" s="15" customFormat="1" ht="12">
      <c r="A207" s="15"/>
      <c r="B207" s="258"/>
      <c r="C207" s="259"/>
      <c r="D207" s="237" t="s">
        <v>206</v>
      </c>
      <c r="E207" s="260" t="s">
        <v>1</v>
      </c>
      <c r="F207" s="261" t="s">
        <v>215</v>
      </c>
      <c r="G207" s="259"/>
      <c r="H207" s="262">
        <v>27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8" t="s">
        <v>206</v>
      </c>
      <c r="AU207" s="268" t="s">
        <v>87</v>
      </c>
      <c r="AV207" s="15" t="s">
        <v>204</v>
      </c>
      <c r="AW207" s="15" t="s">
        <v>33</v>
      </c>
      <c r="AX207" s="15" t="s">
        <v>85</v>
      </c>
      <c r="AY207" s="268" t="s">
        <v>198</v>
      </c>
    </row>
    <row r="208" spans="1:65" s="2" customFormat="1" ht="16.5" customHeight="1">
      <c r="A208" s="39"/>
      <c r="B208" s="40"/>
      <c r="C208" s="269" t="s">
        <v>331</v>
      </c>
      <c r="D208" s="269" t="s">
        <v>315</v>
      </c>
      <c r="E208" s="270" t="s">
        <v>1584</v>
      </c>
      <c r="F208" s="271" t="s">
        <v>1585</v>
      </c>
      <c r="G208" s="272" t="s">
        <v>451</v>
      </c>
      <c r="H208" s="273">
        <v>27</v>
      </c>
      <c r="I208" s="274"/>
      <c r="J208" s="275">
        <f>ROUND(I208*H208,2)</f>
        <v>0</v>
      </c>
      <c r="K208" s="276"/>
      <c r="L208" s="277"/>
      <c r="M208" s="278" t="s">
        <v>1</v>
      </c>
      <c r="N208" s="279" t="s">
        <v>42</v>
      </c>
      <c r="O208" s="92"/>
      <c r="P208" s="231">
        <f>O208*H208</f>
        <v>0</v>
      </c>
      <c r="Q208" s="231">
        <v>0.006</v>
      </c>
      <c r="R208" s="231">
        <f>Q208*H208</f>
        <v>0.162</v>
      </c>
      <c r="S208" s="231">
        <v>0</v>
      </c>
      <c r="T208" s="232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3" t="s">
        <v>242</v>
      </c>
      <c r="AT208" s="233" t="s">
        <v>315</v>
      </c>
      <c r="AU208" s="233" t="s">
        <v>87</v>
      </c>
      <c r="AY208" s="18" t="s">
        <v>198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8" t="s">
        <v>85</v>
      </c>
      <c r="BK208" s="234">
        <f>ROUND(I208*H208,2)</f>
        <v>0</v>
      </c>
      <c r="BL208" s="18" t="s">
        <v>204</v>
      </c>
      <c r="BM208" s="233" t="s">
        <v>1586</v>
      </c>
    </row>
    <row r="209" spans="1:51" s="13" customFormat="1" ht="12">
      <c r="A209" s="13"/>
      <c r="B209" s="235"/>
      <c r="C209" s="236"/>
      <c r="D209" s="237" t="s">
        <v>206</v>
      </c>
      <c r="E209" s="238" t="s">
        <v>1</v>
      </c>
      <c r="F209" s="239" t="s">
        <v>1572</v>
      </c>
      <c r="G209" s="236"/>
      <c r="H209" s="240">
        <v>27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206</v>
      </c>
      <c r="AU209" s="246" t="s">
        <v>87</v>
      </c>
      <c r="AV209" s="13" t="s">
        <v>87</v>
      </c>
      <c r="AW209" s="13" t="s">
        <v>33</v>
      </c>
      <c r="AX209" s="13" t="s">
        <v>77</v>
      </c>
      <c r="AY209" s="246" t="s">
        <v>198</v>
      </c>
    </row>
    <row r="210" spans="1:51" s="15" customFormat="1" ht="12">
      <c r="A210" s="15"/>
      <c r="B210" s="258"/>
      <c r="C210" s="259"/>
      <c r="D210" s="237" t="s">
        <v>206</v>
      </c>
      <c r="E210" s="260" t="s">
        <v>1</v>
      </c>
      <c r="F210" s="261" t="s">
        <v>215</v>
      </c>
      <c r="G210" s="259"/>
      <c r="H210" s="262">
        <v>27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8" t="s">
        <v>206</v>
      </c>
      <c r="AU210" s="268" t="s">
        <v>87</v>
      </c>
      <c r="AV210" s="15" t="s">
        <v>204</v>
      </c>
      <c r="AW210" s="15" t="s">
        <v>33</v>
      </c>
      <c r="AX210" s="15" t="s">
        <v>85</v>
      </c>
      <c r="AY210" s="268" t="s">
        <v>198</v>
      </c>
    </row>
    <row r="211" spans="1:65" s="2" customFormat="1" ht="24.15" customHeight="1">
      <c r="A211" s="39"/>
      <c r="B211" s="40"/>
      <c r="C211" s="269" t="s">
        <v>335</v>
      </c>
      <c r="D211" s="269" t="s">
        <v>315</v>
      </c>
      <c r="E211" s="270" t="s">
        <v>1587</v>
      </c>
      <c r="F211" s="271" t="s">
        <v>1588</v>
      </c>
      <c r="G211" s="272" t="s">
        <v>451</v>
      </c>
      <c r="H211" s="273">
        <v>27</v>
      </c>
      <c r="I211" s="274"/>
      <c r="J211" s="275">
        <f>ROUND(I211*H211,2)</f>
        <v>0</v>
      </c>
      <c r="K211" s="276"/>
      <c r="L211" s="277"/>
      <c r="M211" s="278" t="s">
        <v>1</v>
      </c>
      <c r="N211" s="279" t="s">
        <v>42</v>
      </c>
      <c r="O211" s="92"/>
      <c r="P211" s="231">
        <f>O211*H211</f>
        <v>0</v>
      </c>
      <c r="Q211" s="231">
        <v>0.03</v>
      </c>
      <c r="R211" s="231">
        <f>Q211*H211</f>
        <v>0.8099999999999999</v>
      </c>
      <c r="S211" s="231">
        <v>0</v>
      </c>
      <c r="T211" s="232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3" t="s">
        <v>242</v>
      </c>
      <c r="AT211" s="233" t="s">
        <v>315</v>
      </c>
      <c r="AU211" s="233" t="s">
        <v>87</v>
      </c>
      <c r="AY211" s="18" t="s">
        <v>198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8" t="s">
        <v>85</v>
      </c>
      <c r="BK211" s="234">
        <f>ROUND(I211*H211,2)</f>
        <v>0</v>
      </c>
      <c r="BL211" s="18" t="s">
        <v>204</v>
      </c>
      <c r="BM211" s="233" t="s">
        <v>1589</v>
      </c>
    </row>
    <row r="212" spans="1:51" s="13" customFormat="1" ht="12">
      <c r="A212" s="13"/>
      <c r="B212" s="235"/>
      <c r="C212" s="236"/>
      <c r="D212" s="237" t="s">
        <v>206</v>
      </c>
      <c r="E212" s="238" t="s">
        <v>1</v>
      </c>
      <c r="F212" s="239" t="s">
        <v>1572</v>
      </c>
      <c r="G212" s="236"/>
      <c r="H212" s="240">
        <v>27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206</v>
      </c>
      <c r="AU212" s="246" t="s">
        <v>87</v>
      </c>
      <c r="AV212" s="13" t="s">
        <v>87</v>
      </c>
      <c r="AW212" s="13" t="s">
        <v>33</v>
      </c>
      <c r="AX212" s="13" t="s">
        <v>77</v>
      </c>
      <c r="AY212" s="246" t="s">
        <v>198</v>
      </c>
    </row>
    <row r="213" spans="1:51" s="15" customFormat="1" ht="12">
      <c r="A213" s="15"/>
      <c r="B213" s="258"/>
      <c r="C213" s="259"/>
      <c r="D213" s="237" t="s">
        <v>206</v>
      </c>
      <c r="E213" s="260" t="s">
        <v>1</v>
      </c>
      <c r="F213" s="261" t="s">
        <v>215</v>
      </c>
      <c r="G213" s="259"/>
      <c r="H213" s="262">
        <v>27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8" t="s">
        <v>206</v>
      </c>
      <c r="AU213" s="268" t="s">
        <v>87</v>
      </c>
      <c r="AV213" s="15" t="s">
        <v>204</v>
      </c>
      <c r="AW213" s="15" t="s">
        <v>33</v>
      </c>
      <c r="AX213" s="15" t="s">
        <v>85</v>
      </c>
      <c r="AY213" s="268" t="s">
        <v>198</v>
      </c>
    </row>
    <row r="214" spans="1:65" s="2" customFormat="1" ht="16.5" customHeight="1">
      <c r="A214" s="39"/>
      <c r="B214" s="40"/>
      <c r="C214" s="221" t="s">
        <v>340</v>
      </c>
      <c r="D214" s="221" t="s">
        <v>200</v>
      </c>
      <c r="E214" s="222" t="s">
        <v>1590</v>
      </c>
      <c r="F214" s="223" t="s">
        <v>1591</v>
      </c>
      <c r="G214" s="224" t="s">
        <v>451</v>
      </c>
      <c r="H214" s="225">
        <v>27</v>
      </c>
      <c r="I214" s="226"/>
      <c r="J214" s="227">
        <f>ROUND(I214*H214,2)</f>
        <v>0</v>
      </c>
      <c r="K214" s="228"/>
      <c r="L214" s="45"/>
      <c r="M214" s="229" t="s">
        <v>1</v>
      </c>
      <c r="N214" s="230" t="s">
        <v>42</v>
      </c>
      <c r="O214" s="92"/>
      <c r="P214" s="231">
        <f>O214*H214</f>
        <v>0</v>
      </c>
      <c r="Q214" s="231">
        <v>0.00702</v>
      </c>
      <c r="R214" s="231">
        <f>Q214*H214</f>
        <v>0.18954000000000001</v>
      </c>
      <c r="S214" s="231">
        <v>0</v>
      </c>
      <c r="T214" s="232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3" t="s">
        <v>204</v>
      </c>
      <c r="AT214" s="233" t="s">
        <v>200</v>
      </c>
      <c r="AU214" s="233" t="s">
        <v>87</v>
      </c>
      <c r="AY214" s="18" t="s">
        <v>198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8" t="s">
        <v>85</v>
      </c>
      <c r="BK214" s="234">
        <f>ROUND(I214*H214,2)</f>
        <v>0</v>
      </c>
      <c r="BL214" s="18" t="s">
        <v>204</v>
      </c>
      <c r="BM214" s="233" t="s">
        <v>1592</v>
      </c>
    </row>
    <row r="215" spans="1:51" s="13" customFormat="1" ht="12">
      <c r="A215" s="13"/>
      <c r="B215" s="235"/>
      <c r="C215" s="236"/>
      <c r="D215" s="237" t="s">
        <v>206</v>
      </c>
      <c r="E215" s="238" t="s">
        <v>1</v>
      </c>
      <c r="F215" s="239" t="s">
        <v>1572</v>
      </c>
      <c r="G215" s="236"/>
      <c r="H215" s="240">
        <v>27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206</v>
      </c>
      <c r="AU215" s="246" t="s">
        <v>87</v>
      </c>
      <c r="AV215" s="13" t="s">
        <v>87</v>
      </c>
      <c r="AW215" s="13" t="s">
        <v>33</v>
      </c>
      <c r="AX215" s="13" t="s">
        <v>77</v>
      </c>
      <c r="AY215" s="246" t="s">
        <v>198</v>
      </c>
    </row>
    <row r="216" spans="1:51" s="15" customFormat="1" ht="12">
      <c r="A216" s="15"/>
      <c r="B216" s="258"/>
      <c r="C216" s="259"/>
      <c r="D216" s="237" t="s">
        <v>206</v>
      </c>
      <c r="E216" s="260" t="s">
        <v>1</v>
      </c>
      <c r="F216" s="261" t="s">
        <v>215</v>
      </c>
      <c r="G216" s="259"/>
      <c r="H216" s="262">
        <v>27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8" t="s">
        <v>206</v>
      </c>
      <c r="AU216" s="268" t="s">
        <v>87</v>
      </c>
      <c r="AV216" s="15" t="s">
        <v>204</v>
      </c>
      <c r="AW216" s="15" t="s">
        <v>33</v>
      </c>
      <c r="AX216" s="15" t="s">
        <v>85</v>
      </c>
      <c r="AY216" s="268" t="s">
        <v>198</v>
      </c>
    </row>
    <row r="217" spans="1:65" s="2" customFormat="1" ht="24.15" customHeight="1">
      <c r="A217" s="39"/>
      <c r="B217" s="40"/>
      <c r="C217" s="269" t="s">
        <v>345</v>
      </c>
      <c r="D217" s="269" t="s">
        <v>315</v>
      </c>
      <c r="E217" s="270" t="s">
        <v>1593</v>
      </c>
      <c r="F217" s="271" t="s">
        <v>1594</v>
      </c>
      <c r="G217" s="272" t="s">
        <v>451</v>
      </c>
      <c r="H217" s="273">
        <v>18</v>
      </c>
      <c r="I217" s="274"/>
      <c r="J217" s="275">
        <f>ROUND(I217*H217,2)</f>
        <v>0</v>
      </c>
      <c r="K217" s="276"/>
      <c r="L217" s="277"/>
      <c r="M217" s="278" t="s">
        <v>1</v>
      </c>
      <c r="N217" s="279" t="s">
        <v>42</v>
      </c>
      <c r="O217" s="92"/>
      <c r="P217" s="231">
        <f>O217*H217</f>
        <v>0</v>
      </c>
      <c r="Q217" s="231">
        <v>0.061</v>
      </c>
      <c r="R217" s="231">
        <f>Q217*H217</f>
        <v>1.0979999999999999</v>
      </c>
      <c r="S217" s="231">
        <v>0</v>
      </c>
      <c r="T217" s="232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3" t="s">
        <v>242</v>
      </c>
      <c r="AT217" s="233" t="s">
        <v>315</v>
      </c>
      <c r="AU217" s="233" t="s">
        <v>87</v>
      </c>
      <c r="AY217" s="18" t="s">
        <v>198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8" t="s">
        <v>85</v>
      </c>
      <c r="BK217" s="234">
        <f>ROUND(I217*H217,2)</f>
        <v>0</v>
      </c>
      <c r="BL217" s="18" t="s">
        <v>204</v>
      </c>
      <c r="BM217" s="233" t="s">
        <v>1595</v>
      </c>
    </row>
    <row r="218" spans="1:51" s="13" customFormat="1" ht="12">
      <c r="A218" s="13"/>
      <c r="B218" s="235"/>
      <c r="C218" s="236"/>
      <c r="D218" s="237" t="s">
        <v>206</v>
      </c>
      <c r="E218" s="238" t="s">
        <v>1</v>
      </c>
      <c r="F218" s="239" t="s">
        <v>1576</v>
      </c>
      <c r="G218" s="236"/>
      <c r="H218" s="240">
        <v>18</v>
      </c>
      <c r="I218" s="241"/>
      <c r="J218" s="236"/>
      <c r="K218" s="236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206</v>
      </c>
      <c r="AU218" s="246" t="s">
        <v>87</v>
      </c>
      <c r="AV218" s="13" t="s">
        <v>87</v>
      </c>
      <c r="AW218" s="13" t="s">
        <v>33</v>
      </c>
      <c r="AX218" s="13" t="s">
        <v>77</v>
      </c>
      <c r="AY218" s="246" t="s">
        <v>198</v>
      </c>
    </row>
    <row r="219" spans="1:51" s="15" customFormat="1" ht="12">
      <c r="A219" s="15"/>
      <c r="B219" s="258"/>
      <c r="C219" s="259"/>
      <c r="D219" s="237" t="s">
        <v>206</v>
      </c>
      <c r="E219" s="260" t="s">
        <v>1</v>
      </c>
      <c r="F219" s="261" t="s">
        <v>215</v>
      </c>
      <c r="G219" s="259"/>
      <c r="H219" s="262">
        <v>18</v>
      </c>
      <c r="I219" s="263"/>
      <c r="J219" s="259"/>
      <c r="K219" s="259"/>
      <c r="L219" s="264"/>
      <c r="M219" s="265"/>
      <c r="N219" s="266"/>
      <c r="O219" s="266"/>
      <c r="P219" s="266"/>
      <c r="Q219" s="266"/>
      <c r="R219" s="266"/>
      <c r="S219" s="266"/>
      <c r="T219" s="267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8" t="s">
        <v>206</v>
      </c>
      <c r="AU219" s="268" t="s">
        <v>87</v>
      </c>
      <c r="AV219" s="15" t="s">
        <v>204</v>
      </c>
      <c r="AW219" s="15" t="s">
        <v>33</v>
      </c>
      <c r="AX219" s="15" t="s">
        <v>85</v>
      </c>
      <c r="AY219" s="268" t="s">
        <v>198</v>
      </c>
    </row>
    <row r="220" spans="1:65" s="2" customFormat="1" ht="24.15" customHeight="1">
      <c r="A220" s="39"/>
      <c r="B220" s="40"/>
      <c r="C220" s="269" t="s">
        <v>352</v>
      </c>
      <c r="D220" s="269" t="s">
        <v>315</v>
      </c>
      <c r="E220" s="270" t="s">
        <v>1596</v>
      </c>
      <c r="F220" s="271" t="s">
        <v>1597</v>
      </c>
      <c r="G220" s="272" t="s">
        <v>451</v>
      </c>
      <c r="H220" s="273">
        <v>9</v>
      </c>
      <c r="I220" s="274"/>
      <c r="J220" s="275">
        <f>ROUND(I220*H220,2)</f>
        <v>0</v>
      </c>
      <c r="K220" s="276"/>
      <c r="L220" s="277"/>
      <c r="M220" s="278" t="s">
        <v>1</v>
      </c>
      <c r="N220" s="279" t="s">
        <v>42</v>
      </c>
      <c r="O220" s="92"/>
      <c r="P220" s="231">
        <f>O220*H220</f>
        <v>0</v>
      </c>
      <c r="Q220" s="231">
        <v>0.01</v>
      </c>
      <c r="R220" s="231">
        <f>Q220*H220</f>
        <v>0.09</v>
      </c>
      <c r="S220" s="231">
        <v>0</v>
      </c>
      <c r="T220" s="232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3" t="s">
        <v>242</v>
      </c>
      <c r="AT220" s="233" t="s">
        <v>315</v>
      </c>
      <c r="AU220" s="233" t="s">
        <v>87</v>
      </c>
      <c r="AY220" s="18" t="s">
        <v>198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8" t="s">
        <v>85</v>
      </c>
      <c r="BK220" s="234">
        <f>ROUND(I220*H220,2)</f>
        <v>0</v>
      </c>
      <c r="BL220" s="18" t="s">
        <v>204</v>
      </c>
      <c r="BM220" s="233" t="s">
        <v>1598</v>
      </c>
    </row>
    <row r="221" spans="1:51" s="13" customFormat="1" ht="12">
      <c r="A221" s="13"/>
      <c r="B221" s="235"/>
      <c r="C221" s="236"/>
      <c r="D221" s="237" t="s">
        <v>206</v>
      </c>
      <c r="E221" s="238" t="s">
        <v>1</v>
      </c>
      <c r="F221" s="239" t="s">
        <v>1580</v>
      </c>
      <c r="G221" s="236"/>
      <c r="H221" s="240">
        <v>9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206</v>
      </c>
      <c r="AU221" s="246" t="s">
        <v>87</v>
      </c>
      <c r="AV221" s="13" t="s">
        <v>87</v>
      </c>
      <c r="AW221" s="13" t="s">
        <v>33</v>
      </c>
      <c r="AX221" s="13" t="s">
        <v>77</v>
      </c>
      <c r="AY221" s="246" t="s">
        <v>198</v>
      </c>
    </row>
    <row r="222" spans="1:51" s="15" customFormat="1" ht="12">
      <c r="A222" s="15"/>
      <c r="B222" s="258"/>
      <c r="C222" s="259"/>
      <c r="D222" s="237" t="s">
        <v>206</v>
      </c>
      <c r="E222" s="260" t="s">
        <v>1</v>
      </c>
      <c r="F222" s="261" t="s">
        <v>215</v>
      </c>
      <c r="G222" s="259"/>
      <c r="H222" s="262">
        <v>9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8" t="s">
        <v>206</v>
      </c>
      <c r="AU222" s="268" t="s">
        <v>87</v>
      </c>
      <c r="AV222" s="15" t="s">
        <v>204</v>
      </c>
      <c r="AW222" s="15" t="s">
        <v>33</v>
      </c>
      <c r="AX222" s="15" t="s">
        <v>85</v>
      </c>
      <c r="AY222" s="268" t="s">
        <v>198</v>
      </c>
    </row>
    <row r="223" spans="1:63" s="12" customFormat="1" ht="22.8" customHeight="1">
      <c r="A223" s="12"/>
      <c r="B223" s="205"/>
      <c r="C223" s="206"/>
      <c r="D223" s="207" t="s">
        <v>76</v>
      </c>
      <c r="E223" s="219" t="s">
        <v>1474</v>
      </c>
      <c r="F223" s="219" t="s">
        <v>1475</v>
      </c>
      <c r="G223" s="206"/>
      <c r="H223" s="206"/>
      <c r="I223" s="209"/>
      <c r="J223" s="220">
        <f>BK223</f>
        <v>0</v>
      </c>
      <c r="K223" s="206"/>
      <c r="L223" s="211"/>
      <c r="M223" s="212"/>
      <c r="N223" s="213"/>
      <c r="O223" s="213"/>
      <c r="P223" s="214">
        <f>SUM(P224:P229)</f>
        <v>0</v>
      </c>
      <c r="Q223" s="213"/>
      <c r="R223" s="214">
        <f>SUM(R224:R229)</f>
        <v>54.87436600000001</v>
      </c>
      <c r="S223" s="213"/>
      <c r="T223" s="215">
        <f>SUM(T224:T229)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6" t="s">
        <v>85</v>
      </c>
      <c r="AT223" s="217" t="s">
        <v>76</v>
      </c>
      <c r="AU223" s="217" t="s">
        <v>85</v>
      </c>
      <c r="AY223" s="216" t="s">
        <v>198</v>
      </c>
      <c r="BK223" s="218">
        <f>SUM(BK224:BK229)</f>
        <v>0</v>
      </c>
    </row>
    <row r="224" spans="1:65" s="2" customFormat="1" ht="33" customHeight="1">
      <c r="A224" s="39"/>
      <c r="B224" s="40"/>
      <c r="C224" s="221" t="s">
        <v>360</v>
      </c>
      <c r="D224" s="221" t="s">
        <v>200</v>
      </c>
      <c r="E224" s="222" t="s">
        <v>1476</v>
      </c>
      <c r="F224" s="223" t="s">
        <v>1477</v>
      </c>
      <c r="G224" s="224" t="s">
        <v>451</v>
      </c>
      <c r="H224" s="225">
        <v>12</v>
      </c>
      <c r="I224" s="226"/>
      <c r="J224" s="227">
        <f>ROUND(I224*H224,2)</f>
        <v>0</v>
      </c>
      <c r="K224" s="228"/>
      <c r="L224" s="45"/>
      <c r="M224" s="229" t="s">
        <v>1</v>
      </c>
      <c r="N224" s="230" t="s">
        <v>42</v>
      </c>
      <c r="O224" s="92"/>
      <c r="P224" s="231">
        <f>O224*H224</f>
        <v>0</v>
      </c>
      <c r="Q224" s="231">
        <v>3.2</v>
      </c>
      <c r="R224" s="231">
        <f>Q224*H224</f>
        <v>38.400000000000006</v>
      </c>
      <c r="S224" s="231">
        <v>0</v>
      </c>
      <c r="T224" s="232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3" t="s">
        <v>204</v>
      </c>
      <c r="AT224" s="233" t="s">
        <v>200</v>
      </c>
      <c r="AU224" s="233" t="s">
        <v>87</v>
      </c>
      <c r="AY224" s="18" t="s">
        <v>198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8" t="s">
        <v>85</v>
      </c>
      <c r="BK224" s="234">
        <f>ROUND(I224*H224,2)</f>
        <v>0</v>
      </c>
      <c r="BL224" s="18" t="s">
        <v>204</v>
      </c>
      <c r="BM224" s="233" t="s">
        <v>1599</v>
      </c>
    </row>
    <row r="225" spans="1:51" s="13" customFormat="1" ht="12">
      <c r="A225" s="13"/>
      <c r="B225" s="235"/>
      <c r="C225" s="236"/>
      <c r="D225" s="237" t="s">
        <v>206</v>
      </c>
      <c r="E225" s="238" t="s">
        <v>1</v>
      </c>
      <c r="F225" s="239" t="s">
        <v>1600</v>
      </c>
      <c r="G225" s="236"/>
      <c r="H225" s="240">
        <v>12</v>
      </c>
      <c r="I225" s="241"/>
      <c r="J225" s="236"/>
      <c r="K225" s="236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206</v>
      </c>
      <c r="AU225" s="246" t="s">
        <v>87</v>
      </c>
      <c r="AV225" s="13" t="s">
        <v>87</v>
      </c>
      <c r="AW225" s="13" t="s">
        <v>33</v>
      </c>
      <c r="AX225" s="13" t="s">
        <v>77</v>
      </c>
      <c r="AY225" s="246" t="s">
        <v>198</v>
      </c>
    </row>
    <row r="226" spans="1:51" s="15" customFormat="1" ht="12">
      <c r="A226" s="15"/>
      <c r="B226" s="258"/>
      <c r="C226" s="259"/>
      <c r="D226" s="237" t="s">
        <v>206</v>
      </c>
      <c r="E226" s="260" t="s">
        <v>1</v>
      </c>
      <c r="F226" s="261" t="s">
        <v>215</v>
      </c>
      <c r="G226" s="259"/>
      <c r="H226" s="262">
        <v>12</v>
      </c>
      <c r="I226" s="263"/>
      <c r="J226" s="259"/>
      <c r="K226" s="259"/>
      <c r="L226" s="264"/>
      <c r="M226" s="265"/>
      <c r="N226" s="266"/>
      <c r="O226" s="266"/>
      <c r="P226" s="266"/>
      <c r="Q226" s="266"/>
      <c r="R226" s="266"/>
      <c r="S226" s="266"/>
      <c r="T226" s="26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8" t="s">
        <v>206</v>
      </c>
      <c r="AU226" s="268" t="s">
        <v>87</v>
      </c>
      <c r="AV226" s="15" t="s">
        <v>204</v>
      </c>
      <c r="AW226" s="15" t="s">
        <v>33</v>
      </c>
      <c r="AX226" s="15" t="s">
        <v>85</v>
      </c>
      <c r="AY226" s="268" t="s">
        <v>198</v>
      </c>
    </row>
    <row r="227" spans="1:65" s="2" customFormat="1" ht="24.15" customHeight="1">
      <c r="A227" s="39"/>
      <c r="B227" s="40"/>
      <c r="C227" s="221" t="s">
        <v>366</v>
      </c>
      <c r="D227" s="221" t="s">
        <v>200</v>
      </c>
      <c r="E227" s="222" t="s">
        <v>1601</v>
      </c>
      <c r="F227" s="223" t="s">
        <v>1602</v>
      </c>
      <c r="G227" s="224" t="s">
        <v>227</v>
      </c>
      <c r="H227" s="225">
        <v>247.4</v>
      </c>
      <c r="I227" s="226"/>
      <c r="J227" s="227">
        <f>ROUND(I227*H227,2)</f>
        <v>0</v>
      </c>
      <c r="K227" s="228"/>
      <c r="L227" s="45"/>
      <c r="M227" s="229" t="s">
        <v>1</v>
      </c>
      <c r="N227" s="230" t="s">
        <v>42</v>
      </c>
      <c r="O227" s="92"/>
      <c r="P227" s="231">
        <f>O227*H227</f>
        <v>0</v>
      </c>
      <c r="Q227" s="231">
        <v>0.06659</v>
      </c>
      <c r="R227" s="231">
        <f>Q227*H227</f>
        <v>16.474366</v>
      </c>
      <c r="S227" s="231">
        <v>0</v>
      </c>
      <c r="T227" s="232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3" t="s">
        <v>204</v>
      </c>
      <c r="AT227" s="233" t="s">
        <v>200</v>
      </c>
      <c r="AU227" s="233" t="s">
        <v>87</v>
      </c>
      <c r="AY227" s="18" t="s">
        <v>198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8" t="s">
        <v>85</v>
      </c>
      <c r="BK227" s="234">
        <f>ROUND(I227*H227,2)</f>
        <v>0</v>
      </c>
      <c r="BL227" s="18" t="s">
        <v>204</v>
      </c>
      <c r="BM227" s="233" t="s">
        <v>1603</v>
      </c>
    </row>
    <row r="228" spans="1:51" s="13" customFormat="1" ht="12">
      <c r="A228" s="13"/>
      <c r="B228" s="235"/>
      <c r="C228" s="236"/>
      <c r="D228" s="237" t="s">
        <v>206</v>
      </c>
      <c r="E228" s="238" t="s">
        <v>1</v>
      </c>
      <c r="F228" s="239" t="s">
        <v>1604</v>
      </c>
      <c r="G228" s="236"/>
      <c r="H228" s="240">
        <v>247.4</v>
      </c>
      <c r="I228" s="241"/>
      <c r="J228" s="236"/>
      <c r="K228" s="236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206</v>
      </c>
      <c r="AU228" s="246" t="s">
        <v>87</v>
      </c>
      <c r="AV228" s="13" t="s">
        <v>87</v>
      </c>
      <c r="AW228" s="13" t="s">
        <v>33</v>
      </c>
      <c r="AX228" s="13" t="s">
        <v>77</v>
      </c>
      <c r="AY228" s="246" t="s">
        <v>198</v>
      </c>
    </row>
    <row r="229" spans="1:51" s="15" customFormat="1" ht="12">
      <c r="A229" s="15"/>
      <c r="B229" s="258"/>
      <c r="C229" s="259"/>
      <c r="D229" s="237" t="s">
        <v>206</v>
      </c>
      <c r="E229" s="260" t="s">
        <v>1</v>
      </c>
      <c r="F229" s="261" t="s">
        <v>215</v>
      </c>
      <c r="G229" s="259"/>
      <c r="H229" s="262">
        <v>247.4</v>
      </c>
      <c r="I229" s="263"/>
      <c r="J229" s="259"/>
      <c r="K229" s="259"/>
      <c r="L229" s="264"/>
      <c r="M229" s="265"/>
      <c r="N229" s="266"/>
      <c r="O229" s="266"/>
      <c r="P229" s="266"/>
      <c r="Q229" s="266"/>
      <c r="R229" s="266"/>
      <c r="S229" s="266"/>
      <c r="T229" s="267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8" t="s">
        <v>206</v>
      </c>
      <c r="AU229" s="268" t="s">
        <v>87</v>
      </c>
      <c r="AV229" s="15" t="s">
        <v>204</v>
      </c>
      <c r="AW229" s="15" t="s">
        <v>33</v>
      </c>
      <c r="AX229" s="15" t="s">
        <v>85</v>
      </c>
      <c r="AY229" s="268" t="s">
        <v>198</v>
      </c>
    </row>
    <row r="230" spans="1:63" s="12" customFormat="1" ht="22.8" customHeight="1">
      <c r="A230" s="12"/>
      <c r="B230" s="205"/>
      <c r="C230" s="206"/>
      <c r="D230" s="207" t="s">
        <v>76</v>
      </c>
      <c r="E230" s="219" t="s">
        <v>1258</v>
      </c>
      <c r="F230" s="219" t="s">
        <v>1259</v>
      </c>
      <c r="G230" s="206"/>
      <c r="H230" s="206"/>
      <c r="I230" s="209"/>
      <c r="J230" s="220">
        <f>BK230</f>
        <v>0</v>
      </c>
      <c r="K230" s="206"/>
      <c r="L230" s="211"/>
      <c r="M230" s="212"/>
      <c r="N230" s="213"/>
      <c r="O230" s="213"/>
      <c r="P230" s="214">
        <f>P231</f>
        <v>0</v>
      </c>
      <c r="Q230" s="213"/>
      <c r="R230" s="214">
        <f>R231</f>
        <v>0</v>
      </c>
      <c r="S230" s="213"/>
      <c r="T230" s="215">
        <f>T231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6" t="s">
        <v>85</v>
      </c>
      <c r="AT230" s="217" t="s">
        <v>76</v>
      </c>
      <c r="AU230" s="217" t="s">
        <v>85</v>
      </c>
      <c r="AY230" s="216" t="s">
        <v>198</v>
      </c>
      <c r="BK230" s="218">
        <f>BK231</f>
        <v>0</v>
      </c>
    </row>
    <row r="231" spans="1:65" s="2" customFormat="1" ht="16.5" customHeight="1">
      <c r="A231" s="39"/>
      <c r="B231" s="40"/>
      <c r="C231" s="221" t="s">
        <v>370</v>
      </c>
      <c r="D231" s="221" t="s">
        <v>200</v>
      </c>
      <c r="E231" s="222" t="s">
        <v>1260</v>
      </c>
      <c r="F231" s="223" t="s">
        <v>1261</v>
      </c>
      <c r="G231" s="224" t="s">
        <v>276</v>
      </c>
      <c r="H231" s="225">
        <v>228.15</v>
      </c>
      <c r="I231" s="226"/>
      <c r="J231" s="227">
        <f>ROUND(I231*H231,2)</f>
        <v>0</v>
      </c>
      <c r="K231" s="228"/>
      <c r="L231" s="45"/>
      <c r="M231" s="229" t="s">
        <v>1</v>
      </c>
      <c r="N231" s="230" t="s">
        <v>42</v>
      </c>
      <c r="O231" s="92"/>
      <c r="P231" s="231">
        <f>O231*H231</f>
        <v>0</v>
      </c>
      <c r="Q231" s="231">
        <v>0</v>
      </c>
      <c r="R231" s="231">
        <f>Q231*H231</f>
        <v>0</v>
      </c>
      <c r="S231" s="231">
        <v>0</v>
      </c>
      <c r="T231" s="232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3" t="s">
        <v>204</v>
      </c>
      <c r="AT231" s="233" t="s">
        <v>200</v>
      </c>
      <c r="AU231" s="233" t="s">
        <v>87</v>
      </c>
      <c r="AY231" s="18" t="s">
        <v>198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8" t="s">
        <v>85</v>
      </c>
      <c r="BK231" s="234">
        <f>ROUND(I231*H231,2)</f>
        <v>0</v>
      </c>
      <c r="BL231" s="18" t="s">
        <v>204</v>
      </c>
      <c r="BM231" s="233" t="s">
        <v>1605</v>
      </c>
    </row>
    <row r="232" spans="1:63" s="12" customFormat="1" ht="22.8" customHeight="1">
      <c r="A232" s="12"/>
      <c r="B232" s="205"/>
      <c r="C232" s="206"/>
      <c r="D232" s="207" t="s">
        <v>76</v>
      </c>
      <c r="E232" s="219" t="s">
        <v>694</v>
      </c>
      <c r="F232" s="219" t="s">
        <v>695</v>
      </c>
      <c r="G232" s="206"/>
      <c r="H232" s="206"/>
      <c r="I232" s="209"/>
      <c r="J232" s="220">
        <f>BK232</f>
        <v>0</v>
      </c>
      <c r="K232" s="206"/>
      <c r="L232" s="211"/>
      <c r="M232" s="212"/>
      <c r="N232" s="213"/>
      <c r="O232" s="213"/>
      <c r="P232" s="214">
        <f>SUM(P233:P247)</f>
        <v>0</v>
      </c>
      <c r="Q232" s="213"/>
      <c r="R232" s="214">
        <f>SUM(R233:R247)</f>
        <v>0</v>
      </c>
      <c r="S232" s="213"/>
      <c r="T232" s="215">
        <f>SUM(T233:T247)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6" t="s">
        <v>85</v>
      </c>
      <c r="AT232" s="217" t="s">
        <v>76</v>
      </c>
      <c r="AU232" s="217" t="s">
        <v>85</v>
      </c>
      <c r="AY232" s="216" t="s">
        <v>198</v>
      </c>
      <c r="BK232" s="218">
        <f>SUM(BK233:BK247)</f>
        <v>0</v>
      </c>
    </row>
    <row r="233" spans="1:65" s="2" customFormat="1" ht="21.75" customHeight="1">
      <c r="A233" s="39"/>
      <c r="B233" s="40"/>
      <c r="C233" s="221" t="s">
        <v>374</v>
      </c>
      <c r="D233" s="221" t="s">
        <v>200</v>
      </c>
      <c r="E233" s="222" t="s">
        <v>697</v>
      </c>
      <c r="F233" s="223" t="s">
        <v>698</v>
      </c>
      <c r="G233" s="224" t="s">
        <v>276</v>
      </c>
      <c r="H233" s="225">
        <v>54.87</v>
      </c>
      <c r="I233" s="226"/>
      <c r="J233" s="227">
        <f>ROUND(I233*H233,2)</f>
        <v>0</v>
      </c>
      <c r="K233" s="228"/>
      <c r="L233" s="45"/>
      <c r="M233" s="229" t="s">
        <v>1</v>
      </c>
      <c r="N233" s="230" t="s">
        <v>42</v>
      </c>
      <c r="O233" s="92"/>
      <c r="P233" s="231">
        <f>O233*H233</f>
        <v>0</v>
      </c>
      <c r="Q233" s="231">
        <v>0</v>
      </c>
      <c r="R233" s="231">
        <f>Q233*H233</f>
        <v>0</v>
      </c>
      <c r="S233" s="231">
        <v>0</v>
      </c>
      <c r="T233" s="232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3" t="s">
        <v>204</v>
      </c>
      <c r="AT233" s="233" t="s">
        <v>200</v>
      </c>
      <c r="AU233" s="233" t="s">
        <v>87</v>
      </c>
      <c r="AY233" s="18" t="s">
        <v>198</v>
      </c>
      <c r="BE233" s="234">
        <f>IF(N233="základní",J233,0)</f>
        <v>0</v>
      </c>
      <c r="BF233" s="234">
        <f>IF(N233="snížená",J233,0)</f>
        <v>0</v>
      </c>
      <c r="BG233" s="234">
        <f>IF(N233="zákl. přenesená",J233,0)</f>
        <v>0</v>
      </c>
      <c r="BH233" s="234">
        <f>IF(N233="sníž. přenesená",J233,0)</f>
        <v>0</v>
      </c>
      <c r="BI233" s="234">
        <f>IF(N233="nulová",J233,0)</f>
        <v>0</v>
      </c>
      <c r="BJ233" s="18" t="s">
        <v>85</v>
      </c>
      <c r="BK233" s="234">
        <f>ROUND(I233*H233,2)</f>
        <v>0</v>
      </c>
      <c r="BL233" s="18" t="s">
        <v>204</v>
      </c>
      <c r="BM233" s="233" t="s">
        <v>1606</v>
      </c>
    </row>
    <row r="234" spans="1:51" s="13" customFormat="1" ht="12">
      <c r="A234" s="13"/>
      <c r="B234" s="235"/>
      <c r="C234" s="236"/>
      <c r="D234" s="237" t="s">
        <v>206</v>
      </c>
      <c r="E234" s="238" t="s">
        <v>1</v>
      </c>
      <c r="F234" s="239" t="s">
        <v>1607</v>
      </c>
      <c r="G234" s="236"/>
      <c r="H234" s="240">
        <v>54.87</v>
      </c>
      <c r="I234" s="241"/>
      <c r="J234" s="236"/>
      <c r="K234" s="236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206</v>
      </c>
      <c r="AU234" s="246" t="s">
        <v>87</v>
      </c>
      <c r="AV234" s="13" t="s">
        <v>87</v>
      </c>
      <c r="AW234" s="13" t="s">
        <v>33</v>
      </c>
      <c r="AX234" s="13" t="s">
        <v>77</v>
      </c>
      <c r="AY234" s="246" t="s">
        <v>198</v>
      </c>
    </row>
    <row r="235" spans="1:51" s="15" customFormat="1" ht="12">
      <c r="A235" s="15"/>
      <c r="B235" s="258"/>
      <c r="C235" s="259"/>
      <c r="D235" s="237" t="s">
        <v>206</v>
      </c>
      <c r="E235" s="260" t="s">
        <v>1</v>
      </c>
      <c r="F235" s="261" t="s">
        <v>215</v>
      </c>
      <c r="G235" s="259"/>
      <c r="H235" s="262">
        <v>54.87</v>
      </c>
      <c r="I235" s="263"/>
      <c r="J235" s="259"/>
      <c r="K235" s="259"/>
      <c r="L235" s="264"/>
      <c r="M235" s="265"/>
      <c r="N235" s="266"/>
      <c r="O235" s="266"/>
      <c r="P235" s="266"/>
      <c r="Q235" s="266"/>
      <c r="R235" s="266"/>
      <c r="S235" s="266"/>
      <c r="T235" s="267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8" t="s">
        <v>206</v>
      </c>
      <c r="AU235" s="268" t="s">
        <v>87</v>
      </c>
      <c r="AV235" s="15" t="s">
        <v>204</v>
      </c>
      <c r="AW235" s="15" t="s">
        <v>33</v>
      </c>
      <c r="AX235" s="15" t="s">
        <v>85</v>
      </c>
      <c r="AY235" s="268" t="s">
        <v>198</v>
      </c>
    </row>
    <row r="236" spans="1:65" s="2" customFormat="1" ht="33" customHeight="1">
      <c r="A236" s="39"/>
      <c r="B236" s="40"/>
      <c r="C236" s="221" t="s">
        <v>378</v>
      </c>
      <c r="D236" s="221" t="s">
        <v>200</v>
      </c>
      <c r="E236" s="222" t="s">
        <v>701</v>
      </c>
      <c r="F236" s="223" t="s">
        <v>702</v>
      </c>
      <c r="G236" s="224" t="s">
        <v>276</v>
      </c>
      <c r="H236" s="225">
        <v>54.87</v>
      </c>
      <c r="I236" s="226"/>
      <c r="J236" s="227">
        <f>ROUND(I236*H236,2)</f>
        <v>0</v>
      </c>
      <c r="K236" s="228"/>
      <c r="L236" s="45"/>
      <c r="M236" s="229" t="s">
        <v>1</v>
      </c>
      <c r="N236" s="230" t="s">
        <v>42</v>
      </c>
      <c r="O236" s="92"/>
      <c r="P236" s="231">
        <f>O236*H236</f>
        <v>0</v>
      </c>
      <c r="Q236" s="231">
        <v>0</v>
      </c>
      <c r="R236" s="231">
        <f>Q236*H236</f>
        <v>0</v>
      </c>
      <c r="S236" s="231">
        <v>0</v>
      </c>
      <c r="T236" s="232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3" t="s">
        <v>204</v>
      </c>
      <c r="AT236" s="233" t="s">
        <v>200</v>
      </c>
      <c r="AU236" s="233" t="s">
        <v>87</v>
      </c>
      <c r="AY236" s="18" t="s">
        <v>198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8" t="s">
        <v>85</v>
      </c>
      <c r="BK236" s="234">
        <f>ROUND(I236*H236,2)</f>
        <v>0</v>
      </c>
      <c r="BL236" s="18" t="s">
        <v>204</v>
      </c>
      <c r="BM236" s="233" t="s">
        <v>1608</v>
      </c>
    </row>
    <row r="237" spans="1:51" s="13" customFormat="1" ht="12">
      <c r="A237" s="13"/>
      <c r="B237" s="235"/>
      <c r="C237" s="236"/>
      <c r="D237" s="237" t="s">
        <v>206</v>
      </c>
      <c r="E237" s="238" t="s">
        <v>1</v>
      </c>
      <c r="F237" s="239" t="s">
        <v>1607</v>
      </c>
      <c r="G237" s="236"/>
      <c r="H237" s="240">
        <v>54.87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206</v>
      </c>
      <c r="AU237" s="246" t="s">
        <v>87</v>
      </c>
      <c r="AV237" s="13" t="s">
        <v>87</v>
      </c>
      <c r="AW237" s="13" t="s">
        <v>33</v>
      </c>
      <c r="AX237" s="13" t="s">
        <v>77</v>
      </c>
      <c r="AY237" s="246" t="s">
        <v>198</v>
      </c>
    </row>
    <row r="238" spans="1:51" s="15" customFormat="1" ht="12">
      <c r="A238" s="15"/>
      <c r="B238" s="258"/>
      <c r="C238" s="259"/>
      <c r="D238" s="237" t="s">
        <v>206</v>
      </c>
      <c r="E238" s="260" t="s">
        <v>1</v>
      </c>
      <c r="F238" s="261" t="s">
        <v>215</v>
      </c>
      <c r="G238" s="259"/>
      <c r="H238" s="262">
        <v>54.87</v>
      </c>
      <c r="I238" s="263"/>
      <c r="J238" s="259"/>
      <c r="K238" s="259"/>
      <c r="L238" s="264"/>
      <c r="M238" s="265"/>
      <c r="N238" s="266"/>
      <c r="O238" s="266"/>
      <c r="P238" s="266"/>
      <c r="Q238" s="266"/>
      <c r="R238" s="266"/>
      <c r="S238" s="266"/>
      <c r="T238" s="267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8" t="s">
        <v>206</v>
      </c>
      <c r="AU238" s="268" t="s">
        <v>87</v>
      </c>
      <c r="AV238" s="15" t="s">
        <v>204</v>
      </c>
      <c r="AW238" s="15" t="s">
        <v>33</v>
      </c>
      <c r="AX238" s="15" t="s">
        <v>85</v>
      </c>
      <c r="AY238" s="268" t="s">
        <v>198</v>
      </c>
    </row>
    <row r="239" spans="1:65" s="2" customFormat="1" ht="16.5" customHeight="1">
      <c r="A239" s="39"/>
      <c r="B239" s="40"/>
      <c r="C239" s="221" t="s">
        <v>382</v>
      </c>
      <c r="D239" s="221" t="s">
        <v>200</v>
      </c>
      <c r="E239" s="222" t="s">
        <v>706</v>
      </c>
      <c r="F239" s="223" t="s">
        <v>707</v>
      </c>
      <c r="G239" s="224" t="s">
        <v>276</v>
      </c>
      <c r="H239" s="225">
        <v>54.87</v>
      </c>
      <c r="I239" s="226"/>
      <c r="J239" s="227">
        <f>ROUND(I239*H239,2)</f>
        <v>0</v>
      </c>
      <c r="K239" s="228"/>
      <c r="L239" s="45"/>
      <c r="M239" s="229" t="s">
        <v>1</v>
      </c>
      <c r="N239" s="230" t="s">
        <v>42</v>
      </c>
      <c r="O239" s="92"/>
      <c r="P239" s="231">
        <f>O239*H239</f>
        <v>0</v>
      </c>
      <c r="Q239" s="231">
        <v>0</v>
      </c>
      <c r="R239" s="231">
        <f>Q239*H239</f>
        <v>0</v>
      </c>
      <c r="S239" s="231">
        <v>0</v>
      </c>
      <c r="T239" s="232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3" t="s">
        <v>204</v>
      </c>
      <c r="AT239" s="233" t="s">
        <v>200</v>
      </c>
      <c r="AU239" s="233" t="s">
        <v>87</v>
      </c>
      <c r="AY239" s="18" t="s">
        <v>198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8" t="s">
        <v>85</v>
      </c>
      <c r="BK239" s="234">
        <f>ROUND(I239*H239,2)</f>
        <v>0</v>
      </c>
      <c r="BL239" s="18" t="s">
        <v>204</v>
      </c>
      <c r="BM239" s="233" t="s">
        <v>1609</v>
      </c>
    </row>
    <row r="240" spans="1:51" s="13" customFormat="1" ht="12">
      <c r="A240" s="13"/>
      <c r="B240" s="235"/>
      <c r="C240" s="236"/>
      <c r="D240" s="237" t="s">
        <v>206</v>
      </c>
      <c r="E240" s="238" t="s">
        <v>1</v>
      </c>
      <c r="F240" s="239" t="s">
        <v>1607</v>
      </c>
      <c r="G240" s="236"/>
      <c r="H240" s="240">
        <v>54.87</v>
      </c>
      <c r="I240" s="241"/>
      <c r="J240" s="236"/>
      <c r="K240" s="236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206</v>
      </c>
      <c r="AU240" s="246" t="s">
        <v>87</v>
      </c>
      <c r="AV240" s="13" t="s">
        <v>87</v>
      </c>
      <c r="AW240" s="13" t="s">
        <v>33</v>
      </c>
      <c r="AX240" s="13" t="s">
        <v>77</v>
      </c>
      <c r="AY240" s="246" t="s">
        <v>198</v>
      </c>
    </row>
    <row r="241" spans="1:51" s="15" customFormat="1" ht="12">
      <c r="A241" s="15"/>
      <c r="B241" s="258"/>
      <c r="C241" s="259"/>
      <c r="D241" s="237" t="s">
        <v>206</v>
      </c>
      <c r="E241" s="260" t="s">
        <v>1</v>
      </c>
      <c r="F241" s="261" t="s">
        <v>215</v>
      </c>
      <c r="G241" s="259"/>
      <c r="H241" s="262">
        <v>54.87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8" t="s">
        <v>206</v>
      </c>
      <c r="AU241" s="268" t="s">
        <v>87</v>
      </c>
      <c r="AV241" s="15" t="s">
        <v>204</v>
      </c>
      <c r="AW241" s="15" t="s">
        <v>33</v>
      </c>
      <c r="AX241" s="15" t="s">
        <v>85</v>
      </c>
      <c r="AY241" s="268" t="s">
        <v>198</v>
      </c>
    </row>
    <row r="242" spans="1:65" s="2" customFormat="1" ht="21.75" customHeight="1">
      <c r="A242" s="39"/>
      <c r="B242" s="40"/>
      <c r="C242" s="221" t="s">
        <v>386</v>
      </c>
      <c r="D242" s="221" t="s">
        <v>200</v>
      </c>
      <c r="E242" s="222" t="s">
        <v>710</v>
      </c>
      <c r="F242" s="223" t="s">
        <v>711</v>
      </c>
      <c r="G242" s="224" t="s">
        <v>276</v>
      </c>
      <c r="H242" s="225">
        <v>54.87</v>
      </c>
      <c r="I242" s="226"/>
      <c r="J242" s="227">
        <f>ROUND(I242*H242,2)</f>
        <v>0</v>
      </c>
      <c r="K242" s="228"/>
      <c r="L242" s="45"/>
      <c r="M242" s="229" t="s">
        <v>1</v>
      </c>
      <c r="N242" s="230" t="s">
        <v>42</v>
      </c>
      <c r="O242" s="92"/>
      <c r="P242" s="231">
        <f>O242*H242</f>
        <v>0</v>
      </c>
      <c r="Q242" s="231">
        <v>0</v>
      </c>
      <c r="R242" s="231">
        <f>Q242*H242</f>
        <v>0</v>
      </c>
      <c r="S242" s="231">
        <v>0</v>
      </c>
      <c r="T242" s="232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3" t="s">
        <v>204</v>
      </c>
      <c r="AT242" s="233" t="s">
        <v>200</v>
      </c>
      <c r="AU242" s="233" t="s">
        <v>87</v>
      </c>
      <c r="AY242" s="18" t="s">
        <v>198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8" t="s">
        <v>85</v>
      </c>
      <c r="BK242" s="234">
        <f>ROUND(I242*H242,2)</f>
        <v>0</v>
      </c>
      <c r="BL242" s="18" t="s">
        <v>204</v>
      </c>
      <c r="BM242" s="233" t="s">
        <v>1610</v>
      </c>
    </row>
    <row r="243" spans="1:51" s="13" customFormat="1" ht="12">
      <c r="A243" s="13"/>
      <c r="B243" s="235"/>
      <c r="C243" s="236"/>
      <c r="D243" s="237" t="s">
        <v>206</v>
      </c>
      <c r="E243" s="238" t="s">
        <v>1</v>
      </c>
      <c r="F243" s="239" t="s">
        <v>1607</v>
      </c>
      <c r="G243" s="236"/>
      <c r="H243" s="240">
        <v>54.87</v>
      </c>
      <c r="I243" s="241"/>
      <c r="J243" s="236"/>
      <c r="K243" s="236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206</v>
      </c>
      <c r="AU243" s="246" t="s">
        <v>87</v>
      </c>
      <c r="AV243" s="13" t="s">
        <v>87</v>
      </c>
      <c r="AW243" s="13" t="s">
        <v>33</v>
      </c>
      <c r="AX243" s="13" t="s">
        <v>77</v>
      </c>
      <c r="AY243" s="246" t="s">
        <v>198</v>
      </c>
    </row>
    <row r="244" spans="1:51" s="15" customFormat="1" ht="12">
      <c r="A244" s="15"/>
      <c r="B244" s="258"/>
      <c r="C244" s="259"/>
      <c r="D244" s="237" t="s">
        <v>206</v>
      </c>
      <c r="E244" s="260" t="s">
        <v>1</v>
      </c>
      <c r="F244" s="261" t="s">
        <v>215</v>
      </c>
      <c r="G244" s="259"/>
      <c r="H244" s="262">
        <v>54.87</v>
      </c>
      <c r="I244" s="263"/>
      <c r="J244" s="259"/>
      <c r="K244" s="259"/>
      <c r="L244" s="264"/>
      <c r="M244" s="265"/>
      <c r="N244" s="266"/>
      <c r="O244" s="266"/>
      <c r="P244" s="266"/>
      <c r="Q244" s="266"/>
      <c r="R244" s="266"/>
      <c r="S244" s="266"/>
      <c r="T244" s="267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8" t="s">
        <v>206</v>
      </c>
      <c r="AU244" s="268" t="s">
        <v>87</v>
      </c>
      <c r="AV244" s="15" t="s">
        <v>204</v>
      </c>
      <c r="AW244" s="15" t="s">
        <v>33</v>
      </c>
      <c r="AX244" s="15" t="s">
        <v>85</v>
      </c>
      <c r="AY244" s="268" t="s">
        <v>198</v>
      </c>
    </row>
    <row r="245" spans="1:65" s="2" customFormat="1" ht="37.8" customHeight="1">
      <c r="A245" s="39"/>
      <c r="B245" s="40"/>
      <c r="C245" s="221" t="s">
        <v>390</v>
      </c>
      <c r="D245" s="221" t="s">
        <v>200</v>
      </c>
      <c r="E245" s="222" t="s">
        <v>1490</v>
      </c>
      <c r="F245" s="223" t="s">
        <v>1491</v>
      </c>
      <c r="G245" s="224" t="s">
        <v>276</v>
      </c>
      <c r="H245" s="225">
        <v>54.87</v>
      </c>
      <c r="I245" s="226"/>
      <c r="J245" s="227">
        <f>ROUND(I245*H245,2)</f>
        <v>0</v>
      </c>
      <c r="K245" s="228"/>
      <c r="L245" s="45"/>
      <c r="M245" s="229" t="s">
        <v>1</v>
      </c>
      <c r="N245" s="230" t="s">
        <v>42</v>
      </c>
      <c r="O245" s="92"/>
      <c r="P245" s="231">
        <f>O245*H245</f>
        <v>0</v>
      </c>
      <c r="Q245" s="231">
        <v>0</v>
      </c>
      <c r="R245" s="231">
        <f>Q245*H245</f>
        <v>0</v>
      </c>
      <c r="S245" s="231">
        <v>0</v>
      </c>
      <c r="T245" s="232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3" t="s">
        <v>204</v>
      </c>
      <c r="AT245" s="233" t="s">
        <v>200</v>
      </c>
      <c r="AU245" s="233" t="s">
        <v>87</v>
      </c>
      <c r="AY245" s="18" t="s">
        <v>198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8" t="s">
        <v>85</v>
      </c>
      <c r="BK245" s="234">
        <f>ROUND(I245*H245,2)</f>
        <v>0</v>
      </c>
      <c r="BL245" s="18" t="s">
        <v>204</v>
      </c>
      <c r="BM245" s="233" t="s">
        <v>1611</v>
      </c>
    </row>
    <row r="246" spans="1:51" s="13" customFormat="1" ht="12">
      <c r="A246" s="13"/>
      <c r="B246" s="235"/>
      <c r="C246" s="236"/>
      <c r="D246" s="237" t="s">
        <v>206</v>
      </c>
      <c r="E246" s="238" t="s">
        <v>1</v>
      </c>
      <c r="F246" s="239" t="s">
        <v>1607</v>
      </c>
      <c r="G246" s="236"/>
      <c r="H246" s="240">
        <v>54.87</v>
      </c>
      <c r="I246" s="241"/>
      <c r="J246" s="236"/>
      <c r="K246" s="236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206</v>
      </c>
      <c r="AU246" s="246" t="s">
        <v>87</v>
      </c>
      <c r="AV246" s="13" t="s">
        <v>87</v>
      </c>
      <c r="AW246" s="13" t="s">
        <v>33</v>
      </c>
      <c r="AX246" s="13" t="s">
        <v>77</v>
      </c>
      <c r="AY246" s="246" t="s">
        <v>198</v>
      </c>
    </row>
    <row r="247" spans="1:51" s="15" customFormat="1" ht="12">
      <c r="A247" s="15"/>
      <c r="B247" s="258"/>
      <c r="C247" s="259"/>
      <c r="D247" s="237" t="s">
        <v>206</v>
      </c>
      <c r="E247" s="260" t="s">
        <v>1</v>
      </c>
      <c r="F247" s="261" t="s">
        <v>215</v>
      </c>
      <c r="G247" s="259"/>
      <c r="H247" s="262">
        <v>54.87</v>
      </c>
      <c r="I247" s="263"/>
      <c r="J247" s="259"/>
      <c r="K247" s="259"/>
      <c r="L247" s="264"/>
      <c r="M247" s="265"/>
      <c r="N247" s="266"/>
      <c r="O247" s="266"/>
      <c r="P247" s="266"/>
      <c r="Q247" s="266"/>
      <c r="R247" s="266"/>
      <c r="S247" s="266"/>
      <c r="T247" s="267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8" t="s">
        <v>206</v>
      </c>
      <c r="AU247" s="268" t="s">
        <v>87</v>
      </c>
      <c r="AV247" s="15" t="s">
        <v>204</v>
      </c>
      <c r="AW247" s="15" t="s">
        <v>33</v>
      </c>
      <c r="AX247" s="15" t="s">
        <v>85</v>
      </c>
      <c r="AY247" s="268" t="s">
        <v>198</v>
      </c>
    </row>
    <row r="248" spans="1:63" s="12" customFormat="1" ht="25.9" customHeight="1">
      <c r="A248" s="12"/>
      <c r="B248" s="205"/>
      <c r="C248" s="206"/>
      <c r="D248" s="207" t="s">
        <v>76</v>
      </c>
      <c r="E248" s="208" t="s">
        <v>356</v>
      </c>
      <c r="F248" s="208" t="s">
        <v>357</v>
      </c>
      <c r="G248" s="206"/>
      <c r="H248" s="206"/>
      <c r="I248" s="209"/>
      <c r="J248" s="210">
        <f>BK248</f>
        <v>0</v>
      </c>
      <c r="K248" s="206"/>
      <c r="L248" s="211"/>
      <c r="M248" s="212"/>
      <c r="N248" s="213"/>
      <c r="O248" s="213"/>
      <c r="P248" s="214">
        <f>P249</f>
        <v>0</v>
      </c>
      <c r="Q248" s="213"/>
      <c r="R248" s="214">
        <f>R249</f>
        <v>0</v>
      </c>
      <c r="S248" s="213"/>
      <c r="T248" s="215">
        <f>T249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6" t="s">
        <v>224</v>
      </c>
      <c r="AT248" s="217" t="s">
        <v>76</v>
      </c>
      <c r="AU248" s="217" t="s">
        <v>77</v>
      </c>
      <c r="AY248" s="216" t="s">
        <v>198</v>
      </c>
      <c r="BK248" s="218">
        <f>BK249</f>
        <v>0</v>
      </c>
    </row>
    <row r="249" spans="1:63" s="12" customFormat="1" ht="22.8" customHeight="1">
      <c r="A249" s="12"/>
      <c r="B249" s="205"/>
      <c r="C249" s="206"/>
      <c r="D249" s="207" t="s">
        <v>76</v>
      </c>
      <c r="E249" s="219" t="s">
        <v>358</v>
      </c>
      <c r="F249" s="219" t="s">
        <v>359</v>
      </c>
      <c r="G249" s="206"/>
      <c r="H249" s="206"/>
      <c r="I249" s="209"/>
      <c r="J249" s="220">
        <f>BK249</f>
        <v>0</v>
      </c>
      <c r="K249" s="206"/>
      <c r="L249" s="211"/>
      <c r="M249" s="212"/>
      <c r="N249" s="213"/>
      <c r="O249" s="213"/>
      <c r="P249" s="214">
        <f>SUM(P250:P260)</f>
        <v>0</v>
      </c>
      <c r="Q249" s="213"/>
      <c r="R249" s="214">
        <f>SUM(R250:R260)</f>
        <v>0</v>
      </c>
      <c r="S249" s="213"/>
      <c r="T249" s="215">
        <f>SUM(T250:T260)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6" t="s">
        <v>224</v>
      </c>
      <c r="AT249" s="217" t="s">
        <v>76</v>
      </c>
      <c r="AU249" s="217" t="s">
        <v>85</v>
      </c>
      <c r="AY249" s="216" t="s">
        <v>198</v>
      </c>
      <c r="BK249" s="218">
        <f>SUM(BK250:BK260)</f>
        <v>0</v>
      </c>
    </row>
    <row r="250" spans="1:65" s="2" customFormat="1" ht="62.7" customHeight="1">
      <c r="A250" s="39"/>
      <c r="B250" s="40"/>
      <c r="C250" s="221" t="s">
        <v>394</v>
      </c>
      <c r="D250" s="221" t="s">
        <v>200</v>
      </c>
      <c r="E250" s="222" t="s">
        <v>361</v>
      </c>
      <c r="F250" s="223" t="s">
        <v>362</v>
      </c>
      <c r="G250" s="224" t="s">
        <v>363</v>
      </c>
      <c r="H250" s="225">
        <v>1</v>
      </c>
      <c r="I250" s="226"/>
      <c r="J250" s="227">
        <f>ROUND(I250*H250,2)</f>
        <v>0</v>
      </c>
      <c r="K250" s="228"/>
      <c r="L250" s="45"/>
      <c r="M250" s="229" t="s">
        <v>1</v>
      </c>
      <c r="N250" s="230" t="s">
        <v>42</v>
      </c>
      <c r="O250" s="92"/>
      <c r="P250" s="231">
        <f>O250*H250</f>
        <v>0</v>
      </c>
      <c r="Q250" s="231">
        <v>0</v>
      </c>
      <c r="R250" s="231">
        <f>Q250*H250</f>
        <v>0</v>
      </c>
      <c r="S250" s="231">
        <v>0</v>
      </c>
      <c r="T250" s="232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3" t="s">
        <v>364</v>
      </c>
      <c r="AT250" s="233" t="s">
        <v>200</v>
      </c>
      <c r="AU250" s="233" t="s">
        <v>87</v>
      </c>
      <c r="AY250" s="18" t="s">
        <v>198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8" t="s">
        <v>85</v>
      </c>
      <c r="BK250" s="234">
        <f>ROUND(I250*H250,2)</f>
        <v>0</v>
      </c>
      <c r="BL250" s="18" t="s">
        <v>364</v>
      </c>
      <c r="BM250" s="233" t="s">
        <v>1612</v>
      </c>
    </row>
    <row r="251" spans="1:65" s="2" customFormat="1" ht="55.5" customHeight="1">
      <c r="A251" s="39"/>
      <c r="B251" s="40"/>
      <c r="C251" s="221" t="s">
        <v>398</v>
      </c>
      <c r="D251" s="221" t="s">
        <v>200</v>
      </c>
      <c r="E251" s="222" t="s">
        <v>367</v>
      </c>
      <c r="F251" s="223" t="s">
        <v>368</v>
      </c>
      <c r="G251" s="224" t="s">
        <v>363</v>
      </c>
      <c r="H251" s="225">
        <v>1</v>
      </c>
      <c r="I251" s="226"/>
      <c r="J251" s="227">
        <f>ROUND(I251*H251,2)</f>
        <v>0</v>
      </c>
      <c r="K251" s="228"/>
      <c r="L251" s="45"/>
      <c r="M251" s="229" t="s">
        <v>1</v>
      </c>
      <c r="N251" s="230" t="s">
        <v>42</v>
      </c>
      <c r="O251" s="92"/>
      <c r="P251" s="231">
        <f>O251*H251</f>
        <v>0</v>
      </c>
      <c r="Q251" s="231">
        <v>0</v>
      </c>
      <c r="R251" s="231">
        <f>Q251*H251</f>
        <v>0</v>
      </c>
      <c r="S251" s="231">
        <v>0</v>
      </c>
      <c r="T251" s="232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3" t="s">
        <v>364</v>
      </c>
      <c r="AT251" s="233" t="s">
        <v>200</v>
      </c>
      <c r="AU251" s="233" t="s">
        <v>87</v>
      </c>
      <c r="AY251" s="18" t="s">
        <v>198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8" t="s">
        <v>85</v>
      </c>
      <c r="BK251" s="234">
        <f>ROUND(I251*H251,2)</f>
        <v>0</v>
      </c>
      <c r="BL251" s="18" t="s">
        <v>364</v>
      </c>
      <c r="BM251" s="233" t="s">
        <v>1613</v>
      </c>
    </row>
    <row r="252" spans="1:65" s="2" customFormat="1" ht="49.05" customHeight="1">
      <c r="A252" s="39"/>
      <c r="B252" s="40"/>
      <c r="C252" s="221" t="s">
        <v>599</v>
      </c>
      <c r="D252" s="221" t="s">
        <v>200</v>
      </c>
      <c r="E252" s="222" t="s">
        <v>371</v>
      </c>
      <c r="F252" s="223" t="s">
        <v>372</v>
      </c>
      <c r="G252" s="224" t="s">
        <v>363</v>
      </c>
      <c r="H252" s="225">
        <v>1</v>
      </c>
      <c r="I252" s="226"/>
      <c r="J252" s="227">
        <f>ROUND(I252*H252,2)</f>
        <v>0</v>
      </c>
      <c r="K252" s="228"/>
      <c r="L252" s="45"/>
      <c r="M252" s="229" t="s">
        <v>1</v>
      </c>
      <c r="N252" s="230" t="s">
        <v>42</v>
      </c>
      <c r="O252" s="92"/>
      <c r="P252" s="231">
        <f>O252*H252</f>
        <v>0</v>
      </c>
      <c r="Q252" s="231">
        <v>0</v>
      </c>
      <c r="R252" s="231">
        <f>Q252*H252</f>
        <v>0</v>
      </c>
      <c r="S252" s="231">
        <v>0</v>
      </c>
      <c r="T252" s="232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3" t="s">
        <v>364</v>
      </c>
      <c r="AT252" s="233" t="s">
        <v>200</v>
      </c>
      <c r="AU252" s="233" t="s">
        <v>87</v>
      </c>
      <c r="AY252" s="18" t="s">
        <v>198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8" t="s">
        <v>85</v>
      </c>
      <c r="BK252" s="234">
        <f>ROUND(I252*H252,2)</f>
        <v>0</v>
      </c>
      <c r="BL252" s="18" t="s">
        <v>364</v>
      </c>
      <c r="BM252" s="233" t="s">
        <v>1614</v>
      </c>
    </row>
    <row r="253" spans="1:65" s="2" customFormat="1" ht="24.15" customHeight="1">
      <c r="A253" s="39"/>
      <c r="B253" s="40"/>
      <c r="C253" s="221" t="s">
        <v>603</v>
      </c>
      <c r="D253" s="221" t="s">
        <v>200</v>
      </c>
      <c r="E253" s="222" t="s">
        <v>375</v>
      </c>
      <c r="F253" s="223" t="s">
        <v>376</v>
      </c>
      <c r="G253" s="224" t="s">
        <v>363</v>
      </c>
      <c r="H253" s="225">
        <v>1</v>
      </c>
      <c r="I253" s="226"/>
      <c r="J253" s="227">
        <f>ROUND(I253*H253,2)</f>
        <v>0</v>
      </c>
      <c r="K253" s="228"/>
      <c r="L253" s="45"/>
      <c r="M253" s="229" t="s">
        <v>1</v>
      </c>
      <c r="N253" s="230" t="s">
        <v>42</v>
      </c>
      <c r="O253" s="92"/>
      <c r="P253" s="231">
        <f>O253*H253</f>
        <v>0</v>
      </c>
      <c r="Q253" s="231">
        <v>0</v>
      </c>
      <c r="R253" s="231">
        <f>Q253*H253</f>
        <v>0</v>
      </c>
      <c r="S253" s="231">
        <v>0</v>
      </c>
      <c r="T253" s="232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3" t="s">
        <v>364</v>
      </c>
      <c r="AT253" s="233" t="s">
        <v>200</v>
      </c>
      <c r="AU253" s="233" t="s">
        <v>87</v>
      </c>
      <c r="AY253" s="18" t="s">
        <v>198</v>
      </c>
      <c r="BE253" s="234">
        <f>IF(N253="základní",J253,0)</f>
        <v>0</v>
      </c>
      <c r="BF253" s="234">
        <f>IF(N253="snížená",J253,0)</f>
        <v>0</v>
      </c>
      <c r="BG253" s="234">
        <f>IF(N253="zákl. přenesená",J253,0)</f>
        <v>0</v>
      </c>
      <c r="BH253" s="234">
        <f>IF(N253="sníž. přenesená",J253,0)</f>
        <v>0</v>
      </c>
      <c r="BI253" s="234">
        <f>IF(N253="nulová",J253,0)</f>
        <v>0</v>
      </c>
      <c r="BJ253" s="18" t="s">
        <v>85</v>
      </c>
      <c r="BK253" s="234">
        <f>ROUND(I253*H253,2)</f>
        <v>0</v>
      </c>
      <c r="BL253" s="18" t="s">
        <v>364</v>
      </c>
      <c r="BM253" s="233" t="s">
        <v>1615</v>
      </c>
    </row>
    <row r="254" spans="1:65" s="2" customFormat="1" ht="24.15" customHeight="1">
      <c r="A254" s="39"/>
      <c r="B254" s="40"/>
      <c r="C254" s="221" t="s">
        <v>607</v>
      </c>
      <c r="D254" s="221" t="s">
        <v>200</v>
      </c>
      <c r="E254" s="222" t="s">
        <v>379</v>
      </c>
      <c r="F254" s="223" t="s">
        <v>380</v>
      </c>
      <c r="G254" s="224" t="s">
        <v>363</v>
      </c>
      <c r="H254" s="225">
        <v>1</v>
      </c>
      <c r="I254" s="226"/>
      <c r="J254" s="227">
        <f>ROUND(I254*H254,2)</f>
        <v>0</v>
      </c>
      <c r="K254" s="228"/>
      <c r="L254" s="45"/>
      <c r="M254" s="229" t="s">
        <v>1</v>
      </c>
      <c r="N254" s="230" t="s">
        <v>42</v>
      </c>
      <c r="O254" s="92"/>
      <c r="P254" s="231">
        <f>O254*H254</f>
        <v>0</v>
      </c>
      <c r="Q254" s="231">
        <v>0</v>
      </c>
      <c r="R254" s="231">
        <f>Q254*H254</f>
        <v>0</v>
      </c>
      <c r="S254" s="231">
        <v>0</v>
      </c>
      <c r="T254" s="232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3" t="s">
        <v>364</v>
      </c>
      <c r="AT254" s="233" t="s">
        <v>200</v>
      </c>
      <c r="AU254" s="233" t="s">
        <v>87</v>
      </c>
      <c r="AY254" s="18" t="s">
        <v>198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8" t="s">
        <v>85</v>
      </c>
      <c r="BK254" s="234">
        <f>ROUND(I254*H254,2)</f>
        <v>0</v>
      </c>
      <c r="BL254" s="18" t="s">
        <v>364</v>
      </c>
      <c r="BM254" s="233" t="s">
        <v>1616</v>
      </c>
    </row>
    <row r="255" spans="1:65" s="2" customFormat="1" ht="37.8" customHeight="1">
      <c r="A255" s="39"/>
      <c r="B255" s="40"/>
      <c r="C255" s="221" t="s">
        <v>611</v>
      </c>
      <c r="D255" s="221" t="s">
        <v>200</v>
      </c>
      <c r="E255" s="222" t="s">
        <v>383</v>
      </c>
      <c r="F255" s="223" t="s">
        <v>384</v>
      </c>
      <c r="G255" s="224" t="s">
        <v>363</v>
      </c>
      <c r="H255" s="225">
        <v>1</v>
      </c>
      <c r="I255" s="226"/>
      <c r="J255" s="227">
        <f>ROUND(I255*H255,2)</f>
        <v>0</v>
      </c>
      <c r="K255" s="228"/>
      <c r="L255" s="45"/>
      <c r="M255" s="229" t="s">
        <v>1</v>
      </c>
      <c r="N255" s="230" t="s">
        <v>42</v>
      </c>
      <c r="O255" s="92"/>
      <c r="P255" s="231">
        <f>O255*H255</f>
        <v>0</v>
      </c>
      <c r="Q255" s="231">
        <v>0</v>
      </c>
      <c r="R255" s="231">
        <f>Q255*H255</f>
        <v>0</v>
      </c>
      <c r="S255" s="231">
        <v>0</v>
      </c>
      <c r="T255" s="232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3" t="s">
        <v>364</v>
      </c>
      <c r="AT255" s="233" t="s">
        <v>200</v>
      </c>
      <c r="AU255" s="233" t="s">
        <v>87</v>
      </c>
      <c r="AY255" s="18" t="s">
        <v>198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8" t="s">
        <v>85</v>
      </c>
      <c r="BK255" s="234">
        <f>ROUND(I255*H255,2)</f>
        <v>0</v>
      </c>
      <c r="BL255" s="18" t="s">
        <v>364</v>
      </c>
      <c r="BM255" s="233" t="s">
        <v>1617</v>
      </c>
    </row>
    <row r="256" spans="1:65" s="2" customFormat="1" ht="37.8" customHeight="1">
      <c r="A256" s="39"/>
      <c r="B256" s="40"/>
      <c r="C256" s="221" t="s">
        <v>615</v>
      </c>
      <c r="D256" s="221" t="s">
        <v>200</v>
      </c>
      <c r="E256" s="222" t="s">
        <v>387</v>
      </c>
      <c r="F256" s="223" t="s">
        <v>388</v>
      </c>
      <c r="G256" s="224" t="s">
        <v>363</v>
      </c>
      <c r="H256" s="225">
        <v>1</v>
      </c>
      <c r="I256" s="226"/>
      <c r="J256" s="227">
        <f>ROUND(I256*H256,2)</f>
        <v>0</v>
      </c>
      <c r="K256" s="228"/>
      <c r="L256" s="45"/>
      <c r="M256" s="229" t="s">
        <v>1</v>
      </c>
      <c r="N256" s="230" t="s">
        <v>42</v>
      </c>
      <c r="O256" s="92"/>
      <c r="P256" s="231">
        <f>O256*H256</f>
        <v>0</v>
      </c>
      <c r="Q256" s="231">
        <v>0</v>
      </c>
      <c r="R256" s="231">
        <f>Q256*H256</f>
        <v>0</v>
      </c>
      <c r="S256" s="231">
        <v>0</v>
      </c>
      <c r="T256" s="232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3" t="s">
        <v>364</v>
      </c>
      <c r="AT256" s="233" t="s">
        <v>200</v>
      </c>
      <c r="AU256" s="233" t="s">
        <v>87</v>
      </c>
      <c r="AY256" s="18" t="s">
        <v>198</v>
      </c>
      <c r="BE256" s="234">
        <f>IF(N256="základní",J256,0)</f>
        <v>0</v>
      </c>
      <c r="BF256" s="234">
        <f>IF(N256="snížená",J256,0)</f>
        <v>0</v>
      </c>
      <c r="BG256" s="234">
        <f>IF(N256="zákl. přenesená",J256,0)</f>
        <v>0</v>
      </c>
      <c r="BH256" s="234">
        <f>IF(N256="sníž. přenesená",J256,0)</f>
        <v>0</v>
      </c>
      <c r="BI256" s="234">
        <f>IF(N256="nulová",J256,0)</f>
        <v>0</v>
      </c>
      <c r="BJ256" s="18" t="s">
        <v>85</v>
      </c>
      <c r="BK256" s="234">
        <f>ROUND(I256*H256,2)</f>
        <v>0</v>
      </c>
      <c r="BL256" s="18" t="s">
        <v>364</v>
      </c>
      <c r="BM256" s="233" t="s">
        <v>1618</v>
      </c>
    </row>
    <row r="257" spans="1:65" s="2" customFormat="1" ht="37.8" customHeight="1">
      <c r="A257" s="39"/>
      <c r="B257" s="40"/>
      <c r="C257" s="221" t="s">
        <v>631</v>
      </c>
      <c r="D257" s="221" t="s">
        <v>200</v>
      </c>
      <c r="E257" s="222" t="s">
        <v>391</v>
      </c>
      <c r="F257" s="223" t="s">
        <v>392</v>
      </c>
      <c r="G257" s="224" t="s">
        <v>363</v>
      </c>
      <c r="H257" s="225">
        <v>1</v>
      </c>
      <c r="I257" s="226"/>
      <c r="J257" s="227">
        <f>ROUND(I257*H257,2)</f>
        <v>0</v>
      </c>
      <c r="K257" s="228"/>
      <c r="L257" s="45"/>
      <c r="M257" s="229" t="s">
        <v>1</v>
      </c>
      <c r="N257" s="230" t="s">
        <v>42</v>
      </c>
      <c r="O257" s="92"/>
      <c r="P257" s="231">
        <f>O257*H257</f>
        <v>0</v>
      </c>
      <c r="Q257" s="231">
        <v>0</v>
      </c>
      <c r="R257" s="231">
        <f>Q257*H257</f>
        <v>0</v>
      </c>
      <c r="S257" s="231">
        <v>0</v>
      </c>
      <c r="T257" s="232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3" t="s">
        <v>364</v>
      </c>
      <c r="AT257" s="233" t="s">
        <v>200</v>
      </c>
      <c r="AU257" s="233" t="s">
        <v>87</v>
      </c>
      <c r="AY257" s="18" t="s">
        <v>198</v>
      </c>
      <c r="BE257" s="234">
        <f>IF(N257="základní",J257,0)</f>
        <v>0</v>
      </c>
      <c r="BF257" s="234">
        <f>IF(N257="snížená",J257,0)</f>
        <v>0</v>
      </c>
      <c r="BG257" s="234">
        <f>IF(N257="zákl. přenesená",J257,0)</f>
        <v>0</v>
      </c>
      <c r="BH257" s="234">
        <f>IF(N257="sníž. přenesená",J257,0)</f>
        <v>0</v>
      </c>
      <c r="BI257" s="234">
        <f>IF(N257="nulová",J257,0)</f>
        <v>0</v>
      </c>
      <c r="BJ257" s="18" t="s">
        <v>85</v>
      </c>
      <c r="BK257" s="234">
        <f>ROUND(I257*H257,2)</f>
        <v>0</v>
      </c>
      <c r="BL257" s="18" t="s">
        <v>364</v>
      </c>
      <c r="BM257" s="233" t="s">
        <v>1619</v>
      </c>
    </row>
    <row r="258" spans="1:65" s="2" customFormat="1" ht="37.8" customHeight="1">
      <c r="A258" s="39"/>
      <c r="B258" s="40"/>
      <c r="C258" s="221" t="s">
        <v>644</v>
      </c>
      <c r="D258" s="221" t="s">
        <v>200</v>
      </c>
      <c r="E258" s="222" t="s">
        <v>395</v>
      </c>
      <c r="F258" s="223" t="s">
        <v>396</v>
      </c>
      <c r="G258" s="224" t="s">
        <v>363</v>
      </c>
      <c r="H258" s="225">
        <v>1</v>
      </c>
      <c r="I258" s="226"/>
      <c r="J258" s="227">
        <f>ROUND(I258*H258,2)</f>
        <v>0</v>
      </c>
      <c r="K258" s="228"/>
      <c r="L258" s="45"/>
      <c r="M258" s="229" t="s">
        <v>1</v>
      </c>
      <c r="N258" s="230" t="s">
        <v>42</v>
      </c>
      <c r="O258" s="92"/>
      <c r="P258" s="231">
        <f>O258*H258</f>
        <v>0</v>
      </c>
      <c r="Q258" s="231">
        <v>0</v>
      </c>
      <c r="R258" s="231">
        <f>Q258*H258</f>
        <v>0</v>
      </c>
      <c r="S258" s="231">
        <v>0</v>
      </c>
      <c r="T258" s="232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3" t="s">
        <v>364</v>
      </c>
      <c r="AT258" s="233" t="s">
        <v>200</v>
      </c>
      <c r="AU258" s="233" t="s">
        <v>87</v>
      </c>
      <c r="AY258" s="18" t="s">
        <v>198</v>
      </c>
      <c r="BE258" s="234">
        <f>IF(N258="základní",J258,0)</f>
        <v>0</v>
      </c>
      <c r="BF258" s="234">
        <f>IF(N258="snížená",J258,0)</f>
        <v>0</v>
      </c>
      <c r="BG258" s="234">
        <f>IF(N258="zákl. přenesená",J258,0)</f>
        <v>0</v>
      </c>
      <c r="BH258" s="234">
        <f>IF(N258="sníž. přenesená",J258,0)</f>
        <v>0</v>
      </c>
      <c r="BI258" s="234">
        <f>IF(N258="nulová",J258,0)</f>
        <v>0</v>
      </c>
      <c r="BJ258" s="18" t="s">
        <v>85</v>
      </c>
      <c r="BK258" s="234">
        <f>ROUND(I258*H258,2)</f>
        <v>0</v>
      </c>
      <c r="BL258" s="18" t="s">
        <v>364</v>
      </c>
      <c r="BM258" s="233" t="s">
        <v>1620</v>
      </c>
    </row>
    <row r="259" spans="1:65" s="2" customFormat="1" ht="24.15" customHeight="1">
      <c r="A259" s="39"/>
      <c r="B259" s="40"/>
      <c r="C259" s="221" t="s">
        <v>652</v>
      </c>
      <c r="D259" s="221" t="s">
        <v>200</v>
      </c>
      <c r="E259" s="222" t="s">
        <v>738</v>
      </c>
      <c r="F259" s="223" t="s">
        <v>739</v>
      </c>
      <c r="G259" s="224" t="s">
        <v>363</v>
      </c>
      <c r="H259" s="225">
        <v>1</v>
      </c>
      <c r="I259" s="226"/>
      <c r="J259" s="227">
        <f>ROUND(I259*H259,2)</f>
        <v>0</v>
      </c>
      <c r="K259" s="228"/>
      <c r="L259" s="45"/>
      <c r="M259" s="229" t="s">
        <v>1</v>
      </c>
      <c r="N259" s="230" t="s">
        <v>42</v>
      </c>
      <c r="O259" s="92"/>
      <c r="P259" s="231">
        <f>O259*H259</f>
        <v>0</v>
      </c>
      <c r="Q259" s="231">
        <v>0</v>
      </c>
      <c r="R259" s="231">
        <f>Q259*H259</f>
        <v>0</v>
      </c>
      <c r="S259" s="231">
        <v>0</v>
      </c>
      <c r="T259" s="232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3" t="s">
        <v>364</v>
      </c>
      <c r="AT259" s="233" t="s">
        <v>200</v>
      </c>
      <c r="AU259" s="233" t="s">
        <v>87</v>
      </c>
      <c r="AY259" s="18" t="s">
        <v>198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8" t="s">
        <v>85</v>
      </c>
      <c r="BK259" s="234">
        <f>ROUND(I259*H259,2)</f>
        <v>0</v>
      </c>
      <c r="BL259" s="18" t="s">
        <v>364</v>
      </c>
      <c r="BM259" s="233" t="s">
        <v>1621</v>
      </c>
    </row>
    <row r="260" spans="1:65" s="2" customFormat="1" ht="21.75" customHeight="1">
      <c r="A260" s="39"/>
      <c r="B260" s="40"/>
      <c r="C260" s="221" t="s">
        <v>657</v>
      </c>
      <c r="D260" s="221" t="s">
        <v>200</v>
      </c>
      <c r="E260" s="222" t="s">
        <v>399</v>
      </c>
      <c r="F260" s="223" t="s">
        <v>400</v>
      </c>
      <c r="G260" s="224" t="s">
        <v>363</v>
      </c>
      <c r="H260" s="225">
        <v>1</v>
      </c>
      <c r="I260" s="226"/>
      <c r="J260" s="227">
        <f>ROUND(I260*H260,2)</f>
        <v>0</v>
      </c>
      <c r="K260" s="228"/>
      <c r="L260" s="45"/>
      <c r="M260" s="280" t="s">
        <v>1</v>
      </c>
      <c r="N260" s="281" t="s">
        <v>42</v>
      </c>
      <c r="O260" s="282"/>
      <c r="P260" s="283">
        <f>O260*H260</f>
        <v>0</v>
      </c>
      <c r="Q260" s="283">
        <v>0</v>
      </c>
      <c r="R260" s="283">
        <f>Q260*H260</f>
        <v>0</v>
      </c>
      <c r="S260" s="283">
        <v>0</v>
      </c>
      <c r="T260" s="284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3" t="s">
        <v>364</v>
      </c>
      <c r="AT260" s="233" t="s">
        <v>200</v>
      </c>
      <c r="AU260" s="233" t="s">
        <v>87</v>
      </c>
      <c r="AY260" s="18" t="s">
        <v>198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8" t="s">
        <v>85</v>
      </c>
      <c r="BK260" s="234">
        <f>ROUND(I260*H260,2)</f>
        <v>0</v>
      </c>
      <c r="BL260" s="18" t="s">
        <v>364</v>
      </c>
      <c r="BM260" s="233" t="s">
        <v>1622</v>
      </c>
    </row>
    <row r="261" spans="1:31" s="2" customFormat="1" ht="6.95" customHeight="1">
      <c r="A261" s="39"/>
      <c r="B261" s="67"/>
      <c r="C261" s="68"/>
      <c r="D261" s="68"/>
      <c r="E261" s="68"/>
      <c r="F261" s="68"/>
      <c r="G261" s="68"/>
      <c r="H261" s="68"/>
      <c r="I261" s="68"/>
      <c r="J261" s="68"/>
      <c r="K261" s="68"/>
      <c r="L261" s="45"/>
      <c r="M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</row>
  </sheetData>
  <sheetProtection password="CC35" sheet="1" objects="1" scenarios="1" formatColumns="0" formatRows="0" autoFilter="0"/>
  <autoFilter ref="C128:K260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1623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ROUND((SUM(BE132:BE323)),2)</f>
        <v>0</v>
      </c>
      <c r="G33" s="39"/>
      <c r="H33" s="39"/>
      <c r="I33" s="157">
        <v>0.21</v>
      </c>
      <c r="J33" s="156">
        <f>ROUND(((SUM(BE132:BE323))*I33),2)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ROUND((SUM(BF132:BF323)),2)</f>
        <v>0</v>
      </c>
      <c r="G34" s="39"/>
      <c r="H34" s="39"/>
      <c r="I34" s="157">
        <v>0.15</v>
      </c>
      <c r="J34" s="156">
        <f>ROUND(((SUM(BF132:BF323))*I34),2)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ROUND((SUM(BG132:BG323)),2)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ROUND((SUM(BH132:BH323)),2)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ROUND((SUM(BI132:BI323)),2)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304 - Kanalizace gravitační dešťová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1624</v>
      </c>
      <c r="E97" s="184"/>
      <c r="F97" s="184"/>
      <c r="G97" s="184"/>
      <c r="H97" s="184"/>
      <c r="I97" s="184"/>
      <c r="J97" s="185">
        <f>J133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415</v>
      </c>
      <c r="E98" s="190"/>
      <c r="F98" s="190"/>
      <c r="G98" s="190"/>
      <c r="H98" s="190"/>
      <c r="I98" s="190"/>
      <c r="J98" s="191">
        <f>J134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1066</v>
      </c>
      <c r="E99" s="190"/>
      <c r="F99" s="190"/>
      <c r="G99" s="190"/>
      <c r="H99" s="190"/>
      <c r="I99" s="190"/>
      <c r="J99" s="191">
        <f>J147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1331</v>
      </c>
      <c r="E100" s="190"/>
      <c r="F100" s="190"/>
      <c r="G100" s="190"/>
      <c r="H100" s="190"/>
      <c r="I100" s="190"/>
      <c r="J100" s="191">
        <f>J163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417</v>
      </c>
      <c r="E101" s="190"/>
      <c r="F101" s="190"/>
      <c r="G101" s="190"/>
      <c r="H101" s="190"/>
      <c r="I101" s="190"/>
      <c r="J101" s="191">
        <f>J170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1162</v>
      </c>
      <c r="E102" s="190"/>
      <c r="F102" s="190"/>
      <c r="G102" s="190"/>
      <c r="H102" s="190"/>
      <c r="I102" s="190"/>
      <c r="J102" s="191">
        <f>J185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1625</v>
      </c>
      <c r="E103" s="190"/>
      <c r="F103" s="190"/>
      <c r="G103" s="190"/>
      <c r="H103" s="190"/>
      <c r="I103" s="190"/>
      <c r="J103" s="191">
        <f>J198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1164</v>
      </c>
      <c r="E104" s="190"/>
      <c r="F104" s="190"/>
      <c r="G104" s="190"/>
      <c r="H104" s="190"/>
      <c r="I104" s="190"/>
      <c r="J104" s="191">
        <f>J204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1165</v>
      </c>
      <c r="E105" s="190"/>
      <c r="F105" s="190"/>
      <c r="G105" s="190"/>
      <c r="H105" s="190"/>
      <c r="I105" s="190"/>
      <c r="J105" s="191">
        <f>J217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88"/>
      <c r="D106" s="189" t="s">
        <v>1166</v>
      </c>
      <c r="E106" s="190"/>
      <c r="F106" s="190"/>
      <c r="G106" s="190"/>
      <c r="H106" s="190"/>
      <c r="I106" s="190"/>
      <c r="J106" s="191">
        <f>J236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7"/>
      <c r="C107" s="188"/>
      <c r="D107" s="189" t="s">
        <v>1167</v>
      </c>
      <c r="E107" s="190"/>
      <c r="F107" s="190"/>
      <c r="G107" s="190"/>
      <c r="H107" s="190"/>
      <c r="I107" s="190"/>
      <c r="J107" s="191">
        <f>J293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7"/>
      <c r="C108" s="188"/>
      <c r="D108" s="189" t="s">
        <v>1626</v>
      </c>
      <c r="E108" s="190"/>
      <c r="F108" s="190"/>
      <c r="G108" s="190"/>
      <c r="H108" s="190"/>
      <c r="I108" s="190"/>
      <c r="J108" s="191">
        <f>J297</f>
        <v>0</v>
      </c>
      <c r="K108" s="188"/>
      <c r="L108" s="19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1"/>
      <c r="C109" s="182"/>
      <c r="D109" s="183" t="s">
        <v>175</v>
      </c>
      <c r="E109" s="184"/>
      <c r="F109" s="184"/>
      <c r="G109" s="184"/>
      <c r="H109" s="184"/>
      <c r="I109" s="184"/>
      <c r="J109" s="185">
        <f>J300</f>
        <v>0</v>
      </c>
      <c r="K109" s="182"/>
      <c r="L109" s="186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7"/>
      <c r="C110" s="188"/>
      <c r="D110" s="189" t="s">
        <v>1333</v>
      </c>
      <c r="E110" s="190"/>
      <c r="F110" s="190"/>
      <c r="G110" s="190"/>
      <c r="H110" s="190"/>
      <c r="I110" s="190"/>
      <c r="J110" s="191">
        <f>J301</f>
        <v>0</v>
      </c>
      <c r="K110" s="188"/>
      <c r="L110" s="19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1"/>
      <c r="C111" s="182"/>
      <c r="D111" s="183" t="s">
        <v>181</v>
      </c>
      <c r="E111" s="184"/>
      <c r="F111" s="184"/>
      <c r="G111" s="184"/>
      <c r="H111" s="184"/>
      <c r="I111" s="184"/>
      <c r="J111" s="185">
        <f>J310</f>
        <v>0</v>
      </c>
      <c r="K111" s="182"/>
      <c r="L111" s="186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7"/>
      <c r="C112" s="188"/>
      <c r="D112" s="189" t="s">
        <v>182</v>
      </c>
      <c r="E112" s="190"/>
      <c r="F112" s="190"/>
      <c r="G112" s="190"/>
      <c r="H112" s="190"/>
      <c r="I112" s="190"/>
      <c r="J112" s="191">
        <f>J311</f>
        <v>0</v>
      </c>
      <c r="K112" s="188"/>
      <c r="L112" s="19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183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76" t="str">
        <f>E7</f>
        <v>Revitalizace sídliště Blatenská - 1. etapa DI1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162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>304 - Kanalizace gravitační dešťová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F12</f>
        <v>Horažďovice</v>
      </c>
      <c r="G126" s="41"/>
      <c r="H126" s="41"/>
      <c r="I126" s="33" t="s">
        <v>22</v>
      </c>
      <c r="J126" s="80" t="str">
        <f>IF(J12="","",J12)</f>
        <v>24. 5. 2023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E15</f>
        <v>město Horažďovice</v>
      </c>
      <c r="G128" s="41"/>
      <c r="H128" s="41"/>
      <c r="I128" s="33" t="s">
        <v>31</v>
      </c>
      <c r="J128" s="37" t="str">
        <f>E21</f>
        <v xml:space="preserve">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29</v>
      </c>
      <c r="D129" s="41"/>
      <c r="E129" s="41"/>
      <c r="F129" s="28" t="str">
        <f>IF(E18="","",E18)</f>
        <v>Vyplň údaj</v>
      </c>
      <c r="G129" s="41"/>
      <c r="H129" s="41"/>
      <c r="I129" s="33" t="s">
        <v>34</v>
      </c>
      <c r="J129" s="37" t="str">
        <f>E24</f>
        <v>Pavel Matoušek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193"/>
      <c r="B131" s="194"/>
      <c r="C131" s="195" t="s">
        <v>184</v>
      </c>
      <c r="D131" s="196" t="s">
        <v>62</v>
      </c>
      <c r="E131" s="196" t="s">
        <v>58</v>
      </c>
      <c r="F131" s="196" t="s">
        <v>59</v>
      </c>
      <c r="G131" s="196" t="s">
        <v>185</v>
      </c>
      <c r="H131" s="196" t="s">
        <v>186</v>
      </c>
      <c r="I131" s="196" t="s">
        <v>187</v>
      </c>
      <c r="J131" s="197" t="s">
        <v>172</v>
      </c>
      <c r="K131" s="198" t="s">
        <v>188</v>
      </c>
      <c r="L131" s="199"/>
      <c r="M131" s="101" t="s">
        <v>1</v>
      </c>
      <c r="N131" s="102" t="s">
        <v>41</v>
      </c>
      <c r="O131" s="102" t="s">
        <v>189</v>
      </c>
      <c r="P131" s="102" t="s">
        <v>190</v>
      </c>
      <c r="Q131" s="102" t="s">
        <v>191</v>
      </c>
      <c r="R131" s="102" t="s">
        <v>192</v>
      </c>
      <c r="S131" s="102" t="s">
        <v>193</v>
      </c>
      <c r="T131" s="103" t="s">
        <v>194</v>
      </c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</row>
    <row r="132" spans="1:63" s="2" customFormat="1" ht="22.8" customHeight="1">
      <c r="A132" s="39"/>
      <c r="B132" s="40"/>
      <c r="C132" s="108" t="s">
        <v>195</v>
      </c>
      <c r="D132" s="41"/>
      <c r="E132" s="41"/>
      <c r="F132" s="41"/>
      <c r="G132" s="41"/>
      <c r="H132" s="41"/>
      <c r="I132" s="41"/>
      <c r="J132" s="200">
        <f>BK132</f>
        <v>0</v>
      </c>
      <c r="K132" s="41"/>
      <c r="L132" s="45"/>
      <c r="M132" s="104"/>
      <c r="N132" s="201"/>
      <c r="O132" s="105"/>
      <c r="P132" s="202">
        <f>P133+P300+P310</f>
        <v>0</v>
      </c>
      <c r="Q132" s="105"/>
      <c r="R132" s="202">
        <f>R133+R300+R310</f>
        <v>1056.5813649000002</v>
      </c>
      <c r="S132" s="105"/>
      <c r="T132" s="203">
        <f>T133+T300+T310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76</v>
      </c>
      <c r="AU132" s="18" t="s">
        <v>174</v>
      </c>
      <c r="BK132" s="204">
        <f>BK133+BK300+BK310</f>
        <v>0</v>
      </c>
    </row>
    <row r="133" spans="1:63" s="12" customFormat="1" ht="25.9" customHeight="1">
      <c r="A133" s="12"/>
      <c r="B133" s="205"/>
      <c r="C133" s="206"/>
      <c r="D133" s="207" t="s">
        <v>76</v>
      </c>
      <c r="E133" s="208" t="s">
        <v>1627</v>
      </c>
      <c r="F133" s="208" t="s">
        <v>122</v>
      </c>
      <c r="G133" s="206"/>
      <c r="H133" s="206"/>
      <c r="I133" s="209"/>
      <c r="J133" s="210">
        <f>BK133</f>
        <v>0</v>
      </c>
      <c r="K133" s="206"/>
      <c r="L133" s="211"/>
      <c r="M133" s="212"/>
      <c r="N133" s="213"/>
      <c r="O133" s="213"/>
      <c r="P133" s="214">
        <f>P134+P147+P163+P170+P185+P198+P204+P217+P236+P293+P297</f>
        <v>0</v>
      </c>
      <c r="Q133" s="213"/>
      <c r="R133" s="214">
        <f>R134+R147+R163+R170+R185+R198+R204+R217+R236+R293+R297</f>
        <v>1055.8586649000001</v>
      </c>
      <c r="S133" s="213"/>
      <c r="T133" s="215">
        <f>T134+T147+T163+T170+T185+T198+T204+T217+T236+T293+T297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6" t="s">
        <v>85</v>
      </c>
      <c r="AT133" s="217" t="s">
        <v>76</v>
      </c>
      <c r="AU133" s="217" t="s">
        <v>77</v>
      </c>
      <c r="AY133" s="216" t="s">
        <v>198</v>
      </c>
      <c r="BK133" s="218">
        <f>BK134+BK147+BK163+BK170+BK185+BK198+BK204+BK217+BK236+BK293+BK297</f>
        <v>0</v>
      </c>
    </row>
    <row r="134" spans="1:63" s="12" customFormat="1" ht="22.8" customHeight="1">
      <c r="A134" s="12"/>
      <c r="B134" s="205"/>
      <c r="C134" s="206"/>
      <c r="D134" s="207" t="s">
        <v>76</v>
      </c>
      <c r="E134" s="219" t="s">
        <v>257</v>
      </c>
      <c r="F134" s="219" t="s">
        <v>426</v>
      </c>
      <c r="G134" s="206"/>
      <c r="H134" s="206"/>
      <c r="I134" s="209"/>
      <c r="J134" s="220">
        <f>BK134</f>
        <v>0</v>
      </c>
      <c r="K134" s="206"/>
      <c r="L134" s="211"/>
      <c r="M134" s="212"/>
      <c r="N134" s="213"/>
      <c r="O134" s="213"/>
      <c r="P134" s="214">
        <f>SUM(P135:P146)</f>
        <v>0</v>
      </c>
      <c r="Q134" s="213"/>
      <c r="R134" s="214">
        <f>SUM(R135:R146)</f>
        <v>1.517528</v>
      </c>
      <c r="S134" s="213"/>
      <c r="T134" s="215">
        <f>SUM(T135:T146)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6" t="s">
        <v>85</v>
      </c>
      <c r="AT134" s="217" t="s">
        <v>76</v>
      </c>
      <c r="AU134" s="217" t="s">
        <v>85</v>
      </c>
      <c r="AY134" s="216" t="s">
        <v>198</v>
      </c>
      <c r="BK134" s="218">
        <f>SUM(BK135:BK146)</f>
        <v>0</v>
      </c>
    </row>
    <row r="135" spans="1:65" s="2" customFormat="1" ht="24.15" customHeight="1">
      <c r="A135" s="39"/>
      <c r="B135" s="40"/>
      <c r="C135" s="221" t="s">
        <v>85</v>
      </c>
      <c r="D135" s="221" t="s">
        <v>200</v>
      </c>
      <c r="E135" s="222" t="s">
        <v>1340</v>
      </c>
      <c r="F135" s="223" t="s">
        <v>1341</v>
      </c>
      <c r="G135" s="224" t="s">
        <v>1342</v>
      </c>
      <c r="H135" s="225">
        <v>100</v>
      </c>
      <c r="I135" s="226"/>
      <c r="J135" s="227">
        <f>ROUND(I135*H135,2)</f>
        <v>0</v>
      </c>
      <c r="K135" s="228"/>
      <c r="L135" s="45"/>
      <c r="M135" s="229" t="s">
        <v>1</v>
      </c>
      <c r="N135" s="230" t="s">
        <v>42</v>
      </c>
      <c r="O135" s="92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3" t="s">
        <v>204</v>
      </c>
      <c r="AT135" s="233" t="s">
        <v>200</v>
      </c>
      <c r="AU135" s="233" t="s">
        <v>87</v>
      </c>
      <c r="AY135" s="18" t="s">
        <v>198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8" t="s">
        <v>85</v>
      </c>
      <c r="BK135" s="234">
        <f>ROUND(I135*H135,2)</f>
        <v>0</v>
      </c>
      <c r="BL135" s="18" t="s">
        <v>204</v>
      </c>
      <c r="BM135" s="233" t="s">
        <v>1628</v>
      </c>
    </row>
    <row r="136" spans="1:51" s="13" customFormat="1" ht="12">
      <c r="A136" s="13"/>
      <c r="B136" s="235"/>
      <c r="C136" s="236"/>
      <c r="D136" s="237" t="s">
        <v>206</v>
      </c>
      <c r="E136" s="238" t="s">
        <v>1</v>
      </c>
      <c r="F136" s="239" t="s">
        <v>1344</v>
      </c>
      <c r="G136" s="236"/>
      <c r="H136" s="240">
        <v>100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206</v>
      </c>
      <c r="AU136" s="246" t="s">
        <v>87</v>
      </c>
      <c r="AV136" s="13" t="s">
        <v>87</v>
      </c>
      <c r="AW136" s="13" t="s">
        <v>33</v>
      </c>
      <c r="AX136" s="13" t="s">
        <v>77</v>
      </c>
      <c r="AY136" s="246" t="s">
        <v>198</v>
      </c>
    </row>
    <row r="137" spans="1:51" s="15" customFormat="1" ht="12">
      <c r="A137" s="15"/>
      <c r="B137" s="258"/>
      <c r="C137" s="259"/>
      <c r="D137" s="237" t="s">
        <v>206</v>
      </c>
      <c r="E137" s="260" t="s">
        <v>1</v>
      </c>
      <c r="F137" s="261" t="s">
        <v>215</v>
      </c>
      <c r="G137" s="259"/>
      <c r="H137" s="262">
        <v>100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8" t="s">
        <v>206</v>
      </c>
      <c r="AU137" s="268" t="s">
        <v>87</v>
      </c>
      <c r="AV137" s="15" t="s">
        <v>204</v>
      </c>
      <c r="AW137" s="15" t="s">
        <v>33</v>
      </c>
      <c r="AX137" s="15" t="s">
        <v>85</v>
      </c>
      <c r="AY137" s="268" t="s">
        <v>198</v>
      </c>
    </row>
    <row r="138" spans="1:65" s="2" customFormat="1" ht="21.75" customHeight="1">
      <c r="A138" s="39"/>
      <c r="B138" s="40"/>
      <c r="C138" s="221" t="s">
        <v>87</v>
      </c>
      <c r="D138" s="221" t="s">
        <v>200</v>
      </c>
      <c r="E138" s="222" t="s">
        <v>1345</v>
      </c>
      <c r="F138" s="223" t="s">
        <v>1346</v>
      </c>
      <c r="G138" s="224" t="s">
        <v>1347</v>
      </c>
      <c r="H138" s="225">
        <v>50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42</v>
      </c>
      <c r="O138" s="92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204</v>
      </c>
      <c r="AT138" s="233" t="s">
        <v>200</v>
      </c>
      <c r="AU138" s="233" t="s">
        <v>87</v>
      </c>
      <c r="AY138" s="18" t="s">
        <v>198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204</v>
      </c>
      <c r="BM138" s="233" t="s">
        <v>1629</v>
      </c>
    </row>
    <row r="139" spans="1:51" s="13" customFormat="1" ht="12">
      <c r="A139" s="13"/>
      <c r="B139" s="235"/>
      <c r="C139" s="236"/>
      <c r="D139" s="237" t="s">
        <v>206</v>
      </c>
      <c r="E139" s="238" t="s">
        <v>1</v>
      </c>
      <c r="F139" s="239" t="s">
        <v>1349</v>
      </c>
      <c r="G139" s="236"/>
      <c r="H139" s="240">
        <v>50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206</v>
      </c>
      <c r="AU139" s="246" t="s">
        <v>87</v>
      </c>
      <c r="AV139" s="13" t="s">
        <v>87</v>
      </c>
      <c r="AW139" s="13" t="s">
        <v>33</v>
      </c>
      <c r="AX139" s="13" t="s">
        <v>77</v>
      </c>
      <c r="AY139" s="246" t="s">
        <v>198</v>
      </c>
    </row>
    <row r="140" spans="1:51" s="15" customFormat="1" ht="12">
      <c r="A140" s="15"/>
      <c r="B140" s="258"/>
      <c r="C140" s="259"/>
      <c r="D140" s="237" t="s">
        <v>206</v>
      </c>
      <c r="E140" s="260" t="s">
        <v>1</v>
      </c>
      <c r="F140" s="261" t="s">
        <v>215</v>
      </c>
      <c r="G140" s="259"/>
      <c r="H140" s="262">
        <v>50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8" t="s">
        <v>206</v>
      </c>
      <c r="AU140" s="268" t="s">
        <v>87</v>
      </c>
      <c r="AV140" s="15" t="s">
        <v>204</v>
      </c>
      <c r="AW140" s="15" t="s">
        <v>33</v>
      </c>
      <c r="AX140" s="15" t="s">
        <v>85</v>
      </c>
      <c r="AY140" s="268" t="s">
        <v>198</v>
      </c>
    </row>
    <row r="141" spans="1:65" s="2" customFormat="1" ht="33" customHeight="1">
      <c r="A141" s="39"/>
      <c r="B141" s="40"/>
      <c r="C141" s="221" t="s">
        <v>213</v>
      </c>
      <c r="D141" s="221" t="s">
        <v>200</v>
      </c>
      <c r="E141" s="222" t="s">
        <v>1630</v>
      </c>
      <c r="F141" s="223" t="s">
        <v>1631</v>
      </c>
      <c r="G141" s="224" t="s">
        <v>227</v>
      </c>
      <c r="H141" s="225">
        <v>47.8</v>
      </c>
      <c r="I141" s="226"/>
      <c r="J141" s="227">
        <f>ROUND(I141*H141,2)</f>
        <v>0</v>
      </c>
      <c r="K141" s="228"/>
      <c r="L141" s="45"/>
      <c r="M141" s="229" t="s">
        <v>1</v>
      </c>
      <c r="N141" s="230" t="s">
        <v>42</v>
      </c>
      <c r="O141" s="92"/>
      <c r="P141" s="231">
        <f>O141*H141</f>
        <v>0</v>
      </c>
      <c r="Q141" s="231">
        <v>0.0107</v>
      </c>
      <c r="R141" s="231">
        <f>Q141*H141</f>
        <v>0.5114599999999999</v>
      </c>
      <c r="S141" s="231">
        <v>0</v>
      </c>
      <c r="T141" s="23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204</v>
      </c>
      <c r="AT141" s="233" t="s">
        <v>200</v>
      </c>
      <c r="AU141" s="233" t="s">
        <v>87</v>
      </c>
      <c r="AY141" s="18" t="s">
        <v>198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8" t="s">
        <v>85</v>
      </c>
      <c r="BK141" s="234">
        <f>ROUND(I141*H141,2)</f>
        <v>0</v>
      </c>
      <c r="BL141" s="18" t="s">
        <v>204</v>
      </c>
      <c r="BM141" s="233" t="s">
        <v>1632</v>
      </c>
    </row>
    <row r="142" spans="1:51" s="13" customFormat="1" ht="12">
      <c r="A142" s="13"/>
      <c r="B142" s="235"/>
      <c r="C142" s="236"/>
      <c r="D142" s="237" t="s">
        <v>206</v>
      </c>
      <c r="E142" s="238" t="s">
        <v>1</v>
      </c>
      <c r="F142" s="239" t="s">
        <v>1633</v>
      </c>
      <c r="G142" s="236"/>
      <c r="H142" s="240">
        <v>47.8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206</v>
      </c>
      <c r="AU142" s="246" t="s">
        <v>87</v>
      </c>
      <c r="AV142" s="13" t="s">
        <v>87</v>
      </c>
      <c r="AW142" s="13" t="s">
        <v>33</v>
      </c>
      <c r="AX142" s="13" t="s">
        <v>77</v>
      </c>
      <c r="AY142" s="246" t="s">
        <v>198</v>
      </c>
    </row>
    <row r="143" spans="1:51" s="15" customFormat="1" ht="12">
      <c r="A143" s="15"/>
      <c r="B143" s="258"/>
      <c r="C143" s="259"/>
      <c r="D143" s="237" t="s">
        <v>206</v>
      </c>
      <c r="E143" s="260" t="s">
        <v>1</v>
      </c>
      <c r="F143" s="261" t="s">
        <v>215</v>
      </c>
      <c r="G143" s="259"/>
      <c r="H143" s="262">
        <v>47.8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8" t="s">
        <v>206</v>
      </c>
      <c r="AU143" s="268" t="s">
        <v>87</v>
      </c>
      <c r="AV143" s="15" t="s">
        <v>204</v>
      </c>
      <c r="AW143" s="15" t="s">
        <v>33</v>
      </c>
      <c r="AX143" s="15" t="s">
        <v>85</v>
      </c>
      <c r="AY143" s="268" t="s">
        <v>198</v>
      </c>
    </row>
    <row r="144" spans="1:65" s="2" customFormat="1" ht="37.8" customHeight="1">
      <c r="A144" s="39"/>
      <c r="B144" s="40"/>
      <c r="C144" s="221" t="s">
        <v>204</v>
      </c>
      <c r="D144" s="221" t="s">
        <v>200</v>
      </c>
      <c r="E144" s="222" t="s">
        <v>1278</v>
      </c>
      <c r="F144" s="223" t="s">
        <v>1279</v>
      </c>
      <c r="G144" s="224" t="s">
        <v>227</v>
      </c>
      <c r="H144" s="225">
        <v>40.6</v>
      </c>
      <c r="I144" s="226"/>
      <c r="J144" s="227">
        <f>ROUND(I144*H144,2)</f>
        <v>0</v>
      </c>
      <c r="K144" s="228"/>
      <c r="L144" s="45"/>
      <c r="M144" s="229" t="s">
        <v>1</v>
      </c>
      <c r="N144" s="230" t="s">
        <v>42</v>
      </c>
      <c r="O144" s="92"/>
      <c r="P144" s="231">
        <f>O144*H144</f>
        <v>0</v>
      </c>
      <c r="Q144" s="231">
        <v>0.02478</v>
      </c>
      <c r="R144" s="231">
        <f>Q144*H144</f>
        <v>1.006068</v>
      </c>
      <c r="S144" s="231">
        <v>0</v>
      </c>
      <c r="T144" s="232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3" t="s">
        <v>204</v>
      </c>
      <c r="AT144" s="233" t="s">
        <v>200</v>
      </c>
      <c r="AU144" s="233" t="s">
        <v>87</v>
      </c>
      <c r="AY144" s="18" t="s">
        <v>198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8" t="s">
        <v>85</v>
      </c>
      <c r="BK144" s="234">
        <f>ROUND(I144*H144,2)</f>
        <v>0</v>
      </c>
      <c r="BL144" s="18" t="s">
        <v>204</v>
      </c>
      <c r="BM144" s="233" t="s">
        <v>1634</v>
      </c>
    </row>
    <row r="145" spans="1:51" s="13" customFormat="1" ht="12">
      <c r="A145" s="13"/>
      <c r="B145" s="235"/>
      <c r="C145" s="236"/>
      <c r="D145" s="237" t="s">
        <v>206</v>
      </c>
      <c r="E145" s="238" t="s">
        <v>1</v>
      </c>
      <c r="F145" s="239" t="s">
        <v>1635</v>
      </c>
      <c r="G145" s="236"/>
      <c r="H145" s="240">
        <v>40.6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206</v>
      </c>
      <c r="AU145" s="246" t="s">
        <v>87</v>
      </c>
      <c r="AV145" s="13" t="s">
        <v>87</v>
      </c>
      <c r="AW145" s="13" t="s">
        <v>33</v>
      </c>
      <c r="AX145" s="13" t="s">
        <v>77</v>
      </c>
      <c r="AY145" s="246" t="s">
        <v>198</v>
      </c>
    </row>
    <row r="146" spans="1:51" s="15" customFormat="1" ht="12">
      <c r="A146" s="15"/>
      <c r="B146" s="258"/>
      <c r="C146" s="259"/>
      <c r="D146" s="237" t="s">
        <v>206</v>
      </c>
      <c r="E146" s="260" t="s">
        <v>1</v>
      </c>
      <c r="F146" s="261" t="s">
        <v>215</v>
      </c>
      <c r="G146" s="259"/>
      <c r="H146" s="262">
        <v>40.6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8" t="s">
        <v>206</v>
      </c>
      <c r="AU146" s="268" t="s">
        <v>87</v>
      </c>
      <c r="AV146" s="15" t="s">
        <v>204</v>
      </c>
      <c r="AW146" s="15" t="s">
        <v>33</v>
      </c>
      <c r="AX146" s="15" t="s">
        <v>85</v>
      </c>
      <c r="AY146" s="268" t="s">
        <v>198</v>
      </c>
    </row>
    <row r="147" spans="1:63" s="12" customFormat="1" ht="22.8" customHeight="1">
      <c r="A147" s="12"/>
      <c r="B147" s="205"/>
      <c r="C147" s="206"/>
      <c r="D147" s="207" t="s">
        <v>76</v>
      </c>
      <c r="E147" s="219" t="s">
        <v>266</v>
      </c>
      <c r="F147" s="219" t="s">
        <v>1076</v>
      </c>
      <c r="G147" s="206"/>
      <c r="H147" s="206"/>
      <c r="I147" s="209"/>
      <c r="J147" s="220">
        <f>BK147</f>
        <v>0</v>
      </c>
      <c r="K147" s="206"/>
      <c r="L147" s="211"/>
      <c r="M147" s="212"/>
      <c r="N147" s="213"/>
      <c r="O147" s="213"/>
      <c r="P147" s="214">
        <f>SUM(P148:P162)</f>
        <v>0</v>
      </c>
      <c r="Q147" s="213"/>
      <c r="R147" s="214">
        <f>SUM(R148:R162)</f>
        <v>0</v>
      </c>
      <c r="S147" s="213"/>
      <c r="T147" s="215">
        <f>SUM(T148:T162)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6" t="s">
        <v>85</v>
      </c>
      <c r="AT147" s="217" t="s">
        <v>76</v>
      </c>
      <c r="AU147" s="217" t="s">
        <v>85</v>
      </c>
      <c r="AY147" s="216" t="s">
        <v>198</v>
      </c>
      <c r="BK147" s="218">
        <f>SUM(BK148:BK162)</f>
        <v>0</v>
      </c>
    </row>
    <row r="148" spans="1:65" s="2" customFormat="1" ht="24.15" customHeight="1">
      <c r="A148" s="39"/>
      <c r="B148" s="40"/>
      <c r="C148" s="221" t="s">
        <v>224</v>
      </c>
      <c r="D148" s="221" t="s">
        <v>200</v>
      </c>
      <c r="E148" s="222" t="s">
        <v>1282</v>
      </c>
      <c r="F148" s="223" t="s">
        <v>1283</v>
      </c>
      <c r="G148" s="224" t="s">
        <v>239</v>
      </c>
      <c r="H148" s="225">
        <v>132.6</v>
      </c>
      <c r="I148" s="226"/>
      <c r="J148" s="227">
        <f>ROUND(I148*H148,2)</f>
        <v>0</v>
      </c>
      <c r="K148" s="228"/>
      <c r="L148" s="45"/>
      <c r="M148" s="229" t="s">
        <v>1</v>
      </c>
      <c r="N148" s="230" t="s">
        <v>42</v>
      </c>
      <c r="O148" s="92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3" t="s">
        <v>204</v>
      </c>
      <c r="AT148" s="233" t="s">
        <v>200</v>
      </c>
      <c r="AU148" s="233" t="s">
        <v>87</v>
      </c>
      <c r="AY148" s="18" t="s">
        <v>198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8" t="s">
        <v>85</v>
      </c>
      <c r="BK148" s="234">
        <f>ROUND(I148*H148,2)</f>
        <v>0</v>
      </c>
      <c r="BL148" s="18" t="s">
        <v>204</v>
      </c>
      <c r="BM148" s="233" t="s">
        <v>1636</v>
      </c>
    </row>
    <row r="149" spans="1:51" s="13" customFormat="1" ht="12">
      <c r="A149" s="13"/>
      <c r="B149" s="235"/>
      <c r="C149" s="236"/>
      <c r="D149" s="237" t="s">
        <v>206</v>
      </c>
      <c r="E149" s="238" t="s">
        <v>1</v>
      </c>
      <c r="F149" s="239" t="s">
        <v>1637</v>
      </c>
      <c r="G149" s="236"/>
      <c r="H149" s="240">
        <v>132.6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206</v>
      </c>
      <c r="AU149" s="246" t="s">
        <v>87</v>
      </c>
      <c r="AV149" s="13" t="s">
        <v>87</v>
      </c>
      <c r="AW149" s="13" t="s">
        <v>33</v>
      </c>
      <c r="AX149" s="13" t="s">
        <v>77</v>
      </c>
      <c r="AY149" s="246" t="s">
        <v>198</v>
      </c>
    </row>
    <row r="150" spans="1:51" s="15" customFormat="1" ht="12">
      <c r="A150" s="15"/>
      <c r="B150" s="258"/>
      <c r="C150" s="259"/>
      <c r="D150" s="237" t="s">
        <v>206</v>
      </c>
      <c r="E150" s="260" t="s">
        <v>1</v>
      </c>
      <c r="F150" s="261" t="s">
        <v>215</v>
      </c>
      <c r="G150" s="259"/>
      <c r="H150" s="262">
        <v>132.6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8" t="s">
        <v>206</v>
      </c>
      <c r="AU150" s="268" t="s">
        <v>87</v>
      </c>
      <c r="AV150" s="15" t="s">
        <v>204</v>
      </c>
      <c r="AW150" s="15" t="s">
        <v>33</v>
      </c>
      <c r="AX150" s="15" t="s">
        <v>85</v>
      </c>
      <c r="AY150" s="268" t="s">
        <v>198</v>
      </c>
    </row>
    <row r="151" spans="1:65" s="2" customFormat="1" ht="37.8" customHeight="1">
      <c r="A151" s="39"/>
      <c r="B151" s="40"/>
      <c r="C151" s="221" t="s">
        <v>231</v>
      </c>
      <c r="D151" s="221" t="s">
        <v>200</v>
      </c>
      <c r="E151" s="222" t="s">
        <v>1638</v>
      </c>
      <c r="F151" s="223" t="s">
        <v>1639</v>
      </c>
      <c r="G151" s="224" t="s">
        <v>239</v>
      </c>
      <c r="H151" s="225">
        <v>619.92</v>
      </c>
      <c r="I151" s="226"/>
      <c r="J151" s="227">
        <f>ROUND(I151*H151,2)</f>
        <v>0</v>
      </c>
      <c r="K151" s="228"/>
      <c r="L151" s="45"/>
      <c r="M151" s="229" t="s">
        <v>1</v>
      </c>
      <c r="N151" s="230" t="s">
        <v>42</v>
      </c>
      <c r="O151" s="92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3" t="s">
        <v>204</v>
      </c>
      <c r="AT151" s="233" t="s">
        <v>200</v>
      </c>
      <c r="AU151" s="233" t="s">
        <v>87</v>
      </c>
      <c r="AY151" s="18" t="s">
        <v>198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8" t="s">
        <v>85</v>
      </c>
      <c r="BK151" s="234">
        <f>ROUND(I151*H151,2)</f>
        <v>0</v>
      </c>
      <c r="BL151" s="18" t="s">
        <v>204</v>
      </c>
      <c r="BM151" s="233" t="s">
        <v>1640</v>
      </c>
    </row>
    <row r="152" spans="1:51" s="13" customFormat="1" ht="12">
      <c r="A152" s="13"/>
      <c r="B152" s="235"/>
      <c r="C152" s="236"/>
      <c r="D152" s="237" t="s">
        <v>206</v>
      </c>
      <c r="E152" s="238" t="s">
        <v>1</v>
      </c>
      <c r="F152" s="239" t="s">
        <v>1641</v>
      </c>
      <c r="G152" s="236"/>
      <c r="H152" s="240">
        <v>619.92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206</v>
      </c>
      <c r="AU152" s="246" t="s">
        <v>87</v>
      </c>
      <c r="AV152" s="13" t="s">
        <v>87</v>
      </c>
      <c r="AW152" s="13" t="s">
        <v>33</v>
      </c>
      <c r="AX152" s="13" t="s">
        <v>77</v>
      </c>
      <c r="AY152" s="246" t="s">
        <v>198</v>
      </c>
    </row>
    <row r="153" spans="1:51" s="15" customFormat="1" ht="12">
      <c r="A153" s="15"/>
      <c r="B153" s="258"/>
      <c r="C153" s="259"/>
      <c r="D153" s="237" t="s">
        <v>206</v>
      </c>
      <c r="E153" s="260" t="s">
        <v>1</v>
      </c>
      <c r="F153" s="261" t="s">
        <v>215</v>
      </c>
      <c r="G153" s="259"/>
      <c r="H153" s="262">
        <v>619.92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8" t="s">
        <v>206</v>
      </c>
      <c r="AU153" s="268" t="s">
        <v>87</v>
      </c>
      <c r="AV153" s="15" t="s">
        <v>204</v>
      </c>
      <c r="AW153" s="15" t="s">
        <v>33</v>
      </c>
      <c r="AX153" s="15" t="s">
        <v>85</v>
      </c>
      <c r="AY153" s="268" t="s">
        <v>198</v>
      </c>
    </row>
    <row r="154" spans="1:65" s="2" customFormat="1" ht="21.75" customHeight="1">
      <c r="A154" s="39"/>
      <c r="B154" s="40"/>
      <c r="C154" s="221" t="s">
        <v>236</v>
      </c>
      <c r="D154" s="221" t="s">
        <v>200</v>
      </c>
      <c r="E154" s="222" t="s">
        <v>1642</v>
      </c>
      <c r="F154" s="223" t="s">
        <v>1078</v>
      </c>
      <c r="G154" s="224" t="s">
        <v>239</v>
      </c>
      <c r="H154" s="225">
        <v>619.92</v>
      </c>
      <c r="I154" s="226"/>
      <c r="J154" s="227">
        <f>ROUND(I154*H154,2)</f>
        <v>0</v>
      </c>
      <c r="K154" s="228"/>
      <c r="L154" s="45"/>
      <c r="M154" s="229" t="s">
        <v>1</v>
      </c>
      <c r="N154" s="230" t="s">
        <v>42</v>
      </c>
      <c r="O154" s="92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3" t="s">
        <v>204</v>
      </c>
      <c r="AT154" s="233" t="s">
        <v>200</v>
      </c>
      <c r="AU154" s="233" t="s">
        <v>87</v>
      </c>
      <c r="AY154" s="18" t="s">
        <v>198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8" t="s">
        <v>85</v>
      </c>
      <c r="BK154" s="234">
        <f>ROUND(I154*H154,2)</f>
        <v>0</v>
      </c>
      <c r="BL154" s="18" t="s">
        <v>204</v>
      </c>
      <c r="BM154" s="233" t="s">
        <v>1643</v>
      </c>
    </row>
    <row r="155" spans="1:51" s="13" customFormat="1" ht="12">
      <c r="A155" s="13"/>
      <c r="B155" s="235"/>
      <c r="C155" s="236"/>
      <c r="D155" s="237" t="s">
        <v>206</v>
      </c>
      <c r="E155" s="238" t="s">
        <v>1</v>
      </c>
      <c r="F155" s="239" t="s">
        <v>1644</v>
      </c>
      <c r="G155" s="236"/>
      <c r="H155" s="240">
        <v>619.92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206</v>
      </c>
      <c r="AU155" s="246" t="s">
        <v>87</v>
      </c>
      <c r="AV155" s="13" t="s">
        <v>87</v>
      </c>
      <c r="AW155" s="13" t="s">
        <v>33</v>
      </c>
      <c r="AX155" s="13" t="s">
        <v>77</v>
      </c>
      <c r="AY155" s="246" t="s">
        <v>198</v>
      </c>
    </row>
    <row r="156" spans="1:51" s="15" customFormat="1" ht="12">
      <c r="A156" s="15"/>
      <c r="B156" s="258"/>
      <c r="C156" s="259"/>
      <c r="D156" s="237" t="s">
        <v>206</v>
      </c>
      <c r="E156" s="260" t="s">
        <v>1</v>
      </c>
      <c r="F156" s="261" t="s">
        <v>215</v>
      </c>
      <c r="G156" s="259"/>
      <c r="H156" s="262">
        <v>619.92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8" t="s">
        <v>206</v>
      </c>
      <c r="AU156" s="268" t="s">
        <v>87</v>
      </c>
      <c r="AV156" s="15" t="s">
        <v>204</v>
      </c>
      <c r="AW156" s="15" t="s">
        <v>33</v>
      </c>
      <c r="AX156" s="15" t="s">
        <v>85</v>
      </c>
      <c r="AY156" s="268" t="s">
        <v>198</v>
      </c>
    </row>
    <row r="157" spans="1:65" s="2" customFormat="1" ht="24.15" customHeight="1">
      <c r="A157" s="39"/>
      <c r="B157" s="40"/>
      <c r="C157" s="221" t="s">
        <v>242</v>
      </c>
      <c r="D157" s="221" t="s">
        <v>200</v>
      </c>
      <c r="E157" s="222" t="s">
        <v>1356</v>
      </c>
      <c r="F157" s="223" t="s">
        <v>1357</v>
      </c>
      <c r="G157" s="224" t="s">
        <v>239</v>
      </c>
      <c r="H157" s="225">
        <v>1022.8</v>
      </c>
      <c r="I157" s="226"/>
      <c r="J157" s="227">
        <f>ROUND(I157*H157,2)</f>
        <v>0</v>
      </c>
      <c r="K157" s="228"/>
      <c r="L157" s="45"/>
      <c r="M157" s="229" t="s">
        <v>1</v>
      </c>
      <c r="N157" s="230" t="s">
        <v>42</v>
      </c>
      <c r="O157" s="92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3" t="s">
        <v>204</v>
      </c>
      <c r="AT157" s="233" t="s">
        <v>200</v>
      </c>
      <c r="AU157" s="233" t="s">
        <v>87</v>
      </c>
      <c r="AY157" s="18" t="s">
        <v>198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8" t="s">
        <v>85</v>
      </c>
      <c r="BK157" s="234">
        <f>ROUND(I157*H157,2)</f>
        <v>0</v>
      </c>
      <c r="BL157" s="18" t="s">
        <v>204</v>
      </c>
      <c r="BM157" s="233" t="s">
        <v>1645</v>
      </c>
    </row>
    <row r="158" spans="1:51" s="13" customFormat="1" ht="12">
      <c r="A158" s="13"/>
      <c r="B158" s="235"/>
      <c r="C158" s="236"/>
      <c r="D158" s="237" t="s">
        <v>206</v>
      </c>
      <c r="E158" s="238" t="s">
        <v>1</v>
      </c>
      <c r="F158" s="239" t="s">
        <v>1646</v>
      </c>
      <c r="G158" s="236"/>
      <c r="H158" s="240">
        <v>1022.8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206</v>
      </c>
      <c r="AU158" s="246" t="s">
        <v>87</v>
      </c>
      <c r="AV158" s="13" t="s">
        <v>87</v>
      </c>
      <c r="AW158" s="13" t="s">
        <v>33</v>
      </c>
      <c r="AX158" s="13" t="s">
        <v>77</v>
      </c>
      <c r="AY158" s="246" t="s">
        <v>198</v>
      </c>
    </row>
    <row r="159" spans="1:51" s="15" customFormat="1" ht="12">
      <c r="A159" s="15"/>
      <c r="B159" s="258"/>
      <c r="C159" s="259"/>
      <c r="D159" s="237" t="s">
        <v>206</v>
      </c>
      <c r="E159" s="260" t="s">
        <v>1</v>
      </c>
      <c r="F159" s="261" t="s">
        <v>215</v>
      </c>
      <c r="G159" s="259"/>
      <c r="H159" s="262">
        <v>1022.8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8" t="s">
        <v>206</v>
      </c>
      <c r="AU159" s="268" t="s">
        <v>87</v>
      </c>
      <c r="AV159" s="15" t="s">
        <v>204</v>
      </c>
      <c r="AW159" s="15" t="s">
        <v>33</v>
      </c>
      <c r="AX159" s="15" t="s">
        <v>85</v>
      </c>
      <c r="AY159" s="268" t="s">
        <v>198</v>
      </c>
    </row>
    <row r="160" spans="1:65" s="2" customFormat="1" ht="21.75" customHeight="1">
      <c r="A160" s="39"/>
      <c r="B160" s="40"/>
      <c r="C160" s="221" t="s">
        <v>246</v>
      </c>
      <c r="D160" s="221" t="s">
        <v>200</v>
      </c>
      <c r="E160" s="222" t="s">
        <v>1360</v>
      </c>
      <c r="F160" s="223" t="s">
        <v>1361</v>
      </c>
      <c r="G160" s="224" t="s">
        <v>239</v>
      </c>
      <c r="H160" s="225">
        <v>1022.8</v>
      </c>
      <c r="I160" s="226"/>
      <c r="J160" s="227">
        <f>ROUND(I160*H160,2)</f>
        <v>0</v>
      </c>
      <c r="K160" s="228"/>
      <c r="L160" s="45"/>
      <c r="M160" s="229" t="s">
        <v>1</v>
      </c>
      <c r="N160" s="230" t="s">
        <v>42</v>
      </c>
      <c r="O160" s="92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3" t="s">
        <v>204</v>
      </c>
      <c r="AT160" s="233" t="s">
        <v>200</v>
      </c>
      <c r="AU160" s="233" t="s">
        <v>87</v>
      </c>
      <c r="AY160" s="18" t="s">
        <v>198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8" t="s">
        <v>85</v>
      </c>
      <c r="BK160" s="234">
        <f>ROUND(I160*H160,2)</f>
        <v>0</v>
      </c>
      <c r="BL160" s="18" t="s">
        <v>204</v>
      </c>
      <c r="BM160" s="233" t="s">
        <v>1647</v>
      </c>
    </row>
    <row r="161" spans="1:51" s="13" customFormat="1" ht="12">
      <c r="A161" s="13"/>
      <c r="B161" s="235"/>
      <c r="C161" s="236"/>
      <c r="D161" s="237" t="s">
        <v>206</v>
      </c>
      <c r="E161" s="238" t="s">
        <v>1</v>
      </c>
      <c r="F161" s="239" t="s">
        <v>1648</v>
      </c>
      <c r="G161" s="236"/>
      <c r="H161" s="240">
        <v>1022.8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206</v>
      </c>
      <c r="AU161" s="246" t="s">
        <v>87</v>
      </c>
      <c r="AV161" s="13" t="s">
        <v>87</v>
      </c>
      <c r="AW161" s="13" t="s">
        <v>33</v>
      </c>
      <c r="AX161" s="13" t="s">
        <v>77</v>
      </c>
      <c r="AY161" s="246" t="s">
        <v>198</v>
      </c>
    </row>
    <row r="162" spans="1:51" s="15" customFormat="1" ht="12">
      <c r="A162" s="15"/>
      <c r="B162" s="258"/>
      <c r="C162" s="259"/>
      <c r="D162" s="237" t="s">
        <v>206</v>
      </c>
      <c r="E162" s="260" t="s">
        <v>1</v>
      </c>
      <c r="F162" s="261" t="s">
        <v>215</v>
      </c>
      <c r="G162" s="259"/>
      <c r="H162" s="262">
        <v>1022.8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8" t="s">
        <v>206</v>
      </c>
      <c r="AU162" s="268" t="s">
        <v>87</v>
      </c>
      <c r="AV162" s="15" t="s">
        <v>204</v>
      </c>
      <c r="AW162" s="15" t="s">
        <v>33</v>
      </c>
      <c r="AX162" s="15" t="s">
        <v>85</v>
      </c>
      <c r="AY162" s="268" t="s">
        <v>198</v>
      </c>
    </row>
    <row r="163" spans="1:63" s="12" customFormat="1" ht="22.8" customHeight="1">
      <c r="A163" s="12"/>
      <c r="B163" s="205"/>
      <c r="C163" s="206"/>
      <c r="D163" s="207" t="s">
        <v>76</v>
      </c>
      <c r="E163" s="219" t="s">
        <v>8</v>
      </c>
      <c r="F163" s="219" t="s">
        <v>1363</v>
      </c>
      <c r="G163" s="206"/>
      <c r="H163" s="206"/>
      <c r="I163" s="209"/>
      <c r="J163" s="220">
        <f>BK163</f>
        <v>0</v>
      </c>
      <c r="K163" s="206"/>
      <c r="L163" s="211"/>
      <c r="M163" s="212"/>
      <c r="N163" s="213"/>
      <c r="O163" s="213"/>
      <c r="P163" s="214">
        <f>SUM(P164:P169)</f>
        <v>0</v>
      </c>
      <c r="Q163" s="213"/>
      <c r="R163" s="214">
        <f>SUM(R164:R169)</f>
        <v>1.30086</v>
      </c>
      <c r="S163" s="213"/>
      <c r="T163" s="215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6" t="s">
        <v>85</v>
      </c>
      <c r="AT163" s="217" t="s">
        <v>76</v>
      </c>
      <c r="AU163" s="217" t="s">
        <v>85</v>
      </c>
      <c r="AY163" s="216" t="s">
        <v>198</v>
      </c>
      <c r="BK163" s="218">
        <f>SUM(BK164:BK169)</f>
        <v>0</v>
      </c>
    </row>
    <row r="164" spans="1:65" s="2" customFormat="1" ht="21.75" customHeight="1">
      <c r="A164" s="39"/>
      <c r="B164" s="40"/>
      <c r="C164" s="221" t="s">
        <v>252</v>
      </c>
      <c r="D164" s="221" t="s">
        <v>200</v>
      </c>
      <c r="E164" s="222" t="s">
        <v>1364</v>
      </c>
      <c r="F164" s="223" t="s">
        <v>1365</v>
      </c>
      <c r="G164" s="224" t="s">
        <v>203</v>
      </c>
      <c r="H164" s="225">
        <v>1314</v>
      </c>
      <c r="I164" s="226"/>
      <c r="J164" s="227">
        <f>ROUND(I164*H164,2)</f>
        <v>0</v>
      </c>
      <c r="K164" s="228"/>
      <c r="L164" s="45"/>
      <c r="M164" s="229" t="s">
        <v>1</v>
      </c>
      <c r="N164" s="230" t="s">
        <v>42</v>
      </c>
      <c r="O164" s="92"/>
      <c r="P164" s="231">
        <f>O164*H164</f>
        <v>0</v>
      </c>
      <c r="Q164" s="231">
        <v>0.00099</v>
      </c>
      <c r="R164" s="231">
        <f>Q164*H164</f>
        <v>1.30086</v>
      </c>
      <c r="S164" s="231">
        <v>0</v>
      </c>
      <c r="T164" s="232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3" t="s">
        <v>204</v>
      </c>
      <c r="AT164" s="233" t="s">
        <v>200</v>
      </c>
      <c r="AU164" s="233" t="s">
        <v>87</v>
      </c>
      <c r="AY164" s="18" t="s">
        <v>198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8" t="s">
        <v>85</v>
      </c>
      <c r="BK164" s="234">
        <f>ROUND(I164*H164,2)</f>
        <v>0</v>
      </c>
      <c r="BL164" s="18" t="s">
        <v>204</v>
      </c>
      <c r="BM164" s="233" t="s">
        <v>1649</v>
      </c>
    </row>
    <row r="165" spans="1:51" s="13" customFormat="1" ht="12">
      <c r="A165" s="13"/>
      <c r="B165" s="235"/>
      <c r="C165" s="236"/>
      <c r="D165" s="237" t="s">
        <v>206</v>
      </c>
      <c r="E165" s="238" t="s">
        <v>1</v>
      </c>
      <c r="F165" s="239" t="s">
        <v>1650</v>
      </c>
      <c r="G165" s="236"/>
      <c r="H165" s="240">
        <v>1314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206</v>
      </c>
      <c r="AU165" s="246" t="s">
        <v>87</v>
      </c>
      <c r="AV165" s="13" t="s">
        <v>87</v>
      </c>
      <c r="AW165" s="13" t="s">
        <v>33</v>
      </c>
      <c r="AX165" s="13" t="s">
        <v>77</v>
      </c>
      <c r="AY165" s="246" t="s">
        <v>198</v>
      </c>
    </row>
    <row r="166" spans="1:51" s="15" customFormat="1" ht="12">
      <c r="A166" s="15"/>
      <c r="B166" s="258"/>
      <c r="C166" s="259"/>
      <c r="D166" s="237" t="s">
        <v>206</v>
      </c>
      <c r="E166" s="260" t="s">
        <v>1</v>
      </c>
      <c r="F166" s="261" t="s">
        <v>215</v>
      </c>
      <c r="G166" s="259"/>
      <c r="H166" s="262">
        <v>1314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8" t="s">
        <v>206</v>
      </c>
      <c r="AU166" s="268" t="s">
        <v>87</v>
      </c>
      <c r="AV166" s="15" t="s">
        <v>204</v>
      </c>
      <c r="AW166" s="15" t="s">
        <v>33</v>
      </c>
      <c r="AX166" s="15" t="s">
        <v>85</v>
      </c>
      <c r="AY166" s="268" t="s">
        <v>198</v>
      </c>
    </row>
    <row r="167" spans="1:65" s="2" customFormat="1" ht="21.75" customHeight="1">
      <c r="A167" s="39"/>
      <c r="B167" s="40"/>
      <c r="C167" s="221" t="s">
        <v>257</v>
      </c>
      <c r="D167" s="221" t="s">
        <v>200</v>
      </c>
      <c r="E167" s="222" t="s">
        <v>1368</v>
      </c>
      <c r="F167" s="223" t="s">
        <v>1369</v>
      </c>
      <c r="G167" s="224" t="s">
        <v>203</v>
      </c>
      <c r="H167" s="225">
        <v>1314</v>
      </c>
      <c r="I167" s="226"/>
      <c r="J167" s="227">
        <f>ROUND(I167*H167,2)</f>
        <v>0</v>
      </c>
      <c r="K167" s="228"/>
      <c r="L167" s="45"/>
      <c r="M167" s="229" t="s">
        <v>1</v>
      </c>
      <c r="N167" s="230" t="s">
        <v>42</v>
      </c>
      <c r="O167" s="92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3" t="s">
        <v>204</v>
      </c>
      <c r="AT167" s="233" t="s">
        <v>200</v>
      </c>
      <c r="AU167" s="233" t="s">
        <v>87</v>
      </c>
      <c r="AY167" s="18" t="s">
        <v>198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8" t="s">
        <v>85</v>
      </c>
      <c r="BK167" s="234">
        <f>ROUND(I167*H167,2)</f>
        <v>0</v>
      </c>
      <c r="BL167" s="18" t="s">
        <v>204</v>
      </c>
      <c r="BM167" s="233" t="s">
        <v>1651</v>
      </c>
    </row>
    <row r="168" spans="1:51" s="13" customFormat="1" ht="12">
      <c r="A168" s="13"/>
      <c r="B168" s="235"/>
      <c r="C168" s="236"/>
      <c r="D168" s="237" t="s">
        <v>206</v>
      </c>
      <c r="E168" s="238" t="s">
        <v>1</v>
      </c>
      <c r="F168" s="239" t="s">
        <v>1652</v>
      </c>
      <c r="G168" s="236"/>
      <c r="H168" s="240">
        <v>1314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206</v>
      </c>
      <c r="AU168" s="246" t="s">
        <v>87</v>
      </c>
      <c r="AV168" s="13" t="s">
        <v>87</v>
      </c>
      <c r="AW168" s="13" t="s">
        <v>33</v>
      </c>
      <c r="AX168" s="13" t="s">
        <v>77</v>
      </c>
      <c r="AY168" s="246" t="s">
        <v>198</v>
      </c>
    </row>
    <row r="169" spans="1:51" s="15" customFormat="1" ht="12">
      <c r="A169" s="15"/>
      <c r="B169" s="258"/>
      <c r="C169" s="259"/>
      <c r="D169" s="237" t="s">
        <v>206</v>
      </c>
      <c r="E169" s="260" t="s">
        <v>1</v>
      </c>
      <c r="F169" s="261" t="s">
        <v>215</v>
      </c>
      <c r="G169" s="259"/>
      <c r="H169" s="262">
        <v>1314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8" t="s">
        <v>206</v>
      </c>
      <c r="AU169" s="268" t="s">
        <v>87</v>
      </c>
      <c r="AV169" s="15" t="s">
        <v>204</v>
      </c>
      <c r="AW169" s="15" t="s">
        <v>33</v>
      </c>
      <c r="AX169" s="15" t="s">
        <v>85</v>
      </c>
      <c r="AY169" s="268" t="s">
        <v>198</v>
      </c>
    </row>
    <row r="170" spans="1:63" s="12" customFormat="1" ht="22.8" customHeight="1">
      <c r="A170" s="12"/>
      <c r="B170" s="205"/>
      <c r="C170" s="206"/>
      <c r="D170" s="207" t="s">
        <v>76</v>
      </c>
      <c r="E170" s="219" t="s">
        <v>280</v>
      </c>
      <c r="F170" s="219" t="s">
        <v>468</v>
      </c>
      <c r="G170" s="206"/>
      <c r="H170" s="206"/>
      <c r="I170" s="209"/>
      <c r="J170" s="220">
        <f>BK170</f>
        <v>0</v>
      </c>
      <c r="K170" s="206"/>
      <c r="L170" s="211"/>
      <c r="M170" s="212"/>
      <c r="N170" s="213"/>
      <c r="O170" s="213"/>
      <c r="P170" s="214">
        <f>SUM(P171:P184)</f>
        <v>0</v>
      </c>
      <c r="Q170" s="213"/>
      <c r="R170" s="214">
        <f>SUM(R171:R184)</f>
        <v>0</v>
      </c>
      <c r="S170" s="213"/>
      <c r="T170" s="215">
        <f>SUM(T171:T184)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6" t="s">
        <v>85</v>
      </c>
      <c r="AT170" s="217" t="s">
        <v>76</v>
      </c>
      <c r="AU170" s="217" t="s">
        <v>85</v>
      </c>
      <c r="AY170" s="216" t="s">
        <v>198</v>
      </c>
      <c r="BK170" s="218">
        <f>SUM(BK171:BK184)</f>
        <v>0</v>
      </c>
    </row>
    <row r="171" spans="1:65" s="2" customFormat="1" ht="16.5" customHeight="1">
      <c r="A171" s="39"/>
      <c r="B171" s="40"/>
      <c r="C171" s="221" t="s">
        <v>261</v>
      </c>
      <c r="D171" s="221" t="s">
        <v>200</v>
      </c>
      <c r="E171" s="222" t="s">
        <v>1085</v>
      </c>
      <c r="F171" s="223" t="s">
        <v>1086</v>
      </c>
      <c r="G171" s="224" t="s">
        <v>239</v>
      </c>
      <c r="H171" s="225">
        <v>1642.72</v>
      </c>
      <c r="I171" s="226"/>
      <c r="J171" s="227">
        <f>ROUND(I171*H171,2)</f>
        <v>0</v>
      </c>
      <c r="K171" s="228"/>
      <c r="L171" s="45"/>
      <c r="M171" s="229" t="s">
        <v>1</v>
      </c>
      <c r="N171" s="230" t="s">
        <v>42</v>
      </c>
      <c r="O171" s="92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3" t="s">
        <v>204</v>
      </c>
      <c r="AT171" s="233" t="s">
        <v>200</v>
      </c>
      <c r="AU171" s="233" t="s">
        <v>87</v>
      </c>
      <c r="AY171" s="18" t="s">
        <v>198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8" t="s">
        <v>85</v>
      </c>
      <c r="BK171" s="234">
        <f>ROUND(I171*H171,2)</f>
        <v>0</v>
      </c>
      <c r="BL171" s="18" t="s">
        <v>204</v>
      </c>
      <c r="BM171" s="233" t="s">
        <v>1653</v>
      </c>
    </row>
    <row r="172" spans="1:51" s="13" customFormat="1" ht="12">
      <c r="A172" s="13"/>
      <c r="B172" s="235"/>
      <c r="C172" s="236"/>
      <c r="D172" s="237" t="s">
        <v>206</v>
      </c>
      <c r="E172" s="238" t="s">
        <v>1</v>
      </c>
      <c r="F172" s="239" t="s">
        <v>1654</v>
      </c>
      <c r="G172" s="236"/>
      <c r="H172" s="240">
        <v>1642.72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206</v>
      </c>
      <c r="AU172" s="246" t="s">
        <v>87</v>
      </c>
      <c r="AV172" s="13" t="s">
        <v>87</v>
      </c>
      <c r="AW172" s="13" t="s">
        <v>33</v>
      </c>
      <c r="AX172" s="13" t="s">
        <v>77</v>
      </c>
      <c r="AY172" s="246" t="s">
        <v>198</v>
      </c>
    </row>
    <row r="173" spans="1:51" s="15" customFormat="1" ht="12">
      <c r="A173" s="15"/>
      <c r="B173" s="258"/>
      <c r="C173" s="259"/>
      <c r="D173" s="237" t="s">
        <v>206</v>
      </c>
      <c r="E173" s="260" t="s">
        <v>1</v>
      </c>
      <c r="F173" s="261" t="s">
        <v>215</v>
      </c>
      <c r="G173" s="259"/>
      <c r="H173" s="262">
        <v>1642.72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8" t="s">
        <v>206</v>
      </c>
      <c r="AU173" s="268" t="s">
        <v>87</v>
      </c>
      <c r="AV173" s="15" t="s">
        <v>204</v>
      </c>
      <c r="AW173" s="15" t="s">
        <v>33</v>
      </c>
      <c r="AX173" s="15" t="s">
        <v>85</v>
      </c>
      <c r="AY173" s="268" t="s">
        <v>198</v>
      </c>
    </row>
    <row r="174" spans="1:65" s="2" customFormat="1" ht="21.75" customHeight="1">
      <c r="A174" s="39"/>
      <c r="B174" s="40"/>
      <c r="C174" s="221" t="s">
        <v>266</v>
      </c>
      <c r="D174" s="221" t="s">
        <v>200</v>
      </c>
      <c r="E174" s="222" t="s">
        <v>472</v>
      </c>
      <c r="F174" s="223" t="s">
        <v>473</v>
      </c>
      <c r="G174" s="224" t="s">
        <v>239</v>
      </c>
      <c r="H174" s="225">
        <v>1096.52</v>
      </c>
      <c r="I174" s="226"/>
      <c r="J174" s="227">
        <f>ROUND(I174*H174,2)</f>
        <v>0</v>
      </c>
      <c r="K174" s="228"/>
      <c r="L174" s="45"/>
      <c r="M174" s="229" t="s">
        <v>1</v>
      </c>
      <c r="N174" s="230" t="s">
        <v>42</v>
      </c>
      <c r="O174" s="92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3" t="s">
        <v>204</v>
      </c>
      <c r="AT174" s="233" t="s">
        <v>200</v>
      </c>
      <c r="AU174" s="233" t="s">
        <v>87</v>
      </c>
      <c r="AY174" s="18" t="s">
        <v>198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8" t="s">
        <v>85</v>
      </c>
      <c r="BK174" s="234">
        <f>ROUND(I174*H174,2)</f>
        <v>0</v>
      </c>
      <c r="BL174" s="18" t="s">
        <v>204</v>
      </c>
      <c r="BM174" s="233" t="s">
        <v>1655</v>
      </c>
    </row>
    <row r="175" spans="1:51" s="13" customFormat="1" ht="12">
      <c r="A175" s="13"/>
      <c r="B175" s="235"/>
      <c r="C175" s="236"/>
      <c r="D175" s="237" t="s">
        <v>206</v>
      </c>
      <c r="E175" s="238" t="s">
        <v>1</v>
      </c>
      <c r="F175" s="239" t="s">
        <v>1656</v>
      </c>
      <c r="G175" s="236"/>
      <c r="H175" s="240">
        <v>1096.52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206</v>
      </c>
      <c r="AU175" s="246" t="s">
        <v>87</v>
      </c>
      <c r="AV175" s="13" t="s">
        <v>87</v>
      </c>
      <c r="AW175" s="13" t="s">
        <v>33</v>
      </c>
      <c r="AX175" s="13" t="s">
        <v>77</v>
      </c>
      <c r="AY175" s="246" t="s">
        <v>198</v>
      </c>
    </row>
    <row r="176" spans="1:51" s="15" customFormat="1" ht="12">
      <c r="A176" s="15"/>
      <c r="B176" s="258"/>
      <c r="C176" s="259"/>
      <c r="D176" s="237" t="s">
        <v>206</v>
      </c>
      <c r="E176" s="260" t="s">
        <v>1</v>
      </c>
      <c r="F176" s="261" t="s">
        <v>215</v>
      </c>
      <c r="G176" s="259"/>
      <c r="H176" s="262">
        <v>1096.52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8" t="s">
        <v>206</v>
      </c>
      <c r="AU176" s="268" t="s">
        <v>87</v>
      </c>
      <c r="AV176" s="15" t="s">
        <v>204</v>
      </c>
      <c r="AW176" s="15" t="s">
        <v>33</v>
      </c>
      <c r="AX176" s="15" t="s">
        <v>85</v>
      </c>
      <c r="AY176" s="268" t="s">
        <v>198</v>
      </c>
    </row>
    <row r="177" spans="1:65" s="2" customFormat="1" ht="24.15" customHeight="1">
      <c r="A177" s="39"/>
      <c r="B177" s="40"/>
      <c r="C177" s="221" t="s">
        <v>270</v>
      </c>
      <c r="D177" s="221" t="s">
        <v>200</v>
      </c>
      <c r="E177" s="222" t="s">
        <v>475</v>
      </c>
      <c r="F177" s="223" t="s">
        <v>476</v>
      </c>
      <c r="G177" s="224" t="s">
        <v>239</v>
      </c>
      <c r="H177" s="225">
        <v>1096.52</v>
      </c>
      <c r="I177" s="226"/>
      <c r="J177" s="227">
        <f>ROUND(I177*H177,2)</f>
        <v>0</v>
      </c>
      <c r="K177" s="228"/>
      <c r="L177" s="45"/>
      <c r="M177" s="229" t="s">
        <v>1</v>
      </c>
      <c r="N177" s="230" t="s">
        <v>42</v>
      </c>
      <c r="O177" s="92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3" t="s">
        <v>204</v>
      </c>
      <c r="AT177" s="233" t="s">
        <v>200</v>
      </c>
      <c r="AU177" s="233" t="s">
        <v>87</v>
      </c>
      <c r="AY177" s="18" t="s">
        <v>198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8" t="s">
        <v>85</v>
      </c>
      <c r="BK177" s="234">
        <f>ROUND(I177*H177,2)</f>
        <v>0</v>
      </c>
      <c r="BL177" s="18" t="s">
        <v>204</v>
      </c>
      <c r="BM177" s="233" t="s">
        <v>1657</v>
      </c>
    </row>
    <row r="178" spans="1:51" s="13" customFormat="1" ht="12">
      <c r="A178" s="13"/>
      <c r="B178" s="235"/>
      <c r="C178" s="236"/>
      <c r="D178" s="237" t="s">
        <v>206</v>
      </c>
      <c r="E178" s="238" t="s">
        <v>1</v>
      </c>
      <c r="F178" s="239" t="s">
        <v>1656</v>
      </c>
      <c r="G178" s="236"/>
      <c r="H178" s="240">
        <v>1096.52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206</v>
      </c>
      <c r="AU178" s="246" t="s">
        <v>87</v>
      </c>
      <c r="AV178" s="13" t="s">
        <v>87</v>
      </c>
      <c r="AW178" s="13" t="s">
        <v>33</v>
      </c>
      <c r="AX178" s="13" t="s">
        <v>77</v>
      </c>
      <c r="AY178" s="246" t="s">
        <v>198</v>
      </c>
    </row>
    <row r="179" spans="1:51" s="15" customFormat="1" ht="12">
      <c r="A179" s="15"/>
      <c r="B179" s="258"/>
      <c r="C179" s="259"/>
      <c r="D179" s="237" t="s">
        <v>206</v>
      </c>
      <c r="E179" s="260" t="s">
        <v>1</v>
      </c>
      <c r="F179" s="261" t="s">
        <v>215</v>
      </c>
      <c r="G179" s="259"/>
      <c r="H179" s="262">
        <v>1096.52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8" t="s">
        <v>206</v>
      </c>
      <c r="AU179" s="268" t="s">
        <v>87</v>
      </c>
      <c r="AV179" s="15" t="s">
        <v>204</v>
      </c>
      <c r="AW179" s="15" t="s">
        <v>33</v>
      </c>
      <c r="AX179" s="15" t="s">
        <v>85</v>
      </c>
      <c r="AY179" s="268" t="s">
        <v>198</v>
      </c>
    </row>
    <row r="180" spans="1:65" s="2" customFormat="1" ht="21.75" customHeight="1">
      <c r="A180" s="39"/>
      <c r="B180" s="40"/>
      <c r="C180" s="221" t="s">
        <v>8</v>
      </c>
      <c r="D180" s="221" t="s">
        <v>200</v>
      </c>
      <c r="E180" s="222" t="s">
        <v>479</v>
      </c>
      <c r="F180" s="223" t="s">
        <v>480</v>
      </c>
      <c r="G180" s="224" t="s">
        <v>239</v>
      </c>
      <c r="H180" s="225">
        <v>1096.52</v>
      </c>
      <c r="I180" s="226"/>
      <c r="J180" s="227">
        <f>ROUND(I180*H180,2)</f>
        <v>0</v>
      </c>
      <c r="K180" s="228"/>
      <c r="L180" s="45"/>
      <c r="M180" s="229" t="s">
        <v>1</v>
      </c>
      <c r="N180" s="230" t="s">
        <v>42</v>
      </c>
      <c r="O180" s="92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3" t="s">
        <v>204</v>
      </c>
      <c r="AT180" s="233" t="s">
        <v>200</v>
      </c>
      <c r="AU180" s="233" t="s">
        <v>87</v>
      </c>
      <c r="AY180" s="18" t="s">
        <v>198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8" t="s">
        <v>85</v>
      </c>
      <c r="BK180" s="234">
        <f>ROUND(I180*H180,2)</f>
        <v>0</v>
      </c>
      <c r="BL180" s="18" t="s">
        <v>204</v>
      </c>
      <c r="BM180" s="233" t="s">
        <v>1658</v>
      </c>
    </row>
    <row r="181" spans="1:65" s="2" customFormat="1" ht="16.5" customHeight="1">
      <c r="A181" s="39"/>
      <c r="B181" s="40"/>
      <c r="C181" s="221" t="s">
        <v>280</v>
      </c>
      <c r="D181" s="221" t="s">
        <v>200</v>
      </c>
      <c r="E181" s="222" t="s">
        <v>482</v>
      </c>
      <c r="F181" s="223" t="s">
        <v>483</v>
      </c>
      <c r="G181" s="224" t="s">
        <v>239</v>
      </c>
      <c r="H181" s="225">
        <v>1096.82</v>
      </c>
      <c r="I181" s="226"/>
      <c r="J181" s="227">
        <f>ROUND(I181*H181,2)</f>
        <v>0</v>
      </c>
      <c r="K181" s="228"/>
      <c r="L181" s="45"/>
      <c r="M181" s="229" t="s">
        <v>1</v>
      </c>
      <c r="N181" s="230" t="s">
        <v>42</v>
      </c>
      <c r="O181" s="92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3" t="s">
        <v>204</v>
      </c>
      <c r="AT181" s="233" t="s">
        <v>200</v>
      </c>
      <c r="AU181" s="233" t="s">
        <v>87</v>
      </c>
      <c r="AY181" s="18" t="s">
        <v>198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8" t="s">
        <v>85</v>
      </c>
      <c r="BK181" s="234">
        <f>ROUND(I181*H181,2)</f>
        <v>0</v>
      </c>
      <c r="BL181" s="18" t="s">
        <v>204</v>
      </c>
      <c r="BM181" s="233" t="s">
        <v>1659</v>
      </c>
    </row>
    <row r="182" spans="1:51" s="13" customFormat="1" ht="12">
      <c r="A182" s="13"/>
      <c r="B182" s="235"/>
      <c r="C182" s="236"/>
      <c r="D182" s="237" t="s">
        <v>206</v>
      </c>
      <c r="E182" s="238" t="s">
        <v>1</v>
      </c>
      <c r="F182" s="239" t="s">
        <v>1660</v>
      </c>
      <c r="G182" s="236"/>
      <c r="H182" s="240">
        <v>1096.82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206</v>
      </c>
      <c r="AU182" s="246" t="s">
        <v>87</v>
      </c>
      <c r="AV182" s="13" t="s">
        <v>87</v>
      </c>
      <c r="AW182" s="13" t="s">
        <v>33</v>
      </c>
      <c r="AX182" s="13" t="s">
        <v>77</v>
      </c>
      <c r="AY182" s="246" t="s">
        <v>198</v>
      </c>
    </row>
    <row r="183" spans="1:51" s="15" customFormat="1" ht="12">
      <c r="A183" s="15"/>
      <c r="B183" s="258"/>
      <c r="C183" s="259"/>
      <c r="D183" s="237" t="s">
        <v>206</v>
      </c>
      <c r="E183" s="260" t="s">
        <v>1</v>
      </c>
      <c r="F183" s="261" t="s">
        <v>215</v>
      </c>
      <c r="G183" s="259"/>
      <c r="H183" s="262">
        <v>1096.82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8" t="s">
        <v>206</v>
      </c>
      <c r="AU183" s="268" t="s">
        <v>87</v>
      </c>
      <c r="AV183" s="15" t="s">
        <v>204</v>
      </c>
      <c r="AW183" s="15" t="s">
        <v>33</v>
      </c>
      <c r="AX183" s="15" t="s">
        <v>85</v>
      </c>
      <c r="AY183" s="268" t="s">
        <v>198</v>
      </c>
    </row>
    <row r="184" spans="1:65" s="2" customFormat="1" ht="16.5" customHeight="1">
      <c r="A184" s="39"/>
      <c r="B184" s="40"/>
      <c r="C184" s="221" t="s">
        <v>285</v>
      </c>
      <c r="D184" s="221" t="s">
        <v>200</v>
      </c>
      <c r="E184" s="222" t="s">
        <v>274</v>
      </c>
      <c r="F184" s="223" t="s">
        <v>275</v>
      </c>
      <c r="G184" s="224" t="s">
        <v>276</v>
      </c>
      <c r="H184" s="225">
        <v>1973.74</v>
      </c>
      <c r="I184" s="226"/>
      <c r="J184" s="227">
        <f>ROUND(I184*H184,2)</f>
        <v>0</v>
      </c>
      <c r="K184" s="228"/>
      <c r="L184" s="45"/>
      <c r="M184" s="229" t="s">
        <v>1</v>
      </c>
      <c r="N184" s="230" t="s">
        <v>42</v>
      </c>
      <c r="O184" s="92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3" t="s">
        <v>204</v>
      </c>
      <c r="AT184" s="233" t="s">
        <v>200</v>
      </c>
      <c r="AU184" s="233" t="s">
        <v>87</v>
      </c>
      <c r="AY184" s="18" t="s">
        <v>198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85</v>
      </c>
      <c r="BK184" s="234">
        <f>ROUND(I184*H184,2)</f>
        <v>0</v>
      </c>
      <c r="BL184" s="18" t="s">
        <v>204</v>
      </c>
      <c r="BM184" s="233" t="s">
        <v>1661</v>
      </c>
    </row>
    <row r="185" spans="1:63" s="12" customFormat="1" ht="22.8" customHeight="1">
      <c r="A185" s="12"/>
      <c r="B185" s="205"/>
      <c r="C185" s="206"/>
      <c r="D185" s="207" t="s">
        <v>76</v>
      </c>
      <c r="E185" s="219" t="s">
        <v>285</v>
      </c>
      <c r="F185" s="219" t="s">
        <v>1187</v>
      </c>
      <c r="G185" s="206"/>
      <c r="H185" s="206"/>
      <c r="I185" s="209"/>
      <c r="J185" s="220">
        <f>BK185</f>
        <v>0</v>
      </c>
      <c r="K185" s="206"/>
      <c r="L185" s="211"/>
      <c r="M185" s="212"/>
      <c r="N185" s="213"/>
      <c r="O185" s="213"/>
      <c r="P185" s="214">
        <f>SUM(P186:P197)</f>
        <v>0</v>
      </c>
      <c r="Q185" s="213"/>
      <c r="R185" s="214">
        <f>SUM(R186:R197)</f>
        <v>684.49548</v>
      </c>
      <c r="S185" s="213"/>
      <c r="T185" s="215">
        <f>SUM(T186:T197)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6" t="s">
        <v>85</v>
      </c>
      <c r="AT185" s="217" t="s">
        <v>76</v>
      </c>
      <c r="AU185" s="217" t="s">
        <v>85</v>
      </c>
      <c r="AY185" s="216" t="s">
        <v>198</v>
      </c>
      <c r="BK185" s="218">
        <f>SUM(BK186:BK197)</f>
        <v>0</v>
      </c>
    </row>
    <row r="186" spans="1:65" s="2" customFormat="1" ht="24.15" customHeight="1">
      <c r="A186" s="39"/>
      <c r="B186" s="40"/>
      <c r="C186" s="221" t="s">
        <v>289</v>
      </c>
      <c r="D186" s="221" t="s">
        <v>200</v>
      </c>
      <c r="E186" s="222" t="s">
        <v>1188</v>
      </c>
      <c r="F186" s="223" t="s">
        <v>1189</v>
      </c>
      <c r="G186" s="224" t="s">
        <v>239</v>
      </c>
      <c r="H186" s="225">
        <v>546.2</v>
      </c>
      <c r="I186" s="226"/>
      <c r="J186" s="227">
        <f>ROUND(I186*H186,2)</f>
        <v>0</v>
      </c>
      <c r="K186" s="228"/>
      <c r="L186" s="45"/>
      <c r="M186" s="229" t="s">
        <v>1</v>
      </c>
      <c r="N186" s="230" t="s">
        <v>42</v>
      </c>
      <c r="O186" s="92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3" t="s">
        <v>204</v>
      </c>
      <c r="AT186" s="233" t="s">
        <v>200</v>
      </c>
      <c r="AU186" s="233" t="s">
        <v>87</v>
      </c>
      <c r="AY186" s="18" t="s">
        <v>198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8" t="s">
        <v>85</v>
      </c>
      <c r="BK186" s="234">
        <f>ROUND(I186*H186,2)</f>
        <v>0</v>
      </c>
      <c r="BL186" s="18" t="s">
        <v>204</v>
      </c>
      <c r="BM186" s="233" t="s">
        <v>1662</v>
      </c>
    </row>
    <row r="187" spans="1:51" s="13" customFormat="1" ht="12">
      <c r="A187" s="13"/>
      <c r="B187" s="235"/>
      <c r="C187" s="236"/>
      <c r="D187" s="237" t="s">
        <v>206</v>
      </c>
      <c r="E187" s="238" t="s">
        <v>1</v>
      </c>
      <c r="F187" s="239" t="s">
        <v>1663</v>
      </c>
      <c r="G187" s="236"/>
      <c r="H187" s="240">
        <v>546.2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206</v>
      </c>
      <c r="AU187" s="246" t="s">
        <v>87</v>
      </c>
      <c r="AV187" s="13" t="s">
        <v>87</v>
      </c>
      <c r="AW187" s="13" t="s">
        <v>33</v>
      </c>
      <c r="AX187" s="13" t="s">
        <v>77</v>
      </c>
      <c r="AY187" s="246" t="s">
        <v>198</v>
      </c>
    </row>
    <row r="188" spans="1:51" s="15" customFormat="1" ht="12">
      <c r="A188" s="15"/>
      <c r="B188" s="258"/>
      <c r="C188" s="259"/>
      <c r="D188" s="237" t="s">
        <v>206</v>
      </c>
      <c r="E188" s="260" t="s">
        <v>1</v>
      </c>
      <c r="F188" s="261" t="s">
        <v>215</v>
      </c>
      <c r="G188" s="259"/>
      <c r="H188" s="262">
        <v>546.2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8" t="s">
        <v>206</v>
      </c>
      <c r="AU188" s="268" t="s">
        <v>87</v>
      </c>
      <c r="AV188" s="15" t="s">
        <v>204</v>
      </c>
      <c r="AW188" s="15" t="s">
        <v>33</v>
      </c>
      <c r="AX188" s="15" t="s">
        <v>85</v>
      </c>
      <c r="AY188" s="268" t="s">
        <v>198</v>
      </c>
    </row>
    <row r="189" spans="1:65" s="2" customFormat="1" ht="21.75" customHeight="1">
      <c r="A189" s="39"/>
      <c r="B189" s="40"/>
      <c r="C189" s="221" t="s">
        <v>294</v>
      </c>
      <c r="D189" s="221" t="s">
        <v>200</v>
      </c>
      <c r="E189" s="222" t="s">
        <v>1664</v>
      </c>
      <c r="F189" s="223" t="s">
        <v>1665</v>
      </c>
      <c r="G189" s="224" t="s">
        <v>239</v>
      </c>
      <c r="H189" s="225">
        <v>64.3</v>
      </c>
      <c r="I189" s="226"/>
      <c r="J189" s="227">
        <f>ROUND(I189*H189,2)</f>
        <v>0</v>
      </c>
      <c r="K189" s="228"/>
      <c r="L189" s="45"/>
      <c r="M189" s="229" t="s">
        <v>1</v>
      </c>
      <c r="N189" s="230" t="s">
        <v>42</v>
      </c>
      <c r="O189" s="92"/>
      <c r="P189" s="231">
        <f>O189*H189</f>
        <v>0</v>
      </c>
      <c r="Q189" s="231">
        <v>1.7</v>
      </c>
      <c r="R189" s="231">
        <f>Q189*H189</f>
        <v>109.30999999999999</v>
      </c>
      <c r="S189" s="231">
        <v>0</v>
      </c>
      <c r="T189" s="232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3" t="s">
        <v>204</v>
      </c>
      <c r="AT189" s="233" t="s">
        <v>200</v>
      </c>
      <c r="AU189" s="233" t="s">
        <v>87</v>
      </c>
      <c r="AY189" s="18" t="s">
        <v>198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8" t="s">
        <v>85</v>
      </c>
      <c r="BK189" s="234">
        <f>ROUND(I189*H189,2)</f>
        <v>0</v>
      </c>
      <c r="BL189" s="18" t="s">
        <v>204</v>
      </c>
      <c r="BM189" s="233" t="s">
        <v>1666</v>
      </c>
    </row>
    <row r="190" spans="1:51" s="13" customFormat="1" ht="12">
      <c r="A190" s="13"/>
      <c r="B190" s="235"/>
      <c r="C190" s="236"/>
      <c r="D190" s="237" t="s">
        <v>206</v>
      </c>
      <c r="E190" s="238" t="s">
        <v>1</v>
      </c>
      <c r="F190" s="239" t="s">
        <v>1667</v>
      </c>
      <c r="G190" s="236"/>
      <c r="H190" s="240">
        <v>64.3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206</v>
      </c>
      <c r="AU190" s="246" t="s">
        <v>87</v>
      </c>
      <c r="AV190" s="13" t="s">
        <v>87</v>
      </c>
      <c r="AW190" s="13" t="s">
        <v>33</v>
      </c>
      <c r="AX190" s="13" t="s">
        <v>77</v>
      </c>
      <c r="AY190" s="246" t="s">
        <v>198</v>
      </c>
    </row>
    <row r="191" spans="1:51" s="15" customFormat="1" ht="12">
      <c r="A191" s="15"/>
      <c r="B191" s="258"/>
      <c r="C191" s="259"/>
      <c r="D191" s="237" t="s">
        <v>206</v>
      </c>
      <c r="E191" s="260" t="s">
        <v>1</v>
      </c>
      <c r="F191" s="261" t="s">
        <v>215</v>
      </c>
      <c r="G191" s="259"/>
      <c r="H191" s="262">
        <v>64.3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8" t="s">
        <v>206</v>
      </c>
      <c r="AU191" s="268" t="s">
        <v>87</v>
      </c>
      <c r="AV191" s="15" t="s">
        <v>204</v>
      </c>
      <c r="AW191" s="15" t="s">
        <v>33</v>
      </c>
      <c r="AX191" s="15" t="s">
        <v>85</v>
      </c>
      <c r="AY191" s="268" t="s">
        <v>198</v>
      </c>
    </row>
    <row r="192" spans="1:65" s="2" customFormat="1" ht="37.8" customHeight="1">
      <c r="A192" s="39"/>
      <c r="B192" s="40"/>
      <c r="C192" s="221" t="s">
        <v>298</v>
      </c>
      <c r="D192" s="221" t="s">
        <v>200</v>
      </c>
      <c r="E192" s="222" t="s">
        <v>1668</v>
      </c>
      <c r="F192" s="223" t="s">
        <v>1669</v>
      </c>
      <c r="G192" s="224" t="s">
        <v>239</v>
      </c>
      <c r="H192" s="225">
        <v>83</v>
      </c>
      <c r="I192" s="226"/>
      <c r="J192" s="227">
        <f>ROUND(I192*H192,2)</f>
        <v>0</v>
      </c>
      <c r="K192" s="228"/>
      <c r="L192" s="45"/>
      <c r="M192" s="229" t="s">
        <v>1</v>
      </c>
      <c r="N192" s="230" t="s">
        <v>42</v>
      </c>
      <c r="O192" s="92"/>
      <c r="P192" s="231">
        <f>O192*H192</f>
        <v>0</v>
      </c>
      <c r="Q192" s="231">
        <v>1.7</v>
      </c>
      <c r="R192" s="231">
        <f>Q192*H192</f>
        <v>141.1</v>
      </c>
      <c r="S192" s="231">
        <v>0</v>
      </c>
      <c r="T192" s="232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3" t="s">
        <v>204</v>
      </c>
      <c r="AT192" s="233" t="s">
        <v>200</v>
      </c>
      <c r="AU192" s="233" t="s">
        <v>87</v>
      </c>
      <c r="AY192" s="18" t="s">
        <v>198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8" t="s">
        <v>85</v>
      </c>
      <c r="BK192" s="234">
        <f>ROUND(I192*H192,2)</f>
        <v>0</v>
      </c>
      <c r="BL192" s="18" t="s">
        <v>204</v>
      </c>
      <c r="BM192" s="233" t="s">
        <v>1670</v>
      </c>
    </row>
    <row r="193" spans="1:51" s="13" customFormat="1" ht="12">
      <c r="A193" s="13"/>
      <c r="B193" s="235"/>
      <c r="C193" s="236"/>
      <c r="D193" s="237" t="s">
        <v>206</v>
      </c>
      <c r="E193" s="238" t="s">
        <v>1</v>
      </c>
      <c r="F193" s="239" t="s">
        <v>1671</v>
      </c>
      <c r="G193" s="236"/>
      <c r="H193" s="240">
        <v>83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206</v>
      </c>
      <c r="AU193" s="246" t="s">
        <v>87</v>
      </c>
      <c r="AV193" s="13" t="s">
        <v>87</v>
      </c>
      <c r="AW193" s="13" t="s">
        <v>33</v>
      </c>
      <c r="AX193" s="13" t="s">
        <v>77</v>
      </c>
      <c r="AY193" s="246" t="s">
        <v>198</v>
      </c>
    </row>
    <row r="194" spans="1:51" s="15" customFormat="1" ht="12">
      <c r="A194" s="15"/>
      <c r="B194" s="258"/>
      <c r="C194" s="259"/>
      <c r="D194" s="237" t="s">
        <v>206</v>
      </c>
      <c r="E194" s="260" t="s">
        <v>1</v>
      </c>
      <c r="F194" s="261" t="s">
        <v>215</v>
      </c>
      <c r="G194" s="259"/>
      <c r="H194" s="262">
        <v>83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8" t="s">
        <v>206</v>
      </c>
      <c r="AU194" s="268" t="s">
        <v>87</v>
      </c>
      <c r="AV194" s="15" t="s">
        <v>204</v>
      </c>
      <c r="AW194" s="15" t="s">
        <v>33</v>
      </c>
      <c r="AX194" s="15" t="s">
        <v>85</v>
      </c>
      <c r="AY194" s="268" t="s">
        <v>198</v>
      </c>
    </row>
    <row r="195" spans="1:65" s="2" customFormat="1" ht="24.15" customHeight="1">
      <c r="A195" s="39"/>
      <c r="B195" s="40"/>
      <c r="C195" s="221" t="s">
        <v>7</v>
      </c>
      <c r="D195" s="221" t="s">
        <v>200</v>
      </c>
      <c r="E195" s="222" t="s">
        <v>1672</v>
      </c>
      <c r="F195" s="223" t="s">
        <v>1673</v>
      </c>
      <c r="G195" s="224" t="s">
        <v>239</v>
      </c>
      <c r="H195" s="225">
        <v>383.4</v>
      </c>
      <c r="I195" s="226"/>
      <c r="J195" s="227">
        <f>ROUND(I195*H195,2)</f>
        <v>0</v>
      </c>
      <c r="K195" s="228"/>
      <c r="L195" s="45"/>
      <c r="M195" s="229" t="s">
        <v>1</v>
      </c>
      <c r="N195" s="230" t="s">
        <v>42</v>
      </c>
      <c r="O195" s="92"/>
      <c r="P195" s="231">
        <f>O195*H195</f>
        <v>0</v>
      </c>
      <c r="Q195" s="231">
        <v>1.1322</v>
      </c>
      <c r="R195" s="231">
        <f>Q195*H195</f>
        <v>434.08548</v>
      </c>
      <c r="S195" s="231">
        <v>0</v>
      </c>
      <c r="T195" s="232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3" t="s">
        <v>204</v>
      </c>
      <c r="AT195" s="233" t="s">
        <v>200</v>
      </c>
      <c r="AU195" s="233" t="s">
        <v>87</v>
      </c>
      <c r="AY195" s="18" t="s">
        <v>198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8" t="s">
        <v>85</v>
      </c>
      <c r="BK195" s="234">
        <f>ROUND(I195*H195,2)</f>
        <v>0</v>
      </c>
      <c r="BL195" s="18" t="s">
        <v>204</v>
      </c>
      <c r="BM195" s="233" t="s">
        <v>1674</v>
      </c>
    </row>
    <row r="196" spans="1:51" s="13" customFormat="1" ht="12">
      <c r="A196" s="13"/>
      <c r="B196" s="235"/>
      <c r="C196" s="236"/>
      <c r="D196" s="237" t="s">
        <v>206</v>
      </c>
      <c r="E196" s="238" t="s">
        <v>1</v>
      </c>
      <c r="F196" s="239" t="s">
        <v>1675</v>
      </c>
      <c r="G196" s="236"/>
      <c r="H196" s="240">
        <v>383.4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206</v>
      </c>
      <c r="AU196" s="246" t="s">
        <v>87</v>
      </c>
      <c r="AV196" s="13" t="s">
        <v>87</v>
      </c>
      <c r="AW196" s="13" t="s">
        <v>33</v>
      </c>
      <c r="AX196" s="13" t="s">
        <v>77</v>
      </c>
      <c r="AY196" s="246" t="s">
        <v>198</v>
      </c>
    </row>
    <row r="197" spans="1:51" s="15" customFormat="1" ht="12">
      <c r="A197" s="15"/>
      <c r="B197" s="258"/>
      <c r="C197" s="259"/>
      <c r="D197" s="237" t="s">
        <v>206</v>
      </c>
      <c r="E197" s="260" t="s">
        <v>1</v>
      </c>
      <c r="F197" s="261" t="s">
        <v>215</v>
      </c>
      <c r="G197" s="259"/>
      <c r="H197" s="262">
        <v>383.4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8" t="s">
        <v>206</v>
      </c>
      <c r="AU197" s="268" t="s">
        <v>87</v>
      </c>
      <c r="AV197" s="15" t="s">
        <v>204</v>
      </c>
      <c r="AW197" s="15" t="s">
        <v>33</v>
      </c>
      <c r="AX197" s="15" t="s">
        <v>85</v>
      </c>
      <c r="AY197" s="268" t="s">
        <v>198</v>
      </c>
    </row>
    <row r="198" spans="1:63" s="12" customFormat="1" ht="22.8" customHeight="1">
      <c r="A198" s="12"/>
      <c r="B198" s="205"/>
      <c r="C198" s="206"/>
      <c r="D198" s="207" t="s">
        <v>76</v>
      </c>
      <c r="E198" s="219" t="s">
        <v>7</v>
      </c>
      <c r="F198" s="219" t="s">
        <v>1676</v>
      </c>
      <c r="G198" s="206"/>
      <c r="H198" s="206"/>
      <c r="I198" s="209"/>
      <c r="J198" s="220">
        <f>BK198</f>
        <v>0</v>
      </c>
      <c r="K198" s="206"/>
      <c r="L198" s="211"/>
      <c r="M198" s="212"/>
      <c r="N198" s="213"/>
      <c r="O198" s="213"/>
      <c r="P198" s="214">
        <f>SUM(P199:P203)</f>
        <v>0</v>
      </c>
      <c r="Q198" s="213"/>
      <c r="R198" s="214">
        <f>SUM(R199:R203)</f>
        <v>1.7851160000000001</v>
      </c>
      <c r="S198" s="213"/>
      <c r="T198" s="215">
        <f>SUM(T199:T203)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6" t="s">
        <v>85</v>
      </c>
      <c r="AT198" s="217" t="s">
        <v>76</v>
      </c>
      <c r="AU198" s="217" t="s">
        <v>85</v>
      </c>
      <c r="AY198" s="216" t="s">
        <v>198</v>
      </c>
      <c r="BK198" s="218">
        <f>SUM(BK199:BK203)</f>
        <v>0</v>
      </c>
    </row>
    <row r="199" spans="1:65" s="2" customFormat="1" ht="16.5" customHeight="1">
      <c r="A199" s="39"/>
      <c r="B199" s="40"/>
      <c r="C199" s="221" t="s">
        <v>305</v>
      </c>
      <c r="D199" s="221" t="s">
        <v>200</v>
      </c>
      <c r="E199" s="222" t="s">
        <v>1677</v>
      </c>
      <c r="F199" s="223" t="s">
        <v>1678</v>
      </c>
      <c r="G199" s="224" t="s">
        <v>203</v>
      </c>
      <c r="H199" s="225">
        <v>969.7</v>
      </c>
      <c r="I199" s="226"/>
      <c r="J199" s="227">
        <f>ROUND(I199*H199,2)</f>
        <v>0</v>
      </c>
      <c r="K199" s="228"/>
      <c r="L199" s="45"/>
      <c r="M199" s="229" t="s">
        <v>1</v>
      </c>
      <c r="N199" s="230" t="s">
        <v>42</v>
      </c>
      <c r="O199" s="92"/>
      <c r="P199" s="231">
        <f>O199*H199</f>
        <v>0</v>
      </c>
      <c r="Q199" s="231">
        <v>0.00018</v>
      </c>
      <c r="R199" s="231">
        <f>Q199*H199</f>
        <v>0.174546</v>
      </c>
      <c r="S199" s="231">
        <v>0</v>
      </c>
      <c r="T199" s="23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3" t="s">
        <v>204</v>
      </c>
      <c r="AT199" s="233" t="s">
        <v>200</v>
      </c>
      <c r="AU199" s="233" t="s">
        <v>87</v>
      </c>
      <c r="AY199" s="18" t="s">
        <v>198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8" t="s">
        <v>85</v>
      </c>
      <c r="BK199" s="234">
        <f>ROUND(I199*H199,2)</f>
        <v>0</v>
      </c>
      <c r="BL199" s="18" t="s">
        <v>204</v>
      </c>
      <c r="BM199" s="233" t="s">
        <v>1679</v>
      </c>
    </row>
    <row r="200" spans="1:65" s="2" customFormat="1" ht="16.5" customHeight="1">
      <c r="A200" s="39"/>
      <c r="B200" s="40"/>
      <c r="C200" s="269" t="s">
        <v>310</v>
      </c>
      <c r="D200" s="269" t="s">
        <v>315</v>
      </c>
      <c r="E200" s="270" t="s">
        <v>1680</v>
      </c>
      <c r="F200" s="271" t="s">
        <v>1681</v>
      </c>
      <c r="G200" s="272" t="s">
        <v>203</v>
      </c>
      <c r="H200" s="273">
        <v>969.7</v>
      </c>
      <c r="I200" s="274"/>
      <c r="J200" s="275">
        <f>ROUND(I200*H200,2)</f>
        <v>0</v>
      </c>
      <c r="K200" s="276"/>
      <c r="L200" s="277"/>
      <c r="M200" s="278" t="s">
        <v>1</v>
      </c>
      <c r="N200" s="279" t="s">
        <v>42</v>
      </c>
      <c r="O200" s="92"/>
      <c r="P200" s="231">
        <f>O200*H200</f>
        <v>0</v>
      </c>
      <c r="Q200" s="231">
        <v>0.0005</v>
      </c>
      <c r="R200" s="231">
        <f>Q200*H200</f>
        <v>0.48485000000000006</v>
      </c>
      <c r="S200" s="231">
        <v>0</v>
      </c>
      <c r="T200" s="232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3" t="s">
        <v>242</v>
      </c>
      <c r="AT200" s="233" t="s">
        <v>315</v>
      </c>
      <c r="AU200" s="233" t="s">
        <v>87</v>
      </c>
      <c r="AY200" s="18" t="s">
        <v>198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8" t="s">
        <v>85</v>
      </c>
      <c r="BK200" s="234">
        <f>ROUND(I200*H200,2)</f>
        <v>0</v>
      </c>
      <c r="BL200" s="18" t="s">
        <v>204</v>
      </c>
      <c r="BM200" s="233" t="s">
        <v>1682</v>
      </c>
    </row>
    <row r="201" spans="1:51" s="13" customFormat="1" ht="12">
      <c r="A201" s="13"/>
      <c r="B201" s="235"/>
      <c r="C201" s="236"/>
      <c r="D201" s="237" t="s">
        <v>206</v>
      </c>
      <c r="E201" s="238" t="s">
        <v>1</v>
      </c>
      <c r="F201" s="239" t="s">
        <v>1683</v>
      </c>
      <c r="G201" s="236"/>
      <c r="H201" s="240">
        <v>969.7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206</v>
      </c>
      <c r="AU201" s="246" t="s">
        <v>87</v>
      </c>
      <c r="AV201" s="13" t="s">
        <v>87</v>
      </c>
      <c r="AW201" s="13" t="s">
        <v>33</v>
      </c>
      <c r="AX201" s="13" t="s">
        <v>77</v>
      </c>
      <c r="AY201" s="246" t="s">
        <v>198</v>
      </c>
    </row>
    <row r="202" spans="1:51" s="15" customFormat="1" ht="12">
      <c r="A202" s="15"/>
      <c r="B202" s="258"/>
      <c r="C202" s="259"/>
      <c r="D202" s="237" t="s">
        <v>206</v>
      </c>
      <c r="E202" s="260" t="s">
        <v>1</v>
      </c>
      <c r="F202" s="261" t="s">
        <v>215</v>
      </c>
      <c r="G202" s="259"/>
      <c r="H202" s="262">
        <v>969.7</v>
      </c>
      <c r="I202" s="263"/>
      <c r="J202" s="259"/>
      <c r="K202" s="259"/>
      <c r="L202" s="264"/>
      <c r="M202" s="265"/>
      <c r="N202" s="266"/>
      <c r="O202" s="266"/>
      <c r="P202" s="266"/>
      <c r="Q202" s="266"/>
      <c r="R202" s="266"/>
      <c r="S202" s="266"/>
      <c r="T202" s="267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8" t="s">
        <v>206</v>
      </c>
      <c r="AU202" s="268" t="s">
        <v>87</v>
      </c>
      <c r="AV202" s="15" t="s">
        <v>204</v>
      </c>
      <c r="AW202" s="15" t="s">
        <v>33</v>
      </c>
      <c r="AX202" s="15" t="s">
        <v>85</v>
      </c>
      <c r="AY202" s="268" t="s">
        <v>198</v>
      </c>
    </row>
    <row r="203" spans="1:65" s="2" customFormat="1" ht="33" customHeight="1">
      <c r="A203" s="39"/>
      <c r="B203" s="40"/>
      <c r="C203" s="221" t="s">
        <v>314</v>
      </c>
      <c r="D203" s="221" t="s">
        <v>200</v>
      </c>
      <c r="E203" s="222" t="s">
        <v>1684</v>
      </c>
      <c r="F203" s="223" t="s">
        <v>1685</v>
      </c>
      <c r="G203" s="224" t="s">
        <v>203</v>
      </c>
      <c r="H203" s="225">
        <v>531</v>
      </c>
      <c r="I203" s="226"/>
      <c r="J203" s="227">
        <f>ROUND(I203*H203,2)</f>
        <v>0</v>
      </c>
      <c r="K203" s="228"/>
      <c r="L203" s="45"/>
      <c r="M203" s="229" t="s">
        <v>1</v>
      </c>
      <c r="N203" s="230" t="s">
        <v>42</v>
      </c>
      <c r="O203" s="92"/>
      <c r="P203" s="231">
        <f>O203*H203</f>
        <v>0</v>
      </c>
      <c r="Q203" s="231">
        <v>0.00212</v>
      </c>
      <c r="R203" s="231">
        <f>Q203*H203</f>
        <v>1.12572</v>
      </c>
      <c r="S203" s="231">
        <v>0</v>
      </c>
      <c r="T203" s="232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3" t="s">
        <v>204</v>
      </c>
      <c r="AT203" s="233" t="s">
        <v>200</v>
      </c>
      <c r="AU203" s="233" t="s">
        <v>87</v>
      </c>
      <c r="AY203" s="18" t="s">
        <v>198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8" t="s">
        <v>85</v>
      </c>
      <c r="BK203" s="234">
        <f>ROUND(I203*H203,2)</f>
        <v>0</v>
      </c>
      <c r="BL203" s="18" t="s">
        <v>204</v>
      </c>
      <c r="BM203" s="233" t="s">
        <v>1686</v>
      </c>
    </row>
    <row r="204" spans="1:63" s="12" customFormat="1" ht="22.8" customHeight="1">
      <c r="A204" s="12"/>
      <c r="B204" s="205"/>
      <c r="C204" s="206"/>
      <c r="D204" s="207" t="s">
        <v>76</v>
      </c>
      <c r="E204" s="219" t="s">
        <v>611</v>
      </c>
      <c r="F204" s="219" t="s">
        <v>1203</v>
      </c>
      <c r="G204" s="206"/>
      <c r="H204" s="206"/>
      <c r="I204" s="209"/>
      <c r="J204" s="220">
        <f>BK204</f>
        <v>0</v>
      </c>
      <c r="K204" s="206"/>
      <c r="L204" s="211"/>
      <c r="M204" s="212"/>
      <c r="N204" s="213"/>
      <c r="O204" s="213"/>
      <c r="P204" s="214">
        <f>SUM(P205:P216)</f>
        <v>0</v>
      </c>
      <c r="Q204" s="213"/>
      <c r="R204" s="214">
        <f>SUM(R205:R216)</f>
        <v>211.23532</v>
      </c>
      <c r="S204" s="213"/>
      <c r="T204" s="215">
        <f>SUM(T205:T216)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6" t="s">
        <v>85</v>
      </c>
      <c r="AT204" s="217" t="s">
        <v>76</v>
      </c>
      <c r="AU204" s="217" t="s">
        <v>85</v>
      </c>
      <c r="AY204" s="216" t="s">
        <v>198</v>
      </c>
      <c r="BK204" s="218">
        <f>SUM(BK205:BK216)</f>
        <v>0</v>
      </c>
    </row>
    <row r="205" spans="1:65" s="2" customFormat="1" ht="24.15" customHeight="1">
      <c r="A205" s="39"/>
      <c r="B205" s="40"/>
      <c r="C205" s="221" t="s">
        <v>319</v>
      </c>
      <c r="D205" s="221" t="s">
        <v>200</v>
      </c>
      <c r="E205" s="222" t="s">
        <v>1687</v>
      </c>
      <c r="F205" s="223" t="s">
        <v>1688</v>
      </c>
      <c r="G205" s="224" t="s">
        <v>239</v>
      </c>
      <c r="H205" s="225">
        <v>27.5</v>
      </c>
      <c r="I205" s="226"/>
      <c r="J205" s="227">
        <f>ROUND(I205*H205,2)</f>
        <v>0</v>
      </c>
      <c r="K205" s="228"/>
      <c r="L205" s="45"/>
      <c r="M205" s="229" t="s">
        <v>1</v>
      </c>
      <c r="N205" s="230" t="s">
        <v>42</v>
      </c>
      <c r="O205" s="92"/>
      <c r="P205" s="231">
        <f>O205*H205</f>
        <v>0</v>
      </c>
      <c r="Q205" s="231">
        <v>1.7034</v>
      </c>
      <c r="R205" s="231">
        <f>Q205*H205</f>
        <v>46.8435</v>
      </c>
      <c r="S205" s="231">
        <v>0</v>
      </c>
      <c r="T205" s="232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3" t="s">
        <v>204</v>
      </c>
      <c r="AT205" s="233" t="s">
        <v>200</v>
      </c>
      <c r="AU205" s="233" t="s">
        <v>87</v>
      </c>
      <c r="AY205" s="18" t="s">
        <v>198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8" t="s">
        <v>85</v>
      </c>
      <c r="BK205" s="234">
        <f>ROUND(I205*H205,2)</f>
        <v>0</v>
      </c>
      <c r="BL205" s="18" t="s">
        <v>204</v>
      </c>
      <c r="BM205" s="233" t="s">
        <v>1689</v>
      </c>
    </row>
    <row r="206" spans="1:51" s="13" customFormat="1" ht="12">
      <c r="A206" s="13"/>
      <c r="B206" s="235"/>
      <c r="C206" s="236"/>
      <c r="D206" s="237" t="s">
        <v>206</v>
      </c>
      <c r="E206" s="238" t="s">
        <v>1</v>
      </c>
      <c r="F206" s="239" t="s">
        <v>1690</v>
      </c>
      <c r="G206" s="236"/>
      <c r="H206" s="240">
        <v>27.5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206</v>
      </c>
      <c r="AU206" s="246" t="s">
        <v>87</v>
      </c>
      <c r="AV206" s="13" t="s">
        <v>87</v>
      </c>
      <c r="AW206" s="13" t="s">
        <v>33</v>
      </c>
      <c r="AX206" s="13" t="s">
        <v>77</v>
      </c>
      <c r="AY206" s="246" t="s">
        <v>198</v>
      </c>
    </row>
    <row r="207" spans="1:51" s="15" customFormat="1" ht="12">
      <c r="A207" s="15"/>
      <c r="B207" s="258"/>
      <c r="C207" s="259"/>
      <c r="D207" s="237" t="s">
        <v>206</v>
      </c>
      <c r="E207" s="260" t="s">
        <v>1</v>
      </c>
      <c r="F207" s="261" t="s">
        <v>215</v>
      </c>
      <c r="G207" s="259"/>
      <c r="H207" s="262">
        <v>27.5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8" t="s">
        <v>206</v>
      </c>
      <c r="AU207" s="268" t="s">
        <v>87</v>
      </c>
      <c r="AV207" s="15" t="s">
        <v>204</v>
      </c>
      <c r="AW207" s="15" t="s">
        <v>33</v>
      </c>
      <c r="AX207" s="15" t="s">
        <v>85</v>
      </c>
      <c r="AY207" s="268" t="s">
        <v>198</v>
      </c>
    </row>
    <row r="208" spans="1:65" s="2" customFormat="1" ht="37.8" customHeight="1">
      <c r="A208" s="39"/>
      <c r="B208" s="40"/>
      <c r="C208" s="221" t="s">
        <v>324</v>
      </c>
      <c r="D208" s="221" t="s">
        <v>200</v>
      </c>
      <c r="E208" s="222" t="s">
        <v>1691</v>
      </c>
      <c r="F208" s="223" t="s">
        <v>1692</v>
      </c>
      <c r="G208" s="224" t="s">
        <v>239</v>
      </c>
      <c r="H208" s="225">
        <v>5.4</v>
      </c>
      <c r="I208" s="226"/>
      <c r="J208" s="227">
        <f>ROUND(I208*H208,2)</f>
        <v>0</v>
      </c>
      <c r="K208" s="228"/>
      <c r="L208" s="45"/>
      <c r="M208" s="229" t="s">
        <v>1</v>
      </c>
      <c r="N208" s="230" t="s">
        <v>42</v>
      </c>
      <c r="O208" s="92"/>
      <c r="P208" s="231">
        <f>O208*H208</f>
        <v>0</v>
      </c>
      <c r="Q208" s="231">
        <v>2.5</v>
      </c>
      <c r="R208" s="231">
        <f>Q208*H208</f>
        <v>13.5</v>
      </c>
      <c r="S208" s="231">
        <v>0</v>
      </c>
      <c r="T208" s="232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3" t="s">
        <v>204</v>
      </c>
      <c r="AT208" s="233" t="s">
        <v>200</v>
      </c>
      <c r="AU208" s="233" t="s">
        <v>87</v>
      </c>
      <c r="AY208" s="18" t="s">
        <v>198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8" t="s">
        <v>85</v>
      </c>
      <c r="BK208" s="234">
        <f>ROUND(I208*H208,2)</f>
        <v>0</v>
      </c>
      <c r="BL208" s="18" t="s">
        <v>204</v>
      </c>
      <c r="BM208" s="233" t="s">
        <v>1693</v>
      </c>
    </row>
    <row r="209" spans="1:51" s="13" customFormat="1" ht="12">
      <c r="A209" s="13"/>
      <c r="B209" s="235"/>
      <c r="C209" s="236"/>
      <c r="D209" s="237" t="s">
        <v>206</v>
      </c>
      <c r="E209" s="238" t="s">
        <v>1</v>
      </c>
      <c r="F209" s="239" t="s">
        <v>1277</v>
      </c>
      <c r="G209" s="236"/>
      <c r="H209" s="240">
        <v>5.4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206</v>
      </c>
      <c r="AU209" s="246" t="s">
        <v>87</v>
      </c>
      <c r="AV209" s="13" t="s">
        <v>87</v>
      </c>
      <c r="AW209" s="13" t="s">
        <v>33</v>
      </c>
      <c r="AX209" s="13" t="s">
        <v>77</v>
      </c>
      <c r="AY209" s="246" t="s">
        <v>198</v>
      </c>
    </row>
    <row r="210" spans="1:51" s="15" customFormat="1" ht="12">
      <c r="A210" s="15"/>
      <c r="B210" s="258"/>
      <c r="C210" s="259"/>
      <c r="D210" s="237" t="s">
        <v>206</v>
      </c>
      <c r="E210" s="260" t="s">
        <v>1</v>
      </c>
      <c r="F210" s="261" t="s">
        <v>215</v>
      </c>
      <c r="G210" s="259"/>
      <c r="H210" s="262">
        <v>5.4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8" t="s">
        <v>206</v>
      </c>
      <c r="AU210" s="268" t="s">
        <v>87</v>
      </c>
      <c r="AV210" s="15" t="s">
        <v>204</v>
      </c>
      <c r="AW210" s="15" t="s">
        <v>33</v>
      </c>
      <c r="AX210" s="15" t="s">
        <v>85</v>
      </c>
      <c r="AY210" s="268" t="s">
        <v>198</v>
      </c>
    </row>
    <row r="211" spans="1:65" s="2" customFormat="1" ht="24.15" customHeight="1">
      <c r="A211" s="39"/>
      <c r="B211" s="40"/>
      <c r="C211" s="221" t="s">
        <v>331</v>
      </c>
      <c r="D211" s="221" t="s">
        <v>200</v>
      </c>
      <c r="E211" s="222" t="s">
        <v>1694</v>
      </c>
      <c r="F211" s="223" t="s">
        <v>1695</v>
      </c>
      <c r="G211" s="224" t="s">
        <v>1696</v>
      </c>
      <c r="H211" s="225">
        <v>2</v>
      </c>
      <c r="I211" s="226"/>
      <c r="J211" s="227">
        <f>ROUND(I211*H211,2)</f>
        <v>0</v>
      </c>
      <c r="K211" s="228"/>
      <c r="L211" s="45"/>
      <c r="M211" s="229" t="s">
        <v>1</v>
      </c>
      <c r="N211" s="230" t="s">
        <v>42</v>
      </c>
      <c r="O211" s="92"/>
      <c r="P211" s="231">
        <f>O211*H211</f>
        <v>0</v>
      </c>
      <c r="Q211" s="231">
        <v>0.098</v>
      </c>
      <c r="R211" s="231">
        <f>Q211*H211</f>
        <v>0.196</v>
      </c>
      <c r="S211" s="231">
        <v>0</v>
      </c>
      <c r="T211" s="232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3" t="s">
        <v>204</v>
      </c>
      <c r="AT211" s="233" t="s">
        <v>200</v>
      </c>
      <c r="AU211" s="233" t="s">
        <v>87</v>
      </c>
      <c r="AY211" s="18" t="s">
        <v>198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8" t="s">
        <v>85</v>
      </c>
      <c r="BK211" s="234">
        <f>ROUND(I211*H211,2)</f>
        <v>0</v>
      </c>
      <c r="BL211" s="18" t="s">
        <v>204</v>
      </c>
      <c r="BM211" s="233" t="s">
        <v>1697</v>
      </c>
    </row>
    <row r="212" spans="1:51" s="13" customFormat="1" ht="12">
      <c r="A212" s="13"/>
      <c r="B212" s="235"/>
      <c r="C212" s="236"/>
      <c r="D212" s="237" t="s">
        <v>206</v>
      </c>
      <c r="E212" s="238" t="s">
        <v>1</v>
      </c>
      <c r="F212" s="239" t="s">
        <v>916</v>
      </c>
      <c r="G212" s="236"/>
      <c r="H212" s="240">
        <v>2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206</v>
      </c>
      <c r="AU212" s="246" t="s">
        <v>87</v>
      </c>
      <c r="AV212" s="13" t="s">
        <v>87</v>
      </c>
      <c r="AW212" s="13" t="s">
        <v>33</v>
      </c>
      <c r="AX212" s="13" t="s">
        <v>77</v>
      </c>
      <c r="AY212" s="246" t="s">
        <v>198</v>
      </c>
    </row>
    <row r="213" spans="1:51" s="15" customFormat="1" ht="12">
      <c r="A213" s="15"/>
      <c r="B213" s="258"/>
      <c r="C213" s="259"/>
      <c r="D213" s="237" t="s">
        <v>206</v>
      </c>
      <c r="E213" s="260" t="s">
        <v>1</v>
      </c>
      <c r="F213" s="261" t="s">
        <v>215</v>
      </c>
      <c r="G213" s="259"/>
      <c r="H213" s="262">
        <v>2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8" t="s">
        <v>206</v>
      </c>
      <c r="AU213" s="268" t="s">
        <v>87</v>
      </c>
      <c r="AV213" s="15" t="s">
        <v>204</v>
      </c>
      <c r="AW213" s="15" t="s">
        <v>33</v>
      </c>
      <c r="AX213" s="15" t="s">
        <v>85</v>
      </c>
      <c r="AY213" s="268" t="s">
        <v>198</v>
      </c>
    </row>
    <row r="214" spans="1:65" s="2" customFormat="1" ht="33" customHeight="1">
      <c r="A214" s="39"/>
      <c r="B214" s="40"/>
      <c r="C214" s="221" t="s">
        <v>335</v>
      </c>
      <c r="D214" s="221" t="s">
        <v>200</v>
      </c>
      <c r="E214" s="222" t="s">
        <v>1392</v>
      </c>
      <c r="F214" s="223" t="s">
        <v>1393</v>
      </c>
      <c r="G214" s="224" t="s">
        <v>239</v>
      </c>
      <c r="H214" s="225">
        <v>133.1</v>
      </c>
      <c r="I214" s="226"/>
      <c r="J214" s="227">
        <f>ROUND(I214*H214,2)</f>
        <v>0</v>
      </c>
      <c r="K214" s="228"/>
      <c r="L214" s="45"/>
      <c r="M214" s="229" t="s">
        <v>1</v>
      </c>
      <c r="N214" s="230" t="s">
        <v>42</v>
      </c>
      <c r="O214" s="92"/>
      <c r="P214" s="231">
        <f>O214*H214</f>
        <v>0</v>
      </c>
      <c r="Q214" s="231">
        <v>1.1322</v>
      </c>
      <c r="R214" s="231">
        <f>Q214*H214</f>
        <v>150.69582</v>
      </c>
      <c r="S214" s="231">
        <v>0</v>
      </c>
      <c r="T214" s="232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3" t="s">
        <v>204</v>
      </c>
      <c r="AT214" s="233" t="s">
        <v>200</v>
      </c>
      <c r="AU214" s="233" t="s">
        <v>87</v>
      </c>
      <c r="AY214" s="18" t="s">
        <v>198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8" t="s">
        <v>85</v>
      </c>
      <c r="BK214" s="234">
        <f>ROUND(I214*H214,2)</f>
        <v>0</v>
      </c>
      <c r="BL214" s="18" t="s">
        <v>204</v>
      </c>
      <c r="BM214" s="233" t="s">
        <v>1698</v>
      </c>
    </row>
    <row r="215" spans="1:51" s="13" customFormat="1" ht="12">
      <c r="A215" s="13"/>
      <c r="B215" s="235"/>
      <c r="C215" s="236"/>
      <c r="D215" s="237" t="s">
        <v>206</v>
      </c>
      <c r="E215" s="238" t="s">
        <v>1</v>
      </c>
      <c r="F215" s="239" t="s">
        <v>1699</v>
      </c>
      <c r="G215" s="236"/>
      <c r="H215" s="240">
        <v>133.1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206</v>
      </c>
      <c r="AU215" s="246" t="s">
        <v>87</v>
      </c>
      <c r="AV215" s="13" t="s">
        <v>87</v>
      </c>
      <c r="AW215" s="13" t="s">
        <v>33</v>
      </c>
      <c r="AX215" s="13" t="s">
        <v>77</v>
      </c>
      <c r="AY215" s="246" t="s">
        <v>198</v>
      </c>
    </row>
    <row r="216" spans="1:51" s="15" customFormat="1" ht="12">
      <c r="A216" s="15"/>
      <c r="B216" s="258"/>
      <c r="C216" s="259"/>
      <c r="D216" s="237" t="s">
        <v>206</v>
      </c>
      <c r="E216" s="260" t="s">
        <v>1</v>
      </c>
      <c r="F216" s="261" t="s">
        <v>215</v>
      </c>
      <c r="G216" s="259"/>
      <c r="H216" s="262">
        <v>133.1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8" t="s">
        <v>206</v>
      </c>
      <c r="AU216" s="268" t="s">
        <v>87</v>
      </c>
      <c r="AV216" s="15" t="s">
        <v>204</v>
      </c>
      <c r="AW216" s="15" t="s">
        <v>33</v>
      </c>
      <c r="AX216" s="15" t="s">
        <v>85</v>
      </c>
      <c r="AY216" s="268" t="s">
        <v>198</v>
      </c>
    </row>
    <row r="217" spans="1:63" s="12" customFormat="1" ht="22.8" customHeight="1">
      <c r="A217" s="12"/>
      <c r="B217" s="205"/>
      <c r="C217" s="206"/>
      <c r="D217" s="207" t="s">
        <v>76</v>
      </c>
      <c r="E217" s="219" t="s">
        <v>1211</v>
      </c>
      <c r="F217" s="219" t="s">
        <v>1212</v>
      </c>
      <c r="G217" s="206"/>
      <c r="H217" s="206"/>
      <c r="I217" s="209"/>
      <c r="J217" s="220">
        <f>BK217</f>
        <v>0</v>
      </c>
      <c r="K217" s="206"/>
      <c r="L217" s="211"/>
      <c r="M217" s="212"/>
      <c r="N217" s="213"/>
      <c r="O217" s="213"/>
      <c r="P217" s="214">
        <f>SUM(P218:P235)</f>
        <v>0</v>
      </c>
      <c r="Q217" s="213"/>
      <c r="R217" s="214">
        <f>SUM(R218:R235)</f>
        <v>2.584842</v>
      </c>
      <c r="S217" s="213"/>
      <c r="T217" s="215">
        <f>SUM(T218:T235)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6" t="s">
        <v>85</v>
      </c>
      <c r="AT217" s="217" t="s">
        <v>76</v>
      </c>
      <c r="AU217" s="217" t="s">
        <v>85</v>
      </c>
      <c r="AY217" s="216" t="s">
        <v>198</v>
      </c>
      <c r="BK217" s="218">
        <f>SUM(BK218:BK235)</f>
        <v>0</v>
      </c>
    </row>
    <row r="218" spans="1:65" s="2" customFormat="1" ht="24.15" customHeight="1">
      <c r="A218" s="39"/>
      <c r="B218" s="40"/>
      <c r="C218" s="221" t="s">
        <v>340</v>
      </c>
      <c r="D218" s="221" t="s">
        <v>200</v>
      </c>
      <c r="E218" s="222" t="s">
        <v>1396</v>
      </c>
      <c r="F218" s="223" t="s">
        <v>1397</v>
      </c>
      <c r="G218" s="224" t="s">
        <v>227</v>
      </c>
      <c r="H218" s="225">
        <v>614.5</v>
      </c>
      <c r="I218" s="226"/>
      <c r="J218" s="227">
        <f>ROUND(I218*H218,2)</f>
        <v>0</v>
      </c>
      <c r="K218" s="228"/>
      <c r="L218" s="45"/>
      <c r="M218" s="229" t="s">
        <v>1</v>
      </c>
      <c r="N218" s="230" t="s">
        <v>42</v>
      </c>
      <c r="O218" s="92"/>
      <c r="P218" s="231">
        <f>O218*H218</f>
        <v>0</v>
      </c>
      <c r="Q218" s="231">
        <v>2E-05</v>
      </c>
      <c r="R218" s="231">
        <f>Q218*H218</f>
        <v>0.01229</v>
      </c>
      <c r="S218" s="231">
        <v>0</v>
      </c>
      <c r="T218" s="232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3" t="s">
        <v>204</v>
      </c>
      <c r="AT218" s="233" t="s">
        <v>200</v>
      </c>
      <c r="AU218" s="233" t="s">
        <v>87</v>
      </c>
      <c r="AY218" s="18" t="s">
        <v>198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8" t="s">
        <v>85</v>
      </c>
      <c r="BK218" s="234">
        <f>ROUND(I218*H218,2)</f>
        <v>0</v>
      </c>
      <c r="BL218" s="18" t="s">
        <v>204</v>
      </c>
      <c r="BM218" s="233" t="s">
        <v>1700</v>
      </c>
    </row>
    <row r="219" spans="1:51" s="13" customFormat="1" ht="12">
      <c r="A219" s="13"/>
      <c r="B219" s="235"/>
      <c r="C219" s="236"/>
      <c r="D219" s="237" t="s">
        <v>206</v>
      </c>
      <c r="E219" s="238" t="s">
        <v>1</v>
      </c>
      <c r="F219" s="239" t="s">
        <v>1701</v>
      </c>
      <c r="G219" s="236"/>
      <c r="H219" s="240">
        <v>614.5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206</v>
      </c>
      <c r="AU219" s="246" t="s">
        <v>87</v>
      </c>
      <c r="AV219" s="13" t="s">
        <v>87</v>
      </c>
      <c r="AW219" s="13" t="s">
        <v>33</v>
      </c>
      <c r="AX219" s="13" t="s">
        <v>77</v>
      </c>
      <c r="AY219" s="246" t="s">
        <v>198</v>
      </c>
    </row>
    <row r="220" spans="1:51" s="15" customFormat="1" ht="12">
      <c r="A220" s="15"/>
      <c r="B220" s="258"/>
      <c r="C220" s="259"/>
      <c r="D220" s="237" t="s">
        <v>206</v>
      </c>
      <c r="E220" s="260" t="s">
        <v>1</v>
      </c>
      <c r="F220" s="261" t="s">
        <v>215</v>
      </c>
      <c r="G220" s="259"/>
      <c r="H220" s="262">
        <v>614.5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8" t="s">
        <v>206</v>
      </c>
      <c r="AU220" s="268" t="s">
        <v>87</v>
      </c>
      <c r="AV220" s="15" t="s">
        <v>204</v>
      </c>
      <c r="AW220" s="15" t="s">
        <v>33</v>
      </c>
      <c r="AX220" s="15" t="s">
        <v>85</v>
      </c>
      <c r="AY220" s="268" t="s">
        <v>198</v>
      </c>
    </row>
    <row r="221" spans="1:65" s="2" customFormat="1" ht="16.5" customHeight="1">
      <c r="A221" s="39"/>
      <c r="B221" s="40"/>
      <c r="C221" s="269" t="s">
        <v>345</v>
      </c>
      <c r="D221" s="269" t="s">
        <v>315</v>
      </c>
      <c r="E221" s="270" t="s">
        <v>1702</v>
      </c>
      <c r="F221" s="271" t="s">
        <v>1703</v>
      </c>
      <c r="G221" s="272" t="s">
        <v>227</v>
      </c>
      <c r="H221" s="273">
        <v>111</v>
      </c>
      <c r="I221" s="274"/>
      <c r="J221" s="275">
        <f>ROUND(I221*H221,2)</f>
        <v>0</v>
      </c>
      <c r="K221" s="276"/>
      <c r="L221" s="277"/>
      <c r="M221" s="278" t="s">
        <v>1</v>
      </c>
      <c r="N221" s="279" t="s">
        <v>42</v>
      </c>
      <c r="O221" s="92"/>
      <c r="P221" s="231">
        <f>O221*H221</f>
        <v>0</v>
      </c>
      <c r="Q221" s="231">
        <v>0.00048</v>
      </c>
      <c r="R221" s="231">
        <f>Q221*H221</f>
        <v>0.05328</v>
      </c>
      <c r="S221" s="231">
        <v>0</v>
      </c>
      <c r="T221" s="232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3" t="s">
        <v>242</v>
      </c>
      <c r="AT221" s="233" t="s">
        <v>315</v>
      </c>
      <c r="AU221" s="233" t="s">
        <v>87</v>
      </c>
      <c r="AY221" s="18" t="s">
        <v>198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8" t="s">
        <v>85</v>
      </c>
      <c r="BK221" s="234">
        <f>ROUND(I221*H221,2)</f>
        <v>0</v>
      </c>
      <c r="BL221" s="18" t="s">
        <v>204</v>
      </c>
      <c r="BM221" s="233" t="s">
        <v>1704</v>
      </c>
    </row>
    <row r="222" spans="1:65" s="2" customFormat="1" ht="16.5" customHeight="1">
      <c r="A222" s="39"/>
      <c r="B222" s="40"/>
      <c r="C222" s="269" t="s">
        <v>352</v>
      </c>
      <c r="D222" s="269" t="s">
        <v>315</v>
      </c>
      <c r="E222" s="270" t="s">
        <v>1705</v>
      </c>
      <c r="F222" s="271" t="s">
        <v>1706</v>
      </c>
      <c r="G222" s="272" t="s">
        <v>227</v>
      </c>
      <c r="H222" s="273">
        <v>25</v>
      </c>
      <c r="I222" s="274"/>
      <c r="J222" s="275">
        <f>ROUND(I222*H222,2)</f>
        <v>0</v>
      </c>
      <c r="K222" s="276"/>
      <c r="L222" s="277"/>
      <c r="M222" s="278" t="s">
        <v>1</v>
      </c>
      <c r="N222" s="279" t="s">
        <v>42</v>
      </c>
      <c r="O222" s="92"/>
      <c r="P222" s="231">
        <f>O222*H222</f>
        <v>0</v>
      </c>
      <c r="Q222" s="231">
        <v>0.00203</v>
      </c>
      <c r="R222" s="231">
        <f>Q222*H222</f>
        <v>0.05075</v>
      </c>
      <c r="S222" s="231">
        <v>0</v>
      </c>
      <c r="T222" s="232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3" t="s">
        <v>242</v>
      </c>
      <c r="AT222" s="233" t="s">
        <v>315</v>
      </c>
      <c r="AU222" s="233" t="s">
        <v>87</v>
      </c>
      <c r="AY222" s="18" t="s">
        <v>198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8" t="s">
        <v>85</v>
      </c>
      <c r="BK222" s="234">
        <f>ROUND(I222*H222,2)</f>
        <v>0</v>
      </c>
      <c r="BL222" s="18" t="s">
        <v>204</v>
      </c>
      <c r="BM222" s="233" t="s">
        <v>1707</v>
      </c>
    </row>
    <row r="223" spans="1:65" s="2" customFormat="1" ht="16.5" customHeight="1">
      <c r="A223" s="39"/>
      <c r="B223" s="40"/>
      <c r="C223" s="269" t="s">
        <v>360</v>
      </c>
      <c r="D223" s="269" t="s">
        <v>315</v>
      </c>
      <c r="E223" s="270" t="s">
        <v>1708</v>
      </c>
      <c r="F223" s="271" t="s">
        <v>1709</v>
      </c>
      <c r="G223" s="272" t="s">
        <v>227</v>
      </c>
      <c r="H223" s="273">
        <v>86</v>
      </c>
      <c r="I223" s="274"/>
      <c r="J223" s="275">
        <f>ROUND(I223*H223,2)</f>
        <v>0</v>
      </c>
      <c r="K223" s="276"/>
      <c r="L223" s="277"/>
      <c r="M223" s="278" t="s">
        <v>1</v>
      </c>
      <c r="N223" s="279" t="s">
        <v>42</v>
      </c>
      <c r="O223" s="92"/>
      <c r="P223" s="231">
        <f>O223*H223</f>
        <v>0</v>
      </c>
      <c r="Q223" s="231">
        <v>0.00081</v>
      </c>
      <c r="R223" s="231">
        <f>Q223*H223</f>
        <v>0.06966</v>
      </c>
      <c r="S223" s="231">
        <v>0</v>
      </c>
      <c r="T223" s="232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3" t="s">
        <v>242</v>
      </c>
      <c r="AT223" s="233" t="s">
        <v>315</v>
      </c>
      <c r="AU223" s="233" t="s">
        <v>87</v>
      </c>
      <c r="AY223" s="18" t="s">
        <v>198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8" t="s">
        <v>85</v>
      </c>
      <c r="BK223" s="234">
        <f>ROUND(I223*H223,2)</f>
        <v>0</v>
      </c>
      <c r="BL223" s="18" t="s">
        <v>204</v>
      </c>
      <c r="BM223" s="233" t="s">
        <v>1710</v>
      </c>
    </row>
    <row r="224" spans="1:65" s="2" customFormat="1" ht="16.5" customHeight="1">
      <c r="A224" s="39"/>
      <c r="B224" s="40"/>
      <c r="C224" s="269" t="s">
        <v>366</v>
      </c>
      <c r="D224" s="269" t="s">
        <v>315</v>
      </c>
      <c r="E224" s="270" t="s">
        <v>1711</v>
      </c>
      <c r="F224" s="271" t="s">
        <v>1712</v>
      </c>
      <c r="G224" s="272" t="s">
        <v>227</v>
      </c>
      <c r="H224" s="273">
        <v>270</v>
      </c>
      <c r="I224" s="274"/>
      <c r="J224" s="275">
        <f>ROUND(I224*H224,2)</f>
        <v>0</v>
      </c>
      <c r="K224" s="276"/>
      <c r="L224" s="277"/>
      <c r="M224" s="278" t="s">
        <v>1</v>
      </c>
      <c r="N224" s="279" t="s">
        <v>42</v>
      </c>
      <c r="O224" s="92"/>
      <c r="P224" s="231">
        <f>O224*H224</f>
        <v>0</v>
      </c>
      <c r="Q224" s="231">
        <v>0.0022</v>
      </c>
      <c r="R224" s="231">
        <f>Q224*H224</f>
        <v>0.5940000000000001</v>
      </c>
      <c r="S224" s="231">
        <v>0</v>
      </c>
      <c r="T224" s="232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3" t="s">
        <v>242</v>
      </c>
      <c r="AT224" s="233" t="s">
        <v>315</v>
      </c>
      <c r="AU224" s="233" t="s">
        <v>87</v>
      </c>
      <c r="AY224" s="18" t="s">
        <v>198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8" t="s">
        <v>85</v>
      </c>
      <c r="BK224" s="234">
        <f>ROUND(I224*H224,2)</f>
        <v>0</v>
      </c>
      <c r="BL224" s="18" t="s">
        <v>204</v>
      </c>
      <c r="BM224" s="233" t="s">
        <v>1713</v>
      </c>
    </row>
    <row r="225" spans="1:65" s="2" customFormat="1" ht="16.5" customHeight="1">
      <c r="A225" s="39"/>
      <c r="B225" s="40"/>
      <c r="C225" s="269" t="s">
        <v>370</v>
      </c>
      <c r="D225" s="269" t="s">
        <v>315</v>
      </c>
      <c r="E225" s="270" t="s">
        <v>1714</v>
      </c>
      <c r="F225" s="271" t="s">
        <v>1715</v>
      </c>
      <c r="G225" s="272" t="s">
        <v>227</v>
      </c>
      <c r="H225" s="273">
        <v>153.3</v>
      </c>
      <c r="I225" s="274"/>
      <c r="J225" s="275">
        <f>ROUND(I225*H225,2)</f>
        <v>0</v>
      </c>
      <c r="K225" s="276"/>
      <c r="L225" s="277"/>
      <c r="M225" s="278" t="s">
        <v>1</v>
      </c>
      <c r="N225" s="279" t="s">
        <v>42</v>
      </c>
      <c r="O225" s="92"/>
      <c r="P225" s="231">
        <f>O225*H225</f>
        <v>0</v>
      </c>
      <c r="Q225" s="231">
        <v>0.0024</v>
      </c>
      <c r="R225" s="231">
        <f>Q225*H225</f>
        <v>0.36791999999999997</v>
      </c>
      <c r="S225" s="231">
        <v>0</v>
      </c>
      <c r="T225" s="232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3" t="s">
        <v>242</v>
      </c>
      <c r="AT225" s="233" t="s">
        <v>315</v>
      </c>
      <c r="AU225" s="233" t="s">
        <v>87</v>
      </c>
      <c r="AY225" s="18" t="s">
        <v>198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8" t="s">
        <v>85</v>
      </c>
      <c r="BK225" s="234">
        <f>ROUND(I225*H225,2)</f>
        <v>0</v>
      </c>
      <c r="BL225" s="18" t="s">
        <v>204</v>
      </c>
      <c r="BM225" s="233" t="s">
        <v>1716</v>
      </c>
    </row>
    <row r="226" spans="1:51" s="13" customFormat="1" ht="12">
      <c r="A226" s="13"/>
      <c r="B226" s="235"/>
      <c r="C226" s="236"/>
      <c r="D226" s="237" t="s">
        <v>206</v>
      </c>
      <c r="E226" s="238" t="s">
        <v>1</v>
      </c>
      <c r="F226" s="239" t="s">
        <v>1717</v>
      </c>
      <c r="G226" s="236"/>
      <c r="H226" s="240">
        <v>153.3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206</v>
      </c>
      <c r="AU226" s="246" t="s">
        <v>87</v>
      </c>
      <c r="AV226" s="13" t="s">
        <v>87</v>
      </c>
      <c r="AW226" s="13" t="s">
        <v>33</v>
      </c>
      <c r="AX226" s="13" t="s">
        <v>77</v>
      </c>
      <c r="AY226" s="246" t="s">
        <v>198</v>
      </c>
    </row>
    <row r="227" spans="1:51" s="15" customFormat="1" ht="12">
      <c r="A227" s="15"/>
      <c r="B227" s="258"/>
      <c r="C227" s="259"/>
      <c r="D227" s="237" t="s">
        <v>206</v>
      </c>
      <c r="E227" s="260" t="s">
        <v>1</v>
      </c>
      <c r="F227" s="261" t="s">
        <v>215</v>
      </c>
      <c r="G227" s="259"/>
      <c r="H227" s="262">
        <v>153.3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8" t="s">
        <v>206</v>
      </c>
      <c r="AU227" s="268" t="s">
        <v>87</v>
      </c>
      <c r="AV227" s="15" t="s">
        <v>204</v>
      </c>
      <c r="AW227" s="15" t="s">
        <v>33</v>
      </c>
      <c r="AX227" s="15" t="s">
        <v>85</v>
      </c>
      <c r="AY227" s="268" t="s">
        <v>198</v>
      </c>
    </row>
    <row r="228" spans="1:65" s="2" customFormat="1" ht="33" customHeight="1">
      <c r="A228" s="39"/>
      <c r="B228" s="40"/>
      <c r="C228" s="221" t="s">
        <v>374</v>
      </c>
      <c r="D228" s="221" t="s">
        <v>200</v>
      </c>
      <c r="E228" s="222" t="s">
        <v>1718</v>
      </c>
      <c r="F228" s="223" t="s">
        <v>1719</v>
      </c>
      <c r="G228" s="224" t="s">
        <v>227</v>
      </c>
      <c r="H228" s="225">
        <v>325.1</v>
      </c>
      <c r="I228" s="226"/>
      <c r="J228" s="227">
        <f>ROUND(I228*H228,2)</f>
        <v>0</v>
      </c>
      <c r="K228" s="228"/>
      <c r="L228" s="45"/>
      <c r="M228" s="229" t="s">
        <v>1</v>
      </c>
      <c r="N228" s="230" t="s">
        <v>42</v>
      </c>
      <c r="O228" s="92"/>
      <c r="P228" s="231">
        <f>O228*H228</f>
        <v>0</v>
      </c>
      <c r="Q228" s="231">
        <v>1E-05</v>
      </c>
      <c r="R228" s="231">
        <f>Q228*H228</f>
        <v>0.0032510000000000004</v>
      </c>
      <c r="S228" s="231">
        <v>0</v>
      </c>
      <c r="T228" s="232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3" t="s">
        <v>204</v>
      </c>
      <c r="AT228" s="233" t="s">
        <v>200</v>
      </c>
      <c r="AU228" s="233" t="s">
        <v>87</v>
      </c>
      <c r="AY228" s="18" t="s">
        <v>198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8" t="s">
        <v>85</v>
      </c>
      <c r="BK228" s="234">
        <f>ROUND(I228*H228,2)</f>
        <v>0</v>
      </c>
      <c r="BL228" s="18" t="s">
        <v>204</v>
      </c>
      <c r="BM228" s="233" t="s">
        <v>1720</v>
      </c>
    </row>
    <row r="229" spans="1:51" s="13" customFormat="1" ht="12">
      <c r="A229" s="13"/>
      <c r="B229" s="235"/>
      <c r="C229" s="236"/>
      <c r="D229" s="237" t="s">
        <v>206</v>
      </c>
      <c r="E229" s="238" t="s">
        <v>1</v>
      </c>
      <c r="F229" s="239" t="s">
        <v>1721</v>
      </c>
      <c r="G229" s="236"/>
      <c r="H229" s="240">
        <v>324.6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206</v>
      </c>
      <c r="AU229" s="246" t="s">
        <v>87</v>
      </c>
      <c r="AV229" s="13" t="s">
        <v>87</v>
      </c>
      <c r="AW229" s="13" t="s">
        <v>33</v>
      </c>
      <c r="AX229" s="13" t="s">
        <v>77</v>
      </c>
      <c r="AY229" s="246" t="s">
        <v>198</v>
      </c>
    </row>
    <row r="230" spans="1:51" s="13" customFormat="1" ht="12">
      <c r="A230" s="13"/>
      <c r="B230" s="235"/>
      <c r="C230" s="236"/>
      <c r="D230" s="237" t="s">
        <v>206</v>
      </c>
      <c r="E230" s="238" t="s">
        <v>1</v>
      </c>
      <c r="F230" s="239" t="s">
        <v>1722</v>
      </c>
      <c r="G230" s="236"/>
      <c r="H230" s="240">
        <v>0.5</v>
      </c>
      <c r="I230" s="241"/>
      <c r="J230" s="236"/>
      <c r="K230" s="236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206</v>
      </c>
      <c r="AU230" s="246" t="s">
        <v>87</v>
      </c>
      <c r="AV230" s="13" t="s">
        <v>87</v>
      </c>
      <c r="AW230" s="13" t="s">
        <v>33</v>
      </c>
      <c r="AX230" s="13" t="s">
        <v>77</v>
      </c>
      <c r="AY230" s="246" t="s">
        <v>198</v>
      </c>
    </row>
    <row r="231" spans="1:51" s="15" customFormat="1" ht="12">
      <c r="A231" s="15"/>
      <c r="B231" s="258"/>
      <c r="C231" s="259"/>
      <c r="D231" s="237" t="s">
        <v>206</v>
      </c>
      <c r="E231" s="260" t="s">
        <v>1</v>
      </c>
      <c r="F231" s="261" t="s">
        <v>215</v>
      </c>
      <c r="G231" s="259"/>
      <c r="H231" s="262">
        <v>325.1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8" t="s">
        <v>206</v>
      </c>
      <c r="AU231" s="268" t="s">
        <v>87</v>
      </c>
      <c r="AV231" s="15" t="s">
        <v>204</v>
      </c>
      <c r="AW231" s="15" t="s">
        <v>33</v>
      </c>
      <c r="AX231" s="15" t="s">
        <v>85</v>
      </c>
      <c r="AY231" s="268" t="s">
        <v>198</v>
      </c>
    </row>
    <row r="232" spans="1:65" s="2" customFormat="1" ht="16.5" customHeight="1">
      <c r="A232" s="39"/>
      <c r="B232" s="40"/>
      <c r="C232" s="269" t="s">
        <v>378</v>
      </c>
      <c r="D232" s="269" t="s">
        <v>315</v>
      </c>
      <c r="E232" s="270" t="s">
        <v>1723</v>
      </c>
      <c r="F232" s="271" t="s">
        <v>1724</v>
      </c>
      <c r="G232" s="272" t="s">
        <v>227</v>
      </c>
      <c r="H232" s="273">
        <v>341.355</v>
      </c>
      <c r="I232" s="274"/>
      <c r="J232" s="275">
        <f>ROUND(I232*H232,2)</f>
        <v>0</v>
      </c>
      <c r="K232" s="276"/>
      <c r="L232" s="277"/>
      <c r="M232" s="278" t="s">
        <v>1</v>
      </c>
      <c r="N232" s="279" t="s">
        <v>42</v>
      </c>
      <c r="O232" s="92"/>
      <c r="P232" s="231">
        <f>O232*H232</f>
        <v>0</v>
      </c>
      <c r="Q232" s="231">
        <v>0.0042</v>
      </c>
      <c r="R232" s="231">
        <f>Q232*H232</f>
        <v>1.433691</v>
      </c>
      <c r="S232" s="231">
        <v>0</v>
      </c>
      <c r="T232" s="232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3" t="s">
        <v>242</v>
      </c>
      <c r="AT232" s="233" t="s">
        <v>315</v>
      </c>
      <c r="AU232" s="233" t="s">
        <v>87</v>
      </c>
      <c r="AY232" s="18" t="s">
        <v>198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8" t="s">
        <v>85</v>
      </c>
      <c r="BK232" s="234">
        <f>ROUND(I232*H232,2)</f>
        <v>0</v>
      </c>
      <c r="BL232" s="18" t="s">
        <v>204</v>
      </c>
      <c r="BM232" s="233" t="s">
        <v>1725</v>
      </c>
    </row>
    <row r="233" spans="1:51" s="13" customFormat="1" ht="12">
      <c r="A233" s="13"/>
      <c r="B233" s="235"/>
      <c r="C233" s="236"/>
      <c r="D233" s="237" t="s">
        <v>206</v>
      </c>
      <c r="E233" s="238" t="s">
        <v>1</v>
      </c>
      <c r="F233" s="239" t="s">
        <v>1726</v>
      </c>
      <c r="G233" s="236"/>
      <c r="H233" s="240">
        <v>325.1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206</v>
      </c>
      <c r="AU233" s="246" t="s">
        <v>87</v>
      </c>
      <c r="AV233" s="13" t="s">
        <v>87</v>
      </c>
      <c r="AW233" s="13" t="s">
        <v>33</v>
      </c>
      <c r="AX233" s="13" t="s">
        <v>77</v>
      </c>
      <c r="AY233" s="246" t="s">
        <v>198</v>
      </c>
    </row>
    <row r="234" spans="1:51" s="15" customFormat="1" ht="12">
      <c r="A234" s="15"/>
      <c r="B234" s="258"/>
      <c r="C234" s="259"/>
      <c r="D234" s="237" t="s">
        <v>206</v>
      </c>
      <c r="E234" s="260" t="s">
        <v>1</v>
      </c>
      <c r="F234" s="261" t="s">
        <v>215</v>
      </c>
      <c r="G234" s="259"/>
      <c r="H234" s="262">
        <v>325.1</v>
      </c>
      <c r="I234" s="263"/>
      <c r="J234" s="259"/>
      <c r="K234" s="259"/>
      <c r="L234" s="264"/>
      <c r="M234" s="265"/>
      <c r="N234" s="266"/>
      <c r="O234" s="266"/>
      <c r="P234" s="266"/>
      <c r="Q234" s="266"/>
      <c r="R234" s="266"/>
      <c r="S234" s="266"/>
      <c r="T234" s="267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8" t="s">
        <v>206</v>
      </c>
      <c r="AU234" s="268" t="s">
        <v>87</v>
      </c>
      <c r="AV234" s="15" t="s">
        <v>204</v>
      </c>
      <c r="AW234" s="15" t="s">
        <v>33</v>
      </c>
      <c r="AX234" s="15" t="s">
        <v>77</v>
      </c>
      <c r="AY234" s="268" t="s">
        <v>198</v>
      </c>
    </row>
    <row r="235" spans="1:51" s="13" customFormat="1" ht="12">
      <c r="A235" s="13"/>
      <c r="B235" s="235"/>
      <c r="C235" s="236"/>
      <c r="D235" s="237" t="s">
        <v>206</v>
      </c>
      <c r="E235" s="238" t="s">
        <v>1</v>
      </c>
      <c r="F235" s="239" t="s">
        <v>1727</v>
      </c>
      <c r="G235" s="236"/>
      <c r="H235" s="240">
        <v>341.355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206</v>
      </c>
      <c r="AU235" s="246" t="s">
        <v>87</v>
      </c>
      <c r="AV235" s="13" t="s">
        <v>87</v>
      </c>
      <c r="AW235" s="13" t="s">
        <v>33</v>
      </c>
      <c r="AX235" s="13" t="s">
        <v>85</v>
      </c>
      <c r="AY235" s="246" t="s">
        <v>198</v>
      </c>
    </row>
    <row r="236" spans="1:63" s="12" customFormat="1" ht="22.8" customHeight="1">
      <c r="A236" s="12"/>
      <c r="B236" s="205"/>
      <c r="C236" s="206"/>
      <c r="D236" s="207" t="s">
        <v>76</v>
      </c>
      <c r="E236" s="219" t="s">
        <v>1226</v>
      </c>
      <c r="F236" s="219" t="s">
        <v>1227</v>
      </c>
      <c r="G236" s="206"/>
      <c r="H236" s="206"/>
      <c r="I236" s="209"/>
      <c r="J236" s="220">
        <f>BK236</f>
        <v>0</v>
      </c>
      <c r="K236" s="206"/>
      <c r="L236" s="211"/>
      <c r="M236" s="212"/>
      <c r="N236" s="213"/>
      <c r="O236" s="213"/>
      <c r="P236" s="214">
        <f>SUM(P237:P292)</f>
        <v>0</v>
      </c>
      <c r="Q236" s="213"/>
      <c r="R236" s="214">
        <f>SUM(R237:R292)</f>
        <v>152.9333189</v>
      </c>
      <c r="S236" s="213"/>
      <c r="T236" s="215">
        <f>SUM(T237:T292)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6" t="s">
        <v>85</v>
      </c>
      <c r="AT236" s="217" t="s">
        <v>76</v>
      </c>
      <c r="AU236" s="217" t="s">
        <v>85</v>
      </c>
      <c r="AY236" s="216" t="s">
        <v>198</v>
      </c>
      <c r="BK236" s="218">
        <f>SUM(BK237:BK292)</f>
        <v>0</v>
      </c>
    </row>
    <row r="237" spans="1:65" s="2" customFormat="1" ht="24.15" customHeight="1">
      <c r="A237" s="39"/>
      <c r="B237" s="40"/>
      <c r="C237" s="221" t="s">
        <v>382</v>
      </c>
      <c r="D237" s="221" t="s">
        <v>200</v>
      </c>
      <c r="E237" s="222" t="s">
        <v>1728</v>
      </c>
      <c r="F237" s="223" t="s">
        <v>1729</v>
      </c>
      <c r="G237" s="224" t="s">
        <v>1418</v>
      </c>
      <c r="H237" s="225">
        <v>8.78</v>
      </c>
      <c r="I237" s="226"/>
      <c r="J237" s="227">
        <f>ROUND(I237*H237,2)</f>
        <v>0</v>
      </c>
      <c r="K237" s="228"/>
      <c r="L237" s="45"/>
      <c r="M237" s="229" t="s">
        <v>1</v>
      </c>
      <c r="N237" s="230" t="s">
        <v>42</v>
      </c>
      <c r="O237" s="92"/>
      <c r="P237" s="231">
        <f>O237*H237</f>
        <v>0</v>
      </c>
      <c r="Q237" s="231">
        <v>0.00013</v>
      </c>
      <c r="R237" s="231">
        <f>Q237*H237</f>
        <v>0.0011413999999999999</v>
      </c>
      <c r="S237" s="231">
        <v>0</v>
      </c>
      <c r="T237" s="232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3" t="s">
        <v>204</v>
      </c>
      <c r="AT237" s="233" t="s">
        <v>200</v>
      </c>
      <c r="AU237" s="233" t="s">
        <v>87</v>
      </c>
      <c r="AY237" s="18" t="s">
        <v>198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8" t="s">
        <v>85</v>
      </c>
      <c r="BK237" s="234">
        <f>ROUND(I237*H237,2)</f>
        <v>0</v>
      </c>
      <c r="BL237" s="18" t="s">
        <v>204</v>
      </c>
      <c r="BM237" s="233" t="s">
        <v>1730</v>
      </c>
    </row>
    <row r="238" spans="1:65" s="2" customFormat="1" ht="21.75" customHeight="1">
      <c r="A238" s="39"/>
      <c r="B238" s="40"/>
      <c r="C238" s="221" t="s">
        <v>386</v>
      </c>
      <c r="D238" s="221" t="s">
        <v>200</v>
      </c>
      <c r="E238" s="222" t="s">
        <v>1731</v>
      </c>
      <c r="F238" s="223" t="s">
        <v>1732</v>
      </c>
      <c r="G238" s="224" t="s">
        <v>1418</v>
      </c>
      <c r="H238" s="225">
        <v>4.87</v>
      </c>
      <c r="I238" s="226"/>
      <c r="J238" s="227">
        <f>ROUND(I238*H238,2)</f>
        <v>0</v>
      </c>
      <c r="K238" s="228"/>
      <c r="L238" s="45"/>
      <c r="M238" s="229" t="s">
        <v>1</v>
      </c>
      <c r="N238" s="230" t="s">
        <v>42</v>
      </c>
      <c r="O238" s="92"/>
      <c r="P238" s="231">
        <f>O238*H238</f>
        <v>0</v>
      </c>
      <c r="Q238" s="231">
        <v>0.00025</v>
      </c>
      <c r="R238" s="231">
        <f>Q238*H238</f>
        <v>0.0012175</v>
      </c>
      <c r="S238" s="231">
        <v>0</v>
      </c>
      <c r="T238" s="232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3" t="s">
        <v>204</v>
      </c>
      <c r="AT238" s="233" t="s">
        <v>200</v>
      </c>
      <c r="AU238" s="233" t="s">
        <v>87</v>
      </c>
      <c r="AY238" s="18" t="s">
        <v>198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8" t="s">
        <v>85</v>
      </c>
      <c r="BK238" s="234">
        <f>ROUND(I238*H238,2)</f>
        <v>0</v>
      </c>
      <c r="BL238" s="18" t="s">
        <v>204</v>
      </c>
      <c r="BM238" s="233" t="s">
        <v>1733</v>
      </c>
    </row>
    <row r="239" spans="1:65" s="2" customFormat="1" ht="21.75" customHeight="1">
      <c r="A239" s="39"/>
      <c r="B239" s="40"/>
      <c r="C239" s="221" t="s">
        <v>390</v>
      </c>
      <c r="D239" s="221" t="s">
        <v>200</v>
      </c>
      <c r="E239" s="222" t="s">
        <v>1424</v>
      </c>
      <c r="F239" s="223" t="s">
        <v>1425</v>
      </c>
      <c r="G239" s="224" t="s">
        <v>451</v>
      </c>
      <c r="H239" s="225">
        <v>23</v>
      </c>
      <c r="I239" s="226"/>
      <c r="J239" s="227">
        <f>ROUND(I239*H239,2)</f>
        <v>0</v>
      </c>
      <c r="K239" s="228"/>
      <c r="L239" s="45"/>
      <c r="M239" s="229" t="s">
        <v>1</v>
      </c>
      <c r="N239" s="230" t="s">
        <v>42</v>
      </c>
      <c r="O239" s="92"/>
      <c r="P239" s="231">
        <f>O239*H239</f>
        <v>0</v>
      </c>
      <c r="Q239" s="231">
        <v>2.47572</v>
      </c>
      <c r="R239" s="231">
        <f>Q239*H239</f>
        <v>56.941559999999996</v>
      </c>
      <c r="S239" s="231">
        <v>0</v>
      </c>
      <c r="T239" s="232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3" t="s">
        <v>204</v>
      </c>
      <c r="AT239" s="233" t="s">
        <v>200</v>
      </c>
      <c r="AU239" s="233" t="s">
        <v>87</v>
      </c>
      <c r="AY239" s="18" t="s">
        <v>198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8" t="s">
        <v>85</v>
      </c>
      <c r="BK239" s="234">
        <f>ROUND(I239*H239,2)</f>
        <v>0</v>
      </c>
      <c r="BL239" s="18" t="s">
        <v>204</v>
      </c>
      <c r="BM239" s="233" t="s">
        <v>1734</v>
      </c>
    </row>
    <row r="240" spans="1:51" s="13" customFormat="1" ht="12">
      <c r="A240" s="13"/>
      <c r="B240" s="235"/>
      <c r="C240" s="236"/>
      <c r="D240" s="237" t="s">
        <v>206</v>
      </c>
      <c r="E240" s="238" t="s">
        <v>1</v>
      </c>
      <c r="F240" s="239" t="s">
        <v>1735</v>
      </c>
      <c r="G240" s="236"/>
      <c r="H240" s="240">
        <v>23</v>
      </c>
      <c r="I240" s="241"/>
      <c r="J240" s="236"/>
      <c r="K240" s="236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206</v>
      </c>
      <c r="AU240" s="246" t="s">
        <v>87</v>
      </c>
      <c r="AV240" s="13" t="s">
        <v>87</v>
      </c>
      <c r="AW240" s="13" t="s">
        <v>33</v>
      </c>
      <c r="AX240" s="13" t="s">
        <v>77</v>
      </c>
      <c r="AY240" s="246" t="s">
        <v>198</v>
      </c>
    </row>
    <row r="241" spans="1:51" s="15" customFormat="1" ht="12">
      <c r="A241" s="15"/>
      <c r="B241" s="258"/>
      <c r="C241" s="259"/>
      <c r="D241" s="237" t="s">
        <v>206</v>
      </c>
      <c r="E241" s="260" t="s">
        <v>1</v>
      </c>
      <c r="F241" s="261" t="s">
        <v>215</v>
      </c>
      <c r="G241" s="259"/>
      <c r="H241" s="262">
        <v>23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8" t="s">
        <v>206</v>
      </c>
      <c r="AU241" s="268" t="s">
        <v>87</v>
      </c>
      <c r="AV241" s="15" t="s">
        <v>204</v>
      </c>
      <c r="AW241" s="15" t="s">
        <v>33</v>
      </c>
      <c r="AX241" s="15" t="s">
        <v>85</v>
      </c>
      <c r="AY241" s="268" t="s">
        <v>198</v>
      </c>
    </row>
    <row r="242" spans="1:65" s="2" customFormat="1" ht="37.8" customHeight="1">
      <c r="A242" s="39"/>
      <c r="B242" s="40"/>
      <c r="C242" s="269" t="s">
        <v>394</v>
      </c>
      <c r="D242" s="269" t="s">
        <v>315</v>
      </c>
      <c r="E242" s="270" t="s">
        <v>1428</v>
      </c>
      <c r="F242" s="271" t="s">
        <v>1429</v>
      </c>
      <c r="G242" s="272" t="s">
        <v>451</v>
      </c>
      <c r="H242" s="273">
        <v>6</v>
      </c>
      <c r="I242" s="274"/>
      <c r="J242" s="275">
        <f>ROUND(I242*H242,2)</f>
        <v>0</v>
      </c>
      <c r="K242" s="276"/>
      <c r="L242" s="277"/>
      <c r="M242" s="278" t="s">
        <v>1</v>
      </c>
      <c r="N242" s="279" t="s">
        <v>42</v>
      </c>
      <c r="O242" s="92"/>
      <c r="P242" s="231">
        <f>O242*H242</f>
        <v>0</v>
      </c>
      <c r="Q242" s="231">
        <v>2.1</v>
      </c>
      <c r="R242" s="231">
        <f>Q242*H242</f>
        <v>12.600000000000001</v>
      </c>
      <c r="S242" s="231">
        <v>0</v>
      </c>
      <c r="T242" s="232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3" t="s">
        <v>242</v>
      </c>
      <c r="AT242" s="233" t="s">
        <v>315</v>
      </c>
      <c r="AU242" s="233" t="s">
        <v>87</v>
      </c>
      <c r="AY242" s="18" t="s">
        <v>198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8" t="s">
        <v>85</v>
      </c>
      <c r="BK242" s="234">
        <f>ROUND(I242*H242,2)</f>
        <v>0</v>
      </c>
      <c r="BL242" s="18" t="s">
        <v>204</v>
      </c>
      <c r="BM242" s="233" t="s">
        <v>1736</v>
      </c>
    </row>
    <row r="243" spans="1:51" s="13" customFormat="1" ht="12">
      <c r="A243" s="13"/>
      <c r="B243" s="235"/>
      <c r="C243" s="236"/>
      <c r="D243" s="237" t="s">
        <v>206</v>
      </c>
      <c r="E243" s="238" t="s">
        <v>1</v>
      </c>
      <c r="F243" s="239" t="s">
        <v>1737</v>
      </c>
      <c r="G243" s="236"/>
      <c r="H243" s="240">
        <v>6</v>
      </c>
      <c r="I243" s="241"/>
      <c r="J243" s="236"/>
      <c r="K243" s="236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206</v>
      </c>
      <c r="AU243" s="246" t="s">
        <v>87</v>
      </c>
      <c r="AV243" s="13" t="s">
        <v>87</v>
      </c>
      <c r="AW243" s="13" t="s">
        <v>33</v>
      </c>
      <c r="AX243" s="13" t="s">
        <v>77</v>
      </c>
      <c r="AY243" s="246" t="s">
        <v>198</v>
      </c>
    </row>
    <row r="244" spans="1:51" s="15" customFormat="1" ht="12">
      <c r="A244" s="15"/>
      <c r="B244" s="258"/>
      <c r="C244" s="259"/>
      <c r="D244" s="237" t="s">
        <v>206</v>
      </c>
      <c r="E244" s="260" t="s">
        <v>1</v>
      </c>
      <c r="F244" s="261" t="s">
        <v>215</v>
      </c>
      <c r="G244" s="259"/>
      <c r="H244" s="262">
        <v>6</v>
      </c>
      <c r="I244" s="263"/>
      <c r="J244" s="259"/>
      <c r="K244" s="259"/>
      <c r="L244" s="264"/>
      <c r="M244" s="265"/>
      <c r="N244" s="266"/>
      <c r="O244" s="266"/>
      <c r="P244" s="266"/>
      <c r="Q244" s="266"/>
      <c r="R244" s="266"/>
      <c r="S244" s="266"/>
      <c r="T244" s="267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8" t="s">
        <v>206</v>
      </c>
      <c r="AU244" s="268" t="s">
        <v>87</v>
      </c>
      <c r="AV244" s="15" t="s">
        <v>204</v>
      </c>
      <c r="AW244" s="15" t="s">
        <v>33</v>
      </c>
      <c r="AX244" s="15" t="s">
        <v>85</v>
      </c>
      <c r="AY244" s="268" t="s">
        <v>198</v>
      </c>
    </row>
    <row r="245" spans="1:65" s="2" customFormat="1" ht="37.8" customHeight="1">
      <c r="A245" s="39"/>
      <c r="B245" s="40"/>
      <c r="C245" s="269" t="s">
        <v>398</v>
      </c>
      <c r="D245" s="269" t="s">
        <v>315</v>
      </c>
      <c r="E245" s="270" t="s">
        <v>1432</v>
      </c>
      <c r="F245" s="271" t="s">
        <v>1433</v>
      </c>
      <c r="G245" s="272" t="s">
        <v>451</v>
      </c>
      <c r="H245" s="273">
        <v>5</v>
      </c>
      <c r="I245" s="274"/>
      <c r="J245" s="275">
        <f>ROUND(I245*H245,2)</f>
        <v>0</v>
      </c>
      <c r="K245" s="276"/>
      <c r="L245" s="277"/>
      <c r="M245" s="278" t="s">
        <v>1</v>
      </c>
      <c r="N245" s="279" t="s">
        <v>42</v>
      </c>
      <c r="O245" s="92"/>
      <c r="P245" s="231">
        <f>O245*H245</f>
        <v>0</v>
      </c>
      <c r="Q245" s="231">
        <v>2.24</v>
      </c>
      <c r="R245" s="231">
        <f>Q245*H245</f>
        <v>11.200000000000001</v>
      </c>
      <c r="S245" s="231">
        <v>0</v>
      </c>
      <c r="T245" s="232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3" t="s">
        <v>242</v>
      </c>
      <c r="AT245" s="233" t="s">
        <v>315</v>
      </c>
      <c r="AU245" s="233" t="s">
        <v>87</v>
      </c>
      <c r="AY245" s="18" t="s">
        <v>198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8" t="s">
        <v>85</v>
      </c>
      <c r="BK245" s="234">
        <f>ROUND(I245*H245,2)</f>
        <v>0</v>
      </c>
      <c r="BL245" s="18" t="s">
        <v>204</v>
      </c>
      <c r="BM245" s="233" t="s">
        <v>1738</v>
      </c>
    </row>
    <row r="246" spans="1:51" s="13" customFormat="1" ht="12">
      <c r="A246" s="13"/>
      <c r="B246" s="235"/>
      <c r="C246" s="236"/>
      <c r="D246" s="237" t="s">
        <v>206</v>
      </c>
      <c r="E246" s="238" t="s">
        <v>1</v>
      </c>
      <c r="F246" s="239" t="s">
        <v>224</v>
      </c>
      <c r="G246" s="236"/>
      <c r="H246" s="240">
        <v>5</v>
      </c>
      <c r="I246" s="241"/>
      <c r="J246" s="236"/>
      <c r="K246" s="236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206</v>
      </c>
      <c r="AU246" s="246" t="s">
        <v>87</v>
      </c>
      <c r="AV246" s="13" t="s">
        <v>87</v>
      </c>
      <c r="AW246" s="13" t="s">
        <v>33</v>
      </c>
      <c r="AX246" s="13" t="s">
        <v>77</v>
      </c>
      <c r="AY246" s="246" t="s">
        <v>198</v>
      </c>
    </row>
    <row r="247" spans="1:51" s="15" customFormat="1" ht="12">
      <c r="A247" s="15"/>
      <c r="B247" s="258"/>
      <c r="C247" s="259"/>
      <c r="D247" s="237" t="s">
        <v>206</v>
      </c>
      <c r="E247" s="260" t="s">
        <v>1</v>
      </c>
      <c r="F247" s="261" t="s">
        <v>215</v>
      </c>
      <c r="G247" s="259"/>
      <c r="H247" s="262">
        <v>5</v>
      </c>
      <c r="I247" s="263"/>
      <c r="J247" s="259"/>
      <c r="K247" s="259"/>
      <c r="L247" s="264"/>
      <c r="M247" s="265"/>
      <c r="N247" s="266"/>
      <c r="O247" s="266"/>
      <c r="P247" s="266"/>
      <c r="Q247" s="266"/>
      <c r="R247" s="266"/>
      <c r="S247" s="266"/>
      <c r="T247" s="267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8" t="s">
        <v>206</v>
      </c>
      <c r="AU247" s="268" t="s">
        <v>87</v>
      </c>
      <c r="AV247" s="15" t="s">
        <v>204</v>
      </c>
      <c r="AW247" s="15" t="s">
        <v>33</v>
      </c>
      <c r="AX247" s="15" t="s">
        <v>85</v>
      </c>
      <c r="AY247" s="268" t="s">
        <v>198</v>
      </c>
    </row>
    <row r="248" spans="1:65" s="2" customFormat="1" ht="37.8" customHeight="1">
      <c r="A248" s="39"/>
      <c r="B248" s="40"/>
      <c r="C248" s="269" t="s">
        <v>599</v>
      </c>
      <c r="D248" s="269" t="s">
        <v>315</v>
      </c>
      <c r="E248" s="270" t="s">
        <v>1739</v>
      </c>
      <c r="F248" s="271" t="s">
        <v>1740</v>
      </c>
      <c r="G248" s="272" t="s">
        <v>451</v>
      </c>
      <c r="H248" s="273">
        <v>11</v>
      </c>
      <c r="I248" s="274"/>
      <c r="J248" s="275">
        <f>ROUND(I248*H248,2)</f>
        <v>0</v>
      </c>
      <c r="K248" s="276"/>
      <c r="L248" s="277"/>
      <c r="M248" s="278" t="s">
        <v>1</v>
      </c>
      <c r="N248" s="279" t="s">
        <v>42</v>
      </c>
      <c r="O248" s="92"/>
      <c r="P248" s="231">
        <f>O248*H248</f>
        <v>0</v>
      </c>
      <c r="Q248" s="231">
        <v>2.51</v>
      </c>
      <c r="R248" s="231">
        <f>Q248*H248</f>
        <v>27.61</v>
      </c>
      <c r="S248" s="231">
        <v>0</v>
      </c>
      <c r="T248" s="232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3" t="s">
        <v>242</v>
      </c>
      <c r="AT248" s="233" t="s">
        <v>315</v>
      </c>
      <c r="AU248" s="233" t="s">
        <v>87</v>
      </c>
      <c r="AY248" s="18" t="s">
        <v>198</v>
      </c>
      <c r="BE248" s="234">
        <f>IF(N248="základní",J248,0)</f>
        <v>0</v>
      </c>
      <c r="BF248" s="234">
        <f>IF(N248="snížená",J248,0)</f>
        <v>0</v>
      </c>
      <c r="BG248" s="234">
        <f>IF(N248="zákl. přenesená",J248,0)</f>
        <v>0</v>
      </c>
      <c r="BH248" s="234">
        <f>IF(N248="sníž. přenesená",J248,0)</f>
        <v>0</v>
      </c>
      <c r="BI248" s="234">
        <f>IF(N248="nulová",J248,0)</f>
        <v>0</v>
      </c>
      <c r="BJ248" s="18" t="s">
        <v>85</v>
      </c>
      <c r="BK248" s="234">
        <f>ROUND(I248*H248,2)</f>
        <v>0</v>
      </c>
      <c r="BL248" s="18" t="s">
        <v>204</v>
      </c>
      <c r="BM248" s="233" t="s">
        <v>1741</v>
      </c>
    </row>
    <row r="249" spans="1:51" s="13" customFormat="1" ht="12">
      <c r="A249" s="13"/>
      <c r="B249" s="235"/>
      <c r="C249" s="236"/>
      <c r="D249" s="237" t="s">
        <v>206</v>
      </c>
      <c r="E249" s="238" t="s">
        <v>1</v>
      </c>
      <c r="F249" s="239" t="s">
        <v>1742</v>
      </c>
      <c r="G249" s="236"/>
      <c r="H249" s="240">
        <v>11</v>
      </c>
      <c r="I249" s="241"/>
      <c r="J249" s="236"/>
      <c r="K249" s="236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206</v>
      </c>
      <c r="AU249" s="246" t="s">
        <v>87</v>
      </c>
      <c r="AV249" s="13" t="s">
        <v>87</v>
      </c>
      <c r="AW249" s="13" t="s">
        <v>33</v>
      </c>
      <c r="AX249" s="13" t="s">
        <v>77</v>
      </c>
      <c r="AY249" s="246" t="s">
        <v>198</v>
      </c>
    </row>
    <row r="250" spans="1:51" s="15" customFormat="1" ht="12">
      <c r="A250" s="15"/>
      <c r="B250" s="258"/>
      <c r="C250" s="259"/>
      <c r="D250" s="237" t="s">
        <v>206</v>
      </c>
      <c r="E250" s="260" t="s">
        <v>1</v>
      </c>
      <c r="F250" s="261" t="s">
        <v>215</v>
      </c>
      <c r="G250" s="259"/>
      <c r="H250" s="262">
        <v>11</v>
      </c>
      <c r="I250" s="263"/>
      <c r="J250" s="259"/>
      <c r="K250" s="259"/>
      <c r="L250" s="264"/>
      <c r="M250" s="265"/>
      <c r="N250" s="266"/>
      <c r="O250" s="266"/>
      <c r="P250" s="266"/>
      <c r="Q250" s="266"/>
      <c r="R250" s="266"/>
      <c r="S250" s="266"/>
      <c r="T250" s="267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8" t="s">
        <v>206</v>
      </c>
      <c r="AU250" s="268" t="s">
        <v>87</v>
      </c>
      <c r="AV250" s="15" t="s">
        <v>204</v>
      </c>
      <c r="AW250" s="15" t="s">
        <v>33</v>
      </c>
      <c r="AX250" s="15" t="s">
        <v>85</v>
      </c>
      <c r="AY250" s="268" t="s">
        <v>198</v>
      </c>
    </row>
    <row r="251" spans="1:65" s="2" customFormat="1" ht="37.8" customHeight="1">
      <c r="A251" s="39"/>
      <c r="B251" s="40"/>
      <c r="C251" s="269" t="s">
        <v>733</v>
      </c>
      <c r="D251" s="269" t="s">
        <v>315</v>
      </c>
      <c r="E251" s="270" t="s">
        <v>1743</v>
      </c>
      <c r="F251" s="271" t="s">
        <v>1744</v>
      </c>
      <c r="G251" s="272" t="s">
        <v>451</v>
      </c>
      <c r="H251" s="273">
        <v>1</v>
      </c>
      <c r="I251" s="274"/>
      <c r="J251" s="275">
        <f>ROUND(I251*H251,2)</f>
        <v>0</v>
      </c>
      <c r="K251" s="276"/>
      <c r="L251" s="277"/>
      <c r="M251" s="278" t="s">
        <v>1</v>
      </c>
      <c r="N251" s="279" t="s">
        <v>42</v>
      </c>
      <c r="O251" s="92"/>
      <c r="P251" s="231">
        <f>O251*H251</f>
        <v>0</v>
      </c>
      <c r="Q251" s="231">
        <v>2.51</v>
      </c>
      <c r="R251" s="231">
        <f>Q251*H251</f>
        <v>2.51</v>
      </c>
      <c r="S251" s="231">
        <v>0</v>
      </c>
      <c r="T251" s="232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3" t="s">
        <v>242</v>
      </c>
      <c r="AT251" s="233" t="s">
        <v>315</v>
      </c>
      <c r="AU251" s="233" t="s">
        <v>87</v>
      </c>
      <c r="AY251" s="18" t="s">
        <v>198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8" t="s">
        <v>85</v>
      </c>
      <c r="BK251" s="234">
        <f>ROUND(I251*H251,2)</f>
        <v>0</v>
      </c>
      <c r="BL251" s="18" t="s">
        <v>204</v>
      </c>
      <c r="BM251" s="233" t="s">
        <v>1745</v>
      </c>
    </row>
    <row r="252" spans="1:51" s="13" customFormat="1" ht="12">
      <c r="A252" s="13"/>
      <c r="B252" s="235"/>
      <c r="C252" s="236"/>
      <c r="D252" s="237" t="s">
        <v>206</v>
      </c>
      <c r="E252" s="238" t="s">
        <v>1</v>
      </c>
      <c r="F252" s="239" t="s">
        <v>651</v>
      </c>
      <c r="G252" s="236"/>
      <c r="H252" s="240">
        <v>1</v>
      </c>
      <c r="I252" s="241"/>
      <c r="J252" s="236"/>
      <c r="K252" s="236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206</v>
      </c>
      <c r="AU252" s="246" t="s">
        <v>87</v>
      </c>
      <c r="AV252" s="13" t="s">
        <v>87</v>
      </c>
      <c r="AW252" s="13" t="s">
        <v>33</v>
      </c>
      <c r="AX252" s="13" t="s">
        <v>77</v>
      </c>
      <c r="AY252" s="246" t="s">
        <v>198</v>
      </c>
    </row>
    <row r="253" spans="1:51" s="15" customFormat="1" ht="12">
      <c r="A253" s="15"/>
      <c r="B253" s="258"/>
      <c r="C253" s="259"/>
      <c r="D253" s="237" t="s">
        <v>206</v>
      </c>
      <c r="E253" s="260" t="s">
        <v>1</v>
      </c>
      <c r="F253" s="261" t="s">
        <v>215</v>
      </c>
      <c r="G253" s="259"/>
      <c r="H253" s="262">
        <v>1</v>
      </c>
      <c r="I253" s="263"/>
      <c r="J253" s="259"/>
      <c r="K253" s="259"/>
      <c r="L253" s="264"/>
      <c r="M253" s="265"/>
      <c r="N253" s="266"/>
      <c r="O253" s="266"/>
      <c r="P253" s="266"/>
      <c r="Q253" s="266"/>
      <c r="R253" s="266"/>
      <c r="S253" s="266"/>
      <c r="T253" s="267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8" t="s">
        <v>206</v>
      </c>
      <c r="AU253" s="268" t="s">
        <v>87</v>
      </c>
      <c r="AV253" s="15" t="s">
        <v>204</v>
      </c>
      <c r="AW253" s="15" t="s">
        <v>33</v>
      </c>
      <c r="AX253" s="15" t="s">
        <v>85</v>
      </c>
      <c r="AY253" s="268" t="s">
        <v>198</v>
      </c>
    </row>
    <row r="254" spans="1:65" s="2" customFormat="1" ht="24.15" customHeight="1">
      <c r="A254" s="39"/>
      <c r="B254" s="40"/>
      <c r="C254" s="269" t="s">
        <v>603</v>
      </c>
      <c r="D254" s="269" t="s">
        <v>315</v>
      </c>
      <c r="E254" s="270" t="s">
        <v>1438</v>
      </c>
      <c r="F254" s="271" t="s">
        <v>1439</v>
      </c>
      <c r="G254" s="272" t="s">
        <v>451</v>
      </c>
      <c r="H254" s="273">
        <v>7</v>
      </c>
      <c r="I254" s="274"/>
      <c r="J254" s="275">
        <f>ROUND(I254*H254,2)</f>
        <v>0</v>
      </c>
      <c r="K254" s="276"/>
      <c r="L254" s="277"/>
      <c r="M254" s="278" t="s">
        <v>1</v>
      </c>
      <c r="N254" s="279" t="s">
        <v>42</v>
      </c>
      <c r="O254" s="92"/>
      <c r="P254" s="231">
        <f>O254*H254</f>
        <v>0</v>
      </c>
      <c r="Q254" s="231">
        <v>0.254</v>
      </c>
      <c r="R254" s="231">
        <f>Q254*H254</f>
        <v>1.778</v>
      </c>
      <c r="S254" s="231">
        <v>0</v>
      </c>
      <c r="T254" s="232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3" t="s">
        <v>242</v>
      </c>
      <c r="AT254" s="233" t="s">
        <v>315</v>
      </c>
      <c r="AU254" s="233" t="s">
        <v>87</v>
      </c>
      <c r="AY254" s="18" t="s">
        <v>198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8" t="s">
        <v>85</v>
      </c>
      <c r="BK254" s="234">
        <f>ROUND(I254*H254,2)</f>
        <v>0</v>
      </c>
      <c r="BL254" s="18" t="s">
        <v>204</v>
      </c>
      <c r="BM254" s="233" t="s">
        <v>1746</v>
      </c>
    </row>
    <row r="255" spans="1:51" s="13" customFormat="1" ht="12">
      <c r="A255" s="13"/>
      <c r="B255" s="235"/>
      <c r="C255" s="236"/>
      <c r="D255" s="237" t="s">
        <v>206</v>
      </c>
      <c r="E255" s="238" t="s">
        <v>1</v>
      </c>
      <c r="F255" s="239" t="s">
        <v>1431</v>
      </c>
      <c r="G255" s="236"/>
      <c r="H255" s="240">
        <v>7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206</v>
      </c>
      <c r="AU255" s="246" t="s">
        <v>87</v>
      </c>
      <c r="AV255" s="13" t="s">
        <v>87</v>
      </c>
      <c r="AW255" s="13" t="s">
        <v>33</v>
      </c>
      <c r="AX255" s="13" t="s">
        <v>77</v>
      </c>
      <c r="AY255" s="246" t="s">
        <v>198</v>
      </c>
    </row>
    <row r="256" spans="1:51" s="15" customFormat="1" ht="12">
      <c r="A256" s="15"/>
      <c r="B256" s="258"/>
      <c r="C256" s="259"/>
      <c r="D256" s="237" t="s">
        <v>206</v>
      </c>
      <c r="E256" s="260" t="s">
        <v>1</v>
      </c>
      <c r="F256" s="261" t="s">
        <v>215</v>
      </c>
      <c r="G256" s="259"/>
      <c r="H256" s="262">
        <v>7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8" t="s">
        <v>206</v>
      </c>
      <c r="AU256" s="268" t="s">
        <v>87</v>
      </c>
      <c r="AV256" s="15" t="s">
        <v>204</v>
      </c>
      <c r="AW256" s="15" t="s">
        <v>33</v>
      </c>
      <c r="AX256" s="15" t="s">
        <v>85</v>
      </c>
      <c r="AY256" s="268" t="s">
        <v>198</v>
      </c>
    </row>
    <row r="257" spans="1:65" s="2" customFormat="1" ht="24.15" customHeight="1">
      <c r="A257" s="39"/>
      <c r="B257" s="40"/>
      <c r="C257" s="269" t="s">
        <v>607</v>
      </c>
      <c r="D257" s="269" t="s">
        <v>315</v>
      </c>
      <c r="E257" s="270" t="s">
        <v>1442</v>
      </c>
      <c r="F257" s="271" t="s">
        <v>1443</v>
      </c>
      <c r="G257" s="272" t="s">
        <v>451</v>
      </c>
      <c r="H257" s="273">
        <v>24</v>
      </c>
      <c r="I257" s="274"/>
      <c r="J257" s="275">
        <f>ROUND(I257*H257,2)</f>
        <v>0</v>
      </c>
      <c r="K257" s="276"/>
      <c r="L257" s="277"/>
      <c r="M257" s="278" t="s">
        <v>1</v>
      </c>
      <c r="N257" s="279" t="s">
        <v>42</v>
      </c>
      <c r="O257" s="92"/>
      <c r="P257" s="231">
        <f>O257*H257</f>
        <v>0</v>
      </c>
      <c r="Q257" s="231">
        <v>0.509</v>
      </c>
      <c r="R257" s="231">
        <f>Q257*H257</f>
        <v>12.216000000000001</v>
      </c>
      <c r="S257" s="231">
        <v>0</v>
      </c>
      <c r="T257" s="232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3" t="s">
        <v>242</v>
      </c>
      <c r="AT257" s="233" t="s">
        <v>315</v>
      </c>
      <c r="AU257" s="233" t="s">
        <v>87</v>
      </c>
      <c r="AY257" s="18" t="s">
        <v>198</v>
      </c>
      <c r="BE257" s="234">
        <f>IF(N257="základní",J257,0)</f>
        <v>0</v>
      </c>
      <c r="BF257" s="234">
        <f>IF(N257="snížená",J257,0)</f>
        <v>0</v>
      </c>
      <c r="BG257" s="234">
        <f>IF(N257="zákl. přenesená",J257,0)</f>
        <v>0</v>
      </c>
      <c r="BH257" s="234">
        <f>IF(N257="sníž. přenesená",J257,0)</f>
        <v>0</v>
      </c>
      <c r="BI257" s="234">
        <f>IF(N257="nulová",J257,0)</f>
        <v>0</v>
      </c>
      <c r="BJ257" s="18" t="s">
        <v>85</v>
      </c>
      <c r="BK257" s="234">
        <f>ROUND(I257*H257,2)</f>
        <v>0</v>
      </c>
      <c r="BL257" s="18" t="s">
        <v>204</v>
      </c>
      <c r="BM257" s="233" t="s">
        <v>1747</v>
      </c>
    </row>
    <row r="258" spans="1:51" s="13" customFormat="1" ht="12">
      <c r="A258" s="13"/>
      <c r="B258" s="235"/>
      <c r="C258" s="236"/>
      <c r="D258" s="237" t="s">
        <v>206</v>
      </c>
      <c r="E258" s="238" t="s">
        <v>1</v>
      </c>
      <c r="F258" s="239" t="s">
        <v>1748</v>
      </c>
      <c r="G258" s="236"/>
      <c r="H258" s="240">
        <v>24</v>
      </c>
      <c r="I258" s="241"/>
      <c r="J258" s="236"/>
      <c r="K258" s="236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206</v>
      </c>
      <c r="AU258" s="246" t="s">
        <v>87</v>
      </c>
      <c r="AV258" s="13" t="s">
        <v>87</v>
      </c>
      <c r="AW258" s="13" t="s">
        <v>33</v>
      </c>
      <c r="AX258" s="13" t="s">
        <v>77</v>
      </c>
      <c r="AY258" s="246" t="s">
        <v>198</v>
      </c>
    </row>
    <row r="259" spans="1:51" s="15" customFormat="1" ht="12">
      <c r="A259" s="15"/>
      <c r="B259" s="258"/>
      <c r="C259" s="259"/>
      <c r="D259" s="237" t="s">
        <v>206</v>
      </c>
      <c r="E259" s="260" t="s">
        <v>1</v>
      </c>
      <c r="F259" s="261" t="s">
        <v>215</v>
      </c>
      <c r="G259" s="259"/>
      <c r="H259" s="262">
        <v>24</v>
      </c>
      <c r="I259" s="263"/>
      <c r="J259" s="259"/>
      <c r="K259" s="259"/>
      <c r="L259" s="264"/>
      <c r="M259" s="265"/>
      <c r="N259" s="266"/>
      <c r="O259" s="266"/>
      <c r="P259" s="266"/>
      <c r="Q259" s="266"/>
      <c r="R259" s="266"/>
      <c r="S259" s="266"/>
      <c r="T259" s="267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8" t="s">
        <v>206</v>
      </c>
      <c r="AU259" s="268" t="s">
        <v>87</v>
      </c>
      <c r="AV259" s="15" t="s">
        <v>204</v>
      </c>
      <c r="AW259" s="15" t="s">
        <v>33</v>
      </c>
      <c r="AX259" s="15" t="s">
        <v>85</v>
      </c>
      <c r="AY259" s="268" t="s">
        <v>198</v>
      </c>
    </row>
    <row r="260" spans="1:65" s="2" customFormat="1" ht="24.15" customHeight="1">
      <c r="A260" s="39"/>
      <c r="B260" s="40"/>
      <c r="C260" s="269" t="s">
        <v>611</v>
      </c>
      <c r="D260" s="269" t="s">
        <v>315</v>
      </c>
      <c r="E260" s="270" t="s">
        <v>1446</v>
      </c>
      <c r="F260" s="271" t="s">
        <v>1447</v>
      </c>
      <c r="G260" s="272" t="s">
        <v>451</v>
      </c>
      <c r="H260" s="273">
        <v>20</v>
      </c>
      <c r="I260" s="274"/>
      <c r="J260" s="275">
        <f>ROUND(I260*H260,2)</f>
        <v>0</v>
      </c>
      <c r="K260" s="276"/>
      <c r="L260" s="277"/>
      <c r="M260" s="278" t="s">
        <v>1</v>
      </c>
      <c r="N260" s="279" t="s">
        <v>42</v>
      </c>
      <c r="O260" s="92"/>
      <c r="P260" s="231">
        <f>O260*H260</f>
        <v>0</v>
      </c>
      <c r="Q260" s="231">
        <v>0.549</v>
      </c>
      <c r="R260" s="231">
        <f>Q260*H260</f>
        <v>10.98</v>
      </c>
      <c r="S260" s="231">
        <v>0</v>
      </c>
      <c r="T260" s="232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3" t="s">
        <v>242</v>
      </c>
      <c r="AT260" s="233" t="s">
        <v>315</v>
      </c>
      <c r="AU260" s="233" t="s">
        <v>87</v>
      </c>
      <c r="AY260" s="18" t="s">
        <v>198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8" t="s">
        <v>85</v>
      </c>
      <c r="BK260" s="234">
        <f>ROUND(I260*H260,2)</f>
        <v>0</v>
      </c>
      <c r="BL260" s="18" t="s">
        <v>204</v>
      </c>
      <c r="BM260" s="233" t="s">
        <v>1749</v>
      </c>
    </row>
    <row r="261" spans="1:51" s="13" customFormat="1" ht="12">
      <c r="A261" s="13"/>
      <c r="B261" s="235"/>
      <c r="C261" s="236"/>
      <c r="D261" s="237" t="s">
        <v>206</v>
      </c>
      <c r="E261" s="238" t="s">
        <v>1</v>
      </c>
      <c r="F261" s="239" t="s">
        <v>1525</v>
      </c>
      <c r="G261" s="236"/>
      <c r="H261" s="240">
        <v>20</v>
      </c>
      <c r="I261" s="241"/>
      <c r="J261" s="236"/>
      <c r="K261" s="236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206</v>
      </c>
      <c r="AU261" s="246" t="s">
        <v>87</v>
      </c>
      <c r="AV261" s="13" t="s">
        <v>87</v>
      </c>
      <c r="AW261" s="13" t="s">
        <v>33</v>
      </c>
      <c r="AX261" s="13" t="s">
        <v>77</v>
      </c>
      <c r="AY261" s="246" t="s">
        <v>198</v>
      </c>
    </row>
    <row r="262" spans="1:51" s="15" customFormat="1" ht="12">
      <c r="A262" s="15"/>
      <c r="B262" s="258"/>
      <c r="C262" s="259"/>
      <c r="D262" s="237" t="s">
        <v>206</v>
      </c>
      <c r="E262" s="260" t="s">
        <v>1</v>
      </c>
      <c r="F262" s="261" t="s">
        <v>215</v>
      </c>
      <c r="G262" s="259"/>
      <c r="H262" s="262">
        <v>20</v>
      </c>
      <c r="I262" s="263"/>
      <c r="J262" s="259"/>
      <c r="K262" s="259"/>
      <c r="L262" s="264"/>
      <c r="M262" s="265"/>
      <c r="N262" s="266"/>
      <c r="O262" s="266"/>
      <c r="P262" s="266"/>
      <c r="Q262" s="266"/>
      <c r="R262" s="266"/>
      <c r="S262" s="266"/>
      <c r="T262" s="267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8" t="s">
        <v>206</v>
      </c>
      <c r="AU262" s="268" t="s">
        <v>87</v>
      </c>
      <c r="AV262" s="15" t="s">
        <v>204</v>
      </c>
      <c r="AW262" s="15" t="s">
        <v>33</v>
      </c>
      <c r="AX262" s="15" t="s">
        <v>85</v>
      </c>
      <c r="AY262" s="268" t="s">
        <v>198</v>
      </c>
    </row>
    <row r="263" spans="1:65" s="2" customFormat="1" ht="16.5" customHeight="1">
      <c r="A263" s="39"/>
      <c r="B263" s="40"/>
      <c r="C263" s="221" t="s">
        <v>615</v>
      </c>
      <c r="D263" s="221" t="s">
        <v>200</v>
      </c>
      <c r="E263" s="222" t="s">
        <v>1449</v>
      </c>
      <c r="F263" s="223" t="s">
        <v>1450</v>
      </c>
      <c r="G263" s="224" t="s">
        <v>451</v>
      </c>
      <c r="H263" s="225">
        <v>20</v>
      </c>
      <c r="I263" s="226"/>
      <c r="J263" s="227">
        <f>ROUND(I263*H263,2)</f>
        <v>0</v>
      </c>
      <c r="K263" s="228"/>
      <c r="L263" s="45"/>
      <c r="M263" s="229" t="s">
        <v>1</v>
      </c>
      <c r="N263" s="230" t="s">
        <v>42</v>
      </c>
      <c r="O263" s="92"/>
      <c r="P263" s="231">
        <f>O263*H263</f>
        <v>0</v>
      </c>
      <c r="Q263" s="231">
        <v>0.00702</v>
      </c>
      <c r="R263" s="231">
        <f>Q263*H263</f>
        <v>0.1404</v>
      </c>
      <c r="S263" s="231">
        <v>0</v>
      </c>
      <c r="T263" s="232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3" t="s">
        <v>204</v>
      </c>
      <c r="AT263" s="233" t="s">
        <v>200</v>
      </c>
      <c r="AU263" s="233" t="s">
        <v>87</v>
      </c>
      <c r="AY263" s="18" t="s">
        <v>198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8" t="s">
        <v>85</v>
      </c>
      <c r="BK263" s="234">
        <f>ROUND(I263*H263,2)</f>
        <v>0</v>
      </c>
      <c r="BL263" s="18" t="s">
        <v>204</v>
      </c>
      <c r="BM263" s="233" t="s">
        <v>1750</v>
      </c>
    </row>
    <row r="264" spans="1:51" s="13" customFormat="1" ht="12">
      <c r="A264" s="13"/>
      <c r="B264" s="235"/>
      <c r="C264" s="236"/>
      <c r="D264" s="237" t="s">
        <v>206</v>
      </c>
      <c r="E264" s="238" t="s">
        <v>1</v>
      </c>
      <c r="F264" s="239" t="s">
        <v>1525</v>
      </c>
      <c r="G264" s="236"/>
      <c r="H264" s="240">
        <v>20</v>
      </c>
      <c r="I264" s="241"/>
      <c r="J264" s="236"/>
      <c r="K264" s="236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206</v>
      </c>
      <c r="AU264" s="246" t="s">
        <v>87</v>
      </c>
      <c r="AV264" s="13" t="s">
        <v>87</v>
      </c>
      <c r="AW264" s="13" t="s">
        <v>33</v>
      </c>
      <c r="AX264" s="13" t="s">
        <v>77</v>
      </c>
      <c r="AY264" s="246" t="s">
        <v>198</v>
      </c>
    </row>
    <row r="265" spans="1:51" s="15" customFormat="1" ht="12">
      <c r="A265" s="15"/>
      <c r="B265" s="258"/>
      <c r="C265" s="259"/>
      <c r="D265" s="237" t="s">
        <v>206</v>
      </c>
      <c r="E265" s="260" t="s">
        <v>1</v>
      </c>
      <c r="F265" s="261" t="s">
        <v>215</v>
      </c>
      <c r="G265" s="259"/>
      <c r="H265" s="262">
        <v>20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8" t="s">
        <v>206</v>
      </c>
      <c r="AU265" s="268" t="s">
        <v>87</v>
      </c>
      <c r="AV265" s="15" t="s">
        <v>204</v>
      </c>
      <c r="AW265" s="15" t="s">
        <v>33</v>
      </c>
      <c r="AX265" s="15" t="s">
        <v>85</v>
      </c>
      <c r="AY265" s="268" t="s">
        <v>198</v>
      </c>
    </row>
    <row r="266" spans="1:65" s="2" customFormat="1" ht="24.15" customHeight="1">
      <c r="A266" s="39"/>
      <c r="B266" s="40"/>
      <c r="C266" s="269" t="s">
        <v>631</v>
      </c>
      <c r="D266" s="269" t="s">
        <v>315</v>
      </c>
      <c r="E266" s="270" t="s">
        <v>1452</v>
      </c>
      <c r="F266" s="271" t="s">
        <v>1453</v>
      </c>
      <c r="G266" s="272" t="s">
        <v>451</v>
      </c>
      <c r="H266" s="273">
        <v>19</v>
      </c>
      <c r="I266" s="274"/>
      <c r="J266" s="275">
        <f>ROUND(I266*H266,2)</f>
        <v>0</v>
      </c>
      <c r="K266" s="276"/>
      <c r="L266" s="277"/>
      <c r="M266" s="278" t="s">
        <v>1</v>
      </c>
      <c r="N266" s="279" t="s">
        <v>42</v>
      </c>
      <c r="O266" s="92"/>
      <c r="P266" s="231">
        <f>O266*H266</f>
        <v>0</v>
      </c>
      <c r="Q266" s="231">
        <v>0.156</v>
      </c>
      <c r="R266" s="231">
        <f>Q266*H266</f>
        <v>2.964</v>
      </c>
      <c r="S266" s="231">
        <v>0</v>
      </c>
      <c r="T266" s="232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3" t="s">
        <v>242</v>
      </c>
      <c r="AT266" s="233" t="s">
        <v>315</v>
      </c>
      <c r="AU266" s="233" t="s">
        <v>87</v>
      </c>
      <c r="AY266" s="18" t="s">
        <v>198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8" t="s">
        <v>85</v>
      </c>
      <c r="BK266" s="234">
        <f>ROUND(I266*H266,2)</f>
        <v>0</v>
      </c>
      <c r="BL266" s="18" t="s">
        <v>204</v>
      </c>
      <c r="BM266" s="233" t="s">
        <v>1751</v>
      </c>
    </row>
    <row r="267" spans="1:51" s="13" customFormat="1" ht="12">
      <c r="A267" s="13"/>
      <c r="B267" s="235"/>
      <c r="C267" s="236"/>
      <c r="D267" s="237" t="s">
        <v>206</v>
      </c>
      <c r="E267" s="238" t="s">
        <v>1</v>
      </c>
      <c r="F267" s="239" t="s">
        <v>1752</v>
      </c>
      <c r="G267" s="236"/>
      <c r="H267" s="240">
        <v>19</v>
      </c>
      <c r="I267" s="241"/>
      <c r="J267" s="236"/>
      <c r="K267" s="236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206</v>
      </c>
      <c r="AU267" s="246" t="s">
        <v>87</v>
      </c>
      <c r="AV267" s="13" t="s">
        <v>87</v>
      </c>
      <c r="AW267" s="13" t="s">
        <v>33</v>
      </c>
      <c r="AX267" s="13" t="s">
        <v>77</v>
      </c>
      <c r="AY267" s="246" t="s">
        <v>198</v>
      </c>
    </row>
    <row r="268" spans="1:51" s="15" customFormat="1" ht="12">
      <c r="A268" s="15"/>
      <c r="B268" s="258"/>
      <c r="C268" s="259"/>
      <c r="D268" s="237" t="s">
        <v>206</v>
      </c>
      <c r="E268" s="260" t="s">
        <v>1</v>
      </c>
      <c r="F268" s="261" t="s">
        <v>215</v>
      </c>
      <c r="G268" s="259"/>
      <c r="H268" s="262">
        <v>19</v>
      </c>
      <c r="I268" s="263"/>
      <c r="J268" s="259"/>
      <c r="K268" s="259"/>
      <c r="L268" s="264"/>
      <c r="M268" s="265"/>
      <c r="N268" s="266"/>
      <c r="O268" s="266"/>
      <c r="P268" s="266"/>
      <c r="Q268" s="266"/>
      <c r="R268" s="266"/>
      <c r="S268" s="266"/>
      <c r="T268" s="267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8" t="s">
        <v>206</v>
      </c>
      <c r="AU268" s="268" t="s">
        <v>87</v>
      </c>
      <c r="AV268" s="15" t="s">
        <v>204</v>
      </c>
      <c r="AW268" s="15" t="s">
        <v>33</v>
      </c>
      <c r="AX268" s="15" t="s">
        <v>85</v>
      </c>
      <c r="AY268" s="268" t="s">
        <v>198</v>
      </c>
    </row>
    <row r="269" spans="1:65" s="2" customFormat="1" ht="24.15" customHeight="1">
      <c r="A269" s="39"/>
      <c r="B269" s="40"/>
      <c r="C269" s="269" t="s">
        <v>644</v>
      </c>
      <c r="D269" s="269" t="s">
        <v>315</v>
      </c>
      <c r="E269" s="270" t="s">
        <v>1753</v>
      </c>
      <c r="F269" s="271" t="s">
        <v>1754</v>
      </c>
      <c r="G269" s="272" t="s">
        <v>451</v>
      </c>
      <c r="H269" s="273">
        <v>1</v>
      </c>
      <c r="I269" s="274"/>
      <c r="J269" s="275">
        <f>ROUND(I269*H269,2)</f>
        <v>0</v>
      </c>
      <c r="K269" s="276"/>
      <c r="L269" s="277"/>
      <c r="M269" s="278" t="s">
        <v>1</v>
      </c>
      <c r="N269" s="279" t="s">
        <v>42</v>
      </c>
      <c r="O269" s="92"/>
      <c r="P269" s="231">
        <f>O269*H269</f>
        <v>0</v>
      </c>
      <c r="Q269" s="231">
        <v>0.099</v>
      </c>
      <c r="R269" s="231">
        <f>Q269*H269</f>
        <v>0.099</v>
      </c>
      <c r="S269" s="231">
        <v>0</v>
      </c>
      <c r="T269" s="232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3" t="s">
        <v>242</v>
      </c>
      <c r="AT269" s="233" t="s">
        <v>315</v>
      </c>
      <c r="AU269" s="233" t="s">
        <v>87</v>
      </c>
      <c r="AY269" s="18" t="s">
        <v>198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8" t="s">
        <v>85</v>
      </c>
      <c r="BK269" s="234">
        <f>ROUND(I269*H269,2)</f>
        <v>0</v>
      </c>
      <c r="BL269" s="18" t="s">
        <v>204</v>
      </c>
      <c r="BM269" s="233" t="s">
        <v>1755</v>
      </c>
    </row>
    <row r="270" spans="1:51" s="13" customFormat="1" ht="12">
      <c r="A270" s="13"/>
      <c r="B270" s="235"/>
      <c r="C270" s="236"/>
      <c r="D270" s="237" t="s">
        <v>206</v>
      </c>
      <c r="E270" s="238" t="s">
        <v>1</v>
      </c>
      <c r="F270" s="239" t="s">
        <v>651</v>
      </c>
      <c r="G270" s="236"/>
      <c r="H270" s="240">
        <v>1</v>
      </c>
      <c r="I270" s="241"/>
      <c r="J270" s="236"/>
      <c r="K270" s="236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206</v>
      </c>
      <c r="AU270" s="246" t="s">
        <v>87</v>
      </c>
      <c r="AV270" s="13" t="s">
        <v>87</v>
      </c>
      <c r="AW270" s="13" t="s">
        <v>33</v>
      </c>
      <c r="AX270" s="13" t="s">
        <v>77</v>
      </c>
      <c r="AY270" s="246" t="s">
        <v>198</v>
      </c>
    </row>
    <row r="271" spans="1:51" s="15" customFormat="1" ht="12">
      <c r="A271" s="15"/>
      <c r="B271" s="258"/>
      <c r="C271" s="259"/>
      <c r="D271" s="237" t="s">
        <v>206</v>
      </c>
      <c r="E271" s="260" t="s">
        <v>1</v>
      </c>
      <c r="F271" s="261" t="s">
        <v>215</v>
      </c>
      <c r="G271" s="259"/>
      <c r="H271" s="262">
        <v>1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8" t="s">
        <v>206</v>
      </c>
      <c r="AU271" s="268" t="s">
        <v>87</v>
      </c>
      <c r="AV271" s="15" t="s">
        <v>204</v>
      </c>
      <c r="AW271" s="15" t="s">
        <v>33</v>
      </c>
      <c r="AX271" s="15" t="s">
        <v>85</v>
      </c>
      <c r="AY271" s="268" t="s">
        <v>198</v>
      </c>
    </row>
    <row r="272" spans="1:65" s="2" customFormat="1" ht="16.5" customHeight="1">
      <c r="A272" s="39"/>
      <c r="B272" s="40"/>
      <c r="C272" s="269" t="s">
        <v>652</v>
      </c>
      <c r="D272" s="269" t="s">
        <v>315</v>
      </c>
      <c r="E272" s="270" t="s">
        <v>1458</v>
      </c>
      <c r="F272" s="271" t="s">
        <v>1459</v>
      </c>
      <c r="G272" s="272" t="s">
        <v>451</v>
      </c>
      <c r="H272" s="273">
        <v>4</v>
      </c>
      <c r="I272" s="274"/>
      <c r="J272" s="275">
        <f>ROUND(I272*H272,2)</f>
        <v>0</v>
      </c>
      <c r="K272" s="276"/>
      <c r="L272" s="277"/>
      <c r="M272" s="278" t="s">
        <v>1</v>
      </c>
      <c r="N272" s="279" t="s">
        <v>42</v>
      </c>
      <c r="O272" s="92"/>
      <c r="P272" s="231">
        <f>O272*H272</f>
        <v>0</v>
      </c>
      <c r="Q272" s="231">
        <v>0.081</v>
      </c>
      <c r="R272" s="231">
        <f>Q272*H272</f>
        <v>0.324</v>
      </c>
      <c r="S272" s="231">
        <v>0</v>
      </c>
      <c r="T272" s="232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3" t="s">
        <v>242</v>
      </c>
      <c r="AT272" s="233" t="s">
        <v>315</v>
      </c>
      <c r="AU272" s="233" t="s">
        <v>87</v>
      </c>
      <c r="AY272" s="18" t="s">
        <v>198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8" t="s">
        <v>85</v>
      </c>
      <c r="BK272" s="234">
        <f>ROUND(I272*H272,2)</f>
        <v>0</v>
      </c>
      <c r="BL272" s="18" t="s">
        <v>204</v>
      </c>
      <c r="BM272" s="233" t="s">
        <v>1756</v>
      </c>
    </row>
    <row r="273" spans="1:51" s="13" customFormat="1" ht="12">
      <c r="A273" s="13"/>
      <c r="B273" s="235"/>
      <c r="C273" s="236"/>
      <c r="D273" s="237" t="s">
        <v>206</v>
      </c>
      <c r="E273" s="238" t="s">
        <v>1</v>
      </c>
      <c r="F273" s="239" t="s">
        <v>670</v>
      </c>
      <c r="G273" s="236"/>
      <c r="H273" s="240">
        <v>4</v>
      </c>
      <c r="I273" s="241"/>
      <c r="J273" s="236"/>
      <c r="K273" s="236"/>
      <c r="L273" s="242"/>
      <c r="M273" s="243"/>
      <c r="N273" s="244"/>
      <c r="O273" s="244"/>
      <c r="P273" s="244"/>
      <c r="Q273" s="244"/>
      <c r="R273" s="244"/>
      <c r="S273" s="244"/>
      <c r="T273" s="24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6" t="s">
        <v>206</v>
      </c>
      <c r="AU273" s="246" t="s">
        <v>87</v>
      </c>
      <c r="AV273" s="13" t="s">
        <v>87</v>
      </c>
      <c r="AW273" s="13" t="s">
        <v>33</v>
      </c>
      <c r="AX273" s="13" t="s">
        <v>77</v>
      </c>
      <c r="AY273" s="246" t="s">
        <v>198</v>
      </c>
    </row>
    <row r="274" spans="1:51" s="15" customFormat="1" ht="12">
      <c r="A274" s="15"/>
      <c r="B274" s="258"/>
      <c r="C274" s="259"/>
      <c r="D274" s="237" t="s">
        <v>206</v>
      </c>
      <c r="E274" s="260" t="s">
        <v>1</v>
      </c>
      <c r="F274" s="261" t="s">
        <v>215</v>
      </c>
      <c r="G274" s="259"/>
      <c r="H274" s="262">
        <v>4</v>
      </c>
      <c r="I274" s="263"/>
      <c r="J274" s="259"/>
      <c r="K274" s="259"/>
      <c r="L274" s="264"/>
      <c r="M274" s="265"/>
      <c r="N274" s="266"/>
      <c r="O274" s="266"/>
      <c r="P274" s="266"/>
      <c r="Q274" s="266"/>
      <c r="R274" s="266"/>
      <c r="S274" s="266"/>
      <c r="T274" s="267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8" t="s">
        <v>206</v>
      </c>
      <c r="AU274" s="268" t="s">
        <v>87</v>
      </c>
      <c r="AV274" s="15" t="s">
        <v>204</v>
      </c>
      <c r="AW274" s="15" t="s">
        <v>33</v>
      </c>
      <c r="AX274" s="15" t="s">
        <v>85</v>
      </c>
      <c r="AY274" s="268" t="s">
        <v>198</v>
      </c>
    </row>
    <row r="275" spans="1:65" s="2" customFormat="1" ht="16.5" customHeight="1">
      <c r="A275" s="39"/>
      <c r="B275" s="40"/>
      <c r="C275" s="269" t="s">
        <v>657</v>
      </c>
      <c r="D275" s="269" t="s">
        <v>315</v>
      </c>
      <c r="E275" s="270" t="s">
        <v>1461</v>
      </c>
      <c r="F275" s="271" t="s">
        <v>1462</v>
      </c>
      <c r="G275" s="272" t="s">
        <v>451</v>
      </c>
      <c r="H275" s="273">
        <v>13</v>
      </c>
      <c r="I275" s="274"/>
      <c r="J275" s="275">
        <f>ROUND(I275*H275,2)</f>
        <v>0</v>
      </c>
      <c r="K275" s="276"/>
      <c r="L275" s="277"/>
      <c r="M275" s="278" t="s">
        <v>1</v>
      </c>
      <c r="N275" s="279" t="s">
        <v>42</v>
      </c>
      <c r="O275" s="92"/>
      <c r="P275" s="231">
        <f>O275*H275</f>
        <v>0</v>
      </c>
      <c r="Q275" s="231">
        <v>0.068</v>
      </c>
      <c r="R275" s="231">
        <f>Q275*H275</f>
        <v>0.8840000000000001</v>
      </c>
      <c r="S275" s="231">
        <v>0</v>
      </c>
      <c r="T275" s="232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3" t="s">
        <v>242</v>
      </c>
      <c r="AT275" s="233" t="s">
        <v>315</v>
      </c>
      <c r="AU275" s="233" t="s">
        <v>87</v>
      </c>
      <c r="AY275" s="18" t="s">
        <v>198</v>
      </c>
      <c r="BE275" s="234">
        <f>IF(N275="základní",J275,0)</f>
        <v>0</v>
      </c>
      <c r="BF275" s="234">
        <f>IF(N275="snížená",J275,0)</f>
        <v>0</v>
      </c>
      <c r="BG275" s="234">
        <f>IF(N275="zákl. přenesená",J275,0)</f>
        <v>0</v>
      </c>
      <c r="BH275" s="234">
        <f>IF(N275="sníž. přenesená",J275,0)</f>
        <v>0</v>
      </c>
      <c r="BI275" s="234">
        <f>IF(N275="nulová",J275,0)</f>
        <v>0</v>
      </c>
      <c r="BJ275" s="18" t="s">
        <v>85</v>
      </c>
      <c r="BK275" s="234">
        <f>ROUND(I275*H275,2)</f>
        <v>0</v>
      </c>
      <c r="BL275" s="18" t="s">
        <v>204</v>
      </c>
      <c r="BM275" s="233" t="s">
        <v>1757</v>
      </c>
    </row>
    <row r="276" spans="1:51" s="13" customFormat="1" ht="12">
      <c r="A276" s="13"/>
      <c r="B276" s="235"/>
      <c r="C276" s="236"/>
      <c r="D276" s="237" t="s">
        <v>206</v>
      </c>
      <c r="E276" s="238" t="s">
        <v>1</v>
      </c>
      <c r="F276" s="239" t="s">
        <v>1758</v>
      </c>
      <c r="G276" s="236"/>
      <c r="H276" s="240">
        <v>13</v>
      </c>
      <c r="I276" s="241"/>
      <c r="J276" s="236"/>
      <c r="K276" s="236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206</v>
      </c>
      <c r="AU276" s="246" t="s">
        <v>87</v>
      </c>
      <c r="AV276" s="13" t="s">
        <v>87</v>
      </c>
      <c r="AW276" s="13" t="s">
        <v>33</v>
      </c>
      <c r="AX276" s="13" t="s">
        <v>77</v>
      </c>
      <c r="AY276" s="246" t="s">
        <v>198</v>
      </c>
    </row>
    <row r="277" spans="1:51" s="15" customFormat="1" ht="12">
      <c r="A277" s="15"/>
      <c r="B277" s="258"/>
      <c r="C277" s="259"/>
      <c r="D277" s="237" t="s">
        <v>206</v>
      </c>
      <c r="E277" s="260" t="s">
        <v>1</v>
      </c>
      <c r="F277" s="261" t="s">
        <v>215</v>
      </c>
      <c r="G277" s="259"/>
      <c r="H277" s="262">
        <v>13</v>
      </c>
      <c r="I277" s="263"/>
      <c r="J277" s="259"/>
      <c r="K277" s="259"/>
      <c r="L277" s="264"/>
      <c r="M277" s="265"/>
      <c r="N277" s="266"/>
      <c r="O277" s="266"/>
      <c r="P277" s="266"/>
      <c r="Q277" s="266"/>
      <c r="R277" s="266"/>
      <c r="S277" s="266"/>
      <c r="T277" s="267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8" t="s">
        <v>206</v>
      </c>
      <c r="AU277" s="268" t="s">
        <v>87</v>
      </c>
      <c r="AV277" s="15" t="s">
        <v>204</v>
      </c>
      <c r="AW277" s="15" t="s">
        <v>33</v>
      </c>
      <c r="AX277" s="15" t="s">
        <v>85</v>
      </c>
      <c r="AY277" s="268" t="s">
        <v>198</v>
      </c>
    </row>
    <row r="278" spans="1:65" s="2" customFormat="1" ht="16.5" customHeight="1">
      <c r="A278" s="39"/>
      <c r="B278" s="40"/>
      <c r="C278" s="269" t="s">
        <v>661</v>
      </c>
      <c r="D278" s="269" t="s">
        <v>315</v>
      </c>
      <c r="E278" s="270" t="s">
        <v>1464</v>
      </c>
      <c r="F278" s="271" t="s">
        <v>1465</v>
      </c>
      <c r="G278" s="272" t="s">
        <v>451</v>
      </c>
      <c r="H278" s="273">
        <v>6</v>
      </c>
      <c r="I278" s="274"/>
      <c r="J278" s="275">
        <f>ROUND(I278*H278,2)</f>
        <v>0</v>
      </c>
      <c r="K278" s="276"/>
      <c r="L278" s="277"/>
      <c r="M278" s="278" t="s">
        <v>1</v>
      </c>
      <c r="N278" s="279" t="s">
        <v>42</v>
      </c>
      <c r="O278" s="92"/>
      <c r="P278" s="231">
        <f>O278*H278</f>
        <v>0</v>
      </c>
      <c r="Q278" s="231">
        <v>0.053</v>
      </c>
      <c r="R278" s="231">
        <f>Q278*H278</f>
        <v>0.318</v>
      </c>
      <c r="S278" s="231">
        <v>0</v>
      </c>
      <c r="T278" s="232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3" t="s">
        <v>242</v>
      </c>
      <c r="AT278" s="233" t="s">
        <v>315</v>
      </c>
      <c r="AU278" s="233" t="s">
        <v>87</v>
      </c>
      <c r="AY278" s="18" t="s">
        <v>198</v>
      </c>
      <c r="BE278" s="234">
        <f>IF(N278="základní",J278,0)</f>
        <v>0</v>
      </c>
      <c r="BF278" s="234">
        <f>IF(N278="snížená",J278,0)</f>
        <v>0</v>
      </c>
      <c r="BG278" s="234">
        <f>IF(N278="zákl. přenesená",J278,0)</f>
        <v>0</v>
      </c>
      <c r="BH278" s="234">
        <f>IF(N278="sníž. přenesená",J278,0)</f>
        <v>0</v>
      </c>
      <c r="BI278" s="234">
        <f>IF(N278="nulová",J278,0)</f>
        <v>0</v>
      </c>
      <c r="BJ278" s="18" t="s">
        <v>85</v>
      </c>
      <c r="BK278" s="234">
        <f>ROUND(I278*H278,2)</f>
        <v>0</v>
      </c>
      <c r="BL278" s="18" t="s">
        <v>204</v>
      </c>
      <c r="BM278" s="233" t="s">
        <v>1759</v>
      </c>
    </row>
    <row r="279" spans="1:51" s="13" customFormat="1" ht="12">
      <c r="A279" s="13"/>
      <c r="B279" s="235"/>
      <c r="C279" s="236"/>
      <c r="D279" s="237" t="s">
        <v>206</v>
      </c>
      <c r="E279" s="238" t="s">
        <v>1</v>
      </c>
      <c r="F279" s="239" t="s">
        <v>1737</v>
      </c>
      <c r="G279" s="236"/>
      <c r="H279" s="240">
        <v>6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206</v>
      </c>
      <c r="AU279" s="246" t="s">
        <v>87</v>
      </c>
      <c r="AV279" s="13" t="s">
        <v>87</v>
      </c>
      <c r="AW279" s="13" t="s">
        <v>33</v>
      </c>
      <c r="AX279" s="13" t="s">
        <v>77</v>
      </c>
      <c r="AY279" s="246" t="s">
        <v>198</v>
      </c>
    </row>
    <row r="280" spans="1:51" s="15" customFormat="1" ht="12">
      <c r="A280" s="15"/>
      <c r="B280" s="258"/>
      <c r="C280" s="259"/>
      <c r="D280" s="237" t="s">
        <v>206</v>
      </c>
      <c r="E280" s="260" t="s">
        <v>1</v>
      </c>
      <c r="F280" s="261" t="s">
        <v>215</v>
      </c>
      <c r="G280" s="259"/>
      <c r="H280" s="262">
        <v>6</v>
      </c>
      <c r="I280" s="263"/>
      <c r="J280" s="259"/>
      <c r="K280" s="259"/>
      <c r="L280" s="264"/>
      <c r="M280" s="265"/>
      <c r="N280" s="266"/>
      <c r="O280" s="266"/>
      <c r="P280" s="266"/>
      <c r="Q280" s="266"/>
      <c r="R280" s="266"/>
      <c r="S280" s="266"/>
      <c r="T280" s="267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8" t="s">
        <v>206</v>
      </c>
      <c r="AU280" s="268" t="s">
        <v>87</v>
      </c>
      <c r="AV280" s="15" t="s">
        <v>204</v>
      </c>
      <c r="AW280" s="15" t="s">
        <v>33</v>
      </c>
      <c r="AX280" s="15" t="s">
        <v>85</v>
      </c>
      <c r="AY280" s="268" t="s">
        <v>198</v>
      </c>
    </row>
    <row r="281" spans="1:65" s="2" customFormat="1" ht="16.5" customHeight="1">
      <c r="A281" s="39"/>
      <c r="B281" s="40"/>
      <c r="C281" s="269" t="s">
        <v>666</v>
      </c>
      <c r="D281" s="269" t="s">
        <v>315</v>
      </c>
      <c r="E281" s="270" t="s">
        <v>1467</v>
      </c>
      <c r="F281" s="271" t="s">
        <v>1468</v>
      </c>
      <c r="G281" s="272" t="s">
        <v>451</v>
      </c>
      <c r="H281" s="273">
        <v>3</v>
      </c>
      <c r="I281" s="274"/>
      <c r="J281" s="275">
        <f>ROUND(I281*H281,2)</f>
        <v>0</v>
      </c>
      <c r="K281" s="276"/>
      <c r="L281" s="277"/>
      <c r="M281" s="278" t="s">
        <v>1</v>
      </c>
      <c r="N281" s="279" t="s">
        <v>42</v>
      </c>
      <c r="O281" s="92"/>
      <c r="P281" s="231">
        <f>O281*H281</f>
        <v>0</v>
      </c>
      <c r="Q281" s="231">
        <v>0.04</v>
      </c>
      <c r="R281" s="231">
        <f>Q281*H281</f>
        <v>0.12</v>
      </c>
      <c r="S281" s="231">
        <v>0</v>
      </c>
      <c r="T281" s="232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3" t="s">
        <v>242</v>
      </c>
      <c r="AT281" s="233" t="s">
        <v>315</v>
      </c>
      <c r="AU281" s="233" t="s">
        <v>87</v>
      </c>
      <c r="AY281" s="18" t="s">
        <v>198</v>
      </c>
      <c r="BE281" s="234">
        <f>IF(N281="základní",J281,0)</f>
        <v>0</v>
      </c>
      <c r="BF281" s="234">
        <f>IF(N281="snížená",J281,0)</f>
        <v>0</v>
      </c>
      <c r="BG281" s="234">
        <f>IF(N281="zákl. přenesená",J281,0)</f>
        <v>0</v>
      </c>
      <c r="BH281" s="234">
        <f>IF(N281="sníž. přenesená",J281,0)</f>
        <v>0</v>
      </c>
      <c r="BI281" s="234">
        <f>IF(N281="nulová",J281,0)</f>
        <v>0</v>
      </c>
      <c r="BJ281" s="18" t="s">
        <v>85</v>
      </c>
      <c r="BK281" s="234">
        <f>ROUND(I281*H281,2)</f>
        <v>0</v>
      </c>
      <c r="BL281" s="18" t="s">
        <v>204</v>
      </c>
      <c r="BM281" s="233" t="s">
        <v>1760</v>
      </c>
    </row>
    <row r="282" spans="1:51" s="13" customFormat="1" ht="12">
      <c r="A282" s="13"/>
      <c r="B282" s="235"/>
      <c r="C282" s="236"/>
      <c r="D282" s="237" t="s">
        <v>206</v>
      </c>
      <c r="E282" s="238" t="s">
        <v>1</v>
      </c>
      <c r="F282" s="239" t="s">
        <v>1470</v>
      </c>
      <c r="G282" s="236"/>
      <c r="H282" s="240">
        <v>3</v>
      </c>
      <c r="I282" s="241"/>
      <c r="J282" s="236"/>
      <c r="K282" s="236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206</v>
      </c>
      <c r="AU282" s="246" t="s">
        <v>87</v>
      </c>
      <c r="AV282" s="13" t="s">
        <v>87</v>
      </c>
      <c r="AW282" s="13" t="s">
        <v>33</v>
      </c>
      <c r="AX282" s="13" t="s">
        <v>77</v>
      </c>
      <c r="AY282" s="246" t="s">
        <v>198</v>
      </c>
    </row>
    <row r="283" spans="1:51" s="15" customFormat="1" ht="12">
      <c r="A283" s="15"/>
      <c r="B283" s="258"/>
      <c r="C283" s="259"/>
      <c r="D283" s="237" t="s">
        <v>206</v>
      </c>
      <c r="E283" s="260" t="s">
        <v>1</v>
      </c>
      <c r="F283" s="261" t="s">
        <v>215</v>
      </c>
      <c r="G283" s="259"/>
      <c r="H283" s="262">
        <v>3</v>
      </c>
      <c r="I283" s="263"/>
      <c r="J283" s="259"/>
      <c r="K283" s="259"/>
      <c r="L283" s="264"/>
      <c r="M283" s="265"/>
      <c r="N283" s="266"/>
      <c r="O283" s="266"/>
      <c r="P283" s="266"/>
      <c r="Q283" s="266"/>
      <c r="R283" s="266"/>
      <c r="S283" s="266"/>
      <c r="T283" s="267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8" t="s">
        <v>206</v>
      </c>
      <c r="AU283" s="268" t="s">
        <v>87</v>
      </c>
      <c r="AV283" s="15" t="s">
        <v>204</v>
      </c>
      <c r="AW283" s="15" t="s">
        <v>33</v>
      </c>
      <c r="AX283" s="15" t="s">
        <v>85</v>
      </c>
      <c r="AY283" s="268" t="s">
        <v>198</v>
      </c>
    </row>
    <row r="284" spans="1:65" s="2" customFormat="1" ht="16.5" customHeight="1">
      <c r="A284" s="39"/>
      <c r="B284" s="40"/>
      <c r="C284" s="269" t="s">
        <v>671</v>
      </c>
      <c r="D284" s="269" t="s">
        <v>315</v>
      </c>
      <c r="E284" s="270" t="s">
        <v>1471</v>
      </c>
      <c r="F284" s="271" t="s">
        <v>1472</v>
      </c>
      <c r="G284" s="272" t="s">
        <v>451</v>
      </c>
      <c r="H284" s="273">
        <v>6</v>
      </c>
      <c r="I284" s="274"/>
      <c r="J284" s="275">
        <f>ROUND(I284*H284,2)</f>
        <v>0</v>
      </c>
      <c r="K284" s="276"/>
      <c r="L284" s="277"/>
      <c r="M284" s="278" t="s">
        <v>1</v>
      </c>
      <c r="N284" s="279" t="s">
        <v>42</v>
      </c>
      <c r="O284" s="92"/>
      <c r="P284" s="231">
        <f>O284*H284</f>
        <v>0</v>
      </c>
      <c r="Q284" s="231">
        <v>0.028</v>
      </c>
      <c r="R284" s="231">
        <f>Q284*H284</f>
        <v>0.168</v>
      </c>
      <c r="S284" s="231">
        <v>0</v>
      </c>
      <c r="T284" s="232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3" t="s">
        <v>242</v>
      </c>
      <c r="AT284" s="233" t="s">
        <v>315</v>
      </c>
      <c r="AU284" s="233" t="s">
        <v>87</v>
      </c>
      <c r="AY284" s="18" t="s">
        <v>198</v>
      </c>
      <c r="BE284" s="234">
        <f>IF(N284="základní",J284,0)</f>
        <v>0</v>
      </c>
      <c r="BF284" s="234">
        <f>IF(N284="snížená",J284,0)</f>
        <v>0</v>
      </c>
      <c r="BG284" s="234">
        <f>IF(N284="zákl. přenesená",J284,0)</f>
        <v>0</v>
      </c>
      <c r="BH284" s="234">
        <f>IF(N284="sníž. přenesená",J284,0)</f>
        <v>0</v>
      </c>
      <c r="BI284" s="234">
        <f>IF(N284="nulová",J284,0)</f>
        <v>0</v>
      </c>
      <c r="BJ284" s="18" t="s">
        <v>85</v>
      </c>
      <c r="BK284" s="234">
        <f>ROUND(I284*H284,2)</f>
        <v>0</v>
      </c>
      <c r="BL284" s="18" t="s">
        <v>204</v>
      </c>
      <c r="BM284" s="233" t="s">
        <v>1761</v>
      </c>
    </row>
    <row r="285" spans="1:51" s="13" customFormat="1" ht="12">
      <c r="A285" s="13"/>
      <c r="B285" s="235"/>
      <c r="C285" s="236"/>
      <c r="D285" s="237" t="s">
        <v>206</v>
      </c>
      <c r="E285" s="238" t="s">
        <v>1</v>
      </c>
      <c r="F285" s="239" t="s">
        <v>1737</v>
      </c>
      <c r="G285" s="236"/>
      <c r="H285" s="240">
        <v>6</v>
      </c>
      <c r="I285" s="241"/>
      <c r="J285" s="236"/>
      <c r="K285" s="236"/>
      <c r="L285" s="242"/>
      <c r="M285" s="243"/>
      <c r="N285" s="244"/>
      <c r="O285" s="244"/>
      <c r="P285" s="244"/>
      <c r="Q285" s="244"/>
      <c r="R285" s="244"/>
      <c r="S285" s="244"/>
      <c r="T285" s="24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6" t="s">
        <v>206</v>
      </c>
      <c r="AU285" s="246" t="s">
        <v>87</v>
      </c>
      <c r="AV285" s="13" t="s">
        <v>87</v>
      </c>
      <c r="AW285" s="13" t="s">
        <v>33</v>
      </c>
      <c r="AX285" s="13" t="s">
        <v>77</v>
      </c>
      <c r="AY285" s="246" t="s">
        <v>198</v>
      </c>
    </row>
    <row r="286" spans="1:51" s="15" customFormat="1" ht="12">
      <c r="A286" s="15"/>
      <c r="B286" s="258"/>
      <c r="C286" s="259"/>
      <c r="D286" s="237" t="s">
        <v>206</v>
      </c>
      <c r="E286" s="260" t="s">
        <v>1</v>
      </c>
      <c r="F286" s="261" t="s">
        <v>215</v>
      </c>
      <c r="G286" s="259"/>
      <c r="H286" s="262">
        <v>6</v>
      </c>
      <c r="I286" s="263"/>
      <c r="J286" s="259"/>
      <c r="K286" s="259"/>
      <c r="L286" s="264"/>
      <c r="M286" s="265"/>
      <c r="N286" s="266"/>
      <c r="O286" s="266"/>
      <c r="P286" s="266"/>
      <c r="Q286" s="266"/>
      <c r="R286" s="266"/>
      <c r="S286" s="266"/>
      <c r="T286" s="267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8" t="s">
        <v>206</v>
      </c>
      <c r="AU286" s="268" t="s">
        <v>87</v>
      </c>
      <c r="AV286" s="15" t="s">
        <v>204</v>
      </c>
      <c r="AW286" s="15" t="s">
        <v>33</v>
      </c>
      <c r="AX286" s="15" t="s">
        <v>85</v>
      </c>
      <c r="AY286" s="268" t="s">
        <v>198</v>
      </c>
    </row>
    <row r="287" spans="1:65" s="2" customFormat="1" ht="24.15" customHeight="1">
      <c r="A287" s="39"/>
      <c r="B287" s="40"/>
      <c r="C287" s="221" t="s">
        <v>676</v>
      </c>
      <c r="D287" s="221" t="s">
        <v>200</v>
      </c>
      <c r="E287" s="222" t="s">
        <v>1762</v>
      </c>
      <c r="F287" s="223" t="s">
        <v>1763</v>
      </c>
      <c r="G287" s="224" t="s">
        <v>451</v>
      </c>
      <c r="H287" s="225">
        <v>180</v>
      </c>
      <c r="I287" s="226"/>
      <c r="J287" s="227">
        <f>ROUND(I287*H287,2)</f>
        <v>0</v>
      </c>
      <c r="K287" s="228"/>
      <c r="L287" s="45"/>
      <c r="M287" s="229" t="s">
        <v>1</v>
      </c>
      <c r="N287" s="230" t="s">
        <v>42</v>
      </c>
      <c r="O287" s="92"/>
      <c r="P287" s="231">
        <f>O287*H287</f>
        <v>0</v>
      </c>
      <c r="Q287" s="231">
        <v>0.0141</v>
      </c>
      <c r="R287" s="231">
        <f>Q287*H287</f>
        <v>2.538</v>
      </c>
      <c r="S287" s="231">
        <v>0</v>
      </c>
      <c r="T287" s="232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3" t="s">
        <v>204</v>
      </c>
      <c r="AT287" s="233" t="s">
        <v>200</v>
      </c>
      <c r="AU287" s="233" t="s">
        <v>87</v>
      </c>
      <c r="AY287" s="18" t="s">
        <v>198</v>
      </c>
      <c r="BE287" s="234">
        <f>IF(N287="základní",J287,0)</f>
        <v>0</v>
      </c>
      <c r="BF287" s="234">
        <f>IF(N287="snížená",J287,0)</f>
        <v>0</v>
      </c>
      <c r="BG287" s="234">
        <f>IF(N287="zákl. přenesená",J287,0)</f>
        <v>0</v>
      </c>
      <c r="BH287" s="234">
        <f>IF(N287="sníž. přenesená",J287,0)</f>
        <v>0</v>
      </c>
      <c r="BI287" s="234">
        <f>IF(N287="nulová",J287,0)</f>
        <v>0</v>
      </c>
      <c r="BJ287" s="18" t="s">
        <v>85</v>
      </c>
      <c r="BK287" s="234">
        <f>ROUND(I287*H287,2)</f>
        <v>0</v>
      </c>
      <c r="BL287" s="18" t="s">
        <v>204</v>
      </c>
      <c r="BM287" s="233" t="s">
        <v>1764</v>
      </c>
    </row>
    <row r="288" spans="1:51" s="13" customFormat="1" ht="12">
      <c r="A288" s="13"/>
      <c r="B288" s="235"/>
      <c r="C288" s="236"/>
      <c r="D288" s="237" t="s">
        <v>206</v>
      </c>
      <c r="E288" s="238" t="s">
        <v>1</v>
      </c>
      <c r="F288" s="239" t="s">
        <v>1765</v>
      </c>
      <c r="G288" s="236"/>
      <c r="H288" s="240">
        <v>180</v>
      </c>
      <c r="I288" s="241"/>
      <c r="J288" s="236"/>
      <c r="K288" s="236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206</v>
      </c>
      <c r="AU288" s="246" t="s">
        <v>87</v>
      </c>
      <c r="AV288" s="13" t="s">
        <v>87</v>
      </c>
      <c r="AW288" s="13" t="s">
        <v>33</v>
      </c>
      <c r="AX288" s="13" t="s">
        <v>77</v>
      </c>
      <c r="AY288" s="246" t="s">
        <v>198</v>
      </c>
    </row>
    <row r="289" spans="1:51" s="15" customFormat="1" ht="12">
      <c r="A289" s="15"/>
      <c r="B289" s="258"/>
      <c r="C289" s="259"/>
      <c r="D289" s="237" t="s">
        <v>206</v>
      </c>
      <c r="E289" s="260" t="s">
        <v>1</v>
      </c>
      <c r="F289" s="261" t="s">
        <v>215</v>
      </c>
      <c r="G289" s="259"/>
      <c r="H289" s="262">
        <v>180</v>
      </c>
      <c r="I289" s="263"/>
      <c r="J289" s="259"/>
      <c r="K289" s="259"/>
      <c r="L289" s="264"/>
      <c r="M289" s="265"/>
      <c r="N289" s="266"/>
      <c r="O289" s="266"/>
      <c r="P289" s="266"/>
      <c r="Q289" s="266"/>
      <c r="R289" s="266"/>
      <c r="S289" s="266"/>
      <c r="T289" s="267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8" t="s">
        <v>206</v>
      </c>
      <c r="AU289" s="268" t="s">
        <v>87</v>
      </c>
      <c r="AV289" s="15" t="s">
        <v>204</v>
      </c>
      <c r="AW289" s="15" t="s">
        <v>33</v>
      </c>
      <c r="AX289" s="15" t="s">
        <v>85</v>
      </c>
      <c r="AY289" s="268" t="s">
        <v>198</v>
      </c>
    </row>
    <row r="290" spans="1:65" s="2" customFormat="1" ht="37.8" customHeight="1">
      <c r="A290" s="39"/>
      <c r="B290" s="40"/>
      <c r="C290" s="269" t="s">
        <v>681</v>
      </c>
      <c r="D290" s="269" t="s">
        <v>315</v>
      </c>
      <c r="E290" s="270" t="s">
        <v>1762</v>
      </c>
      <c r="F290" s="271" t="s">
        <v>1766</v>
      </c>
      <c r="G290" s="272" t="s">
        <v>451</v>
      </c>
      <c r="H290" s="273">
        <v>180</v>
      </c>
      <c r="I290" s="274"/>
      <c r="J290" s="275">
        <f>ROUND(I290*H290,2)</f>
        <v>0</v>
      </c>
      <c r="K290" s="276"/>
      <c r="L290" s="277"/>
      <c r="M290" s="278" t="s">
        <v>1</v>
      </c>
      <c r="N290" s="279" t="s">
        <v>42</v>
      </c>
      <c r="O290" s="92"/>
      <c r="P290" s="231">
        <f>O290*H290</f>
        <v>0</v>
      </c>
      <c r="Q290" s="231">
        <v>0.053</v>
      </c>
      <c r="R290" s="231">
        <f>Q290*H290</f>
        <v>9.54</v>
      </c>
      <c r="S290" s="231">
        <v>0</v>
      </c>
      <c r="T290" s="232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3" t="s">
        <v>242</v>
      </c>
      <c r="AT290" s="233" t="s">
        <v>315</v>
      </c>
      <c r="AU290" s="233" t="s">
        <v>87</v>
      </c>
      <c r="AY290" s="18" t="s">
        <v>198</v>
      </c>
      <c r="BE290" s="234">
        <f>IF(N290="základní",J290,0)</f>
        <v>0</v>
      </c>
      <c r="BF290" s="234">
        <f>IF(N290="snížená",J290,0)</f>
        <v>0</v>
      </c>
      <c r="BG290" s="234">
        <f>IF(N290="zákl. přenesená",J290,0)</f>
        <v>0</v>
      </c>
      <c r="BH290" s="234">
        <f>IF(N290="sníž. přenesená",J290,0)</f>
        <v>0</v>
      </c>
      <c r="BI290" s="234">
        <f>IF(N290="nulová",J290,0)</f>
        <v>0</v>
      </c>
      <c r="BJ290" s="18" t="s">
        <v>85</v>
      </c>
      <c r="BK290" s="234">
        <f>ROUND(I290*H290,2)</f>
        <v>0</v>
      </c>
      <c r="BL290" s="18" t="s">
        <v>204</v>
      </c>
      <c r="BM290" s="233" t="s">
        <v>1767</v>
      </c>
    </row>
    <row r="291" spans="1:51" s="13" customFormat="1" ht="12">
      <c r="A291" s="13"/>
      <c r="B291" s="235"/>
      <c r="C291" s="236"/>
      <c r="D291" s="237" t="s">
        <v>206</v>
      </c>
      <c r="E291" s="238" t="s">
        <v>1</v>
      </c>
      <c r="F291" s="239" t="s">
        <v>1765</v>
      </c>
      <c r="G291" s="236"/>
      <c r="H291" s="240">
        <v>180</v>
      </c>
      <c r="I291" s="241"/>
      <c r="J291" s="236"/>
      <c r="K291" s="236"/>
      <c r="L291" s="242"/>
      <c r="M291" s="243"/>
      <c r="N291" s="244"/>
      <c r="O291" s="244"/>
      <c r="P291" s="244"/>
      <c r="Q291" s="244"/>
      <c r="R291" s="244"/>
      <c r="S291" s="244"/>
      <c r="T291" s="24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6" t="s">
        <v>206</v>
      </c>
      <c r="AU291" s="246" t="s">
        <v>87</v>
      </c>
      <c r="AV291" s="13" t="s">
        <v>87</v>
      </c>
      <c r="AW291" s="13" t="s">
        <v>33</v>
      </c>
      <c r="AX291" s="13" t="s">
        <v>77</v>
      </c>
      <c r="AY291" s="246" t="s">
        <v>198</v>
      </c>
    </row>
    <row r="292" spans="1:51" s="15" customFormat="1" ht="12">
      <c r="A292" s="15"/>
      <c r="B292" s="258"/>
      <c r="C292" s="259"/>
      <c r="D292" s="237" t="s">
        <v>206</v>
      </c>
      <c r="E292" s="260" t="s">
        <v>1</v>
      </c>
      <c r="F292" s="261" t="s">
        <v>215</v>
      </c>
      <c r="G292" s="259"/>
      <c r="H292" s="262">
        <v>180</v>
      </c>
      <c r="I292" s="263"/>
      <c r="J292" s="259"/>
      <c r="K292" s="259"/>
      <c r="L292" s="264"/>
      <c r="M292" s="265"/>
      <c r="N292" s="266"/>
      <c r="O292" s="266"/>
      <c r="P292" s="266"/>
      <c r="Q292" s="266"/>
      <c r="R292" s="266"/>
      <c r="S292" s="266"/>
      <c r="T292" s="267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8" t="s">
        <v>206</v>
      </c>
      <c r="AU292" s="268" t="s">
        <v>87</v>
      </c>
      <c r="AV292" s="15" t="s">
        <v>204</v>
      </c>
      <c r="AW292" s="15" t="s">
        <v>33</v>
      </c>
      <c r="AX292" s="15" t="s">
        <v>85</v>
      </c>
      <c r="AY292" s="268" t="s">
        <v>198</v>
      </c>
    </row>
    <row r="293" spans="1:63" s="12" customFormat="1" ht="22.8" customHeight="1">
      <c r="A293" s="12"/>
      <c r="B293" s="205"/>
      <c r="C293" s="206"/>
      <c r="D293" s="207" t="s">
        <v>76</v>
      </c>
      <c r="E293" s="219" t="s">
        <v>1258</v>
      </c>
      <c r="F293" s="219" t="s">
        <v>1259</v>
      </c>
      <c r="G293" s="206"/>
      <c r="H293" s="206"/>
      <c r="I293" s="209"/>
      <c r="J293" s="220">
        <f>BK293</f>
        <v>0</v>
      </c>
      <c r="K293" s="206"/>
      <c r="L293" s="211"/>
      <c r="M293" s="212"/>
      <c r="N293" s="213"/>
      <c r="O293" s="213"/>
      <c r="P293" s="214">
        <f>SUM(P294:P296)</f>
        <v>0</v>
      </c>
      <c r="Q293" s="213"/>
      <c r="R293" s="214">
        <f>SUM(R294:R296)</f>
        <v>0</v>
      </c>
      <c r="S293" s="213"/>
      <c r="T293" s="215">
        <f>SUM(T294:T296)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6" t="s">
        <v>85</v>
      </c>
      <c r="AT293" s="217" t="s">
        <v>76</v>
      </c>
      <c r="AU293" s="217" t="s">
        <v>85</v>
      </c>
      <c r="AY293" s="216" t="s">
        <v>198</v>
      </c>
      <c r="BK293" s="218">
        <f>SUM(BK294:BK296)</f>
        <v>0</v>
      </c>
    </row>
    <row r="294" spans="1:65" s="2" customFormat="1" ht="16.5" customHeight="1">
      <c r="A294" s="39"/>
      <c r="B294" s="40"/>
      <c r="C294" s="221" t="s">
        <v>487</v>
      </c>
      <c r="D294" s="221" t="s">
        <v>200</v>
      </c>
      <c r="E294" s="222" t="s">
        <v>1260</v>
      </c>
      <c r="F294" s="223" t="s">
        <v>1261</v>
      </c>
      <c r="G294" s="224" t="s">
        <v>276</v>
      </c>
      <c r="H294" s="225">
        <v>356.26</v>
      </c>
      <c r="I294" s="226"/>
      <c r="J294" s="227">
        <f>ROUND(I294*H294,2)</f>
        <v>0</v>
      </c>
      <c r="K294" s="228"/>
      <c r="L294" s="45"/>
      <c r="M294" s="229" t="s">
        <v>1</v>
      </c>
      <c r="N294" s="230" t="s">
        <v>42</v>
      </c>
      <c r="O294" s="92"/>
      <c r="P294" s="231">
        <f>O294*H294</f>
        <v>0</v>
      </c>
      <c r="Q294" s="231">
        <v>0</v>
      </c>
      <c r="R294" s="231">
        <f>Q294*H294</f>
        <v>0</v>
      </c>
      <c r="S294" s="231">
        <v>0</v>
      </c>
      <c r="T294" s="232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3" t="s">
        <v>204</v>
      </c>
      <c r="AT294" s="233" t="s">
        <v>200</v>
      </c>
      <c r="AU294" s="233" t="s">
        <v>87</v>
      </c>
      <c r="AY294" s="18" t="s">
        <v>198</v>
      </c>
      <c r="BE294" s="234">
        <f>IF(N294="základní",J294,0)</f>
        <v>0</v>
      </c>
      <c r="BF294" s="234">
        <f>IF(N294="snížená",J294,0)</f>
        <v>0</v>
      </c>
      <c r="BG294" s="234">
        <f>IF(N294="zákl. přenesená",J294,0)</f>
        <v>0</v>
      </c>
      <c r="BH294" s="234">
        <f>IF(N294="sníž. přenesená",J294,0)</f>
        <v>0</v>
      </c>
      <c r="BI294" s="234">
        <f>IF(N294="nulová",J294,0)</f>
        <v>0</v>
      </c>
      <c r="BJ294" s="18" t="s">
        <v>85</v>
      </c>
      <c r="BK294" s="234">
        <f>ROUND(I294*H294,2)</f>
        <v>0</v>
      </c>
      <c r="BL294" s="18" t="s">
        <v>204</v>
      </c>
      <c r="BM294" s="233" t="s">
        <v>1768</v>
      </c>
    </row>
    <row r="295" spans="1:51" s="13" customFormat="1" ht="12">
      <c r="A295" s="13"/>
      <c r="B295" s="235"/>
      <c r="C295" s="236"/>
      <c r="D295" s="237" t="s">
        <v>206</v>
      </c>
      <c r="E295" s="238" t="s">
        <v>1</v>
      </c>
      <c r="F295" s="239" t="s">
        <v>1769</v>
      </c>
      <c r="G295" s="236"/>
      <c r="H295" s="240">
        <v>356.26</v>
      </c>
      <c r="I295" s="241"/>
      <c r="J295" s="236"/>
      <c r="K295" s="236"/>
      <c r="L295" s="242"/>
      <c r="M295" s="243"/>
      <c r="N295" s="244"/>
      <c r="O295" s="244"/>
      <c r="P295" s="244"/>
      <c r="Q295" s="244"/>
      <c r="R295" s="244"/>
      <c r="S295" s="244"/>
      <c r="T295" s="24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6" t="s">
        <v>206</v>
      </c>
      <c r="AU295" s="246" t="s">
        <v>87</v>
      </c>
      <c r="AV295" s="13" t="s">
        <v>87</v>
      </c>
      <c r="AW295" s="13" t="s">
        <v>33</v>
      </c>
      <c r="AX295" s="13" t="s">
        <v>77</v>
      </c>
      <c r="AY295" s="246" t="s">
        <v>198</v>
      </c>
    </row>
    <row r="296" spans="1:51" s="15" customFormat="1" ht="12">
      <c r="A296" s="15"/>
      <c r="B296" s="258"/>
      <c r="C296" s="259"/>
      <c r="D296" s="237" t="s">
        <v>206</v>
      </c>
      <c r="E296" s="260" t="s">
        <v>1</v>
      </c>
      <c r="F296" s="261" t="s">
        <v>215</v>
      </c>
      <c r="G296" s="259"/>
      <c r="H296" s="262">
        <v>356.26</v>
      </c>
      <c r="I296" s="263"/>
      <c r="J296" s="259"/>
      <c r="K296" s="259"/>
      <c r="L296" s="264"/>
      <c r="M296" s="265"/>
      <c r="N296" s="266"/>
      <c r="O296" s="266"/>
      <c r="P296" s="266"/>
      <c r="Q296" s="266"/>
      <c r="R296" s="266"/>
      <c r="S296" s="266"/>
      <c r="T296" s="267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8" t="s">
        <v>206</v>
      </c>
      <c r="AU296" s="268" t="s">
        <v>87</v>
      </c>
      <c r="AV296" s="15" t="s">
        <v>204</v>
      </c>
      <c r="AW296" s="15" t="s">
        <v>33</v>
      </c>
      <c r="AX296" s="15" t="s">
        <v>85</v>
      </c>
      <c r="AY296" s="268" t="s">
        <v>198</v>
      </c>
    </row>
    <row r="297" spans="1:63" s="12" customFormat="1" ht="22.8" customHeight="1">
      <c r="A297" s="12"/>
      <c r="B297" s="205"/>
      <c r="C297" s="206"/>
      <c r="D297" s="207" t="s">
        <v>76</v>
      </c>
      <c r="E297" s="219" t="s">
        <v>1770</v>
      </c>
      <c r="F297" s="219" t="s">
        <v>1771</v>
      </c>
      <c r="G297" s="206"/>
      <c r="H297" s="206"/>
      <c r="I297" s="209"/>
      <c r="J297" s="220">
        <f>BK297</f>
        <v>0</v>
      </c>
      <c r="K297" s="206"/>
      <c r="L297" s="211"/>
      <c r="M297" s="212"/>
      <c r="N297" s="213"/>
      <c r="O297" s="213"/>
      <c r="P297" s="214">
        <f>SUM(P298:P299)</f>
        <v>0</v>
      </c>
      <c r="Q297" s="213"/>
      <c r="R297" s="214">
        <f>SUM(R298:R299)</f>
        <v>0.006200000000000001</v>
      </c>
      <c r="S297" s="213"/>
      <c r="T297" s="215">
        <f>SUM(T298:T299)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6" t="s">
        <v>87</v>
      </c>
      <c r="AT297" s="217" t="s">
        <v>76</v>
      </c>
      <c r="AU297" s="217" t="s">
        <v>85</v>
      </c>
      <c r="AY297" s="216" t="s">
        <v>198</v>
      </c>
      <c r="BK297" s="218">
        <f>SUM(BK298:BK299)</f>
        <v>0</v>
      </c>
    </row>
    <row r="298" spans="1:65" s="2" customFormat="1" ht="33" customHeight="1">
      <c r="A298" s="39"/>
      <c r="B298" s="40"/>
      <c r="C298" s="221" t="s">
        <v>545</v>
      </c>
      <c r="D298" s="221" t="s">
        <v>200</v>
      </c>
      <c r="E298" s="222" t="s">
        <v>1772</v>
      </c>
      <c r="F298" s="223" t="s">
        <v>1773</v>
      </c>
      <c r="G298" s="224" t="s">
        <v>203</v>
      </c>
      <c r="H298" s="225">
        <v>3.1</v>
      </c>
      <c r="I298" s="226"/>
      <c r="J298" s="227">
        <f>ROUND(I298*H298,2)</f>
        <v>0</v>
      </c>
      <c r="K298" s="228"/>
      <c r="L298" s="45"/>
      <c r="M298" s="229" t="s">
        <v>1</v>
      </c>
      <c r="N298" s="230" t="s">
        <v>42</v>
      </c>
      <c r="O298" s="92"/>
      <c r="P298" s="231">
        <f>O298*H298</f>
        <v>0</v>
      </c>
      <c r="Q298" s="231">
        <v>0.002</v>
      </c>
      <c r="R298" s="231">
        <f>Q298*H298</f>
        <v>0.006200000000000001</v>
      </c>
      <c r="S298" s="231">
        <v>0</v>
      </c>
      <c r="T298" s="232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3" t="s">
        <v>280</v>
      </c>
      <c r="AT298" s="233" t="s">
        <v>200</v>
      </c>
      <c r="AU298" s="233" t="s">
        <v>87</v>
      </c>
      <c r="AY298" s="18" t="s">
        <v>198</v>
      </c>
      <c r="BE298" s="234">
        <f>IF(N298="základní",J298,0)</f>
        <v>0</v>
      </c>
      <c r="BF298" s="234">
        <f>IF(N298="snížená",J298,0)</f>
        <v>0</v>
      </c>
      <c r="BG298" s="234">
        <f>IF(N298="zákl. přenesená",J298,0)</f>
        <v>0</v>
      </c>
      <c r="BH298" s="234">
        <f>IF(N298="sníž. přenesená",J298,0)</f>
        <v>0</v>
      </c>
      <c r="BI298" s="234">
        <f>IF(N298="nulová",J298,0)</f>
        <v>0</v>
      </c>
      <c r="BJ298" s="18" t="s">
        <v>85</v>
      </c>
      <c r="BK298" s="234">
        <f>ROUND(I298*H298,2)</f>
        <v>0</v>
      </c>
      <c r="BL298" s="18" t="s">
        <v>280</v>
      </c>
      <c r="BM298" s="233" t="s">
        <v>1774</v>
      </c>
    </row>
    <row r="299" spans="1:65" s="2" customFormat="1" ht="21.75" customHeight="1">
      <c r="A299" s="39"/>
      <c r="B299" s="40"/>
      <c r="C299" s="221" t="s">
        <v>696</v>
      </c>
      <c r="D299" s="221" t="s">
        <v>200</v>
      </c>
      <c r="E299" s="222" t="s">
        <v>1775</v>
      </c>
      <c r="F299" s="223" t="s">
        <v>1776</v>
      </c>
      <c r="G299" s="224" t="s">
        <v>276</v>
      </c>
      <c r="H299" s="225">
        <v>0.01</v>
      </c>
      <c r="I299" s="226"/>
      <c r="J299" s="227">
        <f>ROUND(I299*H299,2)</f>
        <v>0</v>
      </c>
      <c r="K299" s="228"/>
      <c r="L299" s="45"/>
      <c r="M299" s="229" t="s">
        <v>1</v>
      </c>
      <c r="N299" s="230" t="s">
        <v>42</v>
      </c>
      <c r="O299" s="92"/>
      <c r="P299" s="231">
        <f>O299*H299</f>
        <v>0</v>
      </c>
      <c r="Q299" s="231">
        <v>0</v>
      </c>
      <c r="R299" s="231">
        <f>Q299*H299</f>
        <v>0</v>
      </c>
      <c r="S299" s="231">
        <v>0</v>
      </c>
      <c r="T299" s="232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3" t="s">
        <v>280</v>
      </c>
      <c r="AT299" s="233" t="s">
        <v>200</v>
      </c>
      <c r="AU299" s="233" t="s">
        <v>87</v>
      </c>
      <c r="AY299" s="18" t="s">
        <v>198</v>
      </c>
      <c r="BE299" s="234">
        <f>IF(N299="základní",J299,0)</f>
        <v>0</v>
      </c>
      <c r="BF299" s="234">
        <f>IF(N299="snížená",J299,0)</f>
        <v>0</v>
      </c>
      <c r="BG299" s="234">
        <f>IF(N299="zákl. přenesená",J299,0)</f>
        <v>0</v>
      </c>
      <c r="BH299" s="234">
        <f>IF(N299="sníž. přenesená",J299,0)</f>
        <v>0</v>
      </c>
      <c r="BI299" s="234">
        <f>IF(N299="nulová",J299,0)</f>
        <v>0</v>
      </c>
      <c r="BJ299" s="18" t="s">
        <v>85</v>
      </c>
      <c r="BK299" s="234">
        <f>ROUND(I299*H299,2)</f>
        <v>0</v>
      </c>
      <c r="BL299" s="18" t="s">
        <v>280</v>
      </c>
      <c r="BM299" s="233" t="s">
        <v>1777</v>
      </c>
    </row>
    <row r="300" spans="1:63" s="12" customFormat="1" ht="25.9" customHeight="1">
      <c r="A300" s="12"/>
      <c r="B300" s="205"/>
      <c r="C300" s="206"/>
      <c r="D300" s="207" t="s">
        <v>76</v>
      </c>
      <c r="E300" s="208" t="s">
        <v>196</v>
      </c>
      <c r="F300" s="208" t="s">
        <v>197</v>
      </c>
      <c r="G300" s="206"/>
      <c r="H300" s="206"/>
      <c r="I300" s="209"/>
      <c r="J300" s="210">
        <f>BK300</f>
        <v>0</v>
      </c>
      <c r="K300" s="206"/>
      <c r="L300" s="211"/>
      <c r="M300" s="212"/>
      <c r="N300" s="213"/>
      <c r="O300" s="213"/>
      <c r="P300" s="214">
        <f>P301</f>
        <v>0</v>
      </c>
      <c r="Q300" s="213"/>
      <c r="R300" s="214">
        <f>R301</f>
        <v>0.7227</v>
      </c>
      <c r="S300" s="213"/>
      <c r="T300" s="215">
        <f>T301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6" t="s">
        <v>85</v>
      </c>
      <c r="AT300" s="217" t="s">
        <v>76</v>
      </c>
      <c r="AU300" s="217" t="s">
        <v>77</v>
      </c>
      <c r="AY300" s="216" t="s">
        <v>198</v>
      </c>
      <c r="BK300" s="218">
        <f>BK301</f>
        <v>0</v>
      </c>
    </row>
    <row r="301" spans="1:63" s="12" customFormat="1" ht="22.8" customHeight="1">
      <c r="A301" s="12"/>
      <c r="B301" s="205"/>
      <c r="C301" s="206"/>
      <c r="D301" s="207" t="s">
        <v>76</v>
      </c>
      <c r="E301" s="219" t="s">
        <v>242</v>
      </c>
      <c r="F301" s="219" t="s">
        <v>1493</v>
      </c>
      <c r="G301" s="206"/>
      <c r="H301" s="206"/>
      <c r="I301" s="209"/>
      <c r="J301" s="220">
        <f>BK301</f>
        <v>0</v>
      </c>
      <c r="K301" s="206"/>
      <c r="L301" s="211"/>
      <c r="M301" s="212"/>
      <c r="N301" s="213"/>
      <c r="O301" s="213"/>
      <c r="P301" s="214">
        <f>SUM(P302:P309)</f>
        <v>0</v>
      </c>
      <c r="Q301" s="213"/>
      <c r="R301" s="214">
        <f>SUM(R302:R309)</f>
        <v>0.7227</v>
      </c>
      <c r="S301" s="213"/>
      <c r="T301" s="215">
        <f>SUM(T302:T309)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6" t="s">
        <v>85</v>
      </c>
      <c r="AT301" s="217" t="s">
        <v>76</v>
      </c>
      <c r="AU301" s="217" t="s">
        <v>85</v>
      </c>
      <c r="AY301" s="216" t="s">
        <v>198</v>
      </c>
      <c r="BK301" s="218">
        <f>SUM(BK302:BK309)</f>
        <v>0</v>
      </c>
    </row>
    <row r="302" spans="1:65" s="2" customFormat="1" ht="21.75" customHeight="1">
      <c r="A302" s="39"/>
      <c r="B302" s="40"/>
      <c r="C302" s="221" t="s">
        <v>1778</v>
      </c>
      <c r="D302" s="221" t="s">
        <v>200</v>
      </c>
      <c r="E302" s="222" t="s">
        <v>1779</v>
      </c>
      <c r="F302" s="223" t="s">
        <v>1780</v>
      </c>
      <c r="G302" s="224" t="s">
        <v>451</v>
      </c>
      <c r="H302" s="225">
        <v>1</v>
      </c>
      <c r="I302" s="226"/>
      <c r="J302" s="227">
        <f>ROUND(I302*H302,2)</f>
        <v>0</v>
      </c>
      <c r="K302" s="228"/>
      <c r="L302" s="45"/>
      <c r="M302" s="229" t="s">
        <v>1</v>
      </c>
      <c r="N302" s="230" t="s">
        <v>42</v>
      </c>
      <c r="O302" s="92"/>
      <c r="P302" s="231">
        <f>O302*H302</f>
        <v>0</v>
      </c>
      <c r="Q302" s="231">
        <v>0.47383</v>
      </c>
      <c r="R302" s="231">
        <f>Q302*H302</f>
        <v>0.47383</v>
      </c>
      <c r="S302" s="231">
        <v>0</v>
      </c>
      <c r="T302" s="232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3" t="s">
        <v>204</v>
      </c>
      <c r="AT302" s="233" t="s">
        <v>200</v>
      </c>
      <c r="AU302" s="233" t="s">
        <v>87</v>
      </c>
      <c r="AY302" s="18" t="s">
        <v>198</v>
      </c>
      <c r="BE302" s="234">
        <f>IF(N302="základní",J302,0)</f>
        <v>0</v>
      </c>
      <c r="BF302" s="234">
        <f>IF(N302="snížená",J302,0)</f>
        <v>0</v>
      </c>
      <c r="BG302" s="234">
        <f>IF(N302="zákl. přenesená",J302,0)</f>
        <v>0</v>
      </c>
      <c r="BH302" s="234">
        <f>IF(N302="sníž. přenesená",J302,0)</f>
        <v>0</v>
      </c>
      <c r="BI302" s="234">
        <f>IF(N302="nulová",J302,0)</f>
        <v>0</v>
      </c>
      <c r="BJ302" s="18" t="s">
        <v>85</v>
      </c>
      <c r="BK302" s="234">
        <f>ROUND(I302*H302,2)</f>
        <v>0</v>
      </c>
      <c r="BL302" s="18" t="s">
        <v>204</v>
      </c>
      <c r="BM302" s="233" t="s">
        <v>1781</v>
      </c>
    </row>
    <row r="303" spans="1:65" s="2" customFormat="1" ht="37.8" customHeight="1">
      <c r="A303" s="39"/>
      <c r="B303" s="40"/>
      <c r="C303" s="221" t="s">
        <v>737</v>
      </c>
      <c r="D303" s="221" t="s">
        <v>200</v>
      </c>
      <c r="E303" s="222" t="s">
        <v>1494</v>
      </c>
      <c r="F303" s="223" t="s">
        <v>1495</v>
      </c>
      <c r="G303" s="224" t="s">
        <v>451</v>
      </c>
      <c r="H303" s="225">
        <v>26</v>
      </c>
      <c r="I303" s="226"/>
      <c r="J303" s="227">
        <f>ROUND(I303*H303,2)</f>
        <v>0</v>
      </c>
      <c r="K303" s="228"/>
      <c r="L303" s="45"/>
      <c r="M303" s="229" t="s">
        <v>1</v>
      </c>
      <c r="N303" s="230" t="s">
        <v>42</v>
      </c>
      <c r="O303" s="92"/>
      <c r="P303" s="231">
        <f>O303*H303</f>
        <v>0</v>
      </c>
      <c r="Q303" s="231">
        <v>8E-05</v>
      </c>
      <c r="R303" s="231">
        <f>Q303*H303</f>
        <v>0.0020800000000000003</v>
      </c>
      <c r="S303" s="231">
        <v>0</v>
      </c>
      <c r="T303" s="232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3" t="s">
        <v>204</v>
      </c>
      <c r="AT303" s="233" t="s">
        <v>200</v>
      </c>
      <c r="AU303" s="233" t="s">
        <v>87</v>
      </c>
      <c r="AY303" s="18" t="s">
        <v>198</v>
      </c>
      <c r="BE303" s="234">
        <f>IF(N303="základní",J303,0)</f>
        <v>0</v>
      </c>
      <c r="BF303" s="234">
        <f>IF(N303="snížená",J303,0)</f>
        <v>0</v>
      </c>
      <c r="BG303" s="234">
        <f>IF(N303="zákl. přenesená",J303,0)</f>
        <v>0</v>
      </c>
      <c r="BH303" s="234">
        <f>IF(N303="sníž. přenesená",J303,0)</f>
        <v>0</v>
      </c>
      <c r="BI303" s="234">
        <f>IF(N303="nulová",J303,0)</f>
        <v>0</v>
      </c>
      <c r="BJ303" s="18" t="s">
        <v>85</v>
      </c>
      <c r="BK303" s="234">
        <f>ROUND(I303*H303,2)</f>
        <v>0</v>
      </c>
      <c r="BL303" s="18" t="s">
        <v>204</v>
      </c>
      <c r="BM303" s="233" t="s">
        <v>1782</v>
      </c>
    </row>
    <row r="304" spans="1:65" s="2" customFormat="1" ht="16.5" customHeight="1">
      <c r="A304" s="39"/>
      <c r="B304" s="40"/>
      <c r="C304" s="269" t="s">
        <v>741</v>
      </c>
      <c r="D304" s="269" t="s">
        <v>315</v>
      </c>
      <c r="E304" s="270" t="s">
        <v>1497</v>
      </c>
      <c r="F304" s="271" t="s">
        <v>1498</v>
      </c>
      <c r="G304" s="272" t="s">
        <v>451</v>
      </c>
      <c r="H304" s="273">
        <v>26</v>
      </c>
      <c r="I304" s="274"/>
      <c r="J304" s="275">
        <f>ROUND(I304*H304,2)</f>
        <v>0</v>
      </c>
      <c r="K304" s="276"/>
      <c r="L304" s="277"/>
      <c r="M304" s="278" t="s">
        <v>1</v>
      </c>
      <c r="N304" s="279" t="s">
        <v>42</v>
      </c>
      <c r="O304" s="92"/>
      <c r="P304" s="231">
        <f>O304*H304</f>
        <v>0</v>
      </c>
      <c r="Q304" s="231">
        <v>0.00148</v>
      </c>
      <c r="R304" s="231">
        <f>Q304*H304</f>
        <v>0.03848</v>
      </c>
      <c r="S304" s="231">
        <v>0</v>
      </c>
      <c r="T304" s="232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3" t="s">
        <v>242</v>
      </c>
      <c r="AT304" s="233" t="s">
        <v>315</v>
      </c>
      <c r="AU304" s="233" t="s">
        <v>87</v>
      </c>
      <c r="AY304" s="18" t="s">
        <v>198</v>
      </c>
      <c r="BE304" s="234">
        <f>IF(N304="základní",J304,0)</f>
        <v>0</v>
      </c>
      <c r="BF304" s="234">
        <f>IF(N304="snížená",J304,0)</f>
        <v>0</v>
      </c>
      <c r="BG304" s="234">
        <f>IF(N304="zákl. přenesená",J304,0)</f>
        <v>0</v>
      </c>
      <c r="BH304" s="234">
        <f>IF(N304="sníž. přenesená",J304,0)</f>
        <v>0</v>
      </c>
      <c r="BI304" s="234">
        <f>IF(N304="nulová",J304,0)</f>
        <v>0</v>
      </c>
      <c r="BJ304" s="18" t="s">
        <v>85</v>
      </c>
      <c r="BK304" s="234">
        <f>ROUND(I304*H304,2)</f>
        <v>0</v>
      </c>
      <c r="BL304" s="18" t="s">
        <v>204</v>
      </c>
      <c r="BM304" s="233" t="s">
        <v>1783</v>
      </c>
    </row>
    <row r="305" spans="1:65" s="2" customFormat="1" ht="37.8" customHeight="1">
      <c r="A305" s="39"/>
      <c r="B305" s="40"/>
      <c r="C305" s="221" t="s">
        <v>713</v>
      </c>
      <c r="D305" s="221" t="s">
        <v>200</v>
      </c>
      <c r="E305" s="222" t="s">
        <v>1500</v>
      </c>
      <c r="F305" s="223" t="s">
        <v>1501</v>
      </c>
      <c r="G305" s="224" t="s">
        <v>451</v>
      </c>
      <c r="H305" s="225">
        <v>27</v>
      </c>
      <c r="I305" s="226"/>
      <c r="J305" s="227">
        <f>ROUND(I305*H305,2)</f>
        <v>0</v>
      </c>
      <c r="K305" s="228"/>
      <c r="L305" s="45"/>
      <c r="M305" s="229" t="s">
        <v>1</v>
      </c>
      <c r="N305" s="230" t="s">
        <v>42</v>
      </c>
      <c r="O305" s="92"/>
      <c r="P305" s="231">
        <f>O305*H305</f>
        <v>0</v>
      </c>
      <c r="Q305" s="231">
        <v>0.0001</v>
      </c>
      <c r="R305" s="231">
        <f>Q305*H305</f>
        <v>0.0027</v>
      </c>
      <c r="S305" s="231">
        <v>0</v>
      </c>
      <c r="T305" s="232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3" t="s">
        <v>204</v>
      </c>
      <c r="AT305" s="233" t="s">
        <v>200</v>
      </c>
      <c r="AU305" s="233" t="s">
        <v>87</v>
      </c>
      <c r="AY305" s="18" t="s">
        <v>198</v>
      </c>
      <c r="BE305" s="234">
        <f>IF(N305="základní",J305,0)</f>
        <v>0</v>
      </c>
      <c r="BF305" s="234">
        <f>IF(N305="snížená",J305,0)</f>
        <v>0</v>
      </c>
      <c r="BG305" s="234">
        <f>IF(N305="zákl. přenesená",J305,0)</f>
        <v>0</v>
      </c>
      <c r="BH305" s="234">
        <f>IF(N305="sníž. přenesená",J305,0)</f>
        <v>0</v>
      </c>
      <c r="BI305" s="234">
        <f>IF(N305="nulová",J305,0)</f>
        <v>0</v>
      </c>
      <c r="BJ305" s="18" t="s">
        <v>85</v>
      </c>
      <c r="BK305" s="234">
        <f>ROUND(I305*H305,2)</f>
        <v>0</v>
      </c>
      <c r="BL305" s="18" t="s">
        <v>204</v>
      </c>
      <c r="BM305" s="233" t="s">
        <v>1784</v>
      </c>
    </row>
    <row r="306" spans="1:65" s="2" customFormat="1" ht="24.15" customHeight="1">
      <c r="A306" s="39"/>
      <c r="B306" s="40"/>
      <c r="C306" s="269" t="s">
        <v>716</v>
      </c>
      <c r="D306" s="269" t="s">
        <v>315</v>
      </c>
      <c r="E306" s="270" t="s">
        <v>1503</v>
      </c>
      <c r="F306" s="271" t="s">
        <v>1504</v>
      </c>
      <c r="G306" s="272" t="s">
        <v>451</v>
      </c>
      <c r="H306" s="273">
        <v>27</v>
      </c>
      <c r="I306" s="274"/>
      <c r="J306" s="275">
        <f>ROUND(I306*H306,2)</f>
        <v>0</v>
      </c>
      <c r="K306" s="276"/>
      <c r="L306" s="277"/>
      <c r="M306" s="278" t="s">
        <v>1</v>
      </c>
      <c r="N306" s="279" t="s">
        <v>42</v>
      </c>
      <c r="O306" s="92"/>
      <c r="P306" s="231">
        <f>O306*H306</f>
        <v>0</v>
      </c>
      <c r="Q306" s="231">
        <v>0.0068</v>
      </c>
      <c r="R306" s="231">
        <f>Q306*H306</f>
        <v>0.18359999999999999</v>
      </c>
      <c r="S306" s="231">
        <v>0</v>
      </c>
      <c r="T306" s="232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3" t="s">
        <v>242</v>
      </c>
      <c r="AT306" s="233" t="s">
        <v>315</v>
      </c>
      <c r="AU306" s="233" t="s">
        <v>87</v>
      </c>
      <c r="AY306" s="18" t="s">
        <v>198</v>
      </c>
      <c r="BE306" s="234">
        <f>IF(N306="základní",J306,0)</f>
        <v>0</v>
      </c>
      <c r="BF306" s="234">
        <f>IF(N306="snížená",J306,0)</f>
        <v>0</v>
      </c>
      <c r="BG306" s="234">
        <f>IF(N306="zákl. přenesená",J306,0)</f>
        <v>0</v>
      </c>
      <c r="BH306" s="234">
        <f>IF(N306="sníž. přenesená",J306,0)</f>
        <v>0</v>
      </c>
      <c r="BI306" s="234">
        <f>IF(N306="nulová",J306,0)</f>
        <v>0</v>
      </c>
      <c r="BJ306" s="18" t="s">
        <v>85</v>
      </c>
      <c r="BK306" s="234">
        <f>ROUND(I306*H306,2)</f>
        <v>0</v>
      </c>
      <c r="BL306" s="18" t="s">
        <v>204</v>
      </c>
      <c r="BM306" s="233" t="s">
        <v>1785</v>
      </c>
    </row>
    <row r="307" spans="1:65" s="2" customFormat="1" ht="37.8" customHeight="1">
      <c r="A307" s="39"/>
      <c r="B307" s="40"/>
      <c r="C307" s="221" t="s">
        <v>1786</v>
      </c>
      <c r="D307" s="221" t="s">
        <v>200</v>
      </c>
      <c r="E307" s="222" t="s">
        <v>1787</v>
      </c>
      <c r="F307" s="223" t="s">
        <v>1788</v>
      </c>
      <c r="G307" s="224" t="s">
        <v>451</v>
      </c>
      <c r="H307" s="225">
        <v>1</v>
      </c>
      <c r="I307" s="226"/>
      <c r="J307" s="227">
        <f>ROUND(I307*H307,2)</f>
        <v>0</v>
      </c>
      <c r="K307" s="228"/>
      <c r="L307" s="45"/>
      <c r="M307" s="229" t="s">
        <v>1</v>
      </c>
      <c r="N307" s="230" t="s">
        <v>42</v>
      </c>
      <c r="O307" s="92"/>
      <c r="P307" s="231">
        <f>O307*H307</f>
        <v>0</v>
      </c>
      <c r="Q307" s="231">
        <v>0.0001</v>
      </c>
      <c r="R307" s="231">
        <f>Q307*H307</f>
        <v>0.0001</v>
      </c>
      <c r="S307" s="231">
        <v>0</v>
      </c>
      <c r="T307" s="232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3" t="s">
        <v>204</v>
      </c>
      <c r="AT307" s="233" t="s">
        <v>200</v>
      </c>
      <c r="AU307" s="233" t="s">
        <v>87</v>
      </c>
      <c r="AY307" s="18" t="s">
        <v>198</v>
      </c>
      <c r="BE307" s="234">
        <f>IF(N307="základní",J307,0)</f>
        <v>0</v>
      </c>
      <c r="BF307" s="234">
        <f>IF(N307="snížená",J307,0)</f>
        <v>0</v>
      </c>
      <c r="BG307" s="234">
        <f>IF(N307="zákl. přenesená",J307,0)</f>
        <v>0</v>
      </c>
      <c r="BH307" s="234">
        <f>IF(N307="sníž. přenesená",J307,0)</f>
        <v>0</v>
      </c>
      <c r="BI307" s="234">
        <f>IF(N307="nulová",J307,0)</f>
        <v>0</v>
      </c>
      <c r="BJ307" s="18" t="s">
        <v>85</v>
      </c>
      <c r="BK307" s="234">
        <f>ROUND(I307*H307,2)</f>
        <v>0</v>
      </c>
      <c r="BL307" s="18" t="s">
        <v>204</v>
      </c>
      <c r="BM307" s="233" t="s">
        <v>1789</v>
      </c>
    </row>
    <row r="308" spans="1:65" s="2" customFormat="1" ht="16.5" customHeight="1">
      <c r="A308" s="39"/>
      <c r="B308" s="40"/>
      <c r="C308" s="269" t="s">
        <v>1790</v>
      </c>
      <c r="D308" s="269" t="s">
        <v>315</v>
      </c>
      <c r="E308" s="270" t="s">
        <v>1791</v>
      </c>
      <c r="F308" s="271" t="s">
        <v>1792</v>
      </c>
      <c r="G308" s="272" t="s">
        <v>451</v>
      </c>
      <c r="H308" s="273">
        <v>1</v>
      </c>
      <c r="I308" s="274"/>
      <c r="J308" s="275">
        <f>ROUND(I308*H308,2)</f>
        <v>0</v>
      </c>
      <c r="K308" s="276"/>
      <c r="L308" s="277"/>
      <c r="M308" s="278" t="s">
        <v>1</v>
      </c>
      <c r="N308" s="279" t="s">
        <v>42</v>
      </c>
      <c r="O308" s="92"/>
      <c r="P308" s="231">
        <f>O308*H308</f>
        <v>0</v>
      </c>
      <c r="Q308" s="231">
        <v>0.0204</v>
      </c>
      <c r="R308" s="231">
        <f>Q308*H308</f>
        <v>0.0204</v>
      </c>
      <c r="S308" s="231">
        <v>0</v>
      </c>
      <c r="T308" s="232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3" t="s">
        <v>242</v>
      </c>
      <c r="AT308" s="233" t="s">
        <v>315</v>
      </c>
      <c r="AU308" s="233" t="s">
        <v>87</v>
      </c>
      <c r="AY308" s="18" t="s">
        <v>198</v>
      </c>
      <c r="BE308" s="234">
        <f>IF(N308="základní",J308,0)</f>
        <v>0</v>
      </c>
      <c r="BF308" s="234">
        <f>IF(N308="snížená",J308,0)</f>
        <v>0</v>
      </c>
      <c r="BG308" s="234">
        <f>IF(N308="zákl. přenesená",J308,0)</f>
        <v>0</v>
      </c>
      <c r="BH308" s="234">
        <f>IF(N308="sníž. přenesená",J308,0)</f>
        <v>0</v>
      </c>
      <c r="BI308" s="234">
        <f>IF(N308="nulová",J308,0)</f>
        <v>0</v>
      </c>
      <c r="BJ308" s="18" t="s">
        <v>85</v>
      </c>
      <c r="BK308" s="234">
        <f>ROUND(I308*H308,2)</f>
        <v>0</v>
      </c>
      <c r="BL308" s="18" t="s">
        <v>204</v>
      </c>
      <c r="BM308" s="233" t="s">
        <v>1793</v>
      </c>
    </row>
    <row r="309" spans="1:65" s="2" customFormat="1" ht="24.15" customHeight="1">
      <c r="A309" s="39"/>
      <c r="B309" s="40"/>
      <c r="C309" s="221" t="s">
        <v>735</v>
      </c>
      <c r="D309" s="221" t="s">
        <v>200</v>
      </c>
      <c r="E309" s="222" t="s">
        <v>1794</v>
      </c>
      <c r="F309" s="223" t="s">
        <v>1795</v>
      </c>
      <c r="G309" s="224" t="s">
        <v>451</v>
      </c>
      <c r="H309" s="225">
        <v>1</v>
      </c>
      <c r="I309" s="226"/>
      <c r="J309" s="227">
        <f>ROUND(I309*H309,2)</f>
        <v>0</v>
      </c>
      <c r="K309" s="228"/>
      <c r="L309" s="45"/>
      <c r="M309" s="229" t="s">
        <v>1</v>
      </c>
      <c r="N309" s="230" t="s">
        <v>42</v>
      </c>
      <c r="O309" s="92"/>
      <c r="P309" s="231">
        <f>O309*H309</f>
        <v>0</v>
      </c>
      <c r="Q309" s="231">
        <v>0.00151</v>
      </c>
      <c r="R309" s="231">
        <f>Q309*H309</f>
        <v>0.00151</v>
      </c>
      <c r="S309" s="231">
        <v>0</v>
      </c>
      <c r="T309" s="232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3" t="s">
        <v>204</v>
      </c>
      <c r="AT309" s="233" t="s">
        <v>200</v>
      </c>
      <c r="AU309" s="233" t="s">
        <v>87</v>
      </c>
      <c r="AY309" s="18" t="s">
        <v>198</v>
      </c>
      <c r="BE309" s="234">
        <f>IF(N309="základní",J309,0)</f>
        <v>0</v>
      </c>
      <c r="BF309" s="234">
        <f>IF(N309="snížená",J309,0)</f>
        <v>0</v>
      </c>
      <c r="BG309" s="234">
        <f>IF(N309="zákl. přenesená",J309,0)</f>
        <v>0</v>
      </c>
      <c r="BH309" s="234">
        <f>IF(N309="sníž. přenesená",J309,0)</f>
        <v>0</v>
      </c>
      <c r="BI309" s="234">
        <f>IF(N309="nulová",J309,0)</f>
        <v>0</v>
      </c>
      <c r="BJ309" s="18" t="s">
        <v>85</v>
      </c>
      <c r="BK309" s="234">
        <f>ROUND(I309*H309,2)</f>
        <v>0</v>
      </c>
      <c r="BL309" s="18" t="s">
        <v>204</v>
      </c>
      <c r="BM309" s="233" t="s">
        <v>1796</v>
      </c>
    </row>
    <row r="310" spans="1:63" s="12" customFormat="1" ht="25.9" customHeight="1">
      <c r="A310" s="12"/>
      <c r="B310" s="205"/>
      <c r="C310" s="206"/>
      <c r="D310" s="207" t="s">
        <v>76</v>
      </c>
      <c r="E310" s="208" t="s">
        <v>356</v>
      </c>
      <c r="F310" s="208" t="s">
        <v>357</v>
      </c>
      <c r="G310" s="206"/>
      <c r="H310" s="206"/>
      <c r="I310" s="209"/>
      <c r="J310" s="210">
        <f>BK310</f>
        <v>0</v>
      </c>
      <c r="K310" s="206"/>
      <c r="L310" s="211"/>
      <c r="M310" s="212"/>
      <c r="N310" s="213"/>
      <c r="O310" s="213"/>
      <c r="P310" s="214">
        <f>P311</f>
        <v>0</v>
      </c>
      <c r="Q310" s="213"/>
      <c r="R310" s="214">
        <f>R311</f>
        <v>0</v>
      </c>
      <c r="S310" s="213"/>
      <c r="T310" s="215">
        <f>T311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6" t="s">
        <v>224</v>
      </c>
      <c r="AT310" s="217" t="s">
        <v>76</v>
      </c>
      <c r="AU310" s="217" t="s">
        <v>77</v>
      </c>
      <c r="AY310" s="216" t="s">
        <v>198</v>
      </c>
      <c r="BK310" s="218">
        <f>BK311</f>
        <v>0</v>
      </c>
    </row>
    <row r="311" spans="1:63" s="12" customFormat="1" ht="22.8" customHeight="1">
      <c r="A311" s="12"/>
      <c r="B311" s="205"/>
      <c r="C311" s="206"/>
      <c r="D311" s="207" t="s">
        <v>76</v>
      </c>
      <c r="E311" s="219" t="s">
        <v>358</v>
      </c>
      <c r="F311" s="219" t="s">
        <v>359</v>
      </c>
      <c r="G311" s="206"/>
      <c r="H311" s="206"/>
      <c r="I311" s="209"/>
      <c r="J311" s="220">
        <f>BK311</f>
        <v>0</v>
      </c>
      <c r="K311" s="206"/>
      <c r="L311" s="211"/>
      <c r="M311" s="212"/>
      <c r="N311" s="213"/>
      <c r="O311" s="213"/>
      <c r="P311" s="214">
        <f>SUM(P312:P323)</f>
        <v>0</v>
      </c>
      <c r="Q311" s="213"/>
      <c r="R311" s="214">
        <f>SUM(R312:R323)</f>
        <v>0</v>
      </c>
      <c r="S311" s="213"/>
      <c r="T311" s="215">
        <f>SUM(T312:T323)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6" t="s">
        <v>224</v>
      </c>
      <c r="AT311" s="217" t="s">
        <v>76</v>
      </c>
      <c r="AU311" s="217" t="s">
        <v>85</v>
      </c>
      <c r="AY311" s="216" t="s">
        <v>198</v>
      </c>
      <c r="BK311" s="218">
        <f>SUM(BK312:BK323)</f>
        <v>0</v>
      </c>
    </row>
    <row r="312" spans="1:65" s="2" customFormat="1" ht="62.7" customHeight="1">
      <c r="A312" s="39"/>
      <c r="B312" s="40"/>
      <c r="C312" s="221" t="s">
        <v>558</v>
      </c>
      <c r="D312" s="221" t="s">
        <v>200</v>
      </c>
      <c r="E312" s="222" t="s">
        <v>361</v>
      </c>
      <c r="F312" s="223" t="s">
        <v>362</v>
      </c>
      <c r="G312" s="224" t="s">
        <v>363</v>
      </c>
      <c r="H312" s="225">
        <v>1</v>
      </c>
      <c r="I312" s="226"/>
      <c r="J312" s="227">
        <f>ROUND(I312*H312,2)</f>
        <v>0</v>
      </c>
      <c r="K312" s="228"/>
      <c r="L312" s="45"/>
      <c r="M312" s="229" t="s">
        <v>1</v>
      </c>
      <c r="N312" s="230" t="s">
        <v>42</v>
      </c>
      <c r="O312" s="92"/>
      <c r="P312" s="231">
        <f>O312*H312</f>
        <v>0</v>
      </c>
      <c r="Q312" s="231">
        <v>0</v>
      </c>
      <c r="R312" s="231">
        <f>Q312*H312</f>
        <v>0</v>
      </c>
      <c r="S312" s="231">
        <v>0</v>
      </c>
      <c r="T312" s="232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3" t="s">
        <v>364</v>
      </c>
      <c r="AT312" s="233" t="s">
        <v>200</v>
      </c>
      <c r="AU312" s="233" t="s">
        <v>87</v>
      </c>
      <c r="AY312" s="18" t="s">
        <v>198</v>
      </c>
      <c r="BE312" s="234">
        <f>IF(N312="základní",J312,0)</f>
        <v>0</v>
      </c>
      <c r="BF312" s="234">
        <f>IF(N312="snížená",J312,0)</f>
        <v>0</v>
      </c>
      <c r="BG312" s="234">
        <f>IF(N312="zákl. přenesená",J312,0)</f>
        <v>0</v>
      </c>
      <c r="BH312" s="234">
        <f>IF(N312="sníž. přenesená",J312,0)</f>
        <v>0</v>
      </c>
      <c r="BI312" s="234">
        <f>IF(N312="nulová",J312,0)</f>
        <v>0</v>
      </c>
      <c r="BJ312" s="18" t="s">
        <v>85</v>
      </c>
      <c r="BK312" s="234">
        <f>ROUND(I312*H312,2)</f>
        <v>0</v>
      </c>
      <c r="BL312" s="18" t="s">
        <v>364</v>
      </c>
      <c r="BM312" s="233" t="s">
        <v>1797</v>
      </c>
    </row>
    <row r="313" spans="1:65" s="2" customFormat="1" ht="55.5" customHeight="1">
      <c r="A313" s="39"/>
      <c r="B313" s="40"/>
      <c r="C313" s="221" t="s">
        <v>705</v>
      </c>
      <c r="D313" s="221" t="s">
        <v>200</v>
      </c>
      <c r="E313" s="222" t="s">
        <v>367</v>
      </c>
      <c r="F313" s="223" t="s">
        <v>368</v>
      </c>
      <c r="G313" s="224" t="s">
        <v>363</v>
      </c>
      <c r="H313" s="225">
        <v>1</v>
      </c>
      <c r="I313" s="226"/>
      <c r="J313" s="227">
        <f>ROUND(I313*H313,2)</f>
        <v>0</v>
      </c>
      <c r="K313" s="228"/>
      <c r="L313" s="45"/>
      <c r="M313" s="229" t="s">
        <v>1</v>
      </c>
      <c r="N313" s="230" t="s">
        <v>42</v>
      </c>
      <c r="O313" s="92"/>
      <c r="P313" s="231">
        <f>O313*H313</f>
        <v>0</v>
      </c>
      <c r="Q313" s="231">
        <v>0</v>
      </c>
      <c r="R313" s="231">
        <f>Q313*H313</f>
        <v>0</v>
      </c>
      <c r="S313" s="231">
        <v>0</v>
      </c>
      <c r="T313" s="232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3" t="s">
        <v>364</v>
      </c>
      <c r="AT313" s="233" t="s">
        <v>200</v>
      </c>
      <c r="AU313" s="233" t="s">
        <v>87</v>
      </c>
      <c r="AY313" s="18" t="s">
        <v>198</v>
      </c>
      <c r="BE313" s="234">
        <f>IF(N313="základní",J313,0)</f>
        <v>0</v>
      </c>
      <c r="BF313" s="234">
        <f>IF(N313="snížená",J313,0)</f>
        <v>0</v>
      </c>
      <c r="BG313" s="234">
        <f>IF(N313="zákl. přenesená",J313,0)</f>
        <v>0</v>
      </c>
      <c r="BH313" s="234">
        <f>IF(N313="sníž. přenesená",J313,0)</f>
        <v>0</v>
      </c>
      <c r="BI313" s="234">
        <f>IF(N313="nulová",J313,0)</f>
        <v>0</v>
      </c>
      <c r="BJ313" s="18" t="s">
        <v>85</v>
      </c>
      <c r="BK313" s="234">
        <f>ROUND(I313*H313,2)</f>
        <v>0</v>
      </c>
      <c r="BL313" s="18" t="s">
        <v>364</v>
      </c>
      <c r="BM313" s="233" t="s">
        <v>1798</v>
      </c>
    </row>
    <row r="314" spans="1:65" s="2" customFormat="1" ht="49.05" customHeight="1">
      <c r="A314" s="39"/>
      <c r="B314" s="40"/>
      <c r="C314" s="221" t="s">
        <v>709</v>
      </c>
      <c r="D314" s="221" t="s">
        <v>200</v>
      </c>
      <c r="E314" s="222" t="s">
        <v>371</v>
      </c>
      <c r="F314" s="223" t="s">
        <v>372</v>
      </c>
      <c r="G314" s="224" t="s">
        <v>363</v>
      </c>
      <c r="H314" s="225">
        <v>1</v>
      </c>
      <c r="I314" s="226"/>
      <c r="J314" s="227">
        <f>ROUND(I314*H314,2)</f>
        <v>0</v>
      </c>
      <c r="K314" s="228"/>
      <c r="L314" s="45"/>
      <c r="M314" s="229" t="s">
        <v>1</v>
      </c>
      <c r="N314" s="230" t="s">
        <v>42</v>
      </c>
      <c r="O314" s="92"/>
      <c r="P314" s="231">
        <f>O314*H314</f>
        <v>0</v>
      </c>
      <c r="Q314" s="231">
        <v>0</v>
      </c>
      <c r="R314" s="231">
        <f>Q314*H314</f>
        <v>0</v>
      </c>
      <c r="S314" s="231">
        <v>0</v>
      </c>
      <c r="T314" s="232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3" t="s">
        <v>364</v>
      </c>
      <c r="AT314" s="233" t="s">
        <v>200</v>
      </c>
      <c r="AU314" s="233" t="s">
        <v>87</v>
      </c>
      <c r="AY314" s="18" t="s">
        <v>198</v>
      </c>
      <c r="BE314" s="234">
        <f>IF(N314="základní",J314,0)</f>
        <v>0</v>
      </c>
      <c r="BF314" s="234">
        <f>IF(N314="snížená",J314,0)</f>
        <v>0</v>
      </c>
      <c r="BG314" s="234">
        <f>IF(N314="zákl. přenesená",J314,0)</f>
        <v>0</v>
      </c>
      <c r="BH314" s="234">
        <f>IF(N314="sníž. přenesená",J314,0)</f>
        <v>0</v>
      </c>
      <c r="BI314" s="234">
        <f>IF(N314="nulová",J314,0)</f>
        <v>0</v>
      </c>
      <c r="BJ314" s="18" t="s">
        <v>85</v>
      </c>
      <c r="BK314" s="234">
        <f>ROUND(I314*H314,2)</f>
        <v>0</v>
      </c>
      <c r="BL314" s="18" t="s">
        <v>364</v>
      </c>
      <c r="BM314" s="233" t="s">
        <v>1799</v>
      </c>
    </row>
    <row r="315" spans="1:65" s="2" customFormat="1" ht="24.15" customHeight="1">
      <c r="A315" s="39"/>
      <c r="B315" s="40"/>
      <c r="C315" s="221" t="s">
        <v>1517</v>
      </c>
      <c r="D315" s="221" t="s">
        <v>200</v>
      </c>
      <c r="E315" s="222" t="s">
        <v>375</v>
      </c>
      <c r="F315" s="223" t="s">
        <v>376</v>
      </c>
      <c r="G315" s="224" t="s">
        <v>363</v>
      </c>
      <c r="H315" s="225">
        <v>1</v>
      </c>
      <c r="I315" s="226"/>
      <c r="J315" s="227">
        <f>ROUND(I315*H315,2)</f>
        <v>0</v>
      </c>
      <c r="K315" s="228"/>
      <c r="L315" s="45"/>
      <c r="M315" s="229" t="s">
        <v>1</v>
      </c>
      <c r="N315" s="230" t="s">
        <v>42</v>
      </c>
      <c r="O315" s="92"/>
      <c r="P315" s="231">
        <f>O315*H315</f>
        <v>0</v>
      </c>
      <c r="Q315" s="231">
        <v>0</v>
      </c>
      <c r="R315" s="231">
        <f>Q315*H315</f>
        <v>0</v>
      </c>
      <c r="S315" s="231">
        <v>0</v>
      </c>
      <c r="T315" s="232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3" t="s">
        <v>364</v>
      </c>
      <c r="AT315" s="233" t="s">
        <v>200</v>
      </c>
      <c r="AU315" s="233" t="s">
        <v>87</v>
      </c>
      <c r="AY315" s="18" t="s">
        <v>198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8" t="s">
        <v>85</v>
      </c>
      <c r="BK315" s="234">
        <f>ROUND(I315*H315,2)</f>
        <v>0</v>
      </c>
      <c r="BL315" s="18" t="s">
        <v>364</v>
      </c>
      <c r="BM315" s="233" t="s">
        <v>1800</v>
      </c>
    </row>
    <row r="316" spans="1:65" s="2" customFormat="1" ht="24.15" customHeight="1">
      <c r="A316" s="39"/>
      <c r="B316" s="40"/>
      <c r="C316" s="221" t="s">
        <v>1519</v>
      </c>
      <c r="D316" s="221" t="s">
        <v>200</v>
      </c>
      <c r="E316" s="222" t="s">
        <v>379</v>
      </c>
      <c r="F316" s="223" t="s">
        <v>380</v>
      </c>
      <c r="G316" s="224" t="s">
        <v>363</v>
      </c>
      <c r="H316" s="225">
        <v>1</v>
      </c>
      <c r="I316" s="226"/>
      <c r="J316" s="227">
        <f>ROUND(I316*H316,2)</f>
        <v>0</v>
      </c>
      <c r="K316" s="228"/>
      <c r="L316" s="45"/>
      <c r="M316" s="229" t="s">
        <v>1</v>
      </c>
      <c r="N316" s="230" t="s">
        <v>42</v>
      </c>
      <c r="O316" s="92"/>
      <c r="P316" s="231">
        <f>O316*H316</f>
        <v>0</v>
      </c>
      <c r="Q316" s="231">
        <v>0</v>
      </c>
      <c r="R316" s="231">
        <f>Q316*H316</f>
        <v>0</v>
      </c>
      <c r="S316" s="231">
        <v>0</v>
      </c>
      <c r="T316" s="232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3" t="s">
        <v>364</v>
      </c>
      <c r="AT316" s="233" t="s">
        <v>200</v>
      </c>
      <c r="AU316" s="233" t="s">
        <v>87</v>
      </c>
      <c r="AY316" s="18" t="s">
        <v>198</v>
      </c>
      <c r="BE316" s="234">
        <f>IF(N316="základní",J316,0)</f>
        <v>0</v>
      </c>
      <c r="BF316" s="234">
        <f>IF(N316="snížená",J316,0)</f>
        <v>0</v>
      </c>
      <c r="BG316" s="234">
        <f>IF(N316="zákl. přenesená",J316,0)</f>
        <v>0</v>
      </c>
      <c r="BH316" s="234">
        <f>IF(N316="sníž. přenesená",J316,0)</f>
        <v>0</v>
      </c>
      <c r="BI316" s="234">
        <f>IF(N316="nulová",J316,0)</f>
        <v>0</v>
      </c>
      <c r="BJ316" s="18" t="s">
        <v>85</v>
      </c>
      <c r="BK316" s="234">
        <f>ROUND(I316*H316,2)</f>
        <v>0</v>
      </c>
      <c r="BL316" s="18" t="s">
        <v>364</v>
      </c>
      <c r="BM316" s="233" t="s">
        <v>1801</v>
      </c>
    </row>
    <row r="317" spans="1:65" s="2" customFormat="1" ht="37.8" customHeight="1">
      <c r="A317" s="39"/>
      <c r="B317" s="40"/>
      <c r="C317" s="221" t="s">
        <v>719</v>
      </c>
      <c r="D317" s="221" t="s">
        <v>200</v>
      </c>
      <c r="E317" s="222" t="s">
        <v>383</v>
      </c>
      <c r="F317" s="223" t="s">
        <v>384</v>
      </c>
      <c r="G317" s="224" t="s">
        <v>363</v>
      </c>
      <c r="H317" s="225">
        <v>1</v>
      </c>
      <c r="I317" s="226"/>
      <c r="J317" s="227">
        <f>ROUND(I317*H317,2)</f>
        <v>0</v>
      </c>
      <c r="K317" s="228"/>
      <c r="L317" s="45"/>
      <c r="M317" s="229" t="s">
        <v>1</v>
      </c>
      <c r="N317" s="230" t="s">
        <v>42</v>
      </c>
      <c r="O317" s="92"/>
      <c r="P317" s="231">
        <f>O317*H317</f>
        <v>0</v>
      </c>
      <c r="Q317" s="231">
        <v>0</v>
      </c>
      <c r="R317" s="231">
        <f>Q317*H317</f>
        <v>0</v>
      </c>
      <c r="S317" s="231">
        <v>0</v>
      </c>
      <c r="T317" s="232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3" t="s">
        <v>364</v>
      </c>
      <c r="AT317" s="233" t="s">
        <v>200</v>
      </c>
      <c r="AU317" s="233" t="s">
        <v>87</v>
      </c>
      <c r="AY317" s="18" t="s">
        <v>198</v>
      </c>
      <c r="BE317" s="234">
        <f>IF(N317="základní",J317,0)</f>
        <v>0</v>
      </c>
      <c r="BF317" s="234">
        <f>IF(N317="snížená",J317,0)</f>
        <v>0</v>
      </c>
      <c r="BG317" s="234">
        <f>IF(N317="zákl. přenesená",J317,0)</f>
        <v>0</v>
      </c>
      <c r="BH317" s="234">
        <f>IF(N317="sníž. přenesená",J317,0)</f>
        <v>0</v>
      </c>
      <c r="BI317" s="234">
        <f>IF(N317="nulová",J317,0)</f>
        <v>0</v>
      </c>
      <c r="BJ317" s="18" t="s">
        <v>85</v>
      </c>
      <c r="BK317" s="234">
        <f>ROUND(I317*H317,2)</f>
        <v>0</v>
      </c>
      <c r="BL317" s="18" t="s">
        <v>364</v>
      </c>
      <c r="BM317" s="233" t="s">
        <v>1802</v>
      </c>
    </row>
    <row r="318" spans="1:65" s="2" customFormat="1" ht="37.8" customHeight="1">
      <c r="A318" s="39"/>
      <c r="B318" s="40"/>
      <c r="C318" s="221" t="s">
        <v>721</v>
      </c>
      <c r="D318" s="221" t="s">
        <v>200</v>
      </c>
      <c r="E318" s="222" t="s">
        <v>387</v>
      </c>
      <c r="F318" s="223" t="s">
        <v>388</v>
      </c>
      <c r="G318" s="224" t="s">
        <v>363</v>
      </c>
      <c r="H318" s="225">
        <v>1</v>
      </c>
      <c r="I318" s="226"/>
      <c r="J318" s="227">
        <f>ROUND(I318*H318,2)</f>
        <v>0</v>
      </c>
      <c r="K318" s="228"/>
      <c r="L318" s="45"/>
      <c r="M318" s="229" t="s">
        <v>1</v>
      </c>
      <c r="N318" s="230" t="s">
        <v>42</v>
      </c>
      <c r="O318" s="92"/>
      <c r="P318" s="231">
        <f>O318*H318</f>
        <v>0</v>
      </c>
      <c r="Q318" s="231">
        <v>0</v>
      </c>
      <c r="R318" s="231">
        <f>Q318*H318</f>
        <v>0</v>
      </c>
      <c r="S318" s="231">
        <v>0</v>
      </c>
      <c r="T318" s="232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3" t="s">
        <v>364</v>
      </c>
      <c r="AT318" s="233" t="s">
        <v>200</v>
      </c>
      <c r="AU318" s="233" t="s">
        <v>87</v>
      </c>
      <c r="AY318" s="18" t="s">
        <v>198</v>
      </c>
      <c r="BE318" s="234">
        <f>IF(N318="základní",J318,0)</f>
        <v>0</v>
      </c>
      <c r="BF318" s="234">
        <f>IF(N318="snížená",J318,0)</f>
        <v>0</v>
      </c>
      <c r="BG318" s="234">
        <f>IF(N318="zákl. přenesená",J318,0)</f>
        <v>0</v>
      </c>
      <c r="BH318" s="234">
        <f>IF(N318="sníž. přenesená",J318,0)</f>
        <v>0</v>
      </c>
      <c r="BI318" s="234">
        <f>IF(N318="nulová",J318,0)</f>
        <v>0</v>
      </c>
      <c r="BJ318" s="18" t="s">
        <v>85</v>
      </c>
      <c r="BK318" s="234">
        <f>ROUND(I318*H318,2)</f>
        <v>0</v>
      </c>
      <c r="BL318" s="18" t="s">
        <v>364</v>
      </c>
      <c r="BM318" s="233" t="s">
        <v>1803</v>
      </c>
    </row>
    <row r="319" spans="1:65" s="2" customFormat="1" ht="37.8" customHeight="1">
      <c r="A319" s="39"/>
      <c r="B319" s="40"/>
      <c r="C319" s="221" t="s">
        <v>723</v>
      </c>
      <c r="D319" s="221" t="s">
        <v>200</v>
      </c>
      <c r="E319" s="222" t="s">
        <v>1513</v>
      </c>
      <c r="F319" s="223" t="s">
        <v>388</v>
      </c>
      <c r="G319" s="224" t="s">
        <v>363</v>
      </c>
      <c r="H319" s="225">
        <v>1</v>
      </c>
      <c r="I319" s="226"/>
      <c r="J319" s="227">
        <f>ROUND(I319*H319,2)</f>
        <v>0</v>
      </c>
      <c r="K319" s="228"/>
      <c r="L319" s="45"/>
      <c r="M319" s="229" t="s">
        <v>1</v>
      </c>
      <c r="N319" s="230" t="s">
        <v>42</v>
      </c>
      <c r="O319" s="92"/>
      <c r="P319" s="231">
        <f>O319*H319</f>
        <v>0</v>
      </c>
      <c r="Q319" s="231">
        <v>0</v>
      </c>
      <c r="R319" s="231">
        <f>Q319*H319</f>
        <v>0</v>
      </c>
      <c r="S319" s="231">
        <v>0</v>
      </c>
      <c r="T319" s="232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3" t="s">
        <v>364</v>
      </c>
      <c r="AT319" s="233" t="s">
        <v>200</v>
      </c>
      <c r="AU319" s="233" t="s">
        <v>87</v>
      </c>
      <c r="AY319" s="18" t="s">
        <v>198</v>
      </c>
      <c r="BE319" s="234">
        <f>IF(N319="základní",J319,0)</f>
        <v>0</v>
      </c>
      <c r="BF319" s="234">
        <f>IF(N319="snížená",J319,0)</f>
        <v>0</v>
      </c>
      <c r="BG319" s="234">
        <f>IF(N319="zákl. přenesená",J319,0)</f>
        <v>0</v>
      </c>
      <c r="BH319" s="234">
        <f>IF(N319="sníž. přenesená",J319,0)</f>
        <v>0</v>
      </c>
      <c r="BI319" s="234">
        <f>IF(N319="nulová",J319,0)</f>
        <v>0</v>
      </c>
      <c r="BJ319" s="18" t="s">
        <v>85</v>
      </c>
      <c r="BK319" s="234">
        <f>ROUND(I319*H319,2)</f>
        <v>0</v>
      </c>
      <c r="BL319" s="18" t="s">
        <v>364</v>
      </c>
      <c r="BM319" s="233" t="s">
        <v>1804</v>
      </c>
    </row>
    <row r="320" spans="1:65" s="2" customFormat="1" ht="37.8" customHeight="1">
      <c r="A320" s="39"/>
      <c r="B320" s="40"/>
      <c r="C320" s="221" t="s">
        <v>725</v>
      </c>
      <c r="D320" s="221" t="s">
        <v>200</v>
      </c>
      <c r="E320" s="222" t="s">
        <v>391</v>
      </c>
      <c r="F320" s="223" t="s">
        <v>392</v>
      </c>
      <c r="G320" s="224" t="s">
        <v>363</v>
      </c>
      <c r="H320" s="225">
        <v>1</v>
      </c>
      <c r="I320" s="226"/>
      <c r="J320" s="227">
        <f>ROUND(I320*H320,2)</f>
        <v>0</v>
      </c>
      <c r="K320" s="228"/>
      <c r="L320" s="45"/>
      <c r="M320" s="229" t="s">
        <v>1</v>
      </c>
      <c r="N320" s="230" t="s">
        <v>42</v>
      </c>
      <c r="O320" s="92"/>
      <c r="P320" s="231">
        <f>O320*H320</f>
        <v>0</v>
      </c>
      <c r="Q320" s="231">
        <v>0</v>
      </c>
      <c r="R320" s="231">
        <f>Q320*H320</f>
        <v>0</v>
      </c>
      <c r="S320" s="231">
        <v>0</v>
      </c>
      <c r="T320" s="232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3" t="s">
        <v>364</v>
      </c>
      <c r="AT320" s="233" t="s">
        <v>200</v>
      </c>
      <c r="AU320" s="233" t="s">
        <v>87</v>
      </c>
      <c r="AY320" s="18" t="s">
        <v>198</v>
      </c>
      <c r="BE320" s="234">
        <f>IF(N320="základní",J320,0)</f>
        <v>0</v>
      </c>
      <c r="BF320" s="234">
        <f>IF(N320="snížená",J320,0)</f>
        <v>0</v>
      </c>
      <c r="BG320" s="234">
        <f>IF(N320="zákl. přenesená",J320,0)</f>
        <v>0</v>
      </c>
      <c r="BH320" s="234">
        <f>IF(N320="sníž. přenesená",J320,0)</f>
        <v>0</v>
      </c>
      <c r="BI320" s="234">
        <f>IF(N320="nulová",J320,0)</f>
        <v>0</v>
      </c>
      <c r="BJ320" s="18" t="s">
        <v>85</v>
      </c>
      <c r="BK320" s="234">
        <f>ROUND(I320*H320,2)</f>
        <v>0</v>
      </c>
      <c r="BL320" s="18" t="s">
        <v>364</v>
      </c>
      <c r="BM320" s="233" t="s">
        <v>1805</v>
      </c>
    </row>
    <row r="321" spans="1:65" s="2" customFormat="1" ht="37.8" customHeight="1">
      <c r="A321" s="39"/>
      <c r="B321" s="40"/>
      <c r="C321" s="221" t="s">
        <v>727</v>
      </c>
      <c r="D321" s="221" t="s">
        <v>200</v>
      </c>
      <c r="E321" s="222" t="s">
        <v>395</v>
      </c>
      <c r="F321" s="223" t="s">
        <v>396</v>
      </c>
      <c r="G321" s="224" t="s">
        <v>363</v>
      </c>
      <c r="H321" s="225">
        <v>1</v>
      </c>
      <c r="I321" s="226"/>
      <c r="J321" s="227">
        <f>ROUND(I321*H321,2)</f>
        <v>0</v>
      </c>
      <c r="K321" s="228"/>
      <c r="L321" s="45"/>
      <c r="M321" s="229" t="s">
        <v>1</v>
      </c>
      <c r="N321" s="230" t="s">
        <v>42</v>
      </c>
      <c r="O321" s="92"/>
      <c r="P321" s="231">
        <f>O321*H321</f>
        <v>0</v>
      </c>
      <c r="Q321" s="231">
        <v>0</v>
      </c>
      <c r="R321" s="231">
        <f>Q321*H321</f>
        <v>0</v>
      </c>
      <c r="S321" s="231">
        <v>0</v>
      </c>
      <c r="T321" s="232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3" t="s">
        <v>364</v>
      </c>
      <c r="AT321" s="233" t="s">
        <v>200</v>
      </c>
      <c r="AU321" s="233" t="s">
        <v>87</v>
      </c>
      <c r="AY321" s="18" t="s">
        <v>198</v>
      </c>
      <c r="BE321" s="234">
        <f>IF(N321="základní",J321,0)</f>
        <v>0</v>
      </c>
      <c r="BF321" s="234">
        <f>IF(N321="snížená",J321,0)</f>
        <v>0</v>
      </c>
      <c r="BG321" s="234">
        <f>IF(N321="zákl. přenesená",J321,0)</f>
        <v>0</v>
      </c>
      <c r="BH321" s="234">
        <f>IF(N321="sníž. přenesená",J321,0)</f>
        <v>0</v>
      </c>
      <c r="BI321" s="234">
        <f>IF(N321="nulová",J321,0)</f>
        <v>0</v>
      </c>
      <c r="BJ321" s="18" t="s">
        <v>85</v>
      </c>
      <c r="BK321" s="234">
        <f>ROUND(I321*H321,2)</f>
        <v>0</v>
      </c>
      <c r="BL321" s="18" t="s">
        <v>364</v>
      </c>
      <c r="BM321" s="233" t="s">
        <v>1806</v>
      </c>
    </row>
    <row r="322" spans="1:65" s="2" customFormat="1" ht="24.15" customHeight="1">
      <c r="A322" s="39"/>
      <c r="B322" s="40"/>
      <c r="C322" s="221" t="s">
        <v>729</v>
      </c>
      <c r="D322" s="221" t="s">
        <v>200</v>
      </c>
      <c r="E322" s="222" t="s">
        <v>738</v>
      </c>
      <c r="F322" s="223" t="s">
        <v>739</v>
      </c>
      <c r="G322" s="224" t="s">
        <v>363</v>
      </c>
      <c r="H322" s="225">
        <v>1</v>
      </c>
      <c r="I322" s="226"/>
      <c r="J322" s="227">
        <f>ROUND(I322*H322,2)</f>
        <v>0</v>
      </c>
      <c r="K322" s="228"/>
      <c r="L322" s="45"/>
      <c r="M322" s="229" t="s">
        <v>1</v>
      </c>
      <c r="N322" s="230" t="s">
        <v>42</v>
      </c>
      <c r="O322" s="92"/>
      <c r="P322" s="231">
        <f>O322*H322</f>
        <v>0</v>
      </c>
      <c r="Q322" s="231">
        <v>0</v>
      </c>
      <c r="R322" s="231">
        <f>Q322*H322</f>
        <v>0</v>
      </c>
      <c r="S322" s="231">
        <v>0</v>
      </c>
      <c r="T322" s="232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3" t="s">
        <v>364</v>
      </c>
      <c r="AT322" s="233" t="s">
        <v>200</v>
      </c>
      <c r="AU322" s="233" t="s">
        <v>87</v>
      </c>
      <c r="AY322" s="18" t="s">
        <v>198</v>
      </c>
      <c r="BE322" s="234">
        <f>IF(N322="základní",J322,0)</f>
        <v>0</v>
      </c>
      <c r="BF322" s="234">
        <f>IF(N322="snížená",J322,0)</f>
        <v>0</v>
      </c>
      <c r="BG322" s="234">
        <f>IF(N322="zákl. přenesená",J322,0)</f>
        <v>0</v>
      </c>
      <c r="BH322" s="234">
        <f>IF(N322="sníž. přenesená",J322,0)</f>
        <v>0</v>
      </c>
      <c r="BI322" s="234">
        <f>IF(N322="nulová",J322,0)</f>
        <v>0</v>
      </c>
      <c r="BJ322" s="18" t="s">
        <v>85</v>
      </c>
      <c r="BK322" s="234">
        <f>ROUND(I322*H322,2)</f>
        <v>0</v>
      </c>
      <c r="BL322" s="18" t="s">
        <v>364</v>
      </c>
      <c r="BM322" s="233" t="s">
        <v>1807</v>
      </c>
    </row>
    <row r="323" spans="1:65" s="2" customFormat="1" ht="21.75" customHeight="1">
      <c r="A323" s="39"/>
      <c r="B323" s="40"/>
      <c r="C323" s="221" t="s">
        <v>731</v>
      </c>
      <c r="D323" s="221" t="s">
        <v>200</v>
      </c>
      <c r="E323" s="222" t="s">
        <v>399</v>
      </c>
      <c r="F323" s="223" t="s">
        <v>400</v>
      </c>
      <c r="G323" s="224" t="s">
        <v>363</v>
      </c>
      <c r="H323" s="225">
        <v>1</v>
      </c>
      <c r="I323" s="226"/>
      <c r="J323" s="227">
        <f>ROUND(I323*H323,2)</f>
        <v>0</v>
      </c>
      <c r="K323" s="228"/>
      <c r="L323" s="45"/>
      <c r="M323" s="280" t="s">
        <v>1</v>
      </c>
      <c r="N323" s="281" t="s">
        <v>42</v>
      </c>
      <c r="O323" s="282"/>
      <c r="P323" s="283">
        <f>O323*H323</f>
        <v>0</v>
      </c>
      <c r="Q323" s="283">
        <v>0</v>
      </c>
      <c r="R323" s="283">
        <f>Q323*H323</f>
        <v>0</v>
      </c>
      <c r="S323" s="283">
        <v>0</v>
      </c>
      <c r="T323" s="284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3" t="s">
        <v>364</v>
      </c>
      <c r="AT323" s="233" t="s">
        <v>200</v>
      </c>
      <c r="AU323" s="233" t="s">
        <v>87</v>
      </c>
      <c r="AY323" s="18" t="s">
        <v>198</v>
      </c>
      <c r="BE323" s="234">
        <f>IF(N323="základní",J323,0)</f>
        <v>0</v>
      </c>
      <c r="BF323" s="234">
        <f>IF(N323="snížená",J323,0)</f>
        <v>0</v>
      </c>
      <c r="BG323" s="234">
        <f>IF(N323="zákl. přenesená",J323,0)</f>
        <v>0</v>
      </c>
      <c r="BH323" s="234">
        <f>IF(N323="sníž. přenesená",J323,0)</f>
        <v>0</v>
      </c>
      <c r="BI323" s="234">
        <f>IF(N323="nulová",J323,0)</f>
        <v>0</v>
      </c>
      <c r="BJ323" s="18" t="s">
        <v>85</v>
      </c>
      <c r="BK323" s="234">
        <f>ROUND(I323*H323,2)</f>
        <v>0</v>
      </c>
      <c r="BL323" s="18" t="s">
        <v>364</v>
      </c>
      <c r="BM323" s="233" t="s">
        <v>1808</v>
      </c>
    </row>
    <row r="324" spans="1:31" s="2" customFormat="1" ht="6.95" customHeight="1">
      <c r="A324" s="39"/>
      <c r="B324" s="67"/>
      <c r="C324" s="68"/>
      <c r="D324" s="68"/>
      <c r="E324" s="68"/>
      <c r="F324" s="68"/>
      <c r="G324" s="68"/>
      <c r="H324" s="68"/>
      <c r="I324" s="68"/>
      <c r="J324" s="68"/>
      <c r="K324" s="68"/>
      <c r="L324" s="45"/>
      <c r="M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</row>
  </sheetData>
  <sheetProtection password="CC35" sheet="1" objects="1" scenarios="1" formatColumns="0" formatRows="0" autoFilter="0"/>
  <autoFilter ref="C131:K323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1809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ROUND((SUM(BE127:BE204)),2)</f>
        <v>0</v>
      </c>
      <c r="G33" s="39"/>
      <c r="H33" s="39"/>
      <c r="I33" s="157">
        <v>0.21</v>
      </c>
      <c r="J33" s="156">
        <f>ROUND(((SUM(BE127:BE204))*I33),2)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ROUND((SUM(BF127:BF204)),2)</f>
        <v>0</v>
      </c>
      <c r="G34" s="39"/>
      <c r="H34" s="39"/>
      <c r="I34" s="157">
        <v>0.15</v>
      </c>
      <c r="J34" s="156">
        <f>ROUND(((SUM(BF127:BF204))*I34),2)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ROUND((SUM(BG127:BG204)),2)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ROUND((SUM(BH127:BH204)),2)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ROUND((SUM(BI127:BI204)),2)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305 - Dešťové přípojky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1810</v>
      </c>
      <c r="E97" s="184"/>
      <c r="F97" s="184"/>
      <c r="G97" s="184"/>
      <c r="H97" s="184"/>
      <c r="I97" s="184"/>
      <c r="J97" s="185">
        <f>J128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415</v>
      </c>
      <c r="E98" s="190"/>
      <c r="F98" s="190"/>
      <c r="G98" s="190"/>
      <c r="H98" s="190"/>
      <c r="I98" s="190"/>
      <c r="J98" s="191">
        <f>J129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1066</v>
      </c>
      <c r="E99" s="190"/>
      <c r="F99" s="190"/>
      <c r="G99" s="190"/>
      <c r="H99" s="190"/>
      <c r="I99" s="190"/>
      <c r="J99" s="191">
        <f>J142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417</v>
      </c>
      <c r="E100" s="190"/>
      <c r="F100" s="190"/>
      <c r="G100" s="190"/>
      <c r="H100" s="190"/>
      <c r="I100" s="190"/>
      <c r="J100" s="191">
        <f>J152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1162</v>
      </c>
      <c r="E101" s="190"/>
      <c r="F101" s="190"/>
      <c r="G101" s="190"/>
      <c r="H101" s="190"/>
      <c r="I101" s="190"/>
      <c r="J101" s="191">
        <f>J169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1164</v>
      </c>
      <c r="E102" s="190"/>
      <c r="F102" s="190"/>
      <c r="G102" s="190"/>
      <c r="H102" s="190"/>
      <c r="I102" s="190"/>
      <c r="J102" s="191">
        <f>J176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1165</v>
      </c>
      <c r="E103" s="190"/>
      <c r="F103" s="190"/>
      <c r="G103" s="190"/>
      <c r="H103" s="190"/>
      <c r="I103" s="190"/>
      <c r="J103" s="191">
        <f>J180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1166</v>
      </c>
      <c r="E104" s="190"/>
      <c r="F104" s="190"/>
      <c r="G104" s="190"/>
      <c r="H104" s="190"/>
      <c r="I104" s="190"/>
      <c r="J104" s="191">
        <f>J188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1167</v>
      </c>
      <c r="E105" s="190"/>
      <c r="F105" s="190"/>
      <c r="G105" s="190"/>
      <c r="H105" s="190"/>
      <c r="I105" s="190"/>
      <c r="J105" s="191">
        <f>J190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1"/>
      <c r="C106" s="182"/>
      <c r="D106" s="183" t="s">
        <v>181</v>
      </c>
      <c r="E106" s="184"/>
      <c r="F106" s="184"/>
      <c r="G106" s="184"/>
      <c r="H106" s="184"/>
      <c r="I106" s="184"/>
      <c r="J106" s="185">
        <f>J192</f>
        <v>0</v>
      </c>
      <c r="K106" s="182"/>
      <c r="L106" s="18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7"/>
      <c r="C107" s="188"/>
      <c r="D107" s="189" t="s">
        <v>182</v>
      </c>
      <c r="E107" s="190"/>
      <c r="F107" s="190"/>
      <c r="G107" s="190"/>
      <c r="H107" s="190"/>
      <c r="I107" s="190"/>
      <c r="J107" s="191">
        <f>J193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183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76" t="str">
        <f>E7</f>
        <v>Revitalizace sídliště Blatenská - 1. etapa DI1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162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305 - Dešťové přípojky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>Horažďovice</v>
      </c>
      <c r="G121" s="41"/>
      <c r="H121" s="41"/>
      <c r="I121" s="33" t="s">
        <v>22</v>
      </c>
      <c r="J121" s="80" t="str">
        <f>IF(J12="","",J12)</f>
        <v>24. 5. 2023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>město Horažďovice</v>
      </c>
      <c r="G123" s="41"/>
      <c r="H123" s="41"/>
      <c r="I123" s="33" t="s">
        <v>31</v>
      </c>
      <c r="J123" s="37" t="str">
        <f>E21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29</v>
      </c>
      <c r="D124" s="41"/>
      <c r="E124" s="41"/>
      <c r="F124" s="28" t="str">
        <f>IF(E18="","",E18)</f>
        <v>Vyplň údaj</v>
      </c>
      <c r="G124" s="41"/>
      <c r="H124" s="41"/>
      <c r="I124" s="33" t="s">
        <v>34</v>
      </c>
      <c r="J124" s="37" t="str">
        <f>E24</f>
        <v>Pavel Matoušek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3"/>
      <c r="B126" s="194"/>
      <c r="C126" s="195" t="s">
        <v>184</v>
      </c>
      <c r="D126" s="196" t="s">
        <v>62</v>
      </c>
      <c r="E126" s="196" t="s">
        <v>58</v>
      </c>
      <c r="F126" s="196" t="s">
        <v>59</v>
      </c>
      <c r="G126" s="196" t="s">
        <v>185</v>
      </c>
      <c r="H126" s="196" t="s">
        <v>186</v>
      </c>
      <c r="I126" s="196" t="s">
        <v>187</v>
      </c>
      <c r="J126" s="197" t="s">
        <v>172</v>
      </c>
      <c r="K126" s="198" t="s">
        <v>188</v>
      </c>
      <c r="L126" s="199"/>
      <c r="M126" s="101" t="s">
        <v>1</v>
      </c>
      <c r="N126" s="102" t="s">
        <v>41</v>
      </c>
      <c r="O126" s="102" t="s">
        <v>189</v>
      </c>
      <c r="P126" s="102" t="s">
        <v>190</v>
      </c>
      <c r="Q126" s="102" t="s">
        <v>191</v>
      </c>
      <c r="R126" s="102" t="s">
        <v>192</v>
      </c>
      <c r="S126" s="102" t="s">
        <v>193</v>
      </c>
      <c r="T126" s="103" t="s">
        <v>194</v>
      </c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</row>
    <row r="127" spans="1:63" s="2" customFormat="1" ht="22.8" customHeight="1">
      <c r="A127" s="39"/>
      <c r="B127" s="40"/>
      <c r="C127" s="108" t="s">
        <v>195</v>
      </c>
      <c r="D127" s="41"/>
      <c r="E127" s="41"/>
      <c r="F127" s="41"/>
      <c r="G127" s="41"/>
      <c r="H127" s="41"/>
      <c r="I127" s="41"/>
      <c r="J127" s="200">
        <f>BK127</f>
        <v>0</v>
      </c>
      <c r="K127" s="41"/>
      <c r="L127" s="45"/>
      <c r="M127" s="104"/>
      <c r="N127" s="201"/>
      <c r="O127" s="105"/>
      <c r="P127" s="202">
        <f>P128+P192</f>
        <v>0</v>
      </c>
      <c r="Q127" s="105"/>
      <c r="R127" s="202">
        <f>R128+R192</f>
        <v>70.46156260000002</v>
      </c>
      <c r="S127" s="105"/>
      <c r="T127" s="203">
        <f>T128+T192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76</v>
      </c>
      <c r="AU127" s="18" t="s">
        <v>174</v>
      </c>
      <c r="BK127" s="204">
        <f>BK128+BK192</f>
        <v>0</v>
      </c>
    </row>
    <row r="128" spans="1:63" s="12" customFormat="1" ht="25.9" customHeight="1">
      <c r="A128" s="12"/>
      <c r="B128" s="205"/>
      <c r="C128" s="206"/>
      <c r="D128" s="207" t="s">
        <v>76</v>
      </c>
      <c r="E128" s="208" t="s">
        <v>1811</v>
      </c>
      <c r="F128" s="208" t="s">
        <v>125</v>
      </c>
      <c r="G128" s="206"/>
      <c r="H128" s="206"/>
      <c r="I128" s="209"/>
      <c r="J128" s="210">
        <f>BK128</f>
        <v>0</v>
      </c>
      <c r="K128" s="206"/>
      <c r="L128" s="211"/>
      <c r="M128" s="212"/>
      <c r="N128" s="213"/>
      <c r="O128" s="213"/>
      <c r="P128" s="214">
        <f>P129+P142+P152+P169+P176+P180+P188+P190</f>
        <v>0</v>
      </c>
      <c r="Q128" s="213"/>
      <c r="R128" s="214">
        <f>R129+R142+R152+R169+R176+R180+R188+R190</f>
        <v>70.46156260000002</v>
      </c>
      <c r="S128" s="213"/>
      <c r="T128" s="215">
        <f>T129+T142+T152+T169+T176+T180+T188+T190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6" t="s">
        <v>85</v>
      </c>
      <c r="AT128" s="217" t="s">
        <v>76</v>
      </c>
      <c r="AU128" s="217" t="s">
        <v>77</v>
      </c>
      <c r="AY128" s="216" t="s">
        <v>198</v>
      </c>
      <c r="BK128" s="218">
        <f>BK129+BK142+BK152+BK169+BK176+BK180+BK188+BK190</f>
        <v>0</v>
      </c>
    </row>
    <row r="129" spans="1:63" s="12" customFormat="1" ht="22.8" customHeight="1">
      <c r="A129" s="12"/>
      <c r="B129" s="205"/>
      <c r="C129" s="206"/>
      <c r="D129" s="207" t="s">
        <v>76</v>
      </c>
      <c r="E129" s="219" t="s">
        <v>257</v>
      </c>
      <c r="F129" s="219" t="s">
        <v>426</v>
      </c>
      <c r="G129" s="206"/>
      <c r="H129" s="206"/>
      <c r="I129" s="209"/>
      <c r="J129" s="220">
        <f>BK129</f>
        <v>0</v>
      </c>
      <c r="K129" s="206"/>
      <c r="L129" s="211"/>
      <c r="M129" s="212"/>
      <c r="N129" s="213"/>
      <c r="O129" s="213"/>
      <c r="P129" s="214">
        <f>SUM(P130:P141)</f>
        <v>0</v>
      </c>
      <c r="Q129" s="213"/>
      <c r="R129" s="214">
        <f>SUM(R130:R141)</f>
        <v>1.0456560000000001</v>
      </c>
      <c r="S129" s="213"/>
      <c r="T129" s="215">
        <f>SUM(T130:T141)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6" t="s">
        <v>85</v>
      </c>
      <c r="AT129" s="217" t="s">
        <v>76</v>
      </c>
      <c r="AU129" s="217" t="s">
        <v>85</v>
      </c>
      <c r="AY129" s="216" t="s">
        <v>198</v>
      </c>
      <c r="BK129" s="218">
        <f>SUM(BK130:BK141)</f>
        <v>0</v>
      </c>
    </row>
    <row r="130" spans="1:65" s="2" customFormat="1" ht="24.15" customHeight="1">
      <c r="A130" s="39"/>
      <c r="B130" s="40"/>
      <c r="C130" s="221" t="s">
        <v>85</v>
      </c>
      <c r="D130" s="221" t="s">
        <v>200</v>
      </c>
      <c r="E130" s="222" t="s">
        <v>1340</v>
      </c>
      <c r="F130" s="223" t="s">
        <v>1341</v>
      </c>
      <c r="G130" s="224" t="s">
        <v>1342</v>
      </c>
      <c r="H130" s="225">
        <v>50</v>
      </c>
      <c r="I130" s="226"/>
      <c r="J130" s="227">
        <f>ROUND(I130*H130,2)</f>
        <v>0</v>
      </c>
      <c r="K130" s="228"/>
      <c r="L130" s="45"/>
      <c r="M130" s="229" t="s">
        <v>1</v>
      </c>
      <c r="N130" s="230" t="s">
        <v>42</v>
      </c>
      <c r="O130" s="92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3" t="s">
        <v>204</v>
      </c>
      <c r="AT130" s="233" t="s">
        <v>200</v>
      </c>
      <c r="AU130" s="233" t="s">
        <v>87</v>
      </c>
      <c r="AY130" s="18" t="s">
        <v>198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8" t="s">
        <v>85</v>
      </c>
      <c r="BK130" s="234">
        <f>ROUND(I130*H130,2)</f>
        <v>0</v>
      </c>
      <c r="BL130" s="18" t="s">
        <v>204</v>
      </c>
      <c r="BM130" s="233" t="s">
        <v>1812</v>
      </c>
    </row>
    <row r="131" spans="1:51" s="13" customFormat="1" ht="12">
      <c r="A131" s="13"/>
      <c r="B131" s="235"/>
      <c r="C131" s="236"/>
      <c r="D131" s="237" t="s">
        <v>206</v>
      </c>
      <c r="E131" s="238" t="s">
        <v>1</v>
      </c>
      <c r="F131" s="239" t="s">
        <v>1349</v>
      </c>
      <c r="G131" s="236"/>
      <c r="H131" s="240">
        <v>50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206</v>
      </c>
      <c r="AU131" s="246" t="s">
        <v>87</v>
      </c>
      <c r="AV131" s="13" t="s">
        <v>87</v>
      </c>
      <c r="AW131" s="13" t="s">
        <v>33</v>
      </c>
      <c r="AX131" s="13" t="s">
        <v>77</v>
      </c>
      <c r="AY131" s="246" t="s">
        <v>198</v>
      </c>
    </row>
    <row r="132" spans="1:51" s="15" customFormat="1" ht="12">
      <c r="A132" s="15"/>
      <c r="B132" s="258"/>
      <c r="C132" s="259"/>
      <c r="D132" s="237" t="s">
        <v>206</v>
      </c>
      <c r="E132" s="260" t="s">
        <v>1</v>
      </c>
      <c r="F132" s="261" t="s">
        <v>215</v>
      </c>
      <c r="G132" s="259"/>
      <c r="H132" s="262">
        <v>50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8" t="s">
        <v>206</v>
      </c>
      <c r="AU132" s="268" t="s">
        <v>87</v>
      </c>
      <c r="AV132" s="15" t="s">
        <v>204</v>
      </c>
      <c r="AW132" s="15" t="s">
        <v>33</v>
      </c>
      <c r="AX132" s="15" t="s">
        <v>85</v>
      </c>
      <c r="AY132" s="268" t="s">
        <v>198</v>
      </c>
    </row>
    <row r="133" spans="1:65" s="2" customFormat="1" ht="21.75" customHeight="1">
      <c r="A133" s="39"/>
      <c r="B133" s="40"/>
      <c r="C133" s="221" t="s">
        <v>87</v>
      </c>
      <c r="D133" s="221" t="s">
        <v>200</v>
      </c>
      <c r="E133" s="222" t="s">
        <v>1345</v>
      </c>
      <c r="F133" s="223" t="s">
        <v>1346</v>
      </c>
      <c r="G133" s="224" t="s">
        <v>1347</v>
      </c>
      <c r="H133" s="225">
        <v>25</v>
      </c>
      <c r="I133" s="226"/>
      <c r="J133" s="227">
        <f>ROUND(I133*H133,2)</f>
        <v>0</v>
      </c>
      <c r="K133" s="228"/>
      <c r="L133" s="45"/>
      <c r="M133" s="229" t="s">
        <v>1</v>
      </c>
      <c r="N133" s="230" t="s">
        <v>42</v>
      </c>
      <c r="O133" s="92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3" t="s">
        <v>204</v>
      </c>
      <c r="AT133" s="233" t="s">
        <v>200</v>
      </c>
      <c r="AU133" s="233" t="s">
        <v>87</v>
      </c>
      <c r="AY133" s="18" t="s">
        <v>198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8" t="s">
        <v>85</v>
      </c>
      <c r="BK133" s="234">
        <f>ROUND(I133*H133,2)</f>
        <v>0</v>
      </c>
      <c r="BL133" s="18" t="s">
        <v>204</v>
      </c>
      <c r="BM133" s="233" t="s">
        <v>1813</v>
      </c>
    </row>
    <row r="134" spans="1:51" s="13" customFormat="1" ht="12">
      <c r="A134" s="13"/>
      <c r="B134" s="235"/>
      <c r="C134" s="236"/>
      <c r="D134" s="237" t="s">
        <v>206</v>
      </c>
      <c r="E134" s="238" t="s">
        <v>1</v>
      </c>
      <c r="F134" s="239" t="s">
        <v>1814</v>
      </c>
      <c r="G134" s="236"/>
      <c r="H134" s="240">
        <v>25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206</v>
      </c>
      <c r="AU134" s="246" t="s">
        <v>87</v>
      </c>
      <c r="AV134" s="13" t="s">
        <v>87</v>
      </c>
      <c r="AW134" s="13" t="s">
        <v>33</v>
      </c>
      <c r="AX134" s="13" t="s">
        <v>77</v>
      </c>
      <c r="AY134" s="246" t="s">
        <v>198</v>
      </c>
    </row>
    <row r="135" spans="1:51" s="15" customFormat="1" ht="12">
      <c r="A135" s="15"/>
      <c r="B135" s="258"/>
      <c r="C135" s="259"/>
      <c r="D135" s="237" t="s">
        <v>206</v>
      </c>
      <c r="E135" s="260" t="s">
        <v>1</v>
      </c>
      <c r="F135" s="261" t="s">
        <v>215</v>
      </c>
      <c r="G135" s="259"/>
      <c r="H135" s="262">
        <v>25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8" t="s">
        <v>206</v>
      </c>
      <c r="AU135" s="268" t="s">
        <v>87</v>
      </c>
      <c r="AV135" s="15" t="s">
        <v>204</v>
      </c>
      <c r="AW135" s="15" t="s">
        <v>33</v>
      </c>
      <c r="AX135" s="15" t="s">
        <v>85</v>
      </c>
      <c r="AY135" s="268" t="s">
        <v>198</v>
      </c>
    </row>
    <row r="136" spans="1:65" s="2" customFormat="1" ht="33" customHeight="1">
      <c r="A136" s="39"/>
      <c r="B136" s="40"/>
      <c r="C136" s="221" t="s">
        <v>213</v>
      </c>
      <c r="D136" s="221" t="s">
        <v>200</v>
      </c>
      <c r="E136" s="222" t="s">
        <v>1630</v>
      </c>
      <c r="F136" s="223" t="s">
        <v>1631</v>
      </c>
      <c r="G136" s="224" t="s">
        <v>227</v>
      </c>
      <c r="H136" s="225">
        <v>8.1</v>
      </c>
      <c r="I136" s="226"/>
      <c r="J136" s="227">
        <f>ROUND(I136*H136,2)</f>
        <v>0</v>
      </c>
      <c r="K136" s="228"/>
      <c r="L136" s="45"/>
      <c r="M136" s="229" t="s">
        <v>1</v>
      </c>
      <c r="N136" s="230" t="s">
        <v>42</v>
      </c>
      <c r="O136" s="92"/>
      <c r="P136" s="231">
        <f>O136*H136</f>
        <v>0</v>
      </c>
      <c r="Q136" s="231">
        <v>0.0107</v>
      </c>
      <c r="R136" s="231">
        <f>Q136*H136</f>
        <v>0.08667</v>
      </c>
      <c r="S136" s="231">
        <v>0</v>
      </c>
      <c r="T136" s="232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3" t="s">
        <v>204</v>
      </c>
      <c r="AT136" s="233" t="s">
        <v>200</v>
      </c>
      <c r="AU136" s="233" t="s">
        <v>87</v>
      </c>
      <c r="AY136" s="18" t="s">
        <v>198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8" t="s">
        <v>85</v>
      </c>
      <c r="BK136" s="234">
        <f>ROUND(I136*H136,2)</f>
        <v>0</v>
      </c>
      <c r="BL136" s="18" t="s">
        <v>204</v>
      </c>
      <c r="BM136" s="233" t="s">
        <v>1815</v>
      </c>
    </row>
    <row r="137" spans="1:51" s="13" customFormat="1" ht="12">
      <c r="A137" s="13"/>
      <c r="B137" s="235"/>
      <c r="C137" s="236"/>
      <c r="D137" s="237" t="s">
        <v>206</v>
      </c>
      <c r="E137" s="238" t="s">
        <v>1</v>
      </c>
      <c r="F137" s="239" t="s">
        <v>1816</v>
      </c>
      <c r="G137" s="236"/>
      <c r="H137" s="240">
        <v>8.1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206</v>
      </c>
      <c r="AU137" s="246" t="s">
        <v>87</v>
      </c>
      <c r="AV137" s="13" t="s">
        <v>87</v>
      </c>
      <c r="AW137" s="13" t="s">
        <v>33</v>
      </c>
      <c r="AX137" s="13" t="s">
        <v>77</v>
      </c>
      <c r="AY137" s="246" t="s">
        <v>198</v>
      </c>
    </row>
    <row r="138" spans="1:51" s="15" customFormat="1" ht="12">
      <c r="A138" s="15"/>
      <c r="B138" s="258"/>
      <c r="C138" s="259"/>
      <c r="D138" s="237" t="s">
        <v>206</v>
      </c>
      <c r="E138" s="260" t="s">
        <v>1</v>
      </c>
      <c r="F138" s="261" t="s">
        <v>215</v>
      </c>
      <c r="G138" s="259"/>
      <c r="H138" s="262">
        <v>8.1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8" t="s">
        <v>206</v>
      </c>
      <c r="AU138" s="268" t="s">
        <v>87</v>
      </c>
      <c r="AV138" s="15" t="s">
        <v>204</v>
      </c>
      <c r="AW138" s="15" t="s">
        <v>33</v>
      </c>
      <c r="AX138" s="15" t="s">
        <v>85</v>
      </c>
      <c r="AY138" s="268" t="s">
        <v>198</v>
      </c>
    </row>
    <row r="139" spans="1:65" s="2" customFormat="1" ht="37.8" customHeight="1">
      <c r="A139" s="39"/>
      <c r="B139" s="40"/>
      <c r="C139" s="221" t="s">
        <v>204</v>
      </c>
      <c r="D139" s="221" t="s">
        <v>200</v>
      </c>
      <c r="E139" s="222" t="s">
        <v>1278</v>
      </c>
      <c r="F139" s="223" t="s">
        <v>1279</v>
      </c>
      <c r="G139" s="224" t="s">
        <v>227</v>
      </c>
      <c r="H139" s="225">
        <v>38.7</v>
      </c>
      <c r="I139" s="226"/>
      <c r="J139" s="227">
        <f>ROUND(I139*H139,2)</f>
        <v>0</v>
      </c>
      <c r="K139" s="228"/>
      <c r="L139" s="45"/>
      <c r="M139" s="229" t="s">
        <v>1</v>
      </c>
      <c r="N139" s="230" t="s">
        <v>42</v>
      </c>
      <c r="O139" s="92"/>
      <c r="P139" s="231">
        <f>O139*H139</f>
        <v>0</v>
      </c>
      <c r="Q139" s="231">
        <v>0.02478</v>
      </c>
      <c r="R139" s="231">
        <f>Q139*H139</f>
        <v>0.9589860000000001</v>
      </c>
      <c r="S139" s="231">
        <v>0</v>
      </c>
      <c r="T139" s="232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3" t="s">
        <v>204</v>
      </c>
      <c r="AT139" s="233" t="s">
        <v>200</v>
      </c>
      <c r="AU139" s="233" t="s">
        <v>87</v>
      </c>
      <c r="AY139" s="18" t="s">
        <v>198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8" t="s">
        <v>85</v>
      </c>
      <c r="BK139" s="234">
        <f>ROUND(I139*H139,2)</f>
        <v>0</v>
      </c>
      <c r="BL139" s="18" t="s">
        <v>204</v>
      </c>
      <c r="BM139" s="233" t="s">
        <v>1817</v>
      </c>
    </row>
    <row r="140" spans="1:51" s="13" customFormat="1" ht="12">
      <c r="A140" s="13"/>
      <c r="B140" s="235"/>
      <c r="C140" s="236"/>
      <c r="D140" s="237" t="s">
        <v>206</v>
      </c>
      <c r="E140" s="238" t="s">
        <v>1</v>
      </c>
      <c r="F140" s="239" t="s">
        <v>1818</v>
      </c>
      <c r="G140" s="236"/>
      <c r="H140" s="240">
        <v>38.7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206</v>
      </c>
      <c r="AU140" s="246" t="s">
        <v>87</v>
      </c>
      <c r="AV140" s="13" t="s">
        <v>87</v>
      </c>
      <c r="AW140" s="13" t="s">
        <v>33</v>
      </c>
      <c r="AX140" s="13" t="s">
        <v>77</v>
      </c>
      <c r="AY140" s="246" t="s">
        <v>198</v>
      </c>
    </row>
    <row r="141" spans="1:51" s="15" customFormat="1" ht="12">
      <c r="A141" s="15"/>
      <c r="B141" s="258"/>
      <c r="C141" s="259"/>
      <c r="D141" s="237" t="s">
        <v>206</v>
      </c>
      <c r="E141" s="260" t="s">
        <v>1</v>
      </c>
      <c r="F141" s="261" t="s">
        <v>215</v>
      </c>
      <c r="G141" s="259"/>
      <c r="H141" s="262">
        <v>38.7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8" t="s">
        <v>206</v>
      </c>
      <c r="AU141" s="268" t="s">
        <v>87</v>
      </c>
      <c r="AV141" s="15" t="s">
        <v>204</v>
      </c>
      <c r="AW141" s="15" t="s">
        <v>33</v>
      </c>
      <c r="AX141" s="15" t="s">
        <v>85</v>
      </c>
      <c r="AY141" s="268" t="s">
        <v>198</v>
      </c>
    </row>
    <row r="142" spans="1:63" s="12" customFormat="1" ht="22.8" customHeight="1">
      <c r="A142" s="12"/>
      <c r="B142" s="205"/>
      <c r="C142" s="206"/>
      <c r="D142" s="207" t="s">
        <v>76</v>
      </c>
      <c r="E142" s="219" t="s">
        <v>266</v>
      </c>
      <c r="F142" s="219" t="s">
        <v>1076</v>
      </c>
      <c r="G142" s="206"/>
      <c r="H142" s="206"/>
      <c r="I142" s="209"/>
      <c r="J142" s="220">
        <f>BK142</f>
        <v>0</v>
      </c>
      <c r="K142" s="206"/>
      <c r="L142" s="211"/>
      <c r="M142" s="212"/>
      <c r="N142" s="213"/>
      <c r="O142" s="213"/>
      <c r="P142" s="214">
        <f>SUM(P143:P151)</f>
        <v>0</v>
      </c>
      <c r="Q142" s="213"/>
      <c r="R142" s="214">
        <f>SUM(R143:R151)</f>
        <v>0</v>
      </c>
      <c r="S142" s="213"/>
      <c r="T142" s="215">
        <f>SUM(T143:T151)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6" t="s">
        <v>85</v>
      </c>
      <c r="AT142" s="217" t="s">
        <v>76</v>
      </c>
      <c r="AU142" s="217" t="s">
        <v>85</v>
      </c>
      <c r="AY142" s="216" t="s">
        <v>198</v>
      </c>
      <c r="BK142" s="218">
        <f>SUM(BK143:BK151)</f>
        <v>0</v>
      </c>
    </row>
    <row r="143" spans="1:65" s="2" customFormat="1" ht="24.15" customHeight="1">
      <c r="A143" s="39"/>
      <c r="B143" s="40"/>
      <c r="C143" s="221" t="s">
        <v>224</v>
      </c>
      <c r="D143" s="221" t="s">
        <v>200</v>
      </c>
      <c r="E143" s="222" t="s">
        <v>1282</v>
      </c>
      <c r="F143" s="223" t="s">
        <v>1283</v>
      </c>
      <c r="G143" s="224" t="s">
        <v>239</v>
      </c>
      <c r="H143" s="225">
        <v>70.2</v>
      </c>
      <c r="I143" s="226"/>
      <c r="J143" s="227">
        <f>ROUND(I143*H143,2)</f>
        <v>0</v>
      </c>
      <c r="K143" s="228"/>
      <c r="L143" s="45"/>
      <c r="M143" s="229" t="s">
        <v>1</v>
      </c>
      <c r="N143" s="230" t="s">
        <v>42</v>
      </c>
      <c r="O143" s="92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3" t="s">
        <v>204</v>
      </c>
      <c r="AT143" s="233" t="s">
        <v>200</v>
      </c>
      <c r="AU143" s="233" t="s">
        <v>87</v>
      </c>
      <c r="AY143" s="18" t="s">
        <v>198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8" t="s">
        <v>85</v>
      </c>
      <c r="BK143" s="234">
        <f>ROUND(I143*H143,2)</f>
        <v>0</v>
      </c>
      <c r="BL143" s="18" t="s">
        <v>204</v>
      </c>
      <c r="BM143" s="233" t="s">
        <v>1819</v>
      </c>
    </row>
    <row r="144" spans="1:51" s="13" customFormat="1" ht="12">
      <c r="A144" s="13"/>
      <c r="B144" s="235"/>
      <c r="C144" s="236"/>
      <c r="D144" s="237" t="s">
        <v>206</v>
      </c>
      <c r="E144" s="238" t="s">
        <v>1</v>
      </c>
      <c r="F144" s="239" t="s">
        <v>1820</v>
      </c>
      <c r="G144" s="236"/>
      <c r="H144" s="240">
        <v>70.2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206</v>
      </c>
      <c r="AU144" s="246" t="s">
        <v>87</v>
      </c>
      <c r="AV144" s="13" t="s">
        <v>87</v>
      </c>
      <c r="AW144" s="13" t="s">
        <v>33</v>
      </c>
      <c r="AX144" s="13" t="s">
        <v>77</v>
      </c>
      <c r="AY144" s="246" t="s">
        <v>198</v>
      </c>
    </row>
    <row r="145" spans="1:51" s="15" customFormat="1" ht="12">
      <c r="A145" s="15"/>
      <c r="B145" s="258"/>
      <c r="C145" s="259"/>
      <c r="D145" s="237" t="s">
        <v>206</v>
      </c>
      <c r="E145" s="260" t="s">
        <v>1</v>
      </c>
      <c r="F145" s="261" t="s">
        <v>215</v>
      </c>
      <c r="G145" s="259"/>
      <c r="H145" s="262">
        <v>70.2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8" t="s">
        <v>206</v>
      </c>
      <c r="AU145" s="268" t="s">
        <v>87</v>
      </c>
      <c r="AV145" s="15" t="s">
        <v>204</v>
      </c>
      <c r="AW145" s="15" t="s">
        <v>33</v>
      </c>
      <c r="AX145" s="15" t="s">
        <v>85</v>
      </c>
      <c r="AY145" s="268" t="s">
        <v>198</v>
      </c>
    </row>
    <row r="146" spans="1:65" s="2" customFormat="1" ht="24.15" customHeight="1">
      <c r="A146" s="39"/>
      <c r="B146" s="40"/>
      <c r="C146" s="221" t="s">
        <v>231</v>
      </c>
      <c r="D146" s="221" t="s">
        <v>200</v>
      </c>
      <c r="E146" s="222" t="s">
        <v>1821</v>
      </c>
      <c r="F146" s="223" t="s">
        <v>1822</v>
      </c>
      <c r="G146" s="224" t="s">
        <v>239</v>
      </c>
      <c r="H146" s="225">
        <v>146.7</v>
      </c>
      <c r="I146" s="226"/>
      <c r="J146" s="227">
        <f>ROUND(I146*H146,2)</f>
        <v>0</v>
      </c>
      <c r="K146" s="228"/>
      <c r="L146" s="45"/>
      <c r="M146" s="229" t="s">
        <v>1</v>
      </c>
      <c r="N146" s="230" t="s">
        <v>42</v>
      </c>
      <c r="O146" s="92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3" t="s">
        <v>204</v>
      </c>
      <c r="AT146" s="233" t="s">
        <v>200</v>
      </c>
      <c r="AU146" s="233" t="s">
        <v>87</v>
      </c>
      <c r="AY146" s="18" t="s">
        <v>198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8" t="s">
        <v>85</v>
      </c>
      <c r="BK146" s="234">
        <f>ROUND(I146*H146,2)</f>
        <v>0</v>
      </c>
      <c r="BL146" s="18" t="s">
        <v>204</v>
      </c>
      <c r="BM146" s="233" t="s">
        <v>1823</v>
      </c>
    </row>
    <row r="147" spans="1:51" s="13" customFormat="1" ht="12">
      <c r="A147" s="13"/>
      <c r="B147" s="235"/>
      <c r="C147" s="236"/>
      <c r="D147" s="237" t="s">
        <v>206</v>
      </c>
      <c r="E147" s="238" t="s">
        <v>1</v>
      </c>
      <c r="F147" s="239" t="s">
        <v>1824</v>
      </c>
      <c r="G147" s="236"/>
      <c r="H147" s="240">
        <v>146.7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206</v>
      </c>
      <c r="AU147" s="246" t="s">
        <v>87</v>
      </c>
      <c r="AV147" s="13" t="s">
        <v>87</v>
      </c>
      <c r="AW147" s="13" t="s">
        <v>33</v>
      </c>
      <c r="AX147" s="13" t="s">
        <v>77</v>
      </c>
      <c r="AY147" s="246" t="s">
        <v>198</v>
      </c>
    </row>
    <row r="148" spans="1:51" s="15" customFormat="1" ht="12">
      <c r="A148" s="15"/>
      <c r="B148" s="258"/>
      <c r="C148" s="259"/>
      <c r="D148" s="237" t="s">
        <v>206</v>
      </c>
      <c r="E148" s="260" t="s">
        <v>1</v>
      </c>
      <c r="F148" s="261" t="s">
        <v>215</v>
      </c>
      <c r="G148" s="259"/>
      <c r="H148" s="262">
        <v>146.7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8" t="s">
        <v>206</v>
      </c>
      <c r="AU148" s="268" t="s">
        <v>87</v>
      </c>
      <c r="AV148" s="15" t="s">
        <v>204</v>
      </c>
      <c r="AW148" s="15" t="s">
        <v>33</v>
      </c>
      <c r="AX148" s="15" t="s">
        <v>85</v>
      </c>
      <c r="AY148" s="268" t="s">
        <v>198</v>
      </c>
    </row>
    <row r="149" spans="1:65" s="2" customFormat="1" ht="21.75" customHeight="1">
      <c r="A149" s="39"/>
      <c r="B149" s="40"/>
      <c r="C149" s="221" t="s">
        <v>236</v>
      </c>
      <c r="D149" s="221" t="s">
        <v>200</v>
      </c>
      <c r="E149" s="222" t="s">
        <v>1360</v>
      </c>
      <c r="F149" s="223" t="s">
        <v>1361</v>
      </c>
      <c r="G149" s="224" t="s">
        <v>239</v>
      </c>
      <c r="H149" s="225">
        <v>146.7</v>
      </c>
      <c r="I149" s="226"/>
      <c r="J149" s="227">
        <f>ROUND(I149*H149,2)</f>
        <v>0</v>
      </c>
      <c r="K149" s="228"/>
      <c r="L149" s="45"/>
      <c r="M149" s="229" t="s">
        <v>1</v>
      </c>
      <c r="N149" s="230" t="s">
        <v>42</v>
      </c>
      <c r="O149" s="92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3" t="s">
        <v>204</v>
      </c>
      <c r="AT149" s="233" t="s">
        <v>200</v>
      </c>
      <c r="AU149" s="233" t="s">
        <v>87</v>
      </c>
      <c r="AY149" s="18" t="s">
        <v>198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8" t="s">
        <v>85</v>
      </c>
      <c r="BK149" s="234">
        <f>ROUND(I149*H149,2)</f>
        <v>0</v>
      </c>
      <c r="BL149" s="18" t="s">
        <v>204</v>
      </c>
      <c r="BM149" s="233" t="s">
        <v>1825</v>
      </c>
    </row>
    <row r="150" spans="1:51" s="13" customFormat="1" ht="12">
      <c r="A150" s="13"/>
      <c r="B150" s="235"/>
      <c r="C150" s="236"/>
      <c r="D150" s="237" t="s">
        <v>206</v>
      </c>
      <c r="E150" s="238" t="s">
        <v>1</v>
      </c>
      <c r="F150" s="239" t="s">
        <v>1824</v>
      </c>
      <c r="G150" s="236"/>
      <c r="H150" s="240">
        <v>146.7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206</v>
      </c>
      <c r="AU150" s="246" t="s">
        <v>87</v>
      </c>
      <c r="AV150" s="13" t="s">
        <v>87</v>
      </c>
      <c r="AW150" s="13" t="s">
        <v>33</v>
      </c>
      <c r="AX150" s="13" t="s">
        <v>77</v>
      </c>
      <c r="AY150" s="246" t="s">
        <v>198</v>
      </c>
    </row>
    <row r="151" spans="1:51" s="15" customFormat="1" ht="12">
      <c r="A151" s="15"/>
      <c r="B151" s="258"/>
      <c r="C151" s="259"/>
      <c r="D151" s="237" t="s">
        <v>206</v>
      </c>
      <c r="E151" s="260" t="s">
        <v>1</v>
      </c>
      <c r="F151" s="261" t="s">
        <v>215</v>
      </c>
      <c r="G151" s="259"/>
      <c r="H151" s="262">
        <v>146.7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8" t="s">
        <v>206</v>
      </c>
      <c r="AU151" s="268" t="s">
        <v>87</v>
      </c>
      <c r="AV151" s="15" t="s">
        <v>204</v>
      </c>
      <c r="AW151" s="15" t="s">
        <v>33</v>
      </c>
      <c r="AX151" s="15" t="s">
        <v>85</v>
      </c>
      <c r="AY151" s="268" t="s">
        <v>198</v>
      </c>
    </row>
    <row r="152" spans="1:63" s="12" customFormat="1" ht="22.8" customHeight="1">
      <c r="A152" s="12"/>
      <c r="B152" s="205"/>
      <c r="C152" s="206"/>
      <c r="D152" s="207" t="s">
        <v>76</v>
      </c>
      <c r="E152" s="219" t="s">
        <v>280</v>
      </c>
      <c r="F152" s="219" t="s">
        <v>468</v>
      </c>
      <c r="G152" s="206"/>
      <c r="H152" s="206"/>
      <c r="I152" s="209"/>
      <c r="J152" s="220">
        <f>BK152</f>
        <v>0</v>
      </c>
      <c r="K152" s="206"/>
      <c r="L152" s="211"/>
      <c r="M152" s="212"/>
      <c r="N152" s="213"/>
      <c r="O152" s="213"/>
      <c r="P152" s="214">
        <f>SUM(P153:P168)</f>
        <v>0</v>
      </c>
      <c r="Q152" s="213"/>
      <c r="R152" s="214">
        <f>SUM(R153:R168)</f>
        <v>0</v>
      </c>
      <c r="S152" s="213"/>
      <c r="T152" s="215">
        <f>SUM(T153:T168)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6" t="s">
        <v>85</v>
      </c>
      <c r="AT152" s="217" t="s">
        <v>76</v>
      </c>
      <c r="AU152" s="217" t="s">
        <v>85</v>
      </c>
      <c r="AY152" s="216" t="s">
        <v>198</v>
      </c>
      <c r="BK152" s="218">
        <f>SUM(BK153:BK168)</f>
        <v>0</v>
      </c>
    </row>
    <row r="153" spans="1:65" s="2" customFormat="1" ht="16.5" customHeight="1">
      <c r="A153" s="39"/>
      <c r="B153" s="40"/>
      <c r="C153" s="221" t="s">
        <v>242</v>
      </c>
      <c r="D153" s="221" t="s">
        <v>200</v>
      </c>
      <c r="E153" s="222" t="s">
        <v>1085</v>
      </c>
      <c r="F153" s="223" t="s">
        <v>1086</v>
      </c>
      <c r="G153" s="224" t="s">
        <v>239</v>
      </c>
      <c r="H153" s="225">
        <v>146.7</v>
      </c>
      <c r="I153" s="226"/>
      <c r="J153" s="227">
        <f>ROUND(I153*H153,2)</f>
        <v>0</v>
      </c>
      <c r="K153" s="228"/>
      <c r="L153" s="45"/>
      <c r="M153" s="229" t="s">
        <v>1</v>
      </c>
      <c r="N153" s="230" t="s">
        <v>42</v>
      </c>
      <c r="O153" s="92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3" t="s">
        <v>204</v>
      </c>
      <c r="AT153" s="233" t="s">
        <v>200</v>
      </c>
      <c r="AU153" s="233" t="s">
        <v>87</v>
      </c>
      <c r="AY153" s="18" t="s">
        <v>198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8" t="s">
        <v>85</v>
      </c>
      <c r="BK153" s="234">
        <f>ROUND(I153*H153,2)</f>
        <v>0</v>
      </c>
      <c r="BL153" s="18" t="s">
        <v>204</v>
      </c>
      <c r="BM153" s="233" t="s">
        <v>1826</v>
      </c>
    </row>
    <row r="154" spans="1:51" s="13" customFormat="1" ht="12">
      <c r="A154" s="13"/>
      <c r="B154" s="235"/>
      <c r="C154" s="236"/>
      <c r="D154" s="237" t="s">
        <v>206</v>
      </c>
      <c r="E154" s="238" t="s">
        <v>1</v>
      </c>
      <c r="F154" s="239" t="s">
        <v>1827</v>
      </c>
      <c r="G154" s="236"/>
      <c r="H154" s="240">
        <v>146.7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206</v>
      </c>
      <c r="AU154" s="246" t="s">
        <v>87</v>
      </c>
      <c r="AV154" s="13" t="s">
        <v>87</v>
      </c>
      <c r="AW154" s="13" t="s">
        <v>33</v>
      </c>
      <c r="AX154" s="13" t="s">
        <v>77</v>
      </c>
      <c r="AY154" s="246" t="s">
        <v>198</v>
      </c>
    </row>
    <row r="155" spans="1:51" s="15" customFormat="1" ht="12">
      <c r="A155" s="15"/>
      <c r="B155" s="258"/>
      <c r="C155" s="259"/>
      <c r="D155" s="237" t="s">
        <v>206</v>
      </c>
      <c r="E155" s="260" t="s">
        <v>1</v>
      </c>
      <c r="F155" s="261" t="s">
        <v>215</v>
      </c>
      <c r="G155" s="259"/>
      <c r="H155" s="262">
        <v>146.7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8" t="s">
        <v>206</v>
      </c>
      <c r="AU155" s="268" t="s">
        <v>87</v>
      </c>
      <c r="AV155" s="15" t="s">
        <v>204</v>
      </c>
      <c r="AW155" s="15" t="s">
        <v>33</v>
      </c>
      <c r="AX155" s="15" t="s">
        <v>85</v>
      </c>
      <c r="AY155" s="268" t="s">
        <v>198</v>
      </c>
    </row>
    <row r="156" spans="1:65" s="2" customFormat="1" ht="21.75" customHeight="1">
      <c r="A156" s="39"/>
      <c r="B156" s="40"/>
      <c r="C156" s="221" t="s">
        <v>246</v>
      </c>
      <c r="D156" s="221" t="s">
        <v>200</v>
      </c>
      <c r="E156" s="222" t="s">
        <v>472</v>
      </c>
      <c r="F156" s="223" t="s">
        <v>473</v>
      </c>
      <c r="G156" s="224" t="s">
        <v>239</v>
      </c>
      <c r="H156" s="225">
        <v>65</v>
      </c>
      <c r="I156" s="226"/>
      <c r="J156" s="227">
        <f>ROUND(I156*H156,2)</f>
        <v>0</v>
      </c>
      <c r="K156" s="228"/>
      <c r="L156" s="45"/>
      <c r="M156" s="229" t="s">
        <v>1</v>
      </c>
      <c r="N156" s="230" t="s">
        <v>42</v>
      </c>
      <c r="O156" s="92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3" t="s">
        <v>204</v>
      </c>
      <c r="AT156" s="233" t="s">
        <v>200</v>
      </c>
      <c r="AU156" s="233" t="s">
        <v>87</v>
      </c>
      <c r="AY156" s="18" t="s">
        <v>198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8" t="s">
        <v>85</v>
      </c>
      <c r="BK156" s="234">
        <f>ROUND(I156*H156,2)</f>
        <v>0</v>
      </c>
      <c r="BL156" s="18" t="s">
        <v>204</v>
      </c>
      <c r="BM156" s="233" t="s">
        <v>1828</v>
      </c>
    </row>
    <row r="157" spans="1:51" s="13" customFormat="1" ht="12">
      <c r="A157" s="13"/>
      <c r="B157" s="235"/>
      <c r="C157" s="236"/>
      <c r="D157" s="237" t="s">
        <v>206</v>
      </c>
      <c r="E157" s="238" t="s">
        <v>1</v>
      </c>
      <c r="F157" s="239" t="s">
        <v>1829</v>
      </c>
      <c r="G157" s="236"/>
      <c r="H157" s="240">
        <v>65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206</v>
      </c>
      <c r="AU157" s="246" t="s">
        <v>87</v>
      </c>
      <c r="AV157" s="13" t="s">
        <v>87</v>
      </c>
      <c r="AW157" s="13" t="s">
        <v>33</v>
      </c>
      <c r="AX157" s="13" t="s">
        <v>77</v>
      </c>
      <c r="AY157" s="246" t="s">
        <v>198</v>
      </c>
    </row>
    <row r="158" spans="1:51" s="15" customFormat="1" ht="12">
      <c r="A158" s="15"/>
      <c r="B158" s="258"/>
      <c r="C158" s="259"/>
      <c r="D158" s="237" t="s">
        <v>206</v>
      </c>
      <c r="E158" s="260" t="s">
        <v>1</v>
      </c>
      <c r="F158" s="261" t="s">
        <v>215</v>
      </c>
      <c r="G158" s="259"/>
      <c r="H158" s="262">
        <v>65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8" t="s">
        <v>206</v>
      </c>
      <c r="AU158" s="268" t="s">
        <v>87</v>
      </c>
      <c r="AV158" s="15" t="s">
        <v>204</v>
      </c>
      <c r="AW158" s="15" t="s">
        <v>33</v>
      </c>
      <c r="AX158" s="15" t="s">
        <v>85</v>
      </c>
      <c r="AY158" s="268" t="s">
        <v>198</v>
      </c>
    </row>
    <row r="159" spans="1:65" s="2" customFormat="1" ht="24.15" customHeight="1">
      <c r="A159" s="39"/>
      <c r="B159" s="40"/>
      <c r="C159" s="221" t="s">
        <v>252</v>
      </c>
      <c r="D159" s="221" t="s">
        <v>200</v>
      </c>
      <c r="E159" s="222" t="s">
        <v>475</v>
      </c>
      <c r="F159" s="223" t="s">
        <v>476</v>
      </c>
      <c r="G159" s="224" t="s">
        <v>239</v>
      </c>
      <c r="H159" s="225">
        <v>65</v>
      </c>
      <c r="I159" s="226"/>
      <c r="J159" s="227">
        <f>ROUND(I159*H159,2)</f>
        <v>0</v>
      </c>
      <c r="K159" s="228"/>
      <c r="L159" s="45"/>
      <c r="M159" s="229" t="s">
        <v>1</v>
      </c>
      <c r="N159" s="230" t="s">
        <v>42</v>
      </c>
      <c r="O159" s="92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3" t="s">
        <v>204</v>
      </c>
      <c r="AT159" s="233" t="s">
        <v>200</v>
      </c>
      <c r="AU159" s="233" t="s">
        <v>87</v>
      </c>
      <c r="AY159" s="18" t="s">
        <v>198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8" t="s">
        <v>85</v>
      </c>
      <c r="BK159" s="234">
        <f>ROUND(I159*H159,2)</f>
        <v>0</v>
      </c>
      <c r="BL159" s="18" t="s">
        <v>204</v>
      </c>
      <c r="BM159" s="233" t="s">
        <v>1830</v>
      </c>
    </row>
    <row r="160" spans="1:51" s="13" customFormat="1" ht="12">
      <c r="A160" s="13"/>
      <c r="B160" s="235"/>
      <c r="C160" s="236"/>
      <c r="D160" s="237" t="s">
        <v>206</v>
      </c>
      <c r="E160" s="238" t="s">
        <v>1</v>
      </c>
      <c r="F160" s="239" t="s">
        <v>1829</v>
      </c>
      <c r="G160" s="236"/>
      <c r="H160" s="240">
        <v>65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206</v>
      </c>
      <c r="AU160" s="246" t="s">
        <v>87</v>
      </c>
      <c r="AV160" s="13" t="s">
        <v>87</v>
      </c>
      <c r="AW160" s="13" t="s">
        <v>33</v>
      </c>
      <c r="AX160" s="13" t="s">
        <v>77</v>
      </c>
      <c r="AY160" s="246" t="s">
        <v>198</v>
      </c>
    </row>
    <row r="161" spans="1:51" s="15" customFormat="1" ht="12">
      <c r="A161" s="15"/>
      <c r="B161" s="258"/>
      <c r="C161" s="259"/>
      <c r="D161" s="237" t="s">
        <v>206</v>
      </c>
      <c r="E161" s="260" t="s">
        <v>1</v>
      </c>
      <c r="F161" s="261" t="s">
        <v>215</v>
      </c>
      <c r="G161" s="259"/>
      <c r="H161" s="262">
        <v>65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8" t="s">
        <v>206</v>
      </c>
      <c r="AU161" s="268" t="s">
        <v>87</v>
      </c>
      <c r="AV161" s="15" t="s">
        <v>204</v>
      </c>
      <c r="AW161" s="15" t="s">
        <v>33</v>
      </c>
      <c r="AX161" s="15" t="s">
        <v>85</v>
      </c>
      <c r="AY161" s="268" t="s">
        <v>198</v>
      </c>
    </row>
    <row r="162" spans="1:65" s="2" customFormat="1" ht="21.75" customHeight="1">
      <c r="A162" s="39"/>
      <c r="B162" s="40"/>
      <c r="C162" s="221" t="s">
        <v>257</v>
      </c>
      <c r="D162" s="221" t="s">
        <v>200</v>
      </c>
      <c r="E162" s="222" t="s">
        <v>479</v>
      </c>
      <c r="F162" s="223" t="s">
        <v>480</v>
      </c>
      <c r="G162" s="224" t="s">
        <v>239</v>
      </c>
      <c r="H162" s="225">
        <v>65</v>
      </c>
      <c r="I162" s="226"/>
      <c r="J162" s="227">
        <f>ROUND(I162*H162,2)</f>
        <v>0</v>
      </c>
      <c r="K162" s="228"/>
      <c r="L162" s="45"/>
      <c r="M162" s="229" t="s">
        <v>1</v>
      </c>
      <c r="N162" s="230" t="s">
        <v>42</v>
      </c>
      <c r="O162" s="92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3" t="s">
        <v>204</v>
      </c>
      <c r="AT162" s="233" t="s">
        <v>200</v>
      </c>
      <c r="AU162" s="233" t="s">
        <v>87</v>
      </c>
      <c r="AY162" s="18" t="s">
        <v>198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8" t="s">
        <v>85</v>
      </c>
      <c r="BK162" s="234">
        <f>ROUND(I162*H162,2)</f>
        <v>0</v>
      </c>
      <c r="BL162" s="18" t="s">
        <v>204</v>
      </c>
      <c r="BM162" s="233" t="s">
        <v>1831</v>
      </c>
    </row>
    <row r="163" spans="1:65" s="2" customFormat="1" ht="16.5" customHeight="1">
      <c r="A163" s="39"/>
      <c r="B163" s="40"/>
      <c r="C163" s="221" t="s">
        <v>261</v>
      </c>
      <c r="D163" s="221" t="s">
        <v>200</v>
      </c>
      <c r="E163" s="222" t="s">
        <v>482</v>
      </c>
      <c r="F163" s="223" t="s">
        <v>483</v>
      </c>
      <c r="G163" s="224" t="s">
        <v>239</v>
      </c>
      <c r="H163" s="225">
        <v>65</v>
      </c>
      <c r="I163" s="226"/>
      <c r="J163" s="227">
        <f>ROUND(I163*H163,2)</f>
        <v>0</v>
      </c>
      <c r="K163" s="228"/>
      <c r="L163" s="45"/>
      <c r="M163" s="229" t="s">
        <v>1</v>
      </c>
      <c r="N163" s="230" t="s">
        <v>42</v>
      </c>
      <c r="O163" s="92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3" t="s">
        <v>204</v>
      </c>
      <c r="AT163" s="233" t="s">
        <v>200</v>
      </c>
      <c r="AU163" s="233" t="s">
        <v>87</v>
      </c>
      <c r="AY163" s="18" t="s">
        <v>198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8" t="s">
        <v>85</v>
      </c>
      <c r="BK163" s="234">
        <f>ROUND(I163*H163,2)</f>
        <v>0</v>
      </c>
      <c r="BL163" s="18" t="s">
        <v>204</v>
      </c>
      <c r="BM163" s="233" t="s">
        <v>1832</v>
      </c>
    </row>
    <row r="164" spans="1:51" s="13" customFormat="1" ht="12">
      <c r="A164" s="13"/>
      <c r="B164" s="235"/>
      <c r="C164" s="236"/>
      <c r="D164" s="237" t="s">
        <v>206</v>
      </c>
      <c r="E164" s="238" t="s">
        <v>1</v>
      </c>
      <c r="F164" s="239" t="s">
        <v>1829</v>
      </c>
      <c r="G164" s="236"/>
      <c r="H164" s="240">
        <v>65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206</v>
      </c>
      <c r="AU164" s="246" t="s">
        <v>87</v>
      </c>
      <c r="AV164" s="13" t="s">
        <v>87</v>
      </c>
      <c r="AW164" s="13" t="s">
        <v>33</v>
      </c>
      <c r="AX164" s="13" t="s">
        <v>77</v>
      </c>
      <c r="AY164" s="246" t="s">
        <v>198</v>
      </c>
    </row>
    <row r="165" spans="1:51" s="15" customFormat="1" ht="12">
      <c r="A165" s="15"/>
      <c r="B165" s="258"/>
      <c r="C165" s="259"/>
      <c r="D165" s="237" t="s">
        <v>206</v>
      </c>
      <c r="E165" s="260" t="s">
        <v>1</v>
      </c>
      <c r="F165" s="261" t="s">
        <v>215</v>
      </c>
      <c r="G165" s="259"/>
      <c r="H165" s="262">
        <v>65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8" t="s">
        <v>206</v>
      </c>
      <c r="AU165" s="268" t="s">
        <v>87</v>
      </c>
      <c r="AV165" s="15" t="s">
        <v>204</v>
      </c>
      <c r="AW165" s="15" t="s">
        <v>33</v>
      </c>
      <c r="AX165" s="15" t="s">
        <v>85</v>
      </c>
      <c r="AY165" s="268" t="s">
        <v>198</v>
      </c>
    </row>
    <row r="166" spans="1:65" s="2" customFormat="1" ht="16.5" customHeight="1">
      <c r="A166" s="39"/>
      <c r="B166" s="40"/>
      <c r="C166" s="221" t="s">
        <v>266</v>
      </c>
      <c r="D166" s="221" t="s">
        <v>200</v>
      </c>
      <c r="E166" s="222" t="s">
        <v>274</v>
      </c>
      <c r="F166" s="223" t="s">
        <v>275</v>
      </c>
      <c r="G166" s="224" t="s">
        <v>276</v>
      </c>
      <c r="H166" s="225">
        <v>117</v>
      </c>
      <c r="I166" s="226"/>
      <c r="J166" s="227">
        <f>ROUND(I166*H166,2)</f>
        <v>0</v>
      </c>
      <c r="K166" s="228"/>
      <c r="L166" s="45"/>
      <c r="M166" s="229" t="s">
        <v>1</v>
      </c>
      <c r="N166" s="230" t="s">
        <v>42</v>
      </c>
      <c r="O166" s="92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3" t="s">
        <v>204</v>
      </c>
      <c r="AT166" s="233" t="s">
        <v>200</v>
      </c>
      <c r="AU166" s="233" t="s">
        <v>87</v>
      </c>
      <c r="AY166" s="18" t="s">
        <v>198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8" t="s">
        <v>85</v>
      </c>
      <c r="BK166" s="234">
        <f>ROUND(I166*H166,2)</f>
        <v>0</v>
      </c>
      <c r="BL166" s="18" t="s">
        <v>204</v>
      </c>
      <c r="BM166" s="233" t="s">
        <v>1833</v>
      </c>
    </row>
    <row r="167" spans="1:51" s="13" customFormat="1" ht="12">
      <c r="A167" s="13"/>
      <c r="B167" s="235"/>
      <c r="C167" s="236"/>
      <c r="D167" s="237" t="s">
        <v>206</v>
      </c>
      <c r="E167" s="238" t="s">
        <v>1</v>
      </c>
      <c r="F167" s="239" t="s">
        <v>1834</v>
      </c>
      <c r="G167" s="236"/>
      <c r="H167" s="240">
        <v>117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206</v>
      </c>
      <c r="AU167" s="246" t="s">
        <v>87</v>
      </c>
      <c r="AV167" s="13" t="s">
        <v>87</v>
      </c>
      <c r="AW167" s="13" t="s">
        <v>33</v>
      </c>
      <c r="AX167" s="13" t="s">
        <v>77</v>
      </c>
      <c r="AY167" s="246" t="s">
        <v>198</v>
      </c>
    </row>
    <row r="168" spans="1:51" s="15" customFormat="1" ht="12">
      <c r="A168" s="15"/>
      <c r="B168" s="258"/>
      <c r="C168" s="259"/>
      <c r="D168" s="237" t="s">
        <v>206</v>
      </c>
      <c r="E168" s="260" t="s">
        <v>1</v>
      </c>
      <c r="F168" s="261" t="s">
        <v>215</v>
      </c>
      <c r="G168" s="259"/>
      <c r="H168" s="262">
        <v>117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8" t="s">
        <v>206</v>
      </c>
      <c r="AU168" s="268" t="s">
        <v>87</v>
      </c>
      <c r="AV168" s="15" t="s">
        <v>204</v>
      </c>
      <c r="AW168" s="15" t="s">
        <v>33</v>
      </c>
      <c r="AX168" s="15" t="s">
        <v>85</v>
      </c>
      <c r="AY168" s="268" t="s">
        <v>198</v>
      </c>
    </row>
    <row r="169" spans="1:63" s="12" customFormat="1" ht="22.8" customHeight="1">
      <c r="A169" s="12"/>
      <c r="B169" s="205"/>
      <c r="C169" s="206"/>
      <c r="D169" s="207" t="s">
        <v>76</v>
      </c>
      <c r="E169" s="219" t="s">
        <v>285</v>
      </c>
      <c r="F169" s="219" t="s">
        <v>1187</v>
      </c>
      <c r="G169" s="206"/>
      <c r="H169" s="206"/>
      <c r="I169" s="209"/>
      <c r="J169" s="220">
        <f>BK169</f>
        <v>0</v>
      </c>
      <c r="K169" s="206"/>
      <c r="L169" s="211"/>
      <c r="M169" s="212"/>
      <c r="N169" s="213"/>
      <c r="O169" s="213"/>
      <c r="P169" s="214">
        <f>SUM(P170:P175)</f>
        <v>0</v>
      </c>
      <c r="Q169" s="213"/>
      <c r="R169" s="214">
        <f>SUM(R170:R175)</f>
        <v>51.401880000000006</v>
      </c>
      <c r="S169" s="213"/>
      <c r="T169" s="215">
        <f>SUM(T170:T175)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6" t="s">
        <v>85</v>
      </c>
      <c r="AT169" s="217" t="s">
        <v>76</v>
      </c>
      <c r="AU169" s="217" t="s">
        <v>85</v>
      </c>
      <c r="AY169" s="216" t="s">
        <v>198</v>
      </c>
      <c r="BK169" s="218">
        <f>SUM(BK170:BK175)</f>
        <v>0</v>
      </c>
    </row>
    <row r="170" spans="1:65" s="2" customFormat="1" ht="24.15" customHeight="1">
      <c r="A170" s="39"/>
      <c r="B170" s="40"/>
      <c r="C170" s="221" t="s">
        <v>270</v>
      </c>
      <c r="D170" s="221" t="s">
        <v>200</v>
      </c>
      <c r="E170" s="222" t="s">
        <v>1188</v>
      </c>
      <c r="F170" s="223" t="s">
        <v>1189</v>
      </c>
      <c r="G170" s="224" t="s">
        <v>239</v>
      </c>
      <c r="H170" s="225">
        <v>81.7</v>
      </c>
      <c r="I170" s="226"/>
      <c r="J170" s="227">
        <f>ROUND(I170*H170,2)</f>
        <v>0</v>
      </c>
      <c r="K170" s="228"/>
      <c r="L170" s="45"/>
      <c r="M170" s="229" t="s">
        <v>1</v>
      </c>
      <c r="N170" s="230" t="s">
        <v>42</v>
      </c>
      <c r="O170" s="92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3" t="s">
        <v>204</v>
      </c>
      <c r="AT170" s="233" t="s">
        <v>200</v>
      </c>
      <c r="AU170" s="233" t="s">
        <v>87</v>
      </c>
      <c r="AY170" s="18" t="s">
        <v>198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8" t="s">
        <v>85</v>
      </c>
      <c r="BK170" s="234">
        <f>ROUND(I170*H170,2)</f>
        <v>0</v>
      </c>
      <c r="BL170" s="18" t="s">
        <v>204</v>
      </c>
      <c r="BM170" s="233" t="s">
        <v>1835</v>
      </c>
    </row>
    <row r="171" spans="1:51" s="13" customFormat="1" ht="12">
      <c r="A171" s="13"/>
      <c r="B171" s="235"/>
      <c r="C171" s="236"/>
      <c r="D171" s="237" t="s">
        <v>206</v>
      </c>
      <c r="E171" s="238" t="s">
        <v>1</v>
      </c>
      <c r="F171" s="239" t="s">
        <v>1836</v>
      </c>
      <c r="G171" s="236"/>
      <c r="H171" s="240">
        <v>81.7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206</v>
      </c>
      <c r="AU171" s="246" t="s">
        <v>87</v>
      </c>
      <c r="AV171" s="13" t="s">
        <v>87</v>
      </c>
      <c r="AW171" s="13" t="s">
        <v>33</v>
      </c>
      <c r="AX171" s="13" t="s">
        <v>77</v>
      </c>
      <c r="AY171" s="246" t="s">
        <v>198</v>
      </c>
    </row>
    <row r="172" spans="1:51" s="15" customFormat="1" ht="12">
      <c r="A172" s="15"/>
      <c r="B172" s="258"/>
      <c r="C172" s="259"/>
      <c r="D172" s="237" t="s">
        <v>206</v>
      </c>
      <c r="E172" s="260" t="s">
        <v>1</v>
      </c>
      <c r="F172" s="261" t="s">
        <v>215</v>
      </c>
      <c r="G172" s="259"/>
      <c r="H172" s="262">
        <v>81.7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8" t="s">
        <v>206</v>
      </c>
      <c r="AU172" s="268" t="s">
        <v>87</v>
      </c>
      <c r="AV172" s="15" t="s">
        <v>204</v>
      </c>
      <c r="AW172" s="15" t="s">
        <v>33</v>
      </c>
      <c r="AX172" s="15" t="s">
        <v>85</v>
      </c>
      <c r="AY172" s="268" t="s">
        <v>198</v>
      </c>
    </row>
    <row r="173" spans="1:65" s="2" customFormat="1" ht="24.15" customHeight="1">
      <c r="A173" s="39"/>
      <c r="B173" s="40"/>
      <c r="C173" s="221" t="s">
        <v>8</v>
      </c>
      <c r="D173" s="221" t="s">
        <v>200</v>
      </c>
      <c r="E173" s="222" t="s">
        <v>1672</v>
      </c>
      <c r="F173" s="223" t="s">
        <v>1673</v>
      </c>
      <c r="G173" s="224" t="s">
        <v>239</v>
      </c>
      <c r="H173" s="225">
        <v>45.4</v>
      </c>
      <c r="I173" s="226"/>
      <c r="J173" s="227">
        <f>ROUND(I173*H173,2)</f>
        <v>0</v>
      </c>
      <c r="K173" s="228"/>
      <c r="L173" s="45"/>
      <c r="M173" s="229" t="s">
        <v>1</v>
      </c>
      <c r="N173" s="230" t="s">
        <v>42</v>
      </c>
      <c r="O173" s="92"/>
      <c r="P173" s="231">
        <f>O173*H173</f>
        <v>0</v>
      </c>
      <c r="Q173" s="231">
        <v>1.1322</v>
      </c>
      <c r="R173" s="231">
        <f>Q173*H173</f>
        <v>51.401880000000006</v>
      </c>
      <c r="S173" s="231">
        <v>0</v>
      </c>
      <c r="T173" s="232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3" t="s">
        <v>204</v>
      </c>
      <c r="AT173" s="233" t="s">
        <v>200</v>
      </c>
      <c r="AU173" s="233" t="s">
        <v>87</v>
      </c>
      <c r="AY173" s="18" t="s">
        <v>198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8" t="s">
        <v>85</v>
      </c>
      <c r="BK173" s="234">
        <f>ROUND(I173*H173,2)</f>
        <v>0</v>
      </c>
      <c r="BL173" s="18" t="s">
        <v>204</v>
      </c>
      <c r="BM173" s="233" t="s">
        <v>1837</v>
      </c>
    </row>
    <row r="174" spans="1:51" s="13" customFormat="1" ht="12">
      <c r="A174" s="13"/>
      <c r="B174" s="235"/>
      <c r="C174" s="236"/>
      <c r="D174" s="237" t="s">
        <v>206</v>
      </c>
      <c r="E174" s="238" t="s">
        <v>1</v>
      </c>
      <c r="F174" s="239" t="s">
        <v>1838</v>
      </c>
      <c r="G174" s="236"/>
      <c r="H174" s="240">
        <v>45.4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206</v>
      </c>
      <c r="AU174" s="246" t="s">
        <v>87</v>
      </c>
      <c r="AV174" s="13" t="s">
        <v>87</v>
      </c>
      <c r="AW174" s="13" t="s">
        <v>33</v>
      </c>
      <c r="AX174" s="13" t="s">
        <v>77</v>
      </c>
      <c r="AY174" s="246" t="s">
        <v>198</v>
      </c>
    </row>
    <row r="175" spans="1:51" s="15" customFormat="1" ht="12">
      <c r="A175" s="15"/>
      <c r="B175" s="258"/>
      <c r="C175" s="259"/>
      <c r="D175" s="237" t="s">
        <v>206</v>
      </c>
      <c r="E175" s="260" t="s">
        <v>1</v>
      </c>
      <c r="F175" s="261" t="s">
        <v>215</v>
      </c>
      <c r="G175" s="259"/>
      <c r="H175" s="262">
        <v>45.4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8" t="s">
        <v>206</v>
      </c>
      <c r="AU175" s="268" t="s">
        <v>87</v>
      </c>
      <c r="AV175" s="15" t="s">
        <v>204</v>
      </c>
      <c r="AW175" s="15" t="s">
        <v>33</v>
      </c>
      <c r="AX175" s="15" t="s">
        <v>85</v>
      </c>
      <c r="AY175" s="268" t="s">
        <v>198</v>
      </c>
    </row>
    <row r="176" spans="1:63" s="12" customFormat="1" ht="22.8" customHeight="1">
      <c r="A176" s="12"/>
      <c r="B176" s="205"/>
      <c r="C176" s="206"/>
      <c r="D176" s="207" t="s">
        <v>76</v>
      </c>
      <c r="E176" s="219" t="s">
        <v>611</v>
      </c>
      <c r="F176" s="219" t="s">
        <v>1203</v>
      </c>
      <c r="G176" s="206"/>
      <c r="H176" s="206"/>
      <c r="I176" s="209"/>
      <c r="J176" s="220">
        <f>BK176</f>
        <v>0</v>
      </c>
      <c r="K176" s="206"/>
      <c r="L176" s="211"/>
      <c r="M176" s="212"/>
      <c r="N176" s="213"/>
      <c r="O176" s="213"/>
      <c r="P176" s="214">
        <f>SUM(P177:P179)</f>
        <v>0</v>
      </c>
      <c r="Q176" s="213"/>
      <c r="R176" s="214">
        <f>SUM(R177:R179)</f>
        <v>17.322660000000003</v>
      </c>
      <c r="S176" s="213"/>
      <c r="T176" s="215">
        <f>SUM(T177:T179)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6" t="s">
        <v>85</v>
      </c>
      <c r="AT176" s="217" t="s">
        <v>76</v>
      </c>
      <c r="AU176" s="217" t="s">
        <v>85</v>
      </c>
      <c r="AY176" s="216" t="s">
        <v>198</v>
      </c>
      <c r="BK176" s="218">
        <f>SUM(BK177:BK179)</f>
        <v>0</v>
      </c>
    </row>
    <row r="177" spans="1:65" s="2" customFormat="1" ht="33" customHeight="1">
      <c r="A177" s="39"/>
      <c r="B177" s="40"/>
      <c r="C177" s="221" t="s">
        <v>280</v>
      </c>
      <c r="D177" s="221" t="s">
        <v>200</v>
      </c>
      <c r="E177" s="222" t="s">
        <v>1392</v>
      </c>
      <c r="F177" s="223" t="s">
        <v>1393</v>
      </c>
      <c r="G177" s="224" t="s">
        <v>239</v>
      </c>
      <c r="H177" s="225">
        <v>15.3</v>
      </c>
      <c r="I177" s="226"/>
      <c r="J177" s="227">
        <f>ROUND(I177*H177,2)</f>
        <v>0</v>
      </c>
      <c r="K177" s="228"/>
      <c r="L177" s="45"/>
      <c r="M177" s="229" t="s">
        <v>1</v>
      </c>
      <c r="N177" s="230" t="s">
        <v>42</v>
      </c>
      <c r="O177" s="92"/>
      <c r="P177" s="231">
        <f>O177*H177</f>
        <v>0</v>
      </c>
      <c r="Q177" s="231">
        <v>1.1322</v>
      </c>
      <c r="R177" s="231">
        <f>Q177*H177</f>
        <v>17.322660000000003</v>
      </c>
      <c r="S177" s="231">
        <v>0</v>
      </c>
      <c r="T177" s="232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3" t="s">
        <v>204</v>
      </c>
      <c r="AT177" s="233" t="s">
        <v>200</v>
      </c>
      <c r="AU177" s="233" t="s">
        <v>87</v>
      </c>
      <c r="AY177" s="18" t="s">
        <v>198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8" t="s">
        <v>85</v>
      </c>
      <c r="BK177" s="234">
        <f>ROUND(I177*H177,2)</f>
        <v>0</v>
      </c>
      <c r="BL177" s="18" t="s">
        <v>204</v>
      </c>
      <c r="BM177" s="233" t="s">
        <v>1839</v>
      </c>
    </row>
    <row r="178" spans="1:51" s="13" customFormat="1" ht="12">
      <c r="A178" s="13"/>
      <c r="B178" s="235"/>
      <c r="C178" s="236"/>
      <c r="D178" s="237" t="s">
        <v>206</v>
      </c>
      <c r="E178" s="238" t="s">
        <v>1</v>
      </c>
      <c r="F178" s="239" t="s">
        <v>1840</v>
      </c>
      <c r="G178" s="236"/>
      <c r="H178" s="240">
        <v>15.3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206</v>
      </c>
      <c r="AU178" s="246" t="s">
        <v>87</v>
      </c>
      <c r="AV178" s="13" t="s">
        <v>87</v>
      </c>
      <c r="AW178" s="13" t="s">
        <v>33</v>
      </c>
      <c r="AX178" s="13" t="s">
        <v>77</v>
      </c>
      <c r="AY178" s="246" t="s">
        <v>198</v>
      </c>
    </row>
    <row r="179" spans="1:51" s="15" customFormat="1" ht="12">
      <c r="A179" s="15"/>
      <c r="B179" s="258"/>
      <c r="C179" s="259"/>
      <c r="D179" s="237" t="s">
        <v>206</v>
      </c>
      <c r="E179" s="260" t="s">
        <v>1</v>
      </c>
      <c r="F179" s="261" t="s">
        <v>215</v>
      </c>
      <c r="G179" s="259"/>
      <c r="H179" s="262">
        <v>15.3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8" t="s">
        <v>206</v>
      </c>
      <c r="AU179" s="268" t="s">
        <v>87</v>
      </c>
      <c r="AV179" s="15" t="s">
        <v>204</v>
      </c>
      <c r="AW179" s="15" t="s">
        <v>33</v>
      </c>
      <c r="AX179" s="15" t="s">
        <v>85</v>
      </c>
      <c r="AY179" s="268" t="s">
        <v>198</v>
      </c>
    </row>
    <row r="180" spans="1:63" s="12" customFormat="1" ht="22.8" customHeight="1">
      <c r="A180" s="12"/>
      <c r="B180" s="205"/>
      <c r="C180" s="206"/>
      <c r="D180" s="207" t="s">
        <v>76</v>
      </c>
      <c r="E180" s="219" t="s">
        <v>1211</v>
      </c>
      <c r="F180" s="219" t="s">
        <v>1212</v>
      </c>
      <c r="G180" s="206"/>
      <c r="H180" s="206"/>
      <c r="I180" s="209"/>
      <c r="J180" s="220">
        <f>BK180</f>
        <v>0</v>
      </c>
      <c r="K180" s="206"/>
      <c r="L180" s="211"/>
      <c r="M180" s="212"/>
      <c r="N180" s="213"/>
      <c r="O180" s="213"/>
      <c r="P180" s="214">
        <f>SUM(P181:P187)</f>
        <v>0</v>
      </c>
      <c r="Q180" s="213"/>
      <c r="R180" s="214">
        <f>SUM(R181:R187)</f>
        <v>0.688016</v>
      </c>
      <c r="S180" s="213"/>
      <c r="T180" s="215">
        <f>SUM(T181:T187)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6" t="s">
        <v>85</v>
      </c>
      <c r="AT180" s="217" t="s">
        <v>76</v>
      </c>
      <c r="AU180" s="217" t="s">
        <v>85</v>
      </c>
      <c r="AY180" s="216" t="s">
        <v>198</v>
      </c>
      <c r="BK180" s="218">
        <f>SUM(BK181:BK187)</f>
        <v>0</v>
      </c>
    </row>
    <row r="181" spans="1:65" s="2" customFormat="1" ht="33" customHeight="1">
      <c r="A181" s="39"/>
      <c r="B181" s="40"/>
      <c r="C181" s="221" t="s">
        <v>285</v>
      </c>
      <c r="D181" s="221" t="s">
        <v>200</v>
      </c>
      <c r="E181" s="222" t="s">
        <v>1841</v>
      </c>
      <c r="F181" s="223" t="s">
        <v>1842</v>
      </c>
      <c r="G181" s="224" t="s">
        <v>227</v>
      </c>
      <c r="H181" s="225">
        <v>213.2</v>
      </c>
      <c r="I181" s="226"/>
      <c r="J181" s="227">
        <f>ROUND(I181*H181,2)</f>
        <v>0</v>
      </c>
      <c r="K181" s="228"/>
      <c r="L181" s="45"/>
      <c r="M181" s="229" t="s">
        <v>1</v>
      </c>
      <c r="N181" s="230" t="s">
        <v>42</v>
      </c>
      <c r="O181" s="92"/>
      <c r="P181" s="231">
        <f>O181*H181</f>
        <v>0</v>
      </c>
      <c r="Q181" s="231">
        <v>0.0001</v>
      </c>
      <c r="R181" s="231">
        <f>Q181*H181</f>
        <v>0.02132</v>
      </c>
      <c r="S181" s="231">
        <v>0</v>
      </c>
      <c r="T181" s="232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3" t="s">
        <v>204</v>
      </c>
      <c r="AT181" s="233" t="s">
        <v>200</v>
      </c>
      <c r="AU181" s="233" t="s">
        <v>87</v>
      </c>
      <c r="AY181" s="18" t="s">
        <v>198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8" t="s">
        <v>85</v>
      </c>
      <c r="BK181" s="234">
        <f>ROUND(I181*H181,2)</f>
        <v>0</v>
      </c>
      <c r="BL181" s="18" t="s">
        <v>204</v>
      </c>
      <c r="BM181" s="233" t="s">
        <v>1843</v>
      </c>
    </row>
    <row r="182" spans="1:51" s="13" customFormat="1" ht="12">
      <c r="A182" s="13"/>
      <c r="B182" s="235"/>
      <c r="C182" s="236"/>
      <c r="D182" s="237" t="s">
        <v>206</v>
      </c>
      <c r="E182" s="238" t="s">
        <v>1</v>
      </c>
      <c r="F182" s="239" t="s">
        <v>1844</v>
      </c>
      <c r="G182" s="236"/>
      <c r="H182" s="240">
        <v>213.2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206</v>
      </c>
      <c r="AU182" s="246" t="s">
        <v>87</v>
      </c>
      <c r="AV182" s="13" t="s">
        <v>87</v>
      </c>
      <c r="AW182" s="13" t="s">
        <v>33</v>
      </c>
      <c r="AX182" s="13" t="s">
        <v>77</v>
      </c>
      <c r="AY182" s="246" t="s">
        <v>198</v>
      </c>
    </row>
    <row r="183" spans="1:51" s="15" customFormat="1" ht="12">
      <c r="A183" s="15"/>
      <c r="B183" s="258"/>
      <c r="C183" s="259"/>
      <c r="D183" s="237" t="s">
        <v>206</v>
      </c>
      <c r="E183" s="260" t="s">
        <v>1</v>
      </c>
      <c r="F183" s="261" t="s">
        <v>215</v>
      </c>
      <c r="G183" s="259"/>
      <c r="H183" s="262">
        <v>213.2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8" t="s">
        <v>206</v>
      </c>
      <c r="AU183" s="268" t="s">
        <v>87</v>
      </c>
      <c r="AV183" s="15" t="s">
        <v>204</v>
      </c>
      <c r="AW183" s="15" t="s">
        <v>33</v>
      </c>
      <c r="AX183" s="15" t="s">
        <v>85</v>
      </c>
      <c r="AY183" s="268" t="s">
        <v>198</v>
      </c>
    </row>
    <row r="184" spans="1:65" s="2" customFormat="1" ht="24.15" customHeight="1">
      <c r="A184" s="39"/>
      <c r="B184" s="40"/>
      <c r="C184" s="269" t="s">
        <v>289</v>
      </c>
      <c r="D184" s="269" t="s">
        <v>315</v>
      </c>
      <c r="E184" s="270" t="s">
        <v>1559</v>
      </c>
      <c r="F184" s="271" t="s">
        <v>1560</v>
      </c>
      <c r="G184" s="272" t="s">
        <v>451</v>
      </c>
      <c r="H184" s="273">
        <v>37.32</v>
      </c>
      <c r="I184" s="274"/>
      <c r="J184" s="275">
        <f>ROUND(I184*H184,2)</f>
        <v>0</v>
      </c>
      <c r="K184" s="276"/>
      <c r="L184" s="277"/>
      <c r="M184" s="278" t="s">
        <v>1</v>
      </c>
      <c r="N184" s="279" t="s">
        <v>42</v>
      </c>
      <c r="O184" s="92"/>
      <c r="P184" s="231">
        <f>O184*H184</f>
        <v>0</v>
      </c>
      <c r="Q184" s="231">
        <v>0.0128</v>
      </c>
      <c r="R184" s="231">
        <f>Q184*H184</f>
        <v>0.477696</v>
      </c>
      <c r="S184" s="231">
        <v>0</v>
      </c>
      <c r="T184" s="23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3" t="s">
        <v>242</v>
      </c>
      <c r="AT184" s="233" t="s">
        <v>315</v>
      </c>
      <c r="AU184" s="233" t="s">
        <v>87</v>
      </c>
      <c r="AY184" s="18" t="s">
        <v>198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85</v>
      </c>
      <c r="BK184" s="234">
        <f>ROUND(I184*H184,2)</f>
        <v>0</v>
      </c>
      <c r="BL184" s="18" t="s">
        <v>204</v>
      </c>
      <c r="BM184" s="233" t="s">
        <v>1845</v>
      </c>
    </row>
    <row r="185" spans="1:65" s="2" customFormat="1" ht="33" customHeight="1">
      <c r="A185" s="39"/>
      <c r="B185" s="40"/>
      <c r="C185" s="269" t="s">
        <v>294</v>
      </c>
      <c r="D185" s="269" t="s">
        <v>315</v>
      </c>
      <c r="E185" s="270" t="s">
        <v>1846</v>
      </c>
      <c r="F185" s="271" t="s">
        <v>1847</v>
      </c>
      <c r="G185" s="272" t="s">
        <v>451</v>
      </c>
      <c r="H185" s="273">
        <v>27</v>
      </c>
      <c r="I185" s="274"/>
      <c r="J185" s="275">
        <f>ROUND(I185*H185,2)</f>
        <v>0</v>
      </c>
      <c r="K185" s="276"/>
      <c r="L185" s="277"/>
      <c r="M185" s="278" t="s">
        <v>1</v>
      </c>
      <c r="N185" s="279" t="s">
        <v>42</v>
      </c>
      <c r="O185" s="92"/>
      <c r="P185" s="231">
        <f>O185*H185</f>
        <v>0</v>
      </c>
      <c r="Q185" s="231">
        <v>0.007</v>
      </c>
      <c r="R185" s="231">
        <f>Q185*H185</f>
        <v>0.189</v>
      </c>
      <c r="S185" s="231">
        <v>0</v>
      </c>
      <c r="T185" s="232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3" t="s">
        <v>242</v>
      </c>
      <c r="AT185" s="233" t="s">
        <v>315</v>
      </c>
      <c r="AU185" s="233" t="s">
        <v>87</v>
      </c>
      <c r="AY185" s="18" t="s">
        <v>198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8" t="s">
        <v>85</v>
      </c>
      <c r="BK185" s="234">
        <f>ROUND(I185*H185,2)</f>
        <v>0</v>
      </c>
      <c r="BL185" s="18" t="s">
        <v>204</v>
      </c>
      <c r="BM185" s="233" t="s">
        <v>1848</v>
      </c>
    </row>
    <row r="186" spans="1:51" s="13" customFormat="1" ht="12">
      <c r="A186" s="13"/>
      <c r="B186" s="235"/>
      <c r="C186" s="236"/>
      <c r="D186" s="237" t="s">
        <v>206</v>
      </c>
      <c r="E186" s="238" t="s">
        <v>1</v>
      </c>
      <c r="F186" s="239" t="s">
        <v>1572</v>
      </c>
      <c r="G186" s="236"/>
      <c r="H186" s="240">
        <v>27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206</v>
      </c>
      <c r="AU186" s="246" t="s">
        <v>87</v>
      </c>
      <c r="AV186" s="13" t="s">
        <v>87</v>
      </c>
      <c r="AW186" s="13" t="s">
        <v>33</v>
      </c>
      <c r="AX186" s="13" t="s">
        <v>77</v>
      </c>
      <c r="AY186" s="246" t="s">
        <v>198</v>
      </c>
    </row>
    <row r="187" spans="1:51" s="15" customFormat="1" ht="12">
      <c r="A187" s="15"/>
      <c r="B187" s="258"/>
      <c r="C187" s="259"/>
      <c r="D187" s="237" t="s">
        <v>206</v>
      </c>
      <c r="E187" s="260" t="s">
        <v>1</v>
      </c>
      <c r="F187" s="261" t="s">
        <v>215</v>
      </c>
      <c r="G187" s="259"/>
      <c r="H187" s="262">
        <v>27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8" t="s">
        <v>206</v>
      </c>
      <c r="AU187" s="268" t="s">
        <v>87</v>
      </c>
      <c r="AV187" s="15" t="s">
        <v>204</v>
      </c>
      <c r="AW187" s="15" t="s">
        <v>33</v>
      </c>
      <c r="AX187" s="15" t="s">
        <v>85</v>
      </c>
      <c r="AY187" s="268" t="s">
        <v>198</v>
      </c>
    </row>
    <row r="188" spans="1:63" s="12" customFormat="1" ht="22.8" customHeight="1">
      <c r="A188" s="12"/>
      <c r="B188" s="205"/>
      <c r="C188" s="206"/>
      <c r="D188" s="207" t="s">
        <v>76</v>
      </c>
      <c r="E188" s="219" t="s">
        <v>1226</v>
      </c>
      <c r="F188" s="219" t="s">
        <v>1227</v>
      </c>
      <c r="G188" s="206"/>
      <c r="H188" s="206"/>
      <c r="I188" s="209"/>
      <c r="J188" s="220">
        <f>BK188</f>
        <v>0</v>
      </c>
      <c r="K188" s="206"/>
      <c r="L188" s="211"/>
      <c r="M188" s="212"/>
      <c r="N188" s="213"/>
      <c r="O188" s="213"/>
      <c r="P188" s="214">
        <f>P189</f>
        <v>0</v>
      </c>
      <c r="Q188" s="213"/>
      <c r="R188" s="214">
        <f>R189</f>
        <v>0.0033506</v>
      </c>
      <c r="S188" s="213"/>
      <c r="T188" s="215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6" t="s">
        <v>85</v>
      </c>
      <c r="AT188" s="217" t="s">
        <v>76</v>
      </c>
      <c r="AU188" s="217" t="s">
        <v>85</v>
      </c>
      <c r="AY188" s="216" t="s">
        <v>198</v>
      </c>
      <c r="BK188" s="218">
        <f>BK189</f>
        <v>0</v>
      </c>
    </row>
    <row r="189" spans="1:65" s="2" customFormat="1" ht="21.75" customHeight="1">
      <c r="A189" s="39"/>
      <c r="B189" s="40"/>
      <c r="C189" s="221" t="s">
        <v>298</v>
      </c>
      <c r="D189" s="221" t="s">
        <v>200</v>
      </c>
      <c r="E189" s="222" t="s">
        <v>1566</v>
      </c>
      <c r="F189" s="223" t="s">
        <v>1567</v>
      </c>
      <c r="G189" s="224" t="s">
        <v>1418</v>
      </c>
      <c r="H189" s="225">
        <v>30.46</v>
      </c>
      <c r="I189" s="226"/>
      <c r="J189" s="227">
        <f>ROUND(I189*H189,2)</f>
        <v>0</v>
      </c>
      <c r="K189" s="228"/>
      <c r="L189" s="45"/>
      <c r="M189" s="229" t="s">
        <v>1</v>
      </c>
      <c r="N189" s="230" t="s">
        <v>42</v>
      </c>
      <c r="O189" s="92"/>
      <c r="P189" s="231">
        <f>O189*H189</f>
        <v>0</v>
      </c>
      <c r="Q189" s="231">
        <v>0.00011</v>
      </c>
      <c r="R189" s="231">
        <f>Q189*H189</f>
        <v>0.0033506</v>
      </c>
      <c r="S189" s="231">
        <v>0</v>
      </c>
      <c r="T189" s="232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3" t="s">
        <v>204</v>
      </c>
      <c r="AT189" s="233" t="s">
        <v>200</v>
      </c>
      <c r="AU189" s="233" t="s">
        <v>87</v>
      </c>
      <c r="AY189" s="18" t="s">
        <v>198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8" t="s">
        <v>85</v>
      </c>
      <c r="BK189" s="234">
        <f>ROUND(I189*H189,2)</f>
        <v>0</v>
      </c>
      <c r="BL189" s="18" t="s">
        <v>204</v>
      </c>
      <c r="BM189" s="233" t="s">
        <v>1849</v>
      </c>
    </row>
    <row r="190" spans="1:63" s="12" customFormat="1" ht="22.8" customHeight="1">
      <c r="A190" s="12"/>
      <c r="B190" s="205"/>
      <c r="C190" s="206"/>
      <c r="D190" s="207" t="s">
        <v>76</v>
      </c>
      <c r="E190" s="219" t="s">
        <v>1258</v>
      </c>
      <c r="F190" s="219" t="s">
        <v>1259</v>
      </c>
      <c r="G190" s="206"/>
      <c r="H190" s="206"/>
      <c r="I190" s="209"/>
      <c r="J190" s="220">
        <f>BK190</f>
        <v>0</v>
      </c>
      <c r="K190" s="206"/>
      <c r="L190" s="211"/>
      <c r="M190" s="212"/>
      <c r="N190" s="213"/>
      <c r="O190" s="213"/>
      <c r="P190" s="214">
        <f>P191</f>
        <v>0</v>
      </c>
      <c r="Q190" s="213"/>
      <c r="R190" s="214">
        <f>R191</f>
        <v>0</v>
      </c>
      <c r="S190" s="213"/>
      <c r="T190" s="215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6" t="s">
        <v>85</v>
      </c>
      <c r="AT190" s="217" t="s">
        <v>76</v>
      </c>
      <c r="AU190" s="217" t="s">
        <v>85</v>
      </c>
      <c r="AY190" s="216" t="s">
        <v>198</v>
      </c>
      <c r="BK190" s="218">
        <f>BK191</f>
        <v>0</v>
      </c>
    </row>
    <row r="191" spans="1:65" s="2" customFormat="1" ht="16.5" customHeight="1">
      <c r="A191" s="39"/>
      <c r="B191" s="40"/>
      <c r="C191" s="221" t="s">
        <v>7</v>
      </c>
      <c r="D191" s="221" t="s">
        <v>200</v>
      </c>
      <c r="E191" s="222" t="s">
        <v>1260</v>
      </c>
      <c r="F191" s="223" t="s">
        <v>1261</v>
      </c>
      <c r="G191" s="224" t="s">
        <v>276</v>
      </c>
      <c r="H191" s="225">
        <v>70.45</v>
      </c>
      <c r="I191" s="226"/>
      <c r="J191" s="227">
        <f>ROUND(I191*H191,2)</f>
        <v>0</v>
      </c>
      <c r="K191" s="228"/>
      <c r="L191" s="45"/>
      <c r="M191" s="229" t="s">
        <v>1</v>
      </c>
      <c r="N191" s="230" t="s">
        <v>42</v>
      </c>
      <c r="O191" s="92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3" t="s">
        <v>204</v>
      </c>
      <c r="AT191" s="233" t="s">
        <v>200</v>
      </c>
      <c r="AU191" s="233" t="s">
        <v>87</v>
      </c>
      <c r="AY191" s="18" t="s">
        <v>198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8" t="s">
        <v>85</v>
      </c>
      <c r="BK191" s="234">
        <f>ROUND(I191*H191,2)</f>
        <v>0</v>
      </c>
      <c r="BL191" s="18" t="s">
        <v>204</v>
      </c>
      <c r="BM191" s="233" t="s">
        <v>1850</v>
      </c>
    </row>
    <row r="192" spans="1:63" s="12" customFormat="1" ht="25.9" customHeight="1">
      <c r="A192" s="12"/>
      <c r="B192" s="205"/>
      <c r="C192" s="206"/>
      <c r="D192" s="207" t="s">
        <v>76</v>
      </c>
      <c r="E192" s="208" t="s">
        <v>356</v>
      </c>
      <c r="F192" s="208" t="s">
        <v>357</v>
      </c>
      <c r="G192" s="206"/>
      <c r="H192" s="206"/>
      <c r="I192" s="209"/>
      <c r="J192" s="210">
        <f>BK192</f>
        <v>0</v>
      </c>
      <c r="K192" s="206"/>
      <c r="L192" s="211"/>
      <c r="M192" s="212"/>
      <c r="N192" s="213"/>
      <c r="O192" s="213"/>
      <c r="P192" s="214">
        <f>P193</f>
        <v>0</v>
      </c>
      <c r="Q192" s="213"/>
      <c r="R192" s="214">
        <f>R193</f>
        <v>0</v>
      </c>
      <c r="S192" s="213"/>
      <c r="T192" s="215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6" t="s">
        <v>224</v>
      </c>
      <c r="AT192" s="217" t="s">
        <v>76</v>
      </c>
      <c r="AU192" s="217" t="s">
        <v>77</v>
      </c>
      <c r="AY192" s="216" t="s">
        <v>198</v>
      </c>
      <c r="BK192" s="218">
        <f>BK193</f>
        <v>0</v>
      </c>
    </row>
    <row r="193" spans="1:63" s="12" customFormat="1" ht="22.8" customHeight="1">
      <c r="A193" s="12"/>
      <c r="B193" s="205"/>
      <c r="C193" s="206"/>
      <c r="D193" s="207" t="s">
        <v>76</v>
      </c>
      <c r="E193" s="219" t="s">
        <v>358</v>
      </c>
      <c r="F193" s="219" t="s">
        <v>359</v>
      </c>
      <c r="G193" s="206"/>
      <c r="H193" s="206"/>
      <c r="I193" s="209"/>
      <c r="J193" s="220">
        <f>BK193</f>
        <v>0</v>
      </c>
      <c r="K193" s="206"/>
      <c r="L193" s="211"/>
      <c r="M193" s="212"/>
      <c r="N193" s="213"/>
      <c r="O193" s="213"/>
      <c r="P193" s="214">
        <f>SUM(P194:P204)</f>
        <v>0</v>
      </c>
      <c r="Q193" s="213"/>
      <c r="R193" s="214">
        <f>SUM(R194:R204)</f>
        <v>0</v>
      </c>
      <c r="S193" s="213"/>
      <c r="T193" s="215">
        <f>SUM(T194:T204)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6" t="s">
        <v>224</v>
      </c>
      <c r="AT193" s="217" t="s">
        <v>76</v>
      </c>
      <c r="AU193" s="217" t="s">
        <v>85</v>
      </c>
      <c r="AY193" s="216" t="s">
        <v>198</v>
      </c>
      <c r="BK193" s="218">
        <f>SUM(BK194:BK204)</f>
        <v>0</v>
      </c>
    </row>
    <row r="194" spans="1:65" s="2" customFormat="1" ht="62.7" customHeight="1">
      <c r="A194" s="39"/>
      <c r="B194" s="40"/>
      <c r="C194" s="221" t="s">
        <v>305</v>
      </c>
      <c r="D194" s="221" t="s">
        <v>200</v>
      </c>
      <c r="E194" s="222" t="s">
        <v>361</v>
      </c>
      <c r="F194" s="223" t="s">
        <v>362</v>
      </c>
      <c r="G194" s="224" t="s">
        <v>363</v>
      </c>
      <c r="H194" s="225">
        <v>1</v>
      </c>
      <c r="I194" s="226"/>
      <c r="J194" s="227">
        <f>ROUND(I194*H194,2)</f>
        <v>0</v>
      </c>
      <c r="K194" s="228"/>
      <c r="L194" s="45"/>
      <c r="M194" s="229" t="s">
        <v>1</v>
      </c>
      <c r="N194" s="230" t="s">
        <v>42</v>
      </c>
      <c r="O194" s="92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3" t="s">
        <v>364</v>
      </c>
      <c r="AT194" s="233" t="s">
        <v>200</v>
      </c>
      <c r="AU194" s="233" t="s">
        <v>87</v>
      </c>
      <c r="AY194" s="18" t="s">
        <v>198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8" t="s">
        <v>85</v>
      </c>
      <c r="BK194" s="234">
        <f>ROUND(I194*H194,2)</f>
        <v>0</v>
      </c>
      <c r="BL194" s="18" t="s">
        <v>364</v>
      </c>
      <c r="BM194" s="233" t="s">
        <v>1851</v>
      </c>
    </row>
    <row r="195" spans="1:65" s="2" customFormat="1" ht="55.5" customHeight="1">
      <c r="A195" s="39"/>
      <c r="B195" s="40"/>
      <c r="C195" s="221" t="s">
        <v>310</v>
      </c>
      <c r="D195" s="221" t="s">
        <v>200</v>
      </c>
      <c r="E195" s="222" t="s">
        <v>367</v>
      </c>
      <c r="F195" s="223" t="s">
        <v>368</v>
      </c>
      <c r="G195" s="224" t="s">
        <v>363</v>
      </c>
      <c r="H195" s="225">
        <v>1</v>
      </c>
      <c r="I195" s="226"/>
      <c r="J195" s="227">
        <f>ROUND(I195*H195,2)</f>
        <v>0</v>
      </c>
      <c r="K195" s="228"/>
      <c r="L195" s="45"/>
      <c r="M195" s="229" t="s">
        <v>1</v>
      </c>
      <c r="N195" s="230" t="s">
        <v>42</v>
      </c>
      <c r="O195" s="92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3" t="s">
        <v>364</v>
      </c>
      <c r="AT195" s="233" t="s">
        <v>200</v>
      </c>
      <c r="AU195" s="233" t="s">
        <v>87</v>
      </c>
      <c r="AY195" s="18" t="s">
        <v>198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8" t="s">
        <v>85</v>
      </c>
      <c r="BK195" s="234">
        <f>ROUND(I195*H195,2)</f>
        <v>0</v>
      </c>
      <c r="BL195" s="18" t="s">
        <v>364</v>
      </c>
      <c r="BM195" s="233" t="s">
        <v>1852</v>
      </c>
    </row>
    <row r="196" spans="1:65" s="2" customFormat="1" ht="49.05" customHeight="1">
      <c r="A196" s="39"/>
      <c r="B196" s="40"/>
      <c r="C196" s="221" t="s">
        <v>314</v>
      </c>
      <c r="D196" s="221" t="s">
        <v>200</v>
      </c>
      <c r="E196" s="222" t="s">
        <v>371</v>
      </c>
      <c r="F196" s="223" t="s">
        <v>372</v>
      </c>
      <c r="G196" s="224" t="s">
        <v>363</v>
      </c>
      <c r="H196" s="225">
        <v>1</v>
      </c>
      <c r="I196" s="226"/>
      <c r="J196" s="227">
        <f>ROUND(I196*H196,2)</f>
        <v>0</v>
      </c>
      <c r="K196" s="228"/>
      <c r="L196" s="45"/>
      <c r="M196" s="229" t="s">
        <v>1</v>
      </c>
      <c r="N196" s="230" t="s">
        <v>42</v>
      </c>
      <c r="O196" s="92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3" t="s">
        <v>364</v>
      </c>
      <c r="AT196" s="233" t="s">
        <v>200</v>
      </c>
      <c r="AU196" s="233" t="s">
        <v>87</v>
      </c>
      <c r="AY196" s="18" t="s">
        <v>198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85</v>
      </c>
      <c r="BK196" s="234">
        <f>ROUND(I196*H196,2)</f>
        <v>0</v>
      </c>
      <c r="BL196" s="18" t="s">
        <v>364</v>
      </c>
      <c r="BM196" s="233" t="s">
        <v>1853</v>
      </c>
    </row>
    <row r="197" spans="1:65" s="2" customFormat="1" ht="24.15" customHeight="1">
      <c r="A197" s="39"/>
      <c r="B197" s="40"/>
      <c r="C197" s="221" t="s">
        <v>319</v>
      </c>
      <c r="D197" s="221" t="s">
        <v>200</v>
      </c>
      <c r="E197" s="222" t="s">
        <v>375</v>
      </c>
      <c r="F197" s="223" t="s">
        <v>376</v>
      </c>
      <c r="G197" s="224" t="s">
        <v>363</v>
      </c>
      <c r="H197" s="225">
        <v>1</v>
      </c>
      <c r="I197" s="226"/>
      <c r="J197" s="227">
        <f>ROUND(I197*H197,2)</f>
        <v>0</v>
      </c>
      <c r="K197" s="228"/>
      <c r="L197" s="45"/>
      <c r="M197" s="229" t="s">
        <v>1</v>
      </c>
      <c r="N197" s="230" t="s">
        <v>42</v>
      </c>
      <c r="O197" s="92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3" t="s">
        <v>364</v>
      </c>
      <c r="AT197" s="233" t="s">
        <v>200</v>
      </c>
      <c r="AU197" s="233" t="s">
        <v>87</v>
      </c>
      <c r="AY197" s="18" t="s">
        <v>198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8" t="s">
        <v>85</v>
      </c>
      <c r="BK197" s="234">
        <f>ROUND(I197*H197,2)</f>
        <v>0</v>
      </c>
      <c r="BL197" s="18" t="s">
        <v>364</v>
      </c>
      <c r="BM197" s="233" t="s">
        <v>1854</v>
      </c>
    </row>
    <row r="198" spans="1:65" s="2" customFormat="1" ht="24.15" customHeight="1">
      <c r="A198" s="39"/>
      <c r="B198" s="40"/>
      <c r="C198" s="221" t="s">
        <v>324</v>
      </c>
      <c r="D198" s="221" t="s">
        <v>200</v>
      </c>
      <c r="E198" s="222" t="s">
        <v>379</v>
      </c>
      <c r="F198" s="223" t="s">
        <v>380</v>
      </c>
      <c r="G198" s="224" t="s">
        <v>363</v>
      </c>
      <c r="H198" s="225">
        <v>1</v>
      </c>
      <c r="I198" s="226"/>
      <c r="J198" s="227">
        <f>ROUND(I198*H198,2)</f>
        <v>0</v>
      </c>
      <c r="K198" s="228"/>
      <c r="L198" s="45"/>
      <c r="M198" s="229" t="s">
        <v>1</v>
      </c>
      <c r="N198" s="230" t="s">
        <v>42</v>
      </c>
      <c r="O198" s="92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3" t="s">
        <v>364</v>
      </c>
      <c r="AT198" s="233" t="s">
        <v>200</v>
      </c>
      <c r="AU198" s="233" t="s">
        <v>87</v>
      </c>
      <c r="AY198" s="18" t="s">
        <v>198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8" t="s">
        <v>85</v>
      </c>
      <c r="BK198" s="234">
        <f>ROUND(I198*H198,2)</f>
        <v>0</v>
      </c>
      <c r="BL198" s="18" t="s">
        <v>364</v>
      </c>
      <c r="BM198" s="233" t="s">
        <v>1855</v>
      </c>
    </row>
    <row r="199" spans="1:65" s="2" customFormat="1" ht="37.8" customHeight="1">
      <c r="A199" s="39"/>
      <c r="B199" s="40"/>
      <c r="C199" s="221" t="s">
        <v>331</v>
      </c>
      <c r="D199" s="221" t="s">
        <v>200</v>
      </c>
      <c r="E199" s="222" t="s">
        <v>383</v>
      </c>
      <c r="F199" s="223" t="s">
        <v>384</v>
      </c>
      <c r="G199" s="224" t="s">
        <v>363</v>
      </c>
      <c r="H199" s="225">
        <v>1</v>
      </c>
      <c r="I199" s="226"/>
      <c r="J199" s="227">
        <f>ROUND(I199*H199,2)</f>
        <v>0</v>
      </c>
      <c r="K199" s="228"/>
      <c r="L199" s="45"/>
      <c r="M199" s="229" t="s">
        <v>1</v>
      </c>
      <c r="N199" s="230" t="s">
        <v>42</v>
      </c>
      <c r="O199" s="92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3" t="s">
        <v>364</v>
      </c>
      <c r="AT199" s="233" t="s">
        <v>200</v>
      </c>
      <c r="AU199" s="233" t="s">
        <v>87</v>
      </c>
      <c r="AY199" s="18" t="s">
        <v>198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8" t="s">
        <v>85</v>
      </c>
      <c r="BK199" s="234">
        <f>ROUND(I199*H199,2)</f>
        <v>0</v>
      </c>
      <c r="BL199" s="18" t="s">
        <v>364</v>
      </c>
      <c r="BM199" s="233" t="s">
        <v>1856</v>
      </c>
    </row>
    <row r="200" spans="1:65" s="2" customFormat="1" ht="37.8" customHeight="1">
      <c r="A200" s="39"/>
      <c r="B200" s="40"/>
      <c r="C200" s="221" t="s">
        <v>335</v>
      </c>
      <c r="D200" s="221" t="s">
        <v>200</v>
      </c>
      <c r="E200" s="222" t="s">
        <v>387</v>
      </c>
      <c r="F200" s="223" t="s">
        <v>388</v>
      </c>
      <c r="G200" s="224" t="s">
        <v>363</v>
      </c>
      <c r="H200" s="225">
        <v>1</v>
      </c>
      <c r="I200" s="226"/>
      <c r="J200" s="227">
        <f>ROUND(I200*H200,2)</f>
        <v>0</v>
      </c>
      <c r="K200" s="228"/>
      <c r="L200" s="45"/>
      <c r="M200" s="229" t="s">
        <v>1</v>
      </c>
      <c r="N200" s="230" t="s">
        <v>42</v>
      </c>
      <c r="O200" s="92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3" t="s">
        <v>364</v>
      </c>
      <c r="AT200" s="233" t="s">
        <v>200</v>
      </c>
      <c r="AU200" s="233" t="s">
        <v>87</v>
      </c>
      <c r="AY200" s="18" t="s">
        <v>198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8" t="s">
        <v>85</v>
      </c>
      <c r="BK200" s="234">
        <f>ROUND(I200*H200,2)</f>
        <v>0</v>
      </c>
      <c r="BL200" s="18" t="s">
        <v>364</v>
      </c>
      <c r="BM200" s="233" t="s">
        <v>1857</v>
      </c>
    </row>
    <row r="201" spans="1:65" s="2" customFormat="1" ht="37.8" customHeight="1">
      <c r="A201" s="39"/>
      <c r="B201" s="40"/>
      <c r="C201" s="221" t="s">
        <v>340</v>
      </c>
      <c r="D201" s="221" t="s">
        <v>200</v>
      </c>
      <c r="E201" s="222" t="s">
        <v>391</v>
      </c>
      <c r="F201" s="223" t="s">
        <v>392</v>
      </c>
      <c r="G201" s="224" t="s">
        <v>363</v>
      </c>
      <c r="H201" s="225">
        <v>1</v>
      </c>
      <c r="I201" s="226"/>
      <c r="J201" s="227">
        <f>ROUND(I201*H201,2)</f>
        <v>0</v>
      </c>
      <c r="K201" s="228"/>
      <c r="L201" s="45"/>
      <c r="M201" s="229" t="s">
        <v>1</v>
      </c>
      <c r="N201" s="230" t="s">
        <v>42</v>
      </c>
      <c r="O201" s="92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3" t="s">
        <v>364</v>
      </c>
      <c r="AT201" s="233" t="s">
        <v>200</v>
      </c>
      <c r="AU201" s="233" t="s">
        <v>87</v>
      </c>
      <c r="AY201" s="18" t="s">
        <v>198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8" t="s">
        <v>85</v>
      </c>
      <c r="BK201" s="234">
        <f>ROUND(I201*H201,2)</f>
        <v>0</v>
      </c>
      <c r="BL201" s="18" t="s">
        <v>364</v>
      </c>
      <c r="BM201" s="233" t="s">
        <v>1858</v>
      </c>
    </row>
    <row r="202" spans="1:65" s="2" customFormat="1" ht="37.8" customHeight="1">
      <c r="A202" s="39"/>
      <c r="B202" s="40"/>
      <c r="C202" s="221" t="s">
        <v>345</v>
      </c>
      <c r="D202" s="221" t="s">
        <v>200</v>
      </c>
      <c r="E202" s="222" t="s">
        <v>395</v>
      </c>
      <c r="F202" s="223" t="s">
        <v>396</v>
      </c>
      <c r="G202" s="224" t="s">
        <v>363</v>
      </c>
      <c r="H202" s="225">
        <v>1</v>
      </c>
      <c r="I202" s="226"/>
      <c r="J202" s="227">
        <f>ROUND(I202*H202,2)</f>
        <v>0</v>
      </c>
      <c r="K202" s="228"/>
      <c r="L202" s="45"/>
      <c r="M202" s="229" t="s">
        <v>1</v>
      </c>
      <c r="N202" s="230" t="s">
        <v>42</v>
      </c>
      <c r="O202" s="92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3" t="s">
        <v>364</v>
      </c>
      <c r="AT202" s="233" t="s">
        <v>200</v>
      </c>
      <c r="AU202" s="233" t="s">
        <v>87</v>
      </c>
      <c r="AY202" s="18" t="s">
        <v>198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8" t="s">
        <v>85</v>
      </c>
      <c r="BK202" s="234">
        <f>ROUND(I202*H202,2)</f>
        <v>0</v>
      </c>
      <c r="BL202" s="18" t="s">
        <v>364</v>
      </c>
      <c r="BM202" s="233" t="s">
        <v>1859</v>
      </c>
    </row>
    <row r="203" spans="1:65" s="2" customFormat="1" ht="24.15" customHeight="1">
      <c r="A203" s="39"/>
      <c r="B203" s="40"/>
      <c r="C203" s="221" t="s">
        <v>352</v>
      </c>
      <c r="D203" s="221" t="s">
        <v>200</v>
      </c>
      <c r="E203" s="222" t="s">
        <v>738</v>
      </c>
      <c r="F203" s="223" t="s">
        <v>739</v>
      </c>
      <c r="G203" s="224" t="s">
        <v>363</v>
      </c>
      <c r="H203" s="225">
        <v>1</v>
      </c>
      <c r="I203" s="226"/>
      <c r="J203" s="227">
        <f>ROUND(I203*H203,2)</f>
        <v>0</v>
      </c>
      <c r="K203" s="228"/>
      <c r="L203" s="45"/>
      <c r="M203" s="229" t="s">
        <v>1</v>
      </c>
      <c r="N203" s="230" t="s">
        <v>42</v>
      </c>
      <c r="O203" s="92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3" t="s">
        <v>364</v>
      </c>
      <c r="AT203" s="233" t="s">
        <v>200</v>
      </c>
      <c r="AU203" s="233" t="s">
        <v>87</v>
      </c>
      <c r="AY203" s="18" t="s">
        <v>198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8" t="s">
        <v>85</v>
      </c>
      <c r="BK203" s="234">
        <f>ROUND(I203*H203,2)</f>
        <v>0</v>
      </c>
      <c r="BL203" s="18" t="s">
        <v>364</v>
      </c>
      <c r="BM203" s="233" t="s">
        <v>1860</v>
      </c>
    </row>
    <row r="204" spans="1:65" s="2" customFormat="1" ht="21.75" customHeight="1">
      <c r="A204" s="39"/>
      <c r="B204" s="40"/>
      <c r="C204" s="221" t="s">
        <v>360</v>
      </c>
      <c r="D204" s="221" t="s">
        <v>200</v>
      </c>
      <c r="E204" s="222" t="s">
        <v>399</v>
      </c>
      <c r="F204" s="223" t="s">
        <v>400</v>
      </c>
      <c r="G204" s="224" t="s">
        <v>363</v>
      </c>
      <c r="H204" s="225">
        <v>1</v>
      </c>
      <c r="I204" s="226"/>
      <c r="J204" s="227">
        <f>ROUND(I204*H204,2)</f>
        <v>0</v>
      </c>
      <c r="K204" s="228"/>
      <c r="L204" s="45"/>
      <c r="M204" s="280" t="s">
        <v>1</v>
      </c>
      <c r="N204" s="281" t="s">
        <v>42</v>
      </c>
      <c r="O204" s="282"/>
      <c r="P204" s="283">
        <f>O204*H204</f>
        <v>0</v>
      </c>
      <c r="Q204" s="283">
        <v>0</v>
      </c>
      <c r="R204" s="283">
        <f>Q204*H204</f>
        <v>0</v>
      </c>
      <c r="S204" s="283">
        <v>0</v>
      </c>
      <c r="T204" s="28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3" t="s">
        <v>364</v>
      </c>
      <c r="AT204" s="233" t="s">
        <v>200</v>
      </c>
      <c r="AU204" s="233" t="s">
        <v>87</v>
      </c>
      <c r="AY204" s="18" t="s">
        <v>198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8" t="s">
        <v>85</v>
      </c>
      <c r="BK204" s="234">
        <f>ROUND(I204*H204,2)</f>
        <v>0</v>
      </c>
      <c r="BL204" s="18" t="s">
        <v>364</v>
      </c>
      <c r="BM204" s="233" t="s">
        <v>1861</v>
      </c>
    </row>
    <row r="205" spans="1:31" s="2" customFormat="1" ht="6.95" customHeight="1">
      <c r="A205" s="39"/>
      <c r="B205" s="67"/>
      <c r="C205" s="68"/>
      <c r="D205" s="68"/>
      <c r="E205" s="68"/>
      <c r="F205" s="68"/>
      <c r="G205" s="68"/>
      <c r="H205" s="68"/>
      <c r="I205" s="68"/>
      <c r="J205" s="68"/>
      <c r="K205" s="68"/>
      <c r="L205" s="45"/>
      <c r="M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</row>
  </sheetData>
  <sheetProtection password="CC35" sheet="1" objects="1" scenarios="1" formatColumns="0" formatRows="0" autoFilter="0"/>
  <autoFilter ref="C126:K20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1862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ROUND((SUM(BE129:BE341)),2)</f>
        <v>0</v>
      </c>
      <c r="G33" s="39"/>
      <c r="H33" s="39"/>
      <c r="I33" s="157">
        <v>0.21</v>
      </c>
      <c r="J33" s="156">
        <f>ROUND(((SUM(BE129:BE341))*I33),2)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ROUND((SUM(BF129:BF341)),2)</f>
        <v>0</v>
      </c>
      <c r="G34" s="39"/>
      <c r="H34" s="39"/>
      <c r="I34" s="157">
        <v>0.15</v>
      </c>
      <c r="J34" s="156">
        <f>ROUND(((SUM(BF129:BF341))*I34),2)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ROUND((SUM(BG129:BG341)),2)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ROUND((SUM(BH129:BH341)),2)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ROUND((SUM(BI129:BI341)),2)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306 - Vodovodní řad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1863</v>
      </c>
      <c r="E97" s="184"/>
      <c r="F97" s="184"/>
      <c r="G97" s="184"/>
      <c r="H97" s="184"/>
      <c r="I97" s="184"/>
      <c r="J97" s="185">
        <f>J130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415</v>
      </c>
      <c r="E98" s="190"/>
      <c r="F98" s="190"/>
      <c r="G98" s="190"/>
      <c r="H98" s="190"/>
      <c r="I98" s="190"/>
      <c r="J98" s="191">
        <f>J131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1066</v>
      </c>
      <c r="E99" s="190"/>
      <c r="F99" s="190"/>
      <c r="G99" s="190"/>
      <c r="H99" s="190"/>
      <c r="I99" s="190"/>
      <c r="J99" s="191">
        <f>J144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1331</v>
      </c>
      <c r="E100" s="190"/>
      <c r="F100" s="190"/>
      <c r="G100" s="190"/>
      <c r="H100" s="190"/>
      <c r="I100" s="190"/>
      <c r="J100" s="191">
        <f>J154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417</v>
      </c>
      <c r="E101" s="190"/>
      <c r="F101" s="190"/>
      <c r="G101" s="190"/>
      <c r="H101" s="190"/>
      <c r="I101" s="190"/>
      <c r="J101" s="191">
        <f>J161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1162</v>
      </c>
      <c r="E102" s="190"/>
      <c r="F102" s="190"/>
      <c r="G102" s="190"/>
      <c r="H102" s="190"/>
      <c r="I102" s="190"/>
      <c r="J102" s="191">
        <f>J178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1625</v>
      </c>
      <c r="E103" s="190"/>
      <c r="F103" s="190"/>
      <c r="G103" s="190"/>
      <c r="H103" s="190"/>
      <c r="I103" s="190"/>
      <c r="J103" s="191">
        <f>J188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1864</v>
      </c>
      <c r="E104" s="190"/>
      <c r="F104" s="190"/>
      <c r="G104" s="190"/>
      <c r="H104" s="190"/>
      <c r="I104" s="190"/>
      <c r="J104" s="191">
        <f>J192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1165</v>
      </c>
      <c r="E105" s="190"/>
      <c r="F105" s="190"/>
      <c r="G105" s="190"/>
      <c r="H105" s="190"/>
      <c r="I105" s="190"/>
      <c r="J105" s="191">
        <f>J229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88"/>
      <c r="D106" s="189" t="s">
        <v>1166</v>
      </c>
      <c r="E106" s="190"/>
      <c r="F106" s="190"/>
      <c r="G106" s="190"/>
      <c r="H106" s="190"/>
      <c r="I106" s="190"/>
      <c r="J106" s="191">
        <f>J252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7"/>
      <c r="C107" s="188"/>
      <c r="D107" s="189" t="s">
        <v>1167</v>
      </c>
      <c r="E107" s="190"/>
      <c r="F107" s="190"/>
      <c r="G107" s="190"/>
      <c r="H107" s="190"/>
      <c r="I107" s="190"/>
      <c r="J107" s="191">
        <f>J325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1"/>
      <c r="C108" s="182"/>
      <c r="D108" s="183" t="s">
        <v>181</v>
      </c>
      <c r="E108" s="184"/>
      <c r="F108" s="184"/>
      <c r="G108" s="184"/>
      <c r="H108" s="184"/>
      <c r="I108" s="184"/>
      <c r="J108" s="185">
        <f>J327</f>
        <v>0</v>
      </c>
      <c r="K108" s="182"/>
      <c r="L108" s="18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7"/>
      <c r="C109" s="188"/>
      <c r="D109" s="189" t="s">
        <v>182</v>
      </c>
      <c r="E109" s="190"/>
      <c r="F109" s="190"/>
      <c r="G109" s="190"/>
      <c r="H109" s="190"/>
      <c r="I109" s="190"/>
      <c r="J109" s="191">
        <f>J328</f>
        <v>0</v>
      </c>
      <c r="K109" s="188"/>
      <c r="L109" s="19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183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6" t="str">
        <f>E7</f>
        <v>Revitalizace sídliště Blatenská - 1. etapa DI1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306 - Vodovodní řad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>Horažďovice</v>
      </c>
      <c r="G123" s="41"/>
      <c r="H123" s="41"/>
      <c r="I123" s="33" t="s">
        <v>22</v>
      </c>
      <c r="J123" s="80" t="str">
        <f>IF(J12="","",J12)</f>
        <v>24. 5. 2023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E15</f>
        <v>město Horažďovice</v>
      </c>
      <c r="G125" s="41"/>
      <c r="H125" s="41"/>
      <c r="I125" s="33" t="s">
        <v>31</v>
      </c>
      <c r="J125" s="37" t="str">
        <f>E21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29</v>
      </c>
      <c r="D126" s="41"/>
      <c r="E126" s="41"/>
      <c r="F126" s="28" t="str">
        <f>IF(E18="","",E18)</f>
        <v>Vyplň údaj</v>
      </c>
      <c r="G126" s="41"/>
      <c r="H126" s="41"/>
      <c r="I126" s="33" t="s">
        <v>34</v>
      </c>
      <c r="J126" s="37" t="str">
        <f>E24</f>
        <v>Pavel Matoušek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193"/>
      <c r="B128" s="194"/>
      <c r="C128" s="195" t="s">
        <v>184</v>
      </c>
      <c r="D128" s="196" t="s">
        <v>62</v>
      </c>
      <c r="E128" s="196" t="s">
        <v>58</v>
      </c>
      <c r="F128" s="196" t="s">
        <v>59</v>
      </c>
      <c r="G128" s="196" t="s">
        <v>185</v>
      </c>
      <c r="H128" s="196" t="s">
        <v>186</v>
      </c>
      <c r="I128" s="196" t="s">
        <v>187</v>
      </c>
      <c r="J128" s="197" t="s">
        <v>172</v>
      </c>
      <c r="K128" s="198" t="s">
        <v>188</v>
      </c>
      <c r="L128" s="199"/>
      <c r="M128" s="101" t="s">
        <v>1</v>
      </c>
      <c r="N128" s="102" t="s">
        <v>41</v>
      </c>
      <c r="O128" s="102" t="s">
        <v>189</v>
      </c>
      <c r="P128" s="102" t="s">
        <v>190</v>
      </c>
      <c r="Q128" s="102" t="s">
        <v>191</v>
      </c>
      <c r="R128" s="102" t="s">
        <v>192</v>
      </c>
      <c r="S128" s="102" t="s">
        <v>193</v>
      </c>
      <c r="T128" s="103" t="s">
        <v>194</v>
      </c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</row>
    <row r="129" spans="1:63" s="2" customFormat="1" ht="22.8" customHeight="1">
      <c r="A129" s="39"/>
      <c r="B129" s="40"/>
      <c r="C129" s="108" t="s">
        <v>195</v>
      </c>
      <c r="D129" s="41"/>
      <c r="E129" s="41"/>
      <c r="F129" s="41"/>
      <c r="G129" s="41"/>
      <c r="H129" s="41"/>
      <c r="I129" s="41"/>
      <c r="J129" s="200">
        <f>BK129</f>
        <v>0</v>
      </c>
      <c r="K129" s="41"/>
      <c r="L129" s="45"/>
      <c r="M129" s="104"/>
      <c r="N129" s="201"/>
      <c r="O129" s="105"/>
      <c r="P129" s="202">
        <f>P130+P327</f>
        <v>0</v>
      </c>
      <c r="Q129" s="105"/>
      <c r="R129" s="202">
        <f>R130+R327</f>
        <v>464.09668400000004</v>
      </c>
      <c r="S129" s="105"/>
      <c r="T129" s="203">
        <f>T130+T327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76</v>
      </c>
      <c r="AU129" s="18" t="s">
        <v>174</v>
      </c>
      <c r="BK129" s="204">
        <f>BK130+BK327</f>
        <v>0</v>
      </c>
    </row>
    <row r="130" spans="1:63" s="12" customFormat="1" ht="25.9" customHeight="1">
      <c r="A130" s="12"/>
      <c r="B130" s="205"/>
      <c r="C130" s="206"/>
      <c r="D130" s="207" t="s">
        <v>76</v>
      </c>
      <c r="E130" s="208" t="s">
        <v>1865</v>
      </c>
      <c r="F130" s="208" t="s">
        <v>1866</v>
      </c>
      <c r="G130" s="206"/>
      <c r="H130" s="206"/>
      <c r="I130" s="209"/>
      <c r="J130" s="210">
        <f>BK130</f>
        <v>0</v>
      </c>
      <c r="K130" s="206"/>
      <c r="L130" s="211"/>
      <c r="M130" s="212"/>
      <c r="N130" s="213"/>
      <c r="O130" s="213"/>
      <c r="P130" s="214">
        <f>P131+P144+P154+P161+P178+P188+P192+P229+P252+P325</f>
        <v>0</v>
      </c>
      <c r="Q130" s="213"/>
      <c r="R130" s="214">
        <f>R131+R144+R154+R161+R178+R188+R192+R229+R252+R325</f>
        <v>464.09668400000004</v>
      </c>
      <c r="S130" s="213"/>
      <c r="T130" s="215">
        <f>T131+T144+T154+T161+T178+T188+T192+T229+T252+T325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6" t="s">
        <v>85</v>
      </c>
      <c r="AT130" s="217" t="s">
        <v>76</v>
      </c>
      <c r="AU130" s="217" t="s">
        <v>77</v>
      </c>
      <c r="AY130" s="216" t="s">
        <v>198</v>
      </c>
      <c r="BK130" s="218">
        <f>BK131+BK144+BK154+BK161+BK178+BK188+BK192+BK229+BK252+BK325</f>
        <v>0</v>
      </c>
    </row>
    <row r="131" spans="1:63" s="12" customFormat="1" ht="22.8" customHeight="1">
      <c r="A131" s="12"/>
      <c r="B131" s="205"/>
      <c r="C131" s="206"/>
      <c r="D131" s="207" t="s">
        <v>76</v>
      </c>
      <c r="E131" s="219" t="s">
        <v>257</v>
      </c>
      <c r="F131" s="219" t="s">
        <v>426</v>
      </c>
      <c r="G131" s="206"/>
      <c r="H131" s="206"/>
      <c r="I131" s="209"/>
      <c r="J131" s="220">
        <f>BK131</f>
        <v>0</v>
      </c>
      <c r="K131" s="206"/>
      <c r="L131" s="211"/>
      <c r="M131" s="212"/>
      <c r="N131" s="213"/>
      <c r="O131" s="213"/>
      <c r="P131" s="214">
        <f>SUM(P132:P143)</f>
        <v>0</v>
      </c>
      <c r="Q131" s="213"/>
      <c r="R131" s="214">
        <f>SUM(R132:R143)</f>
        <v>0.8511309999999999</v>
      </c>
      <c r="S131" s="213"/>
      <c r="T131" s="215">
        <f>SUM(T132:T143)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6" t="s">
        <v>85</v>
      </c>
      <c r="AT131" s="217" t="s">
        <v>76</v>
      </c>
      <c r="AU131" s="217" t="s">
        <v>85</v>
      </c>
      <c r="AY131" s="216" t="s">
        <v>198</v>
      </c>
      <c r="BK131" s="218">
        <f>SUM(BK132:BK143)</f>
        <v>0</v>
      </c>
    </row>
    <row r="132" spans="1:65" s="2" customFormat="1" ht="24.15" customHeight="1">
      <c r="A132" s="39"/>
      <c r="B132" s="40"/>
      <c r="C132" s="221" t="s">
        <v>85</v>
      </c>
      <c r="D132" s="221" t="s">
        <v>200</v>
      </c>
      <c r="E132" s="222" t="s">
        <v>1340</v>
      </c>
      <c r="F132" s="223" t="s">
        <v>1341</v>
      </c>
      <c r="G132" s="224" t="s">
        <v>1342</v>
      </c>
      <c r="H132" s="225">
        <v>100</v>
      </c>
      <c r="I132" s="226"/>
      <c r="J132" s="227">
        <f>ROUND(I132*H132,2)</f>
        <v>0</v>
      </c>
      <c r="K132" s="228"/>
      <c r="L132" s="45"/>
      <c r="M132" s="229" t="s">
        <v>1</v>
      </c>
      <c r="N132" s="230" t="s">
        <v>42</v>
      </c>
      <c r="O132" s="92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3" t="s">
        <v>204</v>
      </c>
      <c r="AT132" s="233" t="s">
        <v>200</v>
      </c>
      <c r="AU132" s="233" t="s">
        <v>87</v>
      </c>
      <c r="AY132" s="18" t="s">
        <v>198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8" t="s">
        <v>85</v>
      </c>
      <c r="BK132" s="234">
        <f>ROUND(I132*H132,2)</f>
        <v>0</v>
      </c>
      <c r="BL132" s="18" t="s">
        <v>204</v>
      </c>
      <c r="BM132" s="233" t="s">
        <v>1867</v>
      </c>
    </row>
    <row r="133" spans="1:51" s="13" customFormat="1" ht="12">
      <c r="A133" s="13"/>
      <c r="B133" s="235"/>
      <c r="C133" s="236"/>
      <c r="D133" s="237" t="s">
        <v>206</v>
      </c>
      <c r="E133" s="238" t="s">
        <v>1</v>
      </c>
      <c r="F133" s="239" t="s">
        <v>1344</v>
      </c>
      <c r="G133" s="236"/>
      <c r="H133" s="240">
        <v>100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206</v>
      </c>
      <c r="AU133" s="246" t="s">
        <v>87</v>
      </c>
      <c r="AV133" s="13" t="s">
        <v>87</v>
      </c>
      <c r="AW133" s="13" t="s">
        <v>33</v>
      </c>
      <c r="AX133" s="13" t="s">
        <v>77</v>
      </c>
      <c r="AY133" s="246" t="s">
        <v>198</v>
      </c>
    </row>
    <row r="134" spans="1:51" s="15" customFormat="1" ht="12">
      <c r="A134" s="15"/>
      <c r="B134" s="258"/>
      <c r="C134" s="259"/>
      <c r="D134" s="237" t="s">
        <v>206</v>
      </c>
      <c r="E134" s="260" t="s">
        <v>1</v>
      </c>
      <c r="F134" s="261" t="s">
        <v>215</v>
      </c>
      <c r="G134" s="259"/>
      <c r="H134" s="262">
        <v>100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8" t="s">
        <v>206</v>
      </c>
      <c r="AU134" s="268" t="s">
        <v>87</v>
      </c>
      <c r="AV134" s="15" t="s">
        <v>204</v>
      </c>
      <c r="AW134" s="15" t="s">
        <v>33</v>
      </c>
      <c r="AX134" s="15" t="s">
        <v>85</v>
      </c>
      <c r="AY134" s="268" t="s">
        <v>198</v>
      </c>
    </row>
    <row r="135" spans="1:65" s="2" customFormat="1" ht="21.75" customHeight="1">
      <c r="A135" s="39"/>
      <c r="B135" s="40"/>
      <c r="C135" s="221" t="s">
        <v>87</v>
      </c>
      <c r="D135" s="221" t="s">
        <v>200</v>
      </c>
      <c r="E135" s="222" t="s">
        <v>1345</v>
      </c>
      <c r="F135" s="223" t="s">
        <v>1346</v>
      </c>
      <c r="G135" s="224" t="s">
        <v>1347</v>
      </c>
      <c r="H135" s="225">
        <v>50</v>
      </c>
      <c r="I135" s="226"/>
      <c r="J135" s="227">
        <f>ROUND(I135*H135,2)</f>
        <v>0</v>
      </c>
      <c r="K135" s="228"/>
      <c r="L135" s="45"/>
      <c r="M135" s="229" t="s">
        <v>1</v>
      </c>
      <c r="N135" s="230" t="s">
        <v>42</v>
      </c>
      <c r="O135" s="92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3" t="s">
        <v>204</v>
      </c>
      <c r="AT135" s="233" t="s">
        <v>200</v>
      </c>
      <c r="AU135" s="233" t="s">
        <v>87</v>
      </c>
      <c r="AY135" s="18" t="s">
        <v>198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8" t="s">
        <v>85</v>
      </c>
      <c r="BK135" s="234">
        <f>ROUND(I135*H135,2)</f>
        <v>0</v>
      </c>
      <c r="BL135" s="18" t="s">
        <v>204</v>
      </c>
      <c r="BM135" s="233" t="s">
        <v>1868</v>
      </c>
    </row>
    <row r="136" spans="1:51" s="13" customFormat="1" ht="12">
      <c r="A136" s="13"/>
      <c r="B136" s="235"/>
      <c r="C136" s="236"/>
      <c r="D136" s="237" t="s">
        <v>206</v>
      </c>
      <c r="E136" s="238" t="s">
        <v>1</v>
      </c>
      <c r="F136" s="239" t="s">
        <v>1349</v>
      </c>
      <c r="G136" s="236"/>
      <c r="H136" s="240">
        <v>50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206</v>
      </c>
      <c r="AU136" s="246" t="s">
        <v>87</v>
      </c>
      <c r="AV136" s="13" t="s">
        <v>87</v>
      </c>
      <c r="AW136" s="13" t="s">
        <v>33</v>
      </c>
      <c r="AX136" s="13" t="s">
        <v>77</v>
      </c>
      <c r="AY136" s="246" t="s">
        <v>198</v>
      </c>
    </row>
    <row r="137" spans="1:51" s="15" customFormat="1" ht="12">
      <c r="A137" s="15"/>
      <c r="B137" s="258"/>
      <c r="C137" s="259"/>
      <c r="D137" s="237" t="s">
        <v>206</v>
      </c>
      <c r="E137" s="260" t="s">
        <v>1</v>
      </c>
      <c r="F137" s="261" t="s">
        <v>215</v>
      </c>
      <c r="G137" s="259"/>
      <c r="H137" s="262">
        <v>50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8" t="s">
        <v>206</v>
      </c>
      <c r="AU137" s="268" t="s">
        <v>87</v>
      </c>
      <c r="AV137" s="15" t="s">
        <v>204</v>
      </c>
      <c r="AW137" s="15" t="s">
        <v>33</v>
      </c>
      <c r="AX137" s="15" t="s">
        <v>85</v>
      </c>
      <c r="AY137" s="268" t="s">
        <v>198</v>
      </c>
    </row>
    <row r="138" spans="1:65" s="2" customFormat="1" ht="33" customHeight="1">
      <c r="A138" s="39"/>
      <c r="B138" s="40"/>
      <c r="C138" s="221" t="s">
        <v>213</v>
      </c>
      <c r="D138" s="221" t="s">
        <v>200</v>
      </c>
      <c r="E138" s="222" t="s">
        <v>1630</v>
      </c>
      <c r="F138" s="223" t="s">
        <v>1631</v>
      </c>
      <c r="G138" s="224" t="s">
        <v>227</v>
      </c>
      <c r="H138" s="225">
        <v>12.5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42</v>
      </c>
      <c r="O138" s="92"/>
      <c r="P138" s="231">
        <f>O138*H138</f>
        <v>0</v>
      </c>
      <c r="Q138" s="231">
        <v>0.0107</v>
      </c>
      <c r="R138" s="231">
        <f>Q138*H138</f>
        <v>0.13374999999999998</v>
      </c>
      <c r="S138" s="231">
        <v>0</v>
      </c>
      <c r="T138" s="23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204</v>
      </c>
      <c r="AT138" s="233" t="s">
        <v>200</v>
      </c>
      <c r="AU138" s="233" t="s">
        <v>87</v>
      </c>
      <c r="AY138" s="18" t="s">
        <v>198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204</v>
      </c>
      <c r="BM138" s="233" t="s">
        <v>1869</v>
      </c>
    </row>
    <row r="139" spans="1:51" s="13" customFormat="1" ht="12">
      <c r="A139" s="13"/>
      <c r="B139" s="235"/>
      <c r="C139" s="236"/>
      <c r="D139" s="237" t="s">
        <v>206</v>
      </c>
      <c r="E139" s="238" t="s">
        <v>1</v>
      </c>
      <c r="F139" s="239" t="s">
        <v>1870</v>
      </c>
      <c r="G139" s="236"/>
      <c r="H139" s="240">
        <v>12.5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206</v>
      </c>
      <c r="AU139" s="246" t="s">
        <v>87</v>
      </c>
      <c r="AV139" s="13" t="s">
        <v>87</v>
      </c>
      <c r="AW139" s="13" t="s">
        <v>33</v>
      </c>
      <c r="AX139" s="13" t="s">
        <v>77</v>
      </c>
      <c r="AY139" s="246" t="s">
        <v>198</v>
      </c>
    </row>
    <row r="140" spans="1:51" s="15" customFormat="1" ht="12">
      <c r="A140" s="15"/>
      <c r="B140" s="258"/>
      <c r="C140" s="259"/>
      <c r="D140" s="237" t="s">
        <v>206</v>
      </c>
      <c r="E140" s="260" t="s">
        <v>1</v>
      </c>
      <c r="F140" s="261" t="s">
        <v>215</v>
      </c>
      <c r="G140" s="259"/>
      <c r="H140" s="262">
        <v>12.5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8" t="s">
        <v>206</v>
      </c>
      <c r="AU140" s="268" t="s">
        <v>87</v>
      </c>
      <c r="AV140" s="15" t="s">
        <v>204</v>
      </c>
      <c r="AW140" s="15" t="s">
        <v>33</v>
      </c>
      <c r="AX140" s="15" t="s">
        <v>85</v>
      </c>
      <c r="AY140" s="268" t="s">
        <v>198</v>
      </c>
    </row>
    <row r="141" spans="1:65" s="2" customFormat="1" ht="37.8" customHeight="1">
      <c r="A141" s="39"/>
      <c r="B141" s="40"/>
      <c r="C141" s="221" t="s">
        <v>204</v>
      </c>
      <c r="D141" s="221" t="s">
        <v>200</v>
      </c>
      <c r="E141" s="222" t="s">
        <v>1278</v>
      </c>
      <c r="F141" s="223" t="s">
        <v>1279</v>
      </c>
      <c r="G141" s="224" t="s">
        <v>227</v>
      </c>
      <c r="H141" s="225">
        <v>28.95</v>
      </c>
      <c r="I141" s="226"/>
      <c r="J141" s="227">
        <f>ROUND(I141*H141,2)</f>
        <v>0</v>
      </c>
      <c r="K141" s="228"/>
      <c r="L141" s="45"/>
      <c r="M141" s="229" t="s">
        <v>1</v>
      </c>
      <c r="N141" s="230" t="s">
        <v>42</v>
      </c>
      <c r="O141" s="92"/>
      <c r="P141" s="231">
        <f>O141*H141</f>
        <v>0</v>
      </c>
      <c r="Q141" s="231">
        <v>0.02478</v>
      </c>
      <c r="R141" s="231">
        <f>Q141*H141</f>
        <v>0.7173809999999999</v>
      </c>
      <c r="S141" s="231">
        <v>0</v>
      </c>
      <c r="T141" s="23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204</v>
      </c>
      <c r="AT141" s="233" t="s">
        <v>200</v>
      </c>
      <c r="AU141" s="233" t="s">
        <v>87</v>
      </c>
      <c r="AY141" s="18" t="s">
        <v>198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8" t="s">
        <v>85</v>
      </c>
      <c r="BK141" s="234">
        <f>ROUND(I141*H141,2)</f>
        <v>0</v>
      </c>
      <c r="BL141" s="18" t="s">
        <v>204</v>
      </c>
      <c r="BM141" s="233" t="s">
        <v>1871</v>
      </c>
    </row>
    <row r="142" spans="1:51" s="13" customFormat="1" ht="12">
      <c r="A142" s="13"/>
      <c r="B142" s="235"/>
      <c r="C142" s="236"/>
      <c r="D142" s="237" t="s">
        <v>206</v>
      </c>
      <c r="E142" s="238" t="s">
        <v>1</v>
      </c>
      <c r="F142" s="239" t="s">
        <v>1872</v>
      </c>
      <c r="G142" s="236"/>
      <c r="H142" s="240">
        <v>28.95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206</v>
      </c>
      <c r="AU142" s="246" t="s">
        <v>87</v>
      </c>
      <c r="AV142" s="13" t="s">
        <v>87</v>
      </c>
      <c r="AW142" s="13" t="s">
        <v>33</v>
      </c>
      <c r="AX142" s="13" t="s">
        <v>77</v>
      </c>
      <c r="AY142" s="246" t="s">
        <v>198</v>
      </c>
    </row>
    <row r="143" spans="1:51" s="15" customFormat="1" ht="12">
      <c r="A143" s="15"/>
      <c r="B143" s="258"/>
      <c r="C143" s="259"/>
      <c r="D143" s="237" t="s">
        <v>206</v>
      </c>
      <c r="E143" s="260" t="s">
        <v>1</v>
      </c>
      <c r="F143" s="261" t="s">
        <v>215</v>
      </c>
      <c r="G143" s="259"/>
      <c r="H143" s="262">
        <v>28.95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8" t="s">
        <v>206</v>
      </c>
      <c r="AU143" s="268" t="s">
        <v>87</v>
      </c>
      <c r="AV143" s="15" t="s">
        <v>204</v>
      </c>
      <c r="AW143" s="15" t="s">
        <v>33</v>
      </c>
      <c r="AX143" s="15" t="s">
        <v>85</v>
      </c>
      <c r="AY143" s="268" t="s">
        <v>198</v>
      </c>
    </row>
    <row r="144" spans="1:63" s="12" customFormat="1" ht="22.8" customHeight="1">
      <c r="A144" s="12"/>
      <c r="B144" s="205"/>
      <c r="C144" s="206"/>
      <c r="D144" s="207" t="s">
        <v>76</v>
      </c>
      <c r="E144" s="219" t="s">
        <v>266</v>
      </c>
      <c r="F144" s="219" t="s">
        <v>1076</v>
      </c>
      <c r="G144" s="206"/>
      <c r="H144" s="206"/>
      <c r="I144" s="209"/>
      <c r="J144" s="220">
        <f>BK144</f>
        <v>0</v>
      </c>
      <c r="K144" s="206"/>
      <c r="L144" s="211"/>
      <c r="M144" s="212"/>
      <c r="N144" s="213"/>
      <c r="O144" s="213"/>
      <c r="P144" s="214">
        <f>SUM(P145:P153)</f>
        <v>0</v>
      </c>
      <c r="Q144" s="213"/>
      <c r="R144" s="214">
        <f>SUM(R145:R153)</f>
        <v>0</v>
      </c>
      <c r="S144" s="213"/>
      <c r="T144" s="215">
        <f>SUM(T145:T153)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6" t="s">
        <v>85</v>
      </c>
      <c r="AT144" s="217" t="s">
        <v>76</v>
      </c>
      <c r="AU144" s="217" t="s">
        <v>85</v>
      </c>
      <c r="AY144" s="216" t="s">
        <v>198</v>
      </c>
      <c r="BK144" s="218">
        <f>SUM(BK145:BK153)</f>
        <v>0</v>
      </c>
    </row>
    <row r="145" spans="1:65" s="2" customFormat="1" ht="24.15" customHeight="1">
      <c r="A145" s="39"/>
      <c r="B145" s="40"/>
      <c r="C145" s="221" t="s">
        <v>224</v>
      </c>
      <c r="D145" s="221" t="s">
        <v>200</v>
      </c>
      <c r="E145" s="222" t="s">
        <v>1282</v>
      </c>
      <c r="F145" s="223" t="s">
        <v>1283</v>
      </c>
      <c r="G145" s="224" t="s">
        <v>239</v>
      </c>
      <c r="H145" s="225">
        <v>123.7</v>
      </c>
      <c r="I145" s="226"/>
      <c r="J145" s="227">
        <f>ROUND(I145*H145,2)</f>
        <v>0</v>
      </c>
      <c r="K145" s="228"/>
      <c r="L145" s="45"/>
      <c r="M145" s="229" t="s">
        <v>1</v>
      </c>
      <c r="N145" s="230" t="s">
        <v>42</v>
      </c>
      <c r="O145" s="92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3" t="s">
        <v>204</v>
      </c>
      <c r="AT145" s="233" t="s">
        <v>200</v>
      </c>
      <c r="AU145" s="233" t="s">
        <v>87</v>
      </c>
      <c r="AY145" s="18" t="s">
        <v>198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8" t="s">
        <v>85</v>
      </c>
      <c r="BK145" s="234">
        <f>ROUND(I145*H145,2)</f>
        <v>0</v>
      </c>
      <c r="BL145" s="18" t="s">
        <v>204</v>
      </c>
      <c r="BM145" s="233" t="s">
        <v>1873</v>
      </c>
    </row>
    <row r="146" spans="1:51" s="13" customFormat="1" ht="12">
      <c r="A146" s="13"/>
      <c r="B146" s="235"/>
      <c r="C146" s="236"/>
      <c r="D146" s="237" t="s">
        <v>206</v>
      </c>
      <c r="E146" s="238" t="s">
        <v>1</v>
      </c>
      <c r="F146" s="239" t="s">
        <v>1874</v>
      </c>
      <c r="G146" s="236"/>
      <c r="H146" s="240">
        <v>123.7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206</v>
      </c>
      <c r="AU146" s="246" t="s">
        <v>87</v>
      </c>
      <c r="AV146" s="13" t="s">
        <v>87</v>
      </c>
      <c r="AW146" s="13" t="s">
        <v>33</v>
      </c>
      <c r="AX146" s="13" t="s">
        <v>77</v>
      </c>
      <c r="AY146" s="246" t="s">
        <v>198</v>
      </c>
    </row>
    <row r="147" spans="1:51" s="15" customFormat="1" ht="12">
      <c r="A147" s="15"/>
      <c r="B147" s="258"/>
      <c r="C147" s="259"/>
      <c r="D147" s="237" t="s">
        <v>206</v>
      </c>
      <c r="E147" s="260" t="s">
        <v>1</v>
      </c>
      <c r="F147" s="261" t="s">
        <v>215</v>
      </c>
      <c r="G147" s="259"/>
      <c r="H147" s="262">
        <v>123.7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8" t="s">
        <v>206</v>
      </c>
      <c r="AU147" s="268" t="s">
        <v>87</v>
      </c>
      <c r="AV147" s="15" t="s">
        <v>204</v>
      </c>
      <c r="AW147" s="15" t="s">
        <v>33</v>
      </c>
      <c r="AX147" s="15" t="s">
        <v>85</v>
      </c>
      <c r="AY147" s="268" t="s">
        <v>198</v>
      </c>
    </row>
    <row r="148" spans="1:65" s="2" customFormat="1" ht="24.15" customHeight="1">
      <c r="A148" s="39"/>
      <c r="B148" s="40"/>
      <c r="C148" s="221" t="s">
        <v>231</v>
      </c>
      <c r="D148" s="221" t="s">
        <v>200</v>
      </c>
      <c r="E148" s="222" t="s">
        <v>1821</v>
      </c>
      <c r="F148" s="223" t="s">
        <v>1822</v>
      </c>
      <c r="G148" s="224" t="s">
        <v>239</v>
      </c>
      <c r="H148" s="225">
        <v>543.3</v>
      </c>
      <c r="I148" s="226"/>
      <c r="J148" s="227">
        <f>ROUND(I148*H148,2)</f>
        <v>0</v>
      </c>
      <c r="K148" s="228"/>
      <c r="L148" s="45"/>
      <c r="M148" s="229" t="s">
        <v>1</v>
      </c>
      <c r="N148" s="230" t="s">
        <v>42</v>
      </c>
      <c r="O148" s="92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3" t="s">
        <v>204</v>
      </c>
      <c r="AT148" s="233" t="s">
        <v>200</v>
      </c>
      <c r="AU148" s="233" t="s">
        <v>87</v>
      </c>
      <c r="AY148" s="18" t="s">
        <v>198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8" t="s">
        <v>85</v>
      </c>
      <c r="BK148" s="234">
        <f>ROUND(I148*H148,2)</f>
        <v>0</v>
      </c>
      <c r="BL148" s="18" t="s">
        <v>204</v>
      </c>
      <c r="BM148" s="233" t="s">
        <v>1875</v>
      </c>
    </row>
    <row r="149" spans="1:51" s="13" customFormat="1" ht="12">
      <c r="A149" s="13"/>
      <c r="B149" s="235"/>
      <c r="C149" s="236"/>
      <c r="D149" s="237" t="s">
        <v>206</v>
      </c>
      <c r="E149" s="238" t="s">
        <v>1</v>
      </c>
      <c r="F149" s="239" t="s">
        <v>1876</v>
      </c>
      <c r="G149" s="236"/>
      <c r="H149" s="240">
        <v>543.3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206</v>
      </c>
      <c r="AU149" s="246" t="s">
        <v>87</v>
      </c>
      <c r="AV149" s="13" t="s">
        <v>87</v>
      </c>
      <c r="AW149" s="13" t="s">
        <v>33</v>
      </c>
      <c r="AX149" s="13" t="s">
        <v>77</v>
      </c>
      <c r="AY149" s="246" t="s">
        <v>198</v>
      </c>
    </row>
    <row r="150" spans="1:51" s="15" customFormat="1" ht="12">
      <c r="A150" s="15"/>
      <c r="B150" s="258"/>
      <c r="C150" s="259"/>
      <c r="D150" s="237" t="s">
        <v>206</v>
      </c>
      <c r="E150" s="260" t="s">
        <v>1</v>
      </c>
      <c r="F150" s="261" t="s">
        <v>215</v>
      </c>
      <c r="G150" s="259"/>
      <c r="H150" s="262">
        <v>543.3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8" t="s">
        <v>206</v>
      </c>
      <c r="AU150" s="268" t="s">
        <v>87</v>
      </c>
      <c r="AV150" s="15" t="s">
        <v>204</v>
      </c>
      <c r="AW150" s="15" t="s">
        <v>33</v>
      </c>
      <c r="AX150" s="15" t="s">
        <v>85</v>
      </c>
      <c r="AY150" s="268" t="s">
        <v>198</v>
      </c>
    </row>
    <row r="151" spans="1:65" s="2" customFormat="1" ht="21.75" customHeight="1">
      <c r="A151" s="39"/>
      <c r="B151" s="40"/>
      <c r="C151" s="221" t="s">
        <v>236</v>
      </c>
      <c r="D151" s="221" t="s">
        <v>200</v>
      </c>
      <c r="E151" s="222" t="s">
        <v>1360</v>
      </c>
      <c r="F151" s="223" t="s">
        <v>1361</v>
      </c>
      <c r="G151" s="224" t="s">
        <v>239</v>
      </c>
      <c r="H151" s="225">
        <v>543.3</v>
      </c>
      <c r="I151" s="226"/>
      <c r="J151" s="227">
        <f>ROUND(I151*H151,2)</f>
        <v>0</v>
      </c>
      <c r="K151" s="228"/>
      <c r="L151" s="45"/>
      <c r="M151" s="229" t="s">
        <v>1</v>
      </c>
      <c r="N151" s="230" t="s">
        <v>42</v>
      </c>
      <c r="O151" s="92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3" t="s">
        <v>204</v>
      </c>
      <c r="AT151" s="233" t="s">
        <v>200</v>
      </c>
      <c r="AU151" s="233" t="s">
        <v>87</v>
      </c>
      <c r="AY151" s="18" t="s">
        <v>198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8" t="s">
        <v>85</v>
      </c>
      <c r="BK151" s="234">
        <f>ROUND(I151*H151,2)</f>
        <v>0</v>
      </c>
      <c r="BL151" s="18" t="s">
        <v>204</v>
      </c>
      <c r="BM151" s="233" t="s">
        <v>1877</v>
      </c>
    </row>
    <row r="152" spans="1:51" s="13" customFormat="1" ht="12">
      <c r="A152" s="13"/>
      <c r="B152" s="235"/>
      <c r="C152" s="236"/>
      <c r="D152" s="237" t="s">
        <v>206</v>
      </c>
      <c r="E152" s="238" t="s">
        <v>1</v>
      </c>
      <c r="F152" s="239" t="s">
        <v>1878</v>
      </c>
      <c r="G152" s="236"/>
      <c r="H152" s="240">
        <v>543.3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206</v>
      </c>
      <c r="AU152" s="246" t="s">
        <v>87</v>
      </c>
      <c r="AV152" s="13" t="s">
        <v>87</v>
      </c>
      <c r="AW152" s="13" t="s">
        <v>33</v>
      </c>
      <c r="AX152" s="13" t="s">
        <v>77</v>
      </c>
      <c r="AY152" s="246" t="s">
        <v>198</v>
      </c>
    </row>
    <row r="153" spans="1:51" s="15" customFormat="1" ht="12">
      <c r="A153" s="15"/>
      <c r="B153" s="258"/>
      <c r="C153" s="259"/>
      <c r="D153" s="237" t="s">
        <v>206</v>
      </c>
      <c r="E153" s="260" t="s">
        <v>1</v>
      </c>
      <c r="F153" s="261" t="s">
        <v>215</v>
      </c>
      <c r="G153" s="259"/>
      <c r="H153" s="262">
        <v>543.3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8" t="s">
        <v>206</v>
      </c>
      <c r="AU153" s="268" t="s">
        <v>87</v>
      </c>
      <c r="AV153" s="15" t="s">
        <v>204</v>
      </c>
      <c r="AW153" s="15" t="s">
        <v>33</v>
      </c>
      <c r="AX153" s="15" t="s">
        <v>85</v>
      </c>
      <c r="AY153" s="268" t="s">
        <v>198</v>
      </c>
    </row>
    <row r="154" spans="1:63" s="12" customFormat="1" ht="22.8" customHeight="1">
      <c r="A154" s="12"/>
      <c r="B154" s="205"/>
      <c r="C154" s="206"/>
      <c r="D154" s="207" t="s">
        <v>76</v>
      </c>
      <c r="E154" s="219" t="s">
        <v>8</v>
      </c>
      <c r="F154" s="219" t="s">
        <v>1363</v>
      </c>
      <c r="G154" s="206"/>
      <c r="H154" s="206"/>
      <c r="I154" s="209"/>
      <c r="J154" s="220">
        <f>BK154</f>
        <v>0</v>
      </c>
      <c r="K154" s="206"/>
      <c r="L154" s="211"/>
      <c r="M154" s="212"/>
      <c r="N154" s="213"/>
      <c r="O154" s="213"/>
      <c r="P154" s="214">
        <f>SUM(P155:P160)</f>
        <v>0</v>
      </c>
      <c r="Q154" s="213"/>
      <c r="R154" s="214">
        <f>SUM(R155:R160)</f>
        <v>1.03554</v>
      </c>
      <c r="S154" s="213"/>
      <c r="T154" s="215">
        <f>SUM(T155:T160)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6" t="s">
        <v>85</v>
      </c>
      <c r="AT154" s="217" t="s">
        <v>76</v>
      </c>
      <c r="AU154" s="217" t="s">
        <v>85</v>
      </c>
      <c r="AY154" s="216" t="s">
        <v>198</v>
      </c>
      <c r="BK154" s="218">
        <f>SUM(BK155:BK160)</f>
        <v>0</v>
      </c>
    </row>
    <row r="155" spans="1:65" s="2" customFormat="1" ht="21.75" customHeight="1">
      <c r="A155" s="39"/>
      <c r="B155" s="40"/>
      <c r="C155" s="221" t="s">
        <v>242</v>
      </c>
      <c r="D155" s="221" t="s">
        <v>200</v>
      </c>
      <c r="E155" s="222" t="s">
        <v>1364</v>
      </c>
      <c r="F155" s="223" t="s">
        <v>1365</v>
      </c>
      <c r="G155" s="224" t="s">
        <v>203</v>
      </c>
      <c r="H155" s="225">
        <v>1046</v>
      </c>
      <c r="I155" s="226"/>
      <c r="J155" s="227">
        <f>ROUND(I155*H155,2)</f>
        <v>0</v>
      </c>
      <c r="K155" s="228"/>
      <c r="L155" s="45"/>
      <c r="M155" s="229" t="s">
        <v>1</v>
      </c>
      <c r="N155" s="230" t="s">
        <v>42</v>
      </c>
      <c r="O155" s="92"/>
      <c r="P155" s="231">
        <f>O155*H155</f>
        <v>0</v>
      </c>
      <c r="Q155" s="231">
        <v>0.00099</v>
      </c>
      <c r="R155" s="231">
        <f>Q155*H155</f>
        <v>1.03554</v>
      </c>
      <c r="S155" s="231">
        <v>0</v>
      </c>
      <c r="T155" s="232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3" t="s">
        <v>204</v>
      </c>
      <c r="AT155" s="233" t="s">
        <v>200</v>
      </c>
      <c r="AU155" s="233" t="s">
        <v>87</v>
      </c>
      <c r="AY155" s="18" t="s">
        <v>198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8" t="s">
        <v>85</v>
      </c>
      <c r="BK155" s="234">
        <f>ROUND(I155*H155,2)</f>
        <v>0</v>
      </c>
      <c r="BL155" s="18" t="s">
        <v>204</v>
      </c>
      <c r="BM155" s="233" t="s">
        <v>1879</v>
      </c>
    </row>
    <row r="156" spans="1:51" s="13" customFormat="1" ht="12">
      <c r="A156" s="13"/>
      <c r="B156" s="235"/>
      <c r="C156" s="236"/>
      <c r="D156" s="237" t="s">
        <v>206</v>
      </c>
      <c r="E156" s="238" t="s">
        <v>1</v>
      </c>
      <c r="F156" s="239" t="s">
        <v>1880</v>
      </c>
      <c r="G156" s="236"/>
      <c r="H156" s="240">
        <v>1046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206</v>
      </c>
      <c r="AU156" s="246" t="s">
        <v>87</v>
      </c>
      <c r="AV156" s="13" t="s">
        <v>87</v>
      </c>
      <c r="AW156" s="13" t="s">
        <v>33</v>
      </c>
      <c r="AX156" s="13" t="s">
        <v>77</v>
      </c>
      <c r="AY156" s="246" t="s">
        <v>198</v>
      </c>
    </row>
    <row r="157" spans="1:51" s="15" customFormat="1" ht="12">
      <c r="A157" s="15"/>
      <c r="B157" s="258"/>
      <c r="C157" s="259"/>
      <c r="D157" s="237" t="s">
        <v>206</v>
      </c>
      <c r="E157" s="260" t="s">
        <v>1</v>
      </c>
      <c r="F157" s="261" t="s">
        <v>215</v>
      </c>
      <c r="G157" s="259"/>
      <c r="H157" s="262">
        <v>1046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8" t="s">
        <v>206</v>
      </c>
      <c r="AU157" s="268" t="s">
        <v>87</v>
      </c>
      <c r="AV157" s="15" t="s">
        <v>204</v>
      </c>
      <c r="AW157" s="15" t="s">
        <v>33</v>
      </c>
      <c r="AX157" s="15" t="s">
        <v>85</v>
      </c>
      <c r="AY157" s="268" t="s">
        <v>198</v>
      </c>
    </row>
    <row r="158" spans="1:65" s="2" customFormat="1" ht="21.75" customHeight="1">
      <c r="A158" s="39"/>
      <c r="B158" s="40"/>
      <c r="C158" s="221" t="s">
        <v>246</v>
      </c>
      <c r="D158" s="221" t="s">
        <v>200</v>
      </c>
      <c r="E158" s="222" t="s">
        <v>1368</v>
      </c>
      <c r="F158" s="223" t="s">
        <v>1369</v>
      </c>
      <c r="G158" s="224" t="s">
        <v>203</v>
      </c>
      <c r="H158" s="225">
        <v>1046</v>
      </c>
      <c r="I158" s="226"/>
      <c r="J158" s="227">
        <f>ROUND(I158*H158,2)</f>
        <v>0</v>
      </c>
      <c r="K158" s="228"/>
      <c r="L158" s="45"/>
      <c r="M158" s="229" t="s">
        <v>1</v>
      </c>
      <c r="N158" s="230" t="s">
        <v>42</v>
      </c>
      <c r="O158" s="92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3" t="s">
        <v>204</v>
      </c>
      <c r="AT158" s="233" t="s">
        <v>200</v>
      </c>
      <c r="AU158" s="233" t="s">
        <v>87</v>
      </c>
      <c r="AY158" s="18" t="s">
        <v>198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8" t="s">
        <v>85</v>
      </c>
      <c r="BK158" s="234">
        <f>ROUND(I158*H158,2)</f>
        <v>0</v>
      </c>
      <c r="BL158" s="18" t="s">
        <v>204</v>
      </c>
      <c r="BM158" s="233" t="s">
        <v>1881</v>
      </c>
    </row>
    <row r="159" spans="1:51" s="13" customFormat="1" ht="12">
      <c r="A159" s="13"/>
      <c r="B159" s="235"/>
      <c r="C159" s="236"/>
      <c r="D159" s="237" t="s">
        <v>206</v>
      </c>
      <c r="E159" s="238" t="s">
        <v>1</v>
      </c>
      <c r="F159" s="239" t="s">
        <v>1882</v>
      </c>
      <c r="G159" s="236"/>
      <c r="H159" s="240">
        <v>1046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206</v>
      </c>
      <c r="AU159" s="246" t="s">
        <v>87</v>
      </c>
      <c r="AV159" s="13" t="s">
        <v>87</v>
      </c>
      <c r="AW159" s="13" t="s">
        <v>33</v>
      </c>
      <c r="AX159" s="13" t="s">
        <v>77</v>
      </c>
      <c r="AY159" s="246" t="s">
        <v>198</v>
      </c>
    </row>
    <row r="160" spans="1:51" s="15" customFormat="1" ht="12">
      <c r="A160" s="15"/>
      <c r="B160" s="258"/>
      <c r="C160" s="259"/>
      <c r="D160" s="237" t="s">
        <v>206</v>
      </c>
      <c r="E160" s="260" t="s">
        <v>1</v>
      </c>
      <c r="F160" s="261" t="s">
        <v>215</v>
      </c>
      <c r="G160" s="259"/>
      <c r="H160" s="262">
        <v>1046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8" t="s">
        <v>206</v>
      </c>
      <c r="AU160" s="268" t="s">
        <v>87</v>
      </c>
      <c r="AV160" s="15" t="s">
        <v>204</v>
      </c>
      <c r="AW160" s="15" t="s">
        <v>33</v>
      </c>
      <c r="AX160" s="15" t="s">
        <v>85</v>
      </c>
      <c r="AY160" s="268" t="s">
        <v>198</v>
      </c>
    </row>
    <row r="161" spans="1:63" s="12" customFormat="1" ht="22.8" customHeight="1">
      <c r="A161" s="12"/>
      <c r="B161" s="205"/>
      <c r="C161" s="206"/>
      <c r="D161" s="207" t="s">
        <v>76</v>
      </c>
      <c r="E161" s="219" t="s">
        <v>280</v>
      </c>
      <c r="F161" s="219" t="s">
        <v>468</v>
      </c>
      <c r="G161" s="206"/>
      <c r="H161" s="206"/>
      <c r="I161" s="209"/>
      <c r="J161" s="220">
        <f>BK161</f>
        <v>0</v>
      </c>
      <c r="K161" s="206"/>
      <c r="L161" s="211"/>
      <c r="M161" s="212"/>
      <c r="N161" s="213"/>
      <c r="O161" s="213"/>
      <c r="P161" s="214">
        <f>SUM(P162:P177)</f>
        <v>0</v>
      </c>
      <c r="Q161" s="213"/>
      <c r="R161" s="214">
        <f>SUM(R162:R177)</f>
        <v>0</v>
      </c>
      <c r="S161" s="213"/>
      <c r="T161" s="215">
        <f>SUM(T162:T177)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6" t="s">
        <v>85</v>
      </c>
      <c r="AT161" s="217" t="s">
        <v>76</v>
      </c>
      <c r="AU161" s="217" t="s">
        <v>85</v>
      </c>
      <c r="AY161" s="216" t="s">
        <v>198</v>
      </c>
      <c r="BK161" s="218">
        <f>SUM(BK162:BK177)</f>
        <v>0</v>
      </c>
    </row>
    <row r="162" spans="1:65" s="2" customFormat="1" ht="16.5" customHeight="1">
      <c r="A162" s="39"/>
      <c r="B162" s="40"/>
      <c r="C162" s="221" t="s">
        <v>252</v>
      </c>
      <c r="D162" s="221" t="s">
        <v>200</v>
      </c>
      <c r="E162" s="222" t="s">
        <v>1085</v>
      </c>
      <c r="F162" s="223" t="s">
        <v>1086</v>
      </c>
      <c r="G162" s="224" t="s">
        <v>239</v>
      </c>
      <c r="H162" s="225">
        <v>543.3</v>
      </c>
      <c r="I162" s="226"/>
      <c r="J162" s="227">
        <f>ROUND(I162*H162,2)</f>
        <v>0</v>
      </c>
      <c r="K162" s="228"/>
      <c r="L162" s="45"/>
      <c r="M162" s="229" t="s">
        <v>1</v>
      </c>
      <c r="N162" s="230" t="s">
        <v>42</v>
      </c>
      <c r="O162" s="92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3" t="s">
        <v>204</v>
      </c>
      <c r="AT162" s="233" t="s">
        <v>200</v>
      </c>
      <c r="AU162" s="233" t="s">
        <v>87</v>
      </c>
      <c r="AY162" s="18" t="s">
        <v>198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8" t="s">
        <v>85</v>
      </c>
      <c r="BK162" s="234">
        <f>ROUND(I162*H162,2)</f>
        <v>0</v>
      </c>
      <c r="BL162" s="18" t="s">
        <v>204</v>
      </c>
      <c r="BM162" s="233" t="s">
        <v>1883</v>
      </c>
    </row>
    <row r="163" spans="1:51" s="13" customFormat="1" ht="12">
      <c r="A163" s="13"/>
      <c r="B163" s="235"/>
      <c r="C163" s="236"/>
      <c r="D163" s="237" t="s">
        <v>206</v>
      </c>
      <c r="E163" s="238" t="s">
        <v>1</v>
      </c>
      <c r="F163" s="239" t="s">
        <v>1878</v>
      </c>
      <c r="G163" s="236"/>
      <c r="H163" s="240">
        <v>543.3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206</v>
      </c>
      <c r="AU163" s="246" t="s">
        <v>87</v>
      </c>
      <c r="AV163" s="13" t="s">
        <v>87</v>
      </c>
      <c r="AW163" s="13" t="s">
        <v>33</v>
      </c>
      <c r="AX163" s="13" t="s">
        <v>77</v>
      </c>
      <c r="AY163" s="246" t="s">
        <v>198</v>
      </c>
    </row>
    <row r="164" spans="1:51" s="15" customFormat="1" ht="12">
      <c r="A164" s="15"/>
      <c r="B164" s="258"/>
      <c r="C164" s="259"/>
      <c r="D164" s="237" t="s">
        <v>206</v>
      </c>
      <c r="E164" s="260" t="s">
        <v>1</v>
      </c>
      <c r="F164" s="261" t="s">
        <v>215</v>
      </c>
      <c r="G164" s="259"/>
      <c r="H164" s="262">
        <v>543.3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8" t="s">
        <v>206</v>
      </c>
      <c r="AU164" s="268" t="s">
        <v>87</v>
      </c>
      <c r="AV164" s="15" t="s">
        <v>204</v>
      </c>
      <c r="AW164" s="15" t="s">
        <v>33</v>
      </c>
      <c r="AX164" s="15" t="s">
        <v>85</v>
      </c>
      <c r="AY164" s="268" t="s">
        <v>198</v>
      </c>
    </row>
    <row r="165" spans="1:65" s="2" customFormat="1" ht="21.75" customHeight="1">
      <c r="A165" s="39"/>
      <c r="B165" s="40"/>
      <c r="C165" s="221" t="s">
        <v>257</v>
      </c>
      <c r="D165" s="221" t="s">
        <v>200</v>
      </c>
      <c r="E165" s="222" t="s">
        <v>472</v>
      </c>
      <c r="F165" s="223" t="s">
        <v>473</v>
      </c>
      <c r="G165" s="224" t="s">
        <v>239</v>
      </c>
      <c r="H165" s="225">
        <v>253.9</v>
      </c>
      <c r="I165" s="226"/>
      <c r="J165" s="227">
        <f>ROUND(I165*H165,2)</f>
        <v>0</v>
      </c>
      <c r="K165" s="228"/>
      <c r="L165" s="45"/>
      <c r="M165" s="229" t="s">
        <v>1</v>
      </c>
      <c r="N165" s="230" t="s">
        <v>42</v>
      </c>
      <c r="O165" s="92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3" t="s">
        <v>204</v>
      </c>
      <c r="AT165" s="233" t="s">
        <v>200</v>
      </c>
      <c r="AU165" s="233" t="s">
        <v>87</v>
      </c>
      <c r="AY165" s="18" t="s">
        <v>198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8" t="s">
        <v>85</v>
      </c>
      <c r="BK165" s="234">
        <f>ROUND(I165*H165,2)</f>
        <v>0</v>
      </c>
      <c r="BL165" s="18" t="s">
        <v>204</v>
      </c>
      <c r="BM165" s="233" t="s">
        <v>1884</v>
      </c>
    </row>
    <row r="166" spans="1:51" s="13" customFormat="1" ht="12">
      <c r="A166" s="13"/>
      <c r="B166" s="235"/>
      <c r="C166" s="236"/>
      <c r="D166" s="237" t="s">
        <v>206</v>
      </c>
      <c r="E166" s="238" t="s">
        <v>1</v>
      </c>
      <c r="F166" s="239" t="s">
        <v>1885</v>
      </c>
      <c r="G166" s="236"/>
      <c r="H166" s="240">
        <v>253.9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206</v>
      </c>
      <c r="AU166" s="246" t="s">
        <v>87</v>
      </c>
      <c r="AV166" s="13" t="s">
        <v>87</v>
      </c>
      <c r="AW166" s="13" t="s">
        <v>33</v>
      </c>
      <c r="AX166" s="13" t="s">
        <v>77</v>
      </c>
      <c r="AY166" s="246" t="s">
        <v>198</v>
      </c>
    </row>
    <row r="167" spans="1:51" s="15" customFormat="1" ht="12">
      <c r="A167" s="15"/>
      <c r="B167" s="258"/>
      <c r="C167" s="259"/>
      <c r="D167" s="237" t="s">
        <v>206</v>
      </c>
      <c r="E167" s="260" t="s">
        <v>1</v>
      </c>
      <c r="F167" s="261" t="s">
        <v>215</v>
      </c>
      <c r="G167" s="259"/>
      <c r="H167" s="262">
        <v>253.9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8" t="s">
        <v>206</v>
      </c>
      <c r="AU167" s="268" t="s">
        <v>87</v>
      </c>
      <c r="AV167" s="15" t="s">
        <v>204</v>
      </c>
      <c r="AW167" s="15" t="s">
        <v>33</v>
      </c>
      <c r="AX167" s="15" t="s">
        <v>85</v>
      </c>
      <c r="AY167" s="268" t="s">
        <v>198</v>
      </c>
    </row>
    <row r="168" spans="1:65" s="2" customFormat="1" ht="24.15" customHeight="1">
      <c r="A168" s="39"/>
      <c r="B168" s="40"/>
      <c r="C168" s="221" t="s">
        <v>261</v>
      </c>
      <c r="D168" s="221" t="s">
        <v>200</v>
      </c>
      <c r="E168" s="222" t="s">
        <v>475</v>
      </c>
      <c r="F168" s="223" t="s">
        <v>476</v>
      </c>
      <c r="G168" s="224" t="s">
        <v>239</v>
      </c>
      <c r="H168" s="225">
        <v>253.9</v>
      </c>
      <c r="I168" s="226"/>
      <c r="J168" s="227">
        <f>ROUND(I168*H168,2)</f>
        <v>0</v>
      </c>
      <c r="K168" s="228"/>
      <c r="L168" s="45"/>
      <c r="M168" s="229" t="s">
        <v>1</v>
      </c>
      <c r="N168" s="230" t="s">
        <v>42</v>
      </c>
      <c r="O168" s="92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3" t="s">
        <v>204</v>
      </c>
      <c r="AT168" s="233" t="s">
        <v>200</v>
      </c>
      <c r="AU168" s="233" t="s">
        <v>87</v>
      </c>
      <c r="AY168" s="18" t="s">
        <v>198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8" t="s">
        <v>85</v>
      </c>
      <c r="BK168" s="234">
        <f>ROUND(I168*H168,2)</f>
        <v>0</v>
      </c>
      <c r="BL168" s="18" t="s">
        <v>204</v>
      </c>
      <c r="BM168" s="233" t="s">
        <v>1886</v>
      </c>
    </row>
    <row r="169" spans="1:51" s="13" customFormat="1" ht="12">
      <c r="A169" s="13"/>
      <c r="B169" s="235"/>
      <c r="C169" s="236"/>
      <c r="D169" s="237" t="s">
        <v>206</v>
      </c>
      <c r="E169" s="238" t="s">
        <v>1</v>
      </c>
      <c r="F169" s="239" t="s">
        <v>1885</v>
      </c>
      <c r="G169" s="236"/>
      <c r="H169" s="240">
        <v>253.9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206</v>
      </c>
      <c r="AU169" s="246" t="s">
        <v>87</v>
      </c>
      <c r="AV169" s="13" t="s">
        <v>87</v>
      </c>
      <c r="AW169" s="13" t="s">
        <v>33</v>
      </c>
      <c r="AX169" s="13" t="s">
        <v>77</v>
      </c>
      <c r="AY169" s="246" t="s">
        <v>198</v>
      </c>
    </row>
    <row r="170" spans="1:51" s="15" customFormat="1" ht="12">
      <c r="A170" s="15"/>
      <c r="B170" s="258"/>
      <c r="C170" s="259"/>
      <c r="D170" s="237" t="s">
        <v>206</v>
      </c>
      <c r="E170" s="260" t="s">
        <v>1</v>
      </c>
      <c r="F170" s="261" t="s">
        <v>215</v>
      </c>
      <c r="G170" s="259"/>
      <c r="H170" s="262">
        <v>253.9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8" t="s">
        <v>206</v>
      </c>
      <c r="AU170" s="268" t="s">
        <v>87</v>
      </c>
      <c r="AV170" s="15" t="s">
        <v>204</v>
      </c>
      <c r="AW170" s="15" t="s">
        <v>33</v>
      </c>
      <c r="AX170" s="15" t="s">
        <v>85</v>
      </c>
      <c r="AY170" s="268" t="s">
        <v>198</v>
      </c>
    </row>
    <row r="171" spans="1:65" s="2" customFormat="1" ht="21.75" customHeight="1">
      <c r="A171" s="39"/>
      <c r="B171" s="40"/>
      <c r="C171" s="221" t="s">
        <v>266</v>
      </c>
      <c r="D171" s="221" t="s">
        <v>200</v>
      </c>
      <c r="E171" s="222" t="s">
        <v>479</v>
      </c>
      <c r="F171" s="223" t="s">
        <v>480</v>
      </c>
      <c r="G171" s="224" t="s">
        <v>239</v>
      </c>
      <c r="H171" s="225">
        <v>235.9</v>
      </c>
      <c r="I171" s="226"/>
      <c r="J171" s="227">
        <f>ROUND(I171*H171,2)</f>
        <v>0</v>
      </c>
      <c r="K171" s="228"/>
      <c r="L171" s="45"/>
      <c r="M171" s="229" t="s">
        <v>1</v>
      </c>
      <c r="N171" s="230" t="s">
        <v>42</v>
      </c>
      <c r="O171" s="92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3" t="s">
        <v>204</v>
      </c>
      <c r="AT171" s="233" t="s">
        <v>200</v>
      </c>
      <c r="AU171" s="233" t="s">
        <v>87</v>
      </c>
      <c r="AY171" s="18" t="s">
        <v>198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8" t="s">
        <v>85</v>
      </c>
      <c r="BK171" s="234">
        <f>ROUND(I171*H171,2)</f>
        <v>0</v>
      </c>
      <c r="BL171" s="18" t="s">
        <v>204</v>
      </c>
      <c r="BM171" s="233" t="s">
        <v>1887</v>
      </c>
    </row>
    <row r="172" spans="1:65" s="2" customFormat="1" ht="16.5" customHeight="1">
      <c r="A172" s="39"/>
      <c r="B172" s="40"/>
      <c r="C172" s="221" t="s">
        <v>270</v>
      </c>
      <c r="D172" s="221" t="s">
        <v>200</v>
      </c>
      <c r="E172" s="222" t="s">
        <v>482</v>
      </c>
      <c r="F172" s="223" t="s">
        <v>483</v>
      </c>
      <c r="G172" s="224" t="s">
        <v>239</v>
      </c>
      <c r="H172" s="225">
        <v>253.9</v>
      </c>
      <c r="I172" s="226"/>
      <c r="J172" s="227">
        <f>ROUND(I172*H172,2)</f>
        <v>0</v>
      </c>
      <c r="K172" s="228"/>
      <c r="L172" s="45"/>
      <c r="M172" s="229" t="s">
        <v>1</v>
      </c>
      <c r="N172" s="230" t="s">
        <v>42</v>
      </c>
      <c r="O172" s="92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204</v>
      </c>
      <c r="AT172" s="233" t="s">
        <v>200</v>
      </c>
      <c r="AU172" s="233" t="s">
        <v>87</v>
      </c>
      <c r="AY172" s="18" t="s">
        <v>198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8" t="s">
        <v>85</v>
      </c>
      <c r="BK172" s="234">
        <f>ROUND(I172*H172,2)</f>
        <v>0</v>
      </c>
      <c r="BL172" s="18" t="s">
        <v>204</v>
      </c>
      <c r="BM172" s="233" t="s">
        <v>1888</v>
      </c>
    </row>
    <row r="173" spans="1:51" s="13" customFormat="1" ht="12">
      <c r="A173" s="13"/>
      <c r="B173" s="235"/>
      <c r="C173" s="236"/>
      <c r="D173" s="237" t="s">
        <v>206</v>
      </c>
      <c r="E173" s="238" t="s">
        <v>1</v>
      </c>
      <c r="F173" s="239" t="s">
        <v>1885</v>
      </c>
      <c r="G173" s="236"/>
      <c r="H173" s="240">
        <v>253.9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206</v>
      </c>
      <c r="AU173" s="246" t="s">
        <v>87</v>
      </c>
      <c r="AV173" s="13" t="s">
        <v>87</v>
      </c>
      <c r="AW173" s="13" t="s">
        <v>33</v>
      </c>
      <c r="AX173" s="13" t="s">
        <v>77</v>
      </c>
      <c r="AY173" s="246" t="s">
        <v>198</v>
      </c>
    </row>
    <row r="174" spans="1:51" s="15" customFormat="1" ht="12">
      <c r="A174" s="15"/>
      <c r="B174" s="258"/>
      <c r="C174" s="259"/>
      <c r="D174" s="237" t="s">
        <v>206</v>
      </c>
      <c r="E174" s="260" t="s">
        <v>1</v>
      </c>
      <c r="F174" s="261" t="s">
        <v>215</v>
      </c>
      <c r="G174" s="259"/>
      <c r="H174" s="262">
        <v>253.9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8" t="s">
        <v>206</v>
      </c>
      <c r="AU174" s="268" t="s">
        <v>87</v>
      </c>
      <c r="AV174" s="15" t="s">
        <v>204</v>
      </c>
      <c r="AW174" s="15" t="s">
        <v>33</v>
      </c>
      <c r="AX174" s="15" t="s">
        <v>85</v>
      </c>
      <c r="AY174" s="268" t="s">
        <v>198</v>
      </c>
    </row>
    <row r="175" spans="1:65" s="2" customFormat="1" ht="16.5" customHeight="1">
      <c r="A175" s="39"/>
      <c r="B175" s="40"/>
      <c r="C175" s="221" t="s">
        <v>8</v>
      </c>
      <c r="D175" s="221" t="s">
        <v>200</v>
      </c>
      <c r="E175" s="222" t="s">
        <v>274</v>
      </c>
      <c r="F175" s="223" t="s">
        <v>275</v>
      </c>
      <c r="G175" s="224" t="s">
        <v>276</v>
      </c>
      <c r="H175" s="225">
        <v>457.02</v>
      </c>
      <c r="I175" s="226"/>
      <c r="J175" s="227">
        <f>ROUND(I175*H175,2)</f>
        <v>0</v>
      </c>
      <c r="K175" s="228"/>
      <c r="L175" s="45"/>
      <c r="M175" s="229" t="s">
        <v>1</v>
      </c>
      <c r="N175" s="230" t="s">
        <v>42</v>
      </c>
      <c r="O175" s="92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3" t="s">
        <v>204</v>
      </c>
      <c r="AT175" s="233" t="s">
        <v>200</v>
      </c>
      <c r="AU175" s="233" t="s">
        <v>87</v>
      </c>
      <c r="AY175" s="18" t="s">
        <v>198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8" t="s">
        <v>85</v>
      </c>
      <c r="BK175" s="234">
        <f>ROUND(I175*H175,2)</f>
        <v>0</v>
      </c>
      <c r="BL175" s="18" t="s">
        <v>204</v>
      </c>
      <c r="BM175" s="233" t="s">
        <v>1889</v>
      </c>
    </row>
    <row r="176" spans="1:51" s="13" customFormat="1" ht="12">
      <c r="A176" s="13"/>
      <c r="B176" s="235"/>
      <c r="C176" s="236"/>
      <c r="D176" s="237" t="s">
        <v>206</v>
      </c>
      <c r="E176" s="238" t="s">
        <v>1</v>
      </c>
      <c r="F176" s="239" t="s">
        <v>1890</v>
      </c>
      <c r="G176" s="236"/>
      <c r="H176" s="240">
        <v>457.02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206</v>
      </c>
      <c r="AU176" s="246" t="s">
        <v>87</v>
      </c>
      <c r="AV176" s="13" t="s">
        <v>87</v>
      </c>
      <c r="AW176" s="13" t="s">
        <v>33</v>
      </c>
      <c r="AX176" s="13" t="s">
        <v>77</v>
      </c>
      <c r="AY176" s="246" t="s">
        <v>198</v>
      </c>
    </row>
    <row r="177" spans="1:51" s="15" customFormat="1" ht="12">
      <c r="A177" s="15"/>
      <c r="B177" s="258"/>
      <c r="C177" s="259"/>
      <c r="D177" s="237" t="s">
        <v>206</v>
      </c>
      <c r="E177" s="260" t="s">
        <v>1</v>
      </c>
      <c r="F177" s="261" t="s">
        <v>215</v>
      </c>
      <c r="G177" s="259"/>
      <c r="H177" s="262">
        <v>457.02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8" t="s">
        <v>206</v>
      </c>
      <c r="AU177" s="268" t="s">
        <v>87</v>
      </c>
      <c r="AV177" s="15" t="s">
        <v>204</v>
      </c>
      <c r="AW177" s="15" t="s">
        <v>33</v>
      </c>
      <c r="AX177" s="15" t="s">
        <v>85</v>
      </c>
      <c r="AY177" s="268" t="s">
        <v>198</v>
      </c>
    </row>
    <row r="178" spans="1:63" s="12" customFormat="1" ht="22.8" customHeight="1">
      <c r="A178" s="12"/>
      <c r="B178" s="205"/>
      <c r="C178" s="206"/>
      <c r="D178" s="207" t="s">
        <v>76</v>
      </c>
      <c r="E178" s="219" t="s">
        <v>285</v>
      </c>
      <c r="F178" s="219" t="s">
        <v>1187</v>
      </c>
      <c r="G178" s="206"/>
      <c r="H178" s="206"/>
      <c r="I178" s="209"/>
      <c r="J178" s="220">
        <f>BK178</f>
        <v>0</v>
      </c>
      <c r="K178" s="206"/>
      <c r="L178" s="211"/>
      <c r="M178" s="212"/>
      <c r="N178" s="213"/>
      <c r="O178" s="213"/>
      <c r="P178" s="214">
        <f>SUM(P179:P187)</f>
        <v>0</v>
      </c>
      <c r="Q178" s="213"/>
      <c r="R178" s="214">
        <f>SUM(R179:R187)</f>
        <v>346.6</v>
      </c>
      <c r="S178" s="213"/>
      <c r="T178" s="215">
        <f>SUM(T179:T187)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6" t="s">
        <v>85</v>
      </c>
      <c r="AT178" s="217" t="s">
        <v>76</v>
      </c>
      <c r="AU178" s="217" t="s">
        <v>85</v>
      </c>
      <c r="AY178" s="216" t="s">
        <v>198</v>
      </c>
      <c r="BK178" s="218">
        <f>SUM(BK179:BK187)</f>
        <v>0</v>
      </c>
    </row>
    <row r="179" spans="1:65" s="2" customFormat="1" ht="24.15" customHeight="1">
      <c r="A179" s="39"/>
      <c r="B179" s="40"/>
      <c r="C179" s="221" t="s">
        <v>280</v>
      </c>
      <c r="D179" s="221" t="s">
        <v>200</v>
      </c>
      <c r="E179" s="222" t="s">
        <v>1188</v>
      </c>
      <c r="F179" s="223" t="s">
        <v>1189</v>
      </c>
      <c r="G179" s="224" t="s">
        <v>239</v>
      </c>
      <c r="H179" s="225">
        <v>307.4</v>
      </c>
      <c r="I179" s="226"/>
      <c r="J179" s="227">
        <f>ROUND(I179*H179,2)</f>
        <v>0</v>
      </c>
      <c r="K179" s="228"/>
      <c r="L179" s="45"/>
      <c r="M179" s="229" t="s">
        <v>1</v>
      </c>
      <c r="N179" s="230" t="s">
        <v>42</v>
      </c>
      <c r="O179" s="92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3" t="s">
        <v>204</v>
      </c>
      <c r="AT179" s="233" t="s">
        <v>200</v>
      </c>
      <c r="AU179" s="233" t="s">
        <v>87</v>
      </c>
      <c r="AY179" s="18" t="s">
        <v>198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8" t="s">
        <v>85</v>
      </c>
      <c r="BK179" s="234">
        <f>ROUND(I179*H179,2)</f>
        <v>0</v>
      </c>
      <c r="BL179" s="18" t="s">
        <v>204</v>
      </c>
      <c r="BM179" s="233" t="s">
        <v>1891</v>
      </c>
    </row>
    <row r="180" spans="1:51" s="13" customFormat="1" ht="12">
      <c r="A180" s="13"/>
      <c r="B180" s="235"/>
      <c r="C180" s="236"/>
      <c r="D180" s="237" t="s">
        <v>206</v>
      </c>
      <c r="E180" s="238" t="s">
        <v>1</v>
      </c>
      <c r="F180" s="239" t="s">
        <v>1892</v>
      </c>
      <c r="G180" s="236"/>
      <c r="H180" s="240">
        <v>307.4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206</v>
      </c>
      <c r="AU180" s="246" t="s">
        <v>87</v>
      </c>
      <c r="AV180" s="13" t="s">
        <v>87</v>
      </c>
      <c r="AW180" s="13" t="s">
        <v>33</v>
      </c>
      <c r="AX180" s="13" t="s">
        <v>77</v>
      </c>
      <c r="AY180" s="246" t="s">
        <v>198</v>
      </c>
    </row>
    <row r="181" spans="1:51" s="15" customFormat="1" ht="12">
      <c r="A181" s="15"/>
      <c r="B181" s="258"/>
      <c r="C181" s="259"/>
      <c r="D181" s="237" t="s">
        <v>206</v>
      </c>
      <c r="E181" s="260" t="s">
        <v>1</v>
      </c>
      <c r="F181" s="261" t="s">
        <v>215</v>
      </c>
      <c r="G181" s="259"/>
      <c r="H181" s="262">
        <v>307.4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8" t="s">
        <v>206</v>
      </c>
      <c r="AU181" s="268" t="s">
        <v>87</v>
      </c>
      <c r="AV181" s="15" t="s">
        <v>204</v>
      </c>
      <c r="AW181" s="15" t="s">
        <v>33</v>
      </c>
      <c r="AX181" s="15" t="s">
        <v>85</v>
      </c>
      <c r="AY181" s="268" t="s">
        <v>198</v>
      </c>
    </row>
    <row r="182" spans="1:65" s="2" customFormat="1" ht="33" customHeight="1">
      <c r="A182" s="39"/>
      <c r="B182" s="40"/>
      <c r="C182" s="221" t="s">
        <v>285</v>
      </c>
      <c r="D182" s="221" t="s">
        <v>200</v>
      </c>
      <c r="E182" s="222" t="s">
        <v>1191</v>
      </c>
      <c r="F182" s="223" t="s">
        <v>1192</v>
      </c>
      <c r="G182" s="224" t="s">
        <v>239</v>
      </c>
      <c r="H182" s="225">
        <v>173.3</v>
      </c>
      <c r="I182" s="226"/>
      <c r="J182" s="227">
        <f>ROUND(I182*H182,2)</f>
        <v>0</v>
      </c>
      <c r="K182" s="228"/>
      <c r="L182" s="45"/>
      <c r="M182" s="229" t="s">
        <v>1</v>
      </c>
      <c r="N182" s="230" t="s">
        <v>42</v>
      </c>
      <c r="O182" s="92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3" t="s">
        <v>204</v>
      </c>
      <c r="AT182" s="233" t="s">
        <v>200</v>
      </c>
      <c r="AU182" s="233" t="s">
        <v>87</v>
      </c>
      <c r="AY182" s="18" t="s">
        <v>198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85</v>
      </c>
      <c r="BK182" s="234">
        <f>ROUND(I182*H182,2)</f>
        <v>0</v>
      </c>
      <c r="BL182" s="18" t="s">
        <v>204</v>
      </c>
      <c r="BM182" s="233" t="s">
        <v>1893</v>
      </c>
    </row>
    <row r="183" spans="1:51" s="13" customFormat="1" ht="12">
      <c r="A183" s="13"/>
      <c r="B183" s="235"/>
      <c r="C183" s="236"/>
      <c r="D183" s="237" t="s">
        <v>206</v>
      </c>
      <c r="E183" s="238" t="s">
        <v>1</v>
      </c>
      <c r="F183" s="239" t="s">
        <v>1894</v>
      </c>
      <c r="G183" s="236"/>
      <c r="H183" s="240">
        <v>173.3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206</v>
      </c>
      <c r="AU183" s="246" t="s">
        <v>87</v>
      </c>
      <c r="AV183" s="13" t="s">
        <v>87</v>
      </c>
      <c r="AW183" s="13" t="s">
        <v>33</v>
      </c>
      <c r="AX183" s="13" t="s">
        <v>77</v>
      </c>
      <c r="AY183" s="246" t="s">
        <v>198</v>
      </c>
    </row>
    <row r="184" spans="1:51" s="15" customFormat="1" ht="12">
      <c r="A184" s="15"/>
      <c r="B184" s="258"/>
      <c r="C184" s="259"/>
      <c r="D184" s="237" t="s">
        <v>206</v>
      </c>
      <c r="E184" s="260" t="s">
        <v>1</v>
      </c>
      <c r="F184" s="261" t="s">
        <v>215</v>
      </c>
      <c r="G184" s="259"/>
      <c r="H184" s="262">
        <v>173.3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8" t="s">
        <v>206</v>
      </c>
      <c r="AU184" s="268" t="s">
        <v>87</v>
      </c>
      <c r="AV184" s="15" t="s">
        <v>204</v>
      </c>
      <c r="AW184" s="15" t="s">
        <v>33</v>
      </c>
      <c r="AX184" s="15" t="s">
        <v>85</v>
      </c>
      <c r="AY184" s="268" t="s">
        <v>198</v>
      </c>
    </row>
    <row r="185" spans="1:65" s="2" customFormat="1" ht="21.75" customHeight="1">
      <c r="A185" s="39"/>
      <c r="B185" s="40"/>
      <c r="C185" s="221" t="s">
        <v>289</v>
      </c>
      <c r="D185" s="221" t="s">
        <v>200</v>
      </c>
      <c r="E185" s="222" t="s">
        <v>1895</v>
      </c>
      <c r="F185" s="223" t="s">
        <v>1896</v>
      </c>
      <c r="G185" s="224" t="s">
        <v>1197</v>
      </c>
      <c r="H185" s="225">
        <v>346.6</v>
      </c>
      <c r="I185" s="226"/>
      <c r="J185" s="227">
        <f>ROUND(I185*H185,2)</f>
        <v>0</v>
      </c>
      <c r="K185" s="228"/>
      <c r="L185" s="45"/>
      <c r="M185" s="229" t="s">
        <v>1</v>
      </c>
      <c r="N185" s="230" t="s">
        <v>42</v>
      </c>
      <c r="O185" s="92"/>
      <c r="P185" s="231">
        <f>O185*H185</f>
        <v>0</v>
      </c>
      <c r="Q185" s="231">
        <v>1</v>
      </c>
      <c r="R185" s="231">
        <f>Q185*H185</f>
        <v>346.6</v>
      </c>
      <c r="S185" s="231">
        <v>0</v>
      </c>
      <c r="T185" s="232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3" t="s">
        <v>204</v>
      </c>
      <c r="AT185" s="233" t="s">
        <v>200</v>
      </c>
      <c r="AU185" s="233" t="s">
        <v>87</v>
      </c>
      <c r="AY185" s="18" t="s">
        <v>198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8" t="s">
        <v>85</v>
      </c>
      <c r="BK185" s="234">
        <f>ROUND(I185*H185,2)</f>
        <v>0</v>
      </c>
      <c r="BL185" s="18" t="s">
        <v>204</v>
      </c>
      <c r="BM185" s="233" t="s">
        <v>1897</v>
      </c>
    </row>
    <row r="186" spans="1:51" s="13" customFormat="1" ht="12">
      <c r="A186" s="13"/>
      <c r="B186" s="235"/>
      <c r="C186" s="236"/>
      <c r="D186" s="237" t="s">
        <v>206</v>
      </c>
      <c r="E186" s="238" t="s">
        <v>1</v>
      </c>
      <c r="F186" s="239" t="s">
        <v>1898</v>
      </c>
      <c r="G186" s="236"/>
      <c r="H186" s="240">
        <v>346.6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206</v>
      </c>
      <c r="AU186" s="246" t="s">
        <v>87</v>
      </c>
      <c r="AV186" s="13" t="s">
        <v>87</v>
      </c>
      <c r="AW186" s="13" t="s">
        <v>33</v>
      </c>
      <c r="AX186" s="13" t="s">
        <v>77</v>
      </c>
      <c r="AY186" s="246" t="s">
        <v>198</v>
      </c>
    </row>
    <row r="187" spans="1:51" s="15" customFormat="1" ht="12">
      <c r="A187" s="15"/>
      <c r="B187" s="258"/>
      <c r="C187" s="259"/>
      <c r="D187" s="237" t="s">
        <v>206</v>
      </c>
      <c r="E187" s="260" t="s">
        <v>1</v>
      </c>
      <c r="F187" s="261" t="s">
        <v>215</v>
      </c>
      <c r="G187" s="259"/>
      <c r="H187" s="262">
        <v>346.6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8" t="s">
        <v>206</v>
      </c>
      <c r="AU187" s="268" t="s">
        <v>87</v>
      </c>
      <c r="AV187" s="15" t="s">
        <v>204</v>
      </c>
      <c r="AW187" s="15" t="s">
        <v>33</v>
      </c>
      <c r="AX187" s="15" t="s">
        <v>85</v>
      </c>
      <c r="AY187" s="268" t="s">
        <v>198</v>
      </c>
    </row>
    <row r="188" spans="1:63" s="12" customFormat="1" ht="22.8" customHeight="1">
      <c r="A188" s="12"/>
      <c r="B188" s="205"/>
      <c r="C188" s="206"/>
      <c r="D188" s="207" t="s">
        <v>76</v>
      </c>
      <c r="E188" s="219" t="s">
        <v>7</v>
      </c>
      <c r="F188" s="219" t="s">
        <v>1676</v>
      </c>
      <c r="G188" s="206"/>
      <c r="H188" s="206"/>
      <c r="I188" s="209"/>
      <c r="J188" s="220">
        <f>BK188</f>
        <v>0</v>
      </c>
      <c r="K188" s="206"/>
      <c r="L188" s="211"/>
      <c r="M188" s="212"/>
      <c r="N188" s="213"/>
      <c r="O188" s="213"/>
      <c r="P188" s="214">
        <f>SUM(P189:P191)</f>
        <v>0</v>
      </c>
      <c r="Q188" s="213"/>
      <c r="R188" s="214">
        <f>SUM(R189:R191)</f>
        <v>111.77310000000001</v>
      </c>
      <c r="S188" s="213"/>
      <c r="T188" s="215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6" t="s">
        <v>85</v>
      </c>
      <c r="AT188" s="217" t="s">
        <v>76</v>
      </c>
      <c r="AU188" s="217" t="s">
        <v>85</v>
      </c>
      <c r="AY188" s="216" t="s">
        <v>198</v>
      </c>
      <c r="BK188" s="218">
        <f>SUM(BK189:BK191)</f>
        <v>0</v>
      </c>
    </row>
    <row r="189" spans="1:65" s="2" customFormat="1" ht="33" customHeight="1">
      <c r="A189" s="39"/>
      <c r="B189" s="40"/>
      <c r="C189" s="221" t="s">
        <v>294</v>
      </c>
      <c r="D189" s="221" t="s">
        <v>200</v>
      </c>
      <c r="E189" s="222" t="s">
        <v>1899</v>
      </c>
      <c r="F189" s="223" t="s">
        <v>1900</v>
      </c>
      <c r="G189" s="224" t="s">
        <v>239</v>
      </c>
      <c r="H189" s="225">
        <v>58.2</v>
      </c>
      <c r="I189" s="226"/>
      <c r="J189" s="227">
        <f>ROUND(I189*H189,2)</f>
        <v>0</v>
      </c>
      <c r="K189" s="228"/>
      <c r="L189" s="45"/>
      <c r="M189" s="229" t="s">
        <v>1</v>
      </c>
      <c r="N189" s="230" t="s">
        <v>42</v>
      </c>
      <c r="O189" s="92"/>
      <c r="P189" s="231">
        <f>O189*H189</f>
        <v>0</v>
      </c>
      <c r="Q189" s="231">
        <v>1.9205</v>
      </c>
      <c r="R189" s="231">
        <f>Q189*H189</f>
        <v>111.77310000000001</v>
      </c>
      <c r="S189" s="231">
        <v>0</v>
      </c>
      <c r="T189" s="232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3" t="s">
        <v>204</v>
      </c>
      <c r="AT189" s="233" t="s">
        <v>200</v>
      </c>
      <c r="AU189" s="233" t="s">
        <v>87</v>
      </c>
      <c r="AY189" s="18" t="s">
        <v>198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8" t="s">
        <v>85</v>
      </c>
      <c r="BK189" s="234">
        <f>ROUND(I189*H189,2)</f>
        <v>0</v>
      </c>
      <c r="BL189" s="18" t="s">
        <v>204</v>
      </c>
      <c r="BM189" s="233" t="s">
        <v>1901</v>
      </c>
    </row>
    <row r="190" spans="1:51" s="13" customFormat="1" ht="12">
      <c r="A190" s="13"/>
      <c r="B190" s="235"/>
      <c r="C190" s="236"/>
      <c r="D190" s="237" t="s">
        <v>206</v>
      </c>
      <c r="E190" s="238" t="s">
        <v>1</v>
      </c>
      <c r="F190" s="239" t="s">
        <v>1902</v>
      </c>
      <c r="G190" s="236"/>
      <c r="H190" s="240">
        <v>58.2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206</v>
      </c>
      <c r="AU190" s="246" t="s">
        <v>87</v>
      </c>
      <c r="AV190" s="13" t="s">
        <v>87</v>
      </c>
      <c r="AW190" s="13" t="s">
        <v>33</v>
      </c>
      <c r="AX190" s="13" t="s">
        <v>77</v>
      </c>
      <c r="AY190" s="246" t="s">
        <v>198</v>
      </c>
    </row>
    <row r="191" spans="1:51" s="15" customFormat="1" ht="12">
      <c r="A191" s="15"/>
      <c r="B191" s="258"/>
      <c r="C191" s="259"/>
      <c r="D191" s="237" t="s">
        <v>206</v>
      </c>
      <c r="E191" s="260" t="s">
        <v>1</v>
      </c>
      <c r="F191" s="261" t="s">
        <v>215</v>
      </c>
      <c r="G191" s="259"/>
      <c r="H191" s="262">
        <v>58.2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8" t="s">
        <v>206</v>
      </c>
      <c r="AU191" s="268" t="s">
        <v>87</v>
      </c>
      <c r="AV191" s="15" t="s">
        <v>204</v>
      </c>
      <c r="AW191" s="15" t="s">
        <v>33</v>
      </c>
      <c r="AX191" s="15" t="s">
        <v>85</v>
      </c>
      <c r="AY191" s="268" t="s">
        <v>198</v>
      </c>
    </row>
    <row r="192" spans="1:63" s="12" customFormat="1" ht="22.8" customHeight="1">
      <c r="A192" s="12"/>
      <c r="B192" s="205"/>
      <c r="C192" s="206"/>
      <c r="D192" s="207" t="s">
        <v>76</v>
      </c>
      <c r="E192" s="219" t="s">
        <v>1903</v>
      </c>
      <c r="F192" s="219" t="s">
        <v>1904</v>
      </c>
      <c r="G192" s="206"/>
      <c r="H192" s="206"/>
      <c r="I192" s="209"/>
      <c r="J192" s="220">
        <f>BK192</f>
        <v>0</v>
      </c>
      <c r="K192" s="206"/>
      <c r="L192" s="211"/>
      <c r="M192" s="212"/>
      <c r="N192" s="213"/>
      <c r="O192" s="213"/>
      <c r="P192" s="214">
        <f>SUM(P193:P228)</f>
        <v>0</v>
      </c>
      <c r="Q192" s="213"/>
      <c r="R192" s="214">
        <f>SUM(R193:R228)</f>
        <v>0.20933</v>
      </c>
      <c r="S192" s="213"/>
      <c r="T192" s="215">
        <f>SUM(T193:T228)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6" t="s">
        <v>85</v>
      </c>
      <c r="AT192" s="217" t="s">
        <v>76</v>
      </c>
      <c r="AU192" s="217" t="s">
        <v>85</v>
      </c>
      <c r="AY192" s="216" t="s">
        <v>198</v>
      </c>
      <c r="BK192" s="218">
        <f>SUM(BK193:BK228)</f>
        <v>0</v>
      </c>
    </row>
    <row r="193" spans="1:65" s="2" customFormat="1" ht="21.75" customHeight="1">
      <c r="A193" s="39"/>
      <c r="B193" s="40"/>
      <c r="C193" s="221" t="s">
        <v>298</v>
      </c>
      <c r="D193" s="221" t="s">
        <v>200</v>
      </c>
      <c r="E193" s="222" t="s">
        <v>1905</v>
      </c>
      <c r="F193" s="223" t="s">
        <v>1906</v>
      </c>
      <c r="G193" s="224" t="s">
        <v>451</v>
      </c>
      <c r="H193" s="225">
        <v>16</v>
      </c>
      <c r="I193" s="226"/>
      <c r="J193" s="227">
        <f>ROUND(I193*H193,2)</f>
        <v>0</v>
      </c>
      <c r="K193" s="228"/>
      <c r="L193" s="45"/>
      <c r="M193" s="229" t="s">
        <v>1</v>
      </c>
      <c r="N193" s="230" t="s">
        <v>42</v>
      </c>
      <c r="O193" s="92"/>
      <c r="P193" s="231">
        <f>O193*H193</f>
        <v>0</v>
      </c>
      <c r="Q193" s="231">
        <v>0.00041</v>
      </c>
      <c r="R193" s="231">
        <f>Q193*H193</f>
        <v>0.00656</v>
      </c>
      <c r="S193" s="231">
        <v>0</v>
      </c>
      <c r="T193" s="232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3" t="s">
        <v>204</v>
      </c>
      <c r="AT193" s="233" t="s">
        <v>200</v>
      </c>
      <c r="AU193" s="233" t="s">
        <v>87</v>
      </c>
      <c r="AY193" s="18" t="s">
        <v>198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8" t="s">
        <v>85</v>
      </c>
      <c r="BK193" s="234">
        <f>ROUND(I193*H193,2)</f>
        <v>0</v>
      </c>
      <c r="BL193" s="18" t="s">
        <v>204</v>
      </c>
      <c r="BM193" s="233" t="s">
        <v>1907</v>
      </c>
    </row>
    <row r="194" spans="1:51" s="13" customFormat="1" ht="12">
      <c r="A194" s="13"/>
      <c r="B194" s="235"/>
      <c r="C194" s="236"/>
      <c r="D194" s="237" t="s">
        <v>206</v>
      </c>
      <c r="E194" s="238" t="s">
        <v>1</v>
      </c>
      <c r="F194" s="239" t="s">
        <v>1427</v>
      </c>
      <c r="G194" s="236"/>
      <c r="H194" s="240">
        <v>16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206</v>
      </c>
      <c r="AU194" s="246" t="s">
        <v>87</v>
      </c>
      <c r="AV194" s="13" t="s">
        <v>87</v>
      </c>
      <c r="AW194" s="13" t="s">
        <v>33</v>
      </c>
      <c r="AX194" s="13" t="s">
        <v>77</v>
      </c>
      <c r="AY194" s="246" t="s">
        <v>198</v>
      </c>
    </row>
    <row r="195" spans="1:51" s="15" customFormat="1" ht="12">
      <c r="A195" s="15"/>
      <c r="B195" s="258"/>
      <c r="C195" s="259"/>
      <c r="D195" s="237" t="s">
        <v>206</v>
      </c>
      <c r="E195" s="260" t="s">
        <v>1</v>
      </c>
      <c r="F195" s="261" t="s">
        <v>215</v>
      </c>
      <c r="G195" s="259"/>
      <c r="H195" s="262">
        <v>16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8" t="s">
        <v>206</v>
      </c>
      <c r="AU195" s="268" t="s">
        <v>87</v>
      </c>
      <c r="AV195" s="15" t="s">
        <v>204</v>
      </c>
      <c r="AW195" s="15" t="s">
        <v>33</v>
      </c>
      <c r="AX195" s="15" t="s">
        <v>85</v>
      </c>
      <c r="AY195" s="268" t="s">
        <v>198</v>
      </c>
    </row>
    <row r="196" spans="1:65" s="2" customFormat="1" ht="24.15" customHeight="1">
      <c r="A196" s="39"/>
      <c r="B196" s="40"/>
      <c r="C196" s="269" t="s">
        <v>7</v>
      </c>
      <c r="D196" s="269" t="s">
        <v>315</v>
      </c>
      <c r="E196" s="270" t="s">
        <v>1908</v>
      </c>
      <c r="F196" s="271" t="s">
        <v>1909</v>
      </c>
      <c r="G196" s="272" t="s">
        <v>1696</v>
      </c>
      <c r="H196" s="273">
        <v>6</v>
      </c>
      <c r="I196" s="274"/>
      <c r="J196" s="275">
        <f>ROUND(I196*H196,2)</f>
        <v>0</v>
      </c>
      <c r="K196" s="276"/>
      <c r="L196" s="277"/>
      <c r="M196" s="278" t="s">
        <v>1</v>
      </c>
      <c r="N196" s="279" t="s">
        <v>42</v>
      </c>
      <c r="O196" s="92"/>
      <c r="P196" s="231">
        <f>O196*H196</f>
        <v>0</v>
      </c>
      <c r="Q196" s="231">
        <v>0.0075</v>
      </c>
      <c r="R196" s="231">
        <f>Q196*H196</f>
        <v>0.045</v>
      </c>
      <c r="S196" s="231">
        <v>0</v>
      </c>
      <c r="T196" s="232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3" t="s">
        <v>242</v>
      </c>
      <c r="AT196" s="233" t="s">
        <v>315</v>
      </c>
      <c r="AU196" s="233" t="s">
        <v>87</v>
      </c>
      <c r="AY196" s="18" t="s">
        <v>198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85</v>
      </c>
      <c r="BK196" s="234">
        <f>ROUND(I196*H196,2)</f>
        <v>0</v>
      </c>
      <c r="BL196" s="18" t="s">
        <v>204</v>
      </c>
      <c r="BM196" s="233" t="s">
        <v>1910</v>
      </c>
    </row>
    <row r="197" spans="1:51" s="13" customFormat="1" ht="12">
      <c r="A197" s="13"/>
      <c r="B197" s="235"/>
      <c r="C197" s="236"/>
      <c r="D197" s="237" t="s">
        <v>206</v>
      </c>
      <c r="E197" s="238" t="s">
        <v>1</v>
      </c>
      <c r="F197" s="239" t="s">
        <v>1737</v>
      </c>
      <c r="G197" s="236"/>
      <c r="H197" s="240">
        <v>6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206</v>
      </c>
      <c r="AU197" s="246" t="s">
        <v>87</v>
      </c>
      <c r="AV197" s="13" t="s">
        <v>87</v>
      </c>
      <c r="AW197" s="13" t="s">
        <v>33</v>
      </c>
      <c r="AX197" s="13" t="s">
        <v>77</v>
      </c>
      <c r="AY197" s="246" t="s">
        <v>198</v>
      </c>
    </row>
    <row r="198" spans="1:51" s="15" customFormat="1" ht="12">
      <c r="A198" s="15"/>
      <c r="B198" s="258"/>
      <c r="C198" s="259"/>
      <c r="D198" s="237" t="s">
        <v>206</v>
      </c>
      <c r="E198" s="260" t="s">
        <v>1</v>
      </c>
      <c r="F198" s="261" t="s">
        <v>215</v>
      </c>
      <c r="G198" s="259"/>
      <c r="H198" s="262">
        <v>6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8" t="s">
        <v>206</v>
      </c>
      <c r="AU198" s="268" t="s">
        <v>87</v>
      </c>
      <c r="AV198" s="15" t="s">
        <v>204</v>
      </c>
      <c r="AW198" s="15" t="s">
        <v>33</v>
      </c>
      <c r="AX198" s="15" t="s">
        <v>85</v>
      </c>
      <c r="AY198" s="268" t="s">
        <v>198</v>
      </c>
    </row>
    <row r="199" spans="1:65" s="2" customFormat="1" ht="16.5" customHeight="1">
      <c r="A199" s="39"/>
      <c r="B199" s="40"/>
      <c r="C199" s="269" t="s">
        <v>305</v>
      </c>
      <c r="D199" s="269" t="s">
        <v>315</v>
      </c>
      <c r="E199" s="270" t="s">
        <v>1911</v>
      </c>
      <c r="F199" s="271" t="s">
        <v>1912</v>
      </c>
      <c r="G199" s="272" t="s">
        <v>451</v>
      </c>
      <c r="H199" s="273">
        <v>1</v>
      </c>
      <c r="I199" s="274"/>
      <c r="J199" s="275">
        <f>ROUND(I199*H199,2)</f>
        <v>0</v>
      </c>
      <c r="K199" s="276"/>
      <c r="L199" s="277"/>
      <c r="M199" s="278" t="s">
        <v>1</v>
      </c>
      <c r="N199" s="279" t="s">
        <v>42</v>
      </c>
      <c r="O199" s="92"/>
      <c r="P199" s="231">
        <f>O199*H199</f>
        <v>0</v>
      </c>
      <c r="Q199" s="231">
        <v>0.00835</v>
      </c>
      <c r="R199" s="231">
        <f>Q199*H199</f>
        <v>0.00835</v>
      </c>
      <c r="S199" s="231">
        <v>0</v>
      </c>
      <c r="T199" s="23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3" t="s">
        <v>242</v>
      </c>
      <c r="AT199" s="233" t="s">
        <v>315</v>
      </c>
      <c r="AU199" s="233" t="s">
        <v>87</v>
      </c>
      <c r="AY199" s="18" t="s">
        <v>198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8" t="s">
        <v>85</v>
      </c>
      <c r="BK199" s="234">
        <f>ROUND(I199*H199,2)</f>
        <v>0</v>
      </c>
      <c r="BL199" s="18" t="s">
        <v>204</v>
      </c>
      <c r="BM199" s="233" t="s">
        <v>1913</v>
      </c>
    </row>
    <row r="200" spans="1:51" s="13" customFormat="1" ht="12">
      <c r="A200" s="13"/>
      <c r="B200" s="235"/>
      <c r="C200" s="236"/>
      <c r="D200" s="237" t="s">
        <v>206</v>
      </c>
      <c r="E200" s="238" t="s">
        <v>1</v>
      </c>
      <c r="F200" s="239" t="s">
        <v>651</v>
      </c>
      <c r="G200" s="236"/>
      <c r="H200" s="240">
        <v>1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206</v>
      </c>
      <c r="AU200" s="246" t="s">
        <v>87</v>
      </c>
      <c r="AV200" s="13" t="s">
        <v>87</v>
      </c>
      <c r="AW200" s="13" t="s">
        <v>33</v>
      </c>
      <c r="AX200" s="13" t="s">
        <v>77</v>
      </c>
      <c r="AY200" s="246" t="s">
        <v>198</v>
      </c>
    </row>
    <row r="201" spans="1:51" s="15" customFormat="1" ht="12">
      <c r="A201" s="15"/>
      <c r="B201" s="258"/>
      <c r="C201" s="259"/>
      <c r="D201" s="237" t="s">
        <v>206</v>
      </c>
      <c r="E201" s="260" t="s">
        <v>1</v>
      </c>
      <c r="F201" s="261" t="s">
        <v>215</v>
      </c>
      <c r="G201" s="259"/>
      <c r="H201" s="262">
        <v>1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8" t="s">
        <v>206</v>
      </c>
      <c r="AU201" s="268" t="s">
        <v>87</v>
      </c>
      <c r="AV201" s="15" t="s">
        <v>204</v>
      </c>
      <c r="AW201" s="15" t="s">
        <v>33</v>
      </c>
      <c r="AX201" s="15" t="s">
        <v>85</v>
      </c>
      <c r="AY201" s="268" t="s">
        <v>198</v>
      </c>
    </row>
    <row r="202" spans="1:65" s="2" customFormat="1" ht="24.15" customHeight="1">
      <c r="A202" s="39"/>
      <c r="B202" s="40"/>
      <c r="C202" s="269" t="s">
        <v>310</v>
      </c>
      <c r="D202" s="269" t="s">
        <v>315</v>
      </c>
      <c r="E202" s="270" t="s">
        <v>1914</v>
      </c>
      <c r="F202" s="271" t="s">
        <v>1915</v>
      </c>
      <c r="G202" s="272" t="s">
        <v>451</v>
      </c>
      <c r="H202" s="273">
        <v>1</v>
      </c>
      <c r="I202" s="274"/>
      <c r="J202" s="275">
        <f>ROUND(I202*H202,2)</f>
        <v>0</v>
      </c>
      <c r="K202" s="276"/>
      <c r="L202" s="277"/>
      <c r="M202" s="278" t="s">
        <v>1</v>
      </c>
      <c r="N202" s="279" t="s">
        <v>42</v>
      </c>
      <c r="O202" s="92"/>
      <c r="P202" s="231">
        <f>O202*H202</f>
        <v>0</v>
      </c>
      <c r="Q202" s="231">
        <v>0.0077</v>
      </c>
      <c r="R202" s="231">
        <f>Q202*H202</f>
        <v>0.0077</v>
      </c>
      <c r="S202" s="231">
        <v>0</v>
      </c>
      <c r="T202" s="232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3" t="s">
        <v>242</v>
      </c>
      <c r="AT202" s="233" t="s">
        <v>315</v>
      </c>
      <c r="AU202" s="233" t="s">
        <v>87</v>
      </c>
      <c r="AY202" s="18" t="s">
        <v>198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8" t="s">
        <v>85</v>
      </c>
      <c r="BK202" s="234">
        <f>ROUND(I202*H202,2)</f>
        <v>0</v>
      </c>
      <c r="BL202" s="18" t="s">
        <v>204</v>
      </c>
      <c r="BM202" s="233" t="s">
        <v>1916</v>
      </c>
    </row>
    <row r="203" spans="1:51" s="13" customFormat="1" ht="12">
      <c r="A203" s="13"/>
      <c r="B203" s="235"/>
      <c r="C203" s="236"/>
      <c r="D203" s="237" t="s">
        <v>206</v>
      </c>
      <c r="E203" s="238" t="s">
        <v>1</v>
      </c>
      <c r="F203" s="239" t="s">
        <v>651</v>
      </c>
      <c r="G203" s="236"/>
      <c r="H203" s="240">
        <v>1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206</v>
      </c>
      <c r="AU203" s="246" t="s">
        <v>87</v>
      </c>
      <c r="AV203" s="13" t="s">
        <v>87</v>
      </c>
      <c r="AW203" s="13" t="s">
        <v>33</v>
      </c>
      <c r="AX203" s="13" t="s">
        <v>77</v>
      </c>
      <c r="AY203" s="246" t="s">
        <v>198</v>
      </c>
    </row>
    <row r="204" spans="1:51" s="15" customFormat="1" ht="12">
      <c r="A204" s="15"/>
      <c r="B204" s="258"/>
      <c r="C204" s="259"/>
      <c r="D204" s="237" t="s">
        <v>206</v>
      </c>
      <c r="E204" s="260" t="s">
        <v>1</v>
      </c>
      <c r="F204" s="261" t="s">
        <v>215</v>
      </c>
      <c r="G204" s="259"/>
      <c r="H204" s="262">
        <v>1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8" t="s">
        <v>206</v>
      </c>
      <c r="AU204" s="268" t="s">
        <v>87</v>
      </c>
      <c r="AV204" s="15" t="s">
        <v>204</v>
      </c>
      <c r="AW204" s="15" t="s">
        <v>33</v>
      </c>
      <c r="AX204" s="15" t="s">
        <v>85</v>
      </c>
      <c r="AY204" s="268" t="s">
        <v>198</v>
      </c>
    </row>
    <row r="205" spans="1:65" s="2" customFormat="1" ht="24.15" customHeight="1">
      <c r="A205" s="39"/>
      <c r="B205" s="40"/>
      <c r="C205" s="269" t="s">
        <v>314</v>
      </c>
      <c r="D205" s="269" t="s">
        <v>315</v>
      </c>
      <c r="E205" s="270" t="s">
        <v>1917</v>
      </c>
      <c r="F205" s="271" t="s">
        <v>1918</v>
      </c>
      <c r="G205" s="272" t="s">
        <v>451</v>
      </c>
      <c r="H205" s="273">
        <v>1</v>
      </c>
      <c r="I205" s="274"/>
      <c r="J205" s="275">
        <f>ROUND(I205*H205,2)</f>
        <v>0</v>
      </c>
      <c r="K205" s="276"/>
      <c r="L205" s="277"/>
      <c r="M205" s="278" t="s">
        <v>1</v>
      </c>
      <c r="N205" s="279" t="s">
        <v>42</v>
      </c>
      <c r="O205" s="92"/>
      <c r="P205" s="231">
        <f>O205*H205</f>
        <v>0</v>
      </c>
      <c r="Q205" s="231">
        <v>0.0097</v>
      </c>
      <c r="R205" s="231">
        <f>Q205*H205</f>
        <v>0.0097</v>
      </c>
      <c r="S205" s="231">
        <v>0</v>
      </c>
      <c r="T205" s="232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3" t="s">
        <v>242</v>
      </c>
      <c r="AT205" s="233" t="s">
        <v>315</v>
      </c>
      <c r="AU205" s="233" t="s">
        <v>87</v>
      </c>
      <c r="AY205" s="18" t="s">
        <v>198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8" t="s">
        <v>85</v>
      </c>
      <c r="BK205" s="234">
        <f>ROUND(I205*H205,2)</f>
        <v>0</v>
      </c>
      <c r="BL205" s="18" t="s">
        <v>204</v>
      </c>
      <c r="BM205" s="233" t="s">
        <v>1919</v>
      </c>
    </row>
    <row r="206" spans="1:51" s="13" customFormat="1" ht="12">
      <c r="A206" s="13"/>
      <c r="B206" s="235"/>
      <c r="C206" s="236"/>
      <c r="D206" s="237" t="s">
        <v>206</v>
      </c>
      <c r="E206" s="238" t="s">
        <v>1</v>
      </c>
      <c r="F206" s="239" t="s">
        <v>651</v>
      </c>
      <c r="G206" s="236"/>
      <c r="H206" s="240">
        <v>1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206</v>
      </c>
      <c r="AU206" s="246" t="s">
        <v>87</v>
      </c>
      <c r="AV206" s="13" t="s">
        <v>87</v>
      </c>
      <c r="AW206" s="13" t="s">
        <v>33</v>
      </c>
      <c r="AX206" s="13" t="s">
        <v>77</v>
      </c>
      <c r="AY206" s="246" t="s">
        <v>198</v>
      </c>
    </row>
    <row r="207" spans="1:51" s="15" customFormat="1" ht="12">
      <c r="A207" s="15"/>
      <c r="B207" s="258"/>
      <c r="C207" s="259"/>
      <c r="D207" s="237" t="s">
        <v>206</v>
      </c>
      <c r="E207" s="260" t="s">
        <v>1</v>
      </c>
      <c r="F207" s="261" t="s">
        <v>215</v>
      </c>
      <c r="G207" s="259"/>
      <c r="H207" s="262">
        <v>1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8" t="s">
        <v>206</v>
      </c>
      <c r="AU207" s="268" t="s">
        <v>87</v>
      </c>
      <c r="AV207" s="15" t="s">
        <v>204</v>
      </c>
      <c r="AW207" s="15" t="s">
        <v>33</v>
      </c>
      <c r="AX207" s="15" t="s">
        <v>85</v>
      </c>
      <c r="AY207" s="268" t="s">
        <v>198</v>
      </c>
    </row>
    <row r="208" spans="1:65" s="2" customFormat="1" ht="21.75" customHeight="1">
      <c r="A208" s="39"/>
      <c r="B208" s="40"/>
      <c r="C208" s="269" t="s">
        <v>319</v>
      </c>
      <c r="D208" s="269" t="s">
        <v>315</v>
      </c>
      <c r="E208" s="270" t="s">
        <v>1920</v>
      </c>
      <c r="F208" s="271" t="s">
        <v>1921</v>
      </c>
      <c r="G208" s="272" t="s">
        <v>451</v>
      </c>
      <c r="H208" s="273">
        <v>1</v>
      </c>
      <c r="I208" s="274"/>
      <c r="J208" s="275">
        <f>ROUND(I208*H208,2)</f>
        <v>0</v>
      </c>
      <c r="K208" s="276"/>
      <c r="L208" s="277"/>
      <c r="M208" s="278" t="s">
        <v>1</v>
      </c>
      <c r="N208" s="279" t="s">
        <v>42</v>
      </c>
      <c r="O208" s="92"/>
      <c r="P208" s="231">
        <f>O208*H208</f>
        <v>0</v>
      </c>
      <c r="Q208" s="231">
        <v>0.0079</v>
      </c>
      <c r="R208" s="231">
        <f>Q208*H208</f>
        <v>0.0079</v>
      </c>
      <c r="S208" s="231">
        <v>0</v>
      </c>
      <c r="T208" s="232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3" t="s">
        <v>242</v>
      </c>
      <c r="AT208" s="233" t="s">
        <v>315</v>
      </c>
      <c r="AU208" s="233" t="s">
        <v>87</v>
      </c>
      <c r="AY208" s="18" t="s">
        <v>198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8" t="s">
        <v>85</v>
      </c>
      <c r="BK208" s="234">
        <f>ROUND(I208*H208,2)</f>
        <v>0</v>
      </c>
      <c r="BL208" s="18" t="s">
        <v>204</v>
      </c>
      <c r="BM208" s="233" t="s">
        <v>1922</v>
      </c>
    </row>
    <row r="209" spans="1:51" s="13" customFormat="1" ht="12">
      <c r="A209" s="13"/>
      <c r="B209" s="235"/>
      <c r="C209" s="236"/>
      <c r="D209" s="237" t="s">
        <v>206</v>
      </c>
      <c r="E209" s="238" t="s">
        <v>1</v>
      </c>
      <c r="F209" s="239" t="s">
        <v>651</v>
      </c>
      <c r="G209" s="236"/>
      <c r="H209" s="240">
        <v>1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206</v>
      </c>
      <c r="AU209" s="246" t="s">
        <v>87</v>
      </c>
      <c r="AV209" s="13" t="s">
        <v>87</v>
      </c>
      <c r="AW209" s="13" t="s">
        <v>33</v>
      </c>
      <c r="AX209" s="13" t="s">
        <v>77</v>
      </c>
      <c r="AY209" s="246" t="s">
        <v>198</v>
      </c>
    </row>
    <row r="210" spans="1:51" s="15" customFormat="1" ht="12">
      <c r="A210" s="15"/>
      <c r="B210" s="258"/>
      <c r="C210" s="259"/>
      <c r="D210" s="237" t="s">
        <v>206</v>
      </c>
      <c r="E210" s="260" t="s">
        <v>1</v>
      </c>
      <c r="F210" s="261" t="s">
        <v>215</v>
      </c>
      <c r="G210" s="259"/>
      <c r="H210" s="262">
        <v>1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8" t="s">
        <v>206</v>
      </c>
      <c r="AU210" s="268" t="s">
        <v>87</v>
      </c>
      <c r="AV210" s="15" t="s">
        <v>204</v>
      </c>
      <c r="AW210" s="15" t="s">
        <v>33</v>
      </c>
      <c r="AX210" s="15" t="s">
        <v>85</v>
      </c>
      <c r="AY210" s="268" t="s">
        <v>198</v>
      </c>
    </row>
    <row r="211" spans="1:65" s="2" customFormat="1" ht="16.5" customHeight="1">
      <c r="A211" s="39"/>
      <c r="B211" s="40"/>
      <c r="C211" s="269" t="s">
        <v>324</v>
      </c>
      <c r="D211" s="269" t="s">
        <v>315</v>
      </c>
      <c r="E211" s="270" t="s">
        <v>1923</v>
      </c>
      <c r="F211" s="271" t="s">
        <v>1924</v>
      </c>
      <c r="G211" s="272" t="s">
        <v>451</v>
      </c>
      <c r="H211" s="273">
        <v>2</v>
      </c>
      <c r="I211" s="274"/>
      <c r="J211" s="275">
        <f>ROUND(I211*H211,2)</f>
        <v>0</v>
      </c>
      <c r="K211" s="276"/>
      <c r="L211" s="277"/>
      <c r="M211" s="278" t="s">
        <v>1</v>
      </c>
      <c r="N211" s="279" t="s">
        <v>42</v>
      </c>
      <c r="O211" s="92"/>
      <c r="P211" s="231">
        <f>O211*H211</f>
        <v>0</v>
      </c>
      <c r="Q211" s="231">
        <v>0.0176</v>
      </c>
      <c r="R211" s="231">
        <f>Q211*H211</f>
        <v>0.0352</v>
      </c>
      <c r="S211" s="231">
        <v>0</v>
      </c>
      <c r="T211" s="232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3" t="s">
        <v>242</v>
      </c>
      <c r="AT211" s="233" t="s">
        <v>315</v>
      </c>
      <c r="AU211" s="233" t="s">
        <v>87</v>
      </c>
      <c r="AY211" s="18" t="s">
        <v>198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8" t="s">
        <v>85</v>
      </c>
      <c r="BK211" s="234">
        <f>ROUND(I211*H211,2)</f>
        <v>0</v>
      </c>
      <c r="BL211" s="18" t="s">
        <v>204</v>
      </c>
      <c r="BM211" s="233" t="s">
        <v>1925</v>
      </c>
    </row>
    <row r="212" spans="1:51" s="13" customFormat="1" ht="12">
      <c r="A212" s="13"/>
      <c r="B212" s="235"/>
      <c r="C212" s="236"/>
      <c r="D212" s="237" t="s">
        <v>206</v>
      </c>
      <c r="E212" s="238" t="s">
        <v>1</v>
      </c>
      <c r="F212" s="239" t="s">
        <v>916</v>
      </c>
      <c r="G212" s="236"/>
      <c r="H212" s="240">
        <v>2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206</v>
      </c>
      <c r="AU212" s="246" t="s">
        <v>87</v>
      </c>
      <c r="AV212" s="13" t="s">
        <v>87</v>
      </c>
      <c r="AW212" s="13" t="s">
        <v>33</v>
      </c>
      <c r="AX212" s="13" t="s">
        <v>77</v>
      </c>
      <c r="AY212" s="246" t="s">
        <v>198</v>
      </c>
    </row>
    <row r="213" spans="1:51" s="15" customFormat="1" ht="12">
      <c r="A213" s="15"/>
      <c r="B213" s="258"/>
      <c r="C213" s="259"/>
      <c r="D213" s="237" t="s">
        <v>206</v>
      </c>
      <c r="E213" s="260" t="s">
        <v>1</v>
      </c>
      <c r="F213" s="261" t="s">
        <v>215</v>
      </c>
      <c r="G213" s="259"/>
      <c r="H213" s="262">
        <v>2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8" t="s">
        <v>206</v>
      </c>
      <c r="AU213" s="268" t="s">
        <v>87</v>
      </c>
      <c r="AV213" s="15" t="s">
        <v>204</v>
      </c>
      <c r="AW213" s="15" t="s">
        <v>33</v>
      </c>
      <c r="AX213" s="15" t="s">
        <v>85</v>
      </c>
      <c r="AY213" s="268" t="s">
        <v>198</v>
      </c>
    </row>
    <row r="214" spans="1:65" s="2" customFormat="1" ht="21.75" customHeight="1">
      <c r="A214" s="39"/>
      <c r="B214" s="40"/>
      <c r="C214" s="269" t="s">
        <v>331</v>
      </c>
      <c r="D214" s="269" t="s">
        <v>315</v>
      </c>
      <c r="E214" s="270" t="s">
        <v>1926</v>
      </c>
      <c r="F214" s="271" t="s">
        <v>1927</v>
      </c>
      <c r="G214" s="272" t="s">
        <v>451</v>
      </c>
      <c r="H214" s="273">
        <v>1</v>
      </c>
      <c r="I214" s="274"/>
      <c r="J214" s="275">
        <f>ROUND(I214*H214,2)</f>
        <v>0</v>
      </c>
      <c r="K214" s="276"/>
      <c r="L214" s="277"/>
      <c r="M214" s="278" t="s">
        <v>1</v>
      </c>
      <c r="N214" s="279" t="s">
        <v>42</v>
      </c>
      <c r="O214" s="92"/>
      <c r="P214" s="231">
        <f>O214*H214</f>
        <v>0</v>
      </c>
      <c r="Q214" s="231">
        <v>0.0074</v>
      </c>
      <c r="R214" s="231">
        <f>Q214*H214</f>
        <v>0.0074</v>
      </c>
      <c r="S214" s="231">
        <v>0</v>
      </c>
      <c r="T214" s="232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3" t="s">
        <v>242</v>
      </c>
      <c r="AT214" s="233" t="s">
        <v>315</v>
      </c>
      <c r="AU214" s="233" t="s">
        <v>87</v>
      </c>
      <c r="AY214" s="18" t="s">
        <v>198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8" t="s">
        <v>85</v>
      </c>
      <c r="BK214" s="234">
        <f>ROUND(I214*H214,2)</f>
        <v>0</v>
      </c>
      <c r="BL214" s="18" t="s">
        <v>204</v>
      </c>
      <c r="BM214" s="233" t="s">
        <v>1928</v>
      </c>
    </row>
    <row r="215" spans="1:51" s="13" customFormat="1" ht="12">
      <c r="A215" s="13"/>
      <c r="B215" s="235"/>
      <c r="C215" s="236"/>
      <c r="D215" s="237" t="s">
        <v>206</v>
      </c>
      <c r="E215" s="238" t="s">
        <v>1</v>
      </c>
      <c r="F215" s="239" t="s">
        <v>651</v>
      </c>
      <c r="G215" s="236"/>
      <c r="H215" s="240">
        <v>1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206</v>
      </c>
      <c r="AU215" s="246" t="s">
        <v>87</v>
      </c>
      <c r="AV215" s="13" t="s">
        <v>87</v>
      </c>
      <c r="AW215" s="13" t="s">
        <v>33</v>
      </c>
      <c r="AX215" s="13" t="s">
        <v>77</v>
      </c>
      <c r="AY215" s="246" t="s">
        <v>198</v>
      </c>
    </row>
    <row r="216" spans="1:51" s="15" customFormat="1" ht="12">
      <c r="A216" s="15"/>
      <c r="B216" s="258"/>
      <c r="C216" s="259"/>
      <c r="D216" s="237" t="s">
        <v>206</v>
      </c>
      <c r="E216" s="260" t="s">
        <v>1</v>
      </c>
      <c r="F216" s="261" t="s">
        <v>215</v>
      </c>
      <c r="G216" s="259"/>
      <c r="H216" s="262">
        <v>1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8" t="s">
        <v>206</v>
      </c>
      <c r="AU216" s="268" t="s">
        <v>87</v>
      </c>
      <c r="AV216" s="15" t="s">
        <v>204</v>
      </c>
      <c r="AW216" s="15" t="s">
        <v>33</v>
      </c>
      <c r="AX216" s="15" t="s">
        <v>85</v>
      </c>
      <c r="AY216" s="268" t="s">
        <v>198</v>
      </c>
    </row>
    <row r="217" spans="1:65" s="2" customFormat="1" ht="21.75" customHeight="1">
      <c r="A217" s="39"/>
      <c r="B217" s="40"/>
      <c r="C217" s="269" t="s">
        <v>335</v>
      </c>
      <c r="D217" s="269" t="s">
        <v>315</v>
      </c>
      <c r="E217" s="270" t="s">
        <v>1929</v>
      </c>
      <c r="F217" s="271" t="s">
        <v>1930</v>
      </c>
      <c r="G217" s="272" t="s">
        <v>451</v>
      </c>
      <c r="H217" s="273">
        <v>1</v>
      </c>
      <c r="I217" s="274"/>
      <c r="J217" s="275">
        <f>ROUND(I217*H217,2)</f>
        <v>0</v>
      </c>
      <c r="K217" s="276"/>
      <c r="L217" s="277"/>
      <c r="M217" s="278" t="s">
        <v>1</v>
      </c>
      <c r="N217" s="279" t="s">
        <v>42</v>
      </c>
      <c r="O217" s="92"/>
      <c r="P217" s="231">
        <f>O217*H217</f>
        <v>0</v>
      </c>
      <c r="Q217" s="231">
        <v>0.00694</v>
      </c>
      <c r="R217" s="231">
        <f>Q217*H217</f>
        <v>0.00694</v>
      </c>
      <c r="S217" s="231">
        <v>0</v>
      </c>
      <c r="T217" s="232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3" t="s">
        <v>242</v>
      </c>
      <c r="AT217" s="233" t="s">
        <v>315</v>
      </c>
      <c r="AU217" s="233" t="s">
        <v>87</v>
      </c>
      <c r="AY217" s="18" t="s">
        <v>198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8" t="s">
        <v>85</v>
      </c>
      <c r="BK217" s="234">
        <f>ROUND(I217*H217,2)</f>
        <v>0</v>
      </c>
      <c r="BL217" s="18" t="s">
        <v>204</v>
      </c>
      <c r="BM217" s="233" t="s">
        <v>1931</v>
      </c>
    </row>
    <row r="218" spans="1:51" s="13" customFormat="1" ht="12">
      <c r="A218" s="13"/>
      <c r="B218" s="235"/>
      <c r="C218" s="236"/>
      <c r="D218" s="237" t="s">
        <v>206</v>
      </c>
      <c r="E218" s="238" t="s">
        <v>1</v>
      </c>
      <c r="F218" s="239" t="s">
        <v>651</v>
      </c>
      <c r="G218" s="236"/>
      <c r="H218" s="240">
        <v>1</v>
      </c>
      <c r="I218" s="241"/>
      <c r="J218" s="236"/>
      <c r="K218" s="236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206</v>
      </c>
      <c r="AU218" s="246" t="s">
        <v>87</v>
      </c>
      <c r="AV218" s="13" t="s">
        <v>87</v>
      </c>
      <c r="AW218" s="13" t="s">
        <v>33</v>
      </c>
      <c r="AX218" s="13" t="s">
        <v>77</v>
      </c>
      <c r="AY218" s="246" t="s">
        <v>198</v>
      </c>
    </row>
    <row r="219" spans="1:51" s="15" customFormat="1" ht="12">
      <c r="A219" s="15"/>
      <c r="B219" s="258"/>
      <c r="C219" s="259"/>
      <c r="D219" s="237" t="s">
        <v>206</v>
      </c>
      <c r="E219" s="260" t="s">
        <v>1</v>
      </c>
      <c r="F219" s="261" t="s">
        <v>215</v>
      </c>
      <c r="G219" s="259"/>
      <c r="H219" s="262">
        <v>1</v>
      </c>
      <c r="I219" s="263"/>
      <c r="J219" s="259"/>
      <c r="K219" s="259"/>
      <c r="L219" s="264"/>
      <c r="M219" s="265"/>
      <c r="N219" s="266"/>
      <c r="O219" s="266"/>
      <c r="P219" s="266"/>
      <c r="Q219" s="266"/>
      <c r="R219" s="266"/>
      <c r="S219" s="266"/>
      <c r="T219" s="267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8" t="s">
        <v>206</v>
      </c>
      <c r="AU219" s="268" t="s">
        <v>87</v>
      </c>
      <c r="AV219" s="15" t="s">
        <v>204</v>
      </c>
      <c r="AW219" s="15" t="s">
        <v>33</v>
      </c>
      <c r="AX219" s="15" t="s">
        <v>85</v>
      </c>
      <c r="AY219" s="268" t="s">
        <v>198</v>
      </c>
    </row>
    <row r="220" spans="1:65" s="2" customFormat="1" ht="24.15" customHeight="1">
      <c r="A220" s="39"/>
      <c r="B220" s="40"/>
      <c r="C220" s="269" t="s">
        <v>340</v>
      </c>
      <c r="D220" s="269" t="s">
        <v>315</v>
      </c>
      <c r="E220" s="270" t="s">
        <v>1932</v>
      </c>
      <c r="F220" s="271" t="s">
        <v>1933</v>
      </c>
      <c r="G220" s="272" t="s">
        <v>451</v>
      </c>
      <c r="H220" s="273">
        <v>2</v>
      </c>
      <c r="I220" s="274"/>
      <c r="J220" s="275">
        <f>ROUND(I220*H220,2)</f>
        <v>0</v>
      </c>
      <c r="K220" s="276"/>
      <c r="L220" s="277"/>
      <c r="M220" s="278" t="s">
        <v>1</v>
      </c>
      <c r="N220" s="279" t="s">
        <v>42</v>
      </c>
      <c r="O220" s="92"/>
      <c r="P220" s="231">
        <f>O220*H220</f>
        <v>0</v>
      </c>
      <c r="Q220" s="231">
        <v>0.00966</v>
      </c>
      <c r="R220" s="231">
        <f>Q220*H220</f>
        <v>0.01932</v>
      </c>
      <c r="S220" s="231">
        <v>0</v>
      </c>
      <c r="T220" s="232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3" t="s">
        <v>242</v>
      </c>
      <c r="AT220" s="233" t="s">
        <v>315</v>
      </c>
      <c r="AU220" s="233" t="s">
        <v>87</v>
      </c>
      <c r="AY220" s="18" t="s">
        <v>198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8" t="s">
        <v>85</v>
      </c>
      <c r="BK220" s="234">
        <f>ROUND(I220*H220,2)</f>
        <v>0</v>
      </c>
      <c r="BL220" s="18" t="s">
        <v>204</v>
      </c>
      <c r="BM220" s="233" t="s">
        <v>1934</v>
      </c>
    </row>
    <row r="221" spans="1:51" s="13" customFormat="1" ht="12">
      <c r="A221" s="13"/>
      <c r="B221" s="235"/>
      <c r="C221" s="236"/>
      <c r="D221" s="237" t="s">
        <v>206</v>
      </c>
      <c r="E221" s="238" t="s">
        <v>1</v>
      </c>
      <c r="F221" s="239" t="s">
        <v>916</v>
      </c>
      <c r="G221" s="236"/>
      <c r="H221" s="240">
        <v>2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206</v>
      </c>
      <c r="AU221" s="246" t="s">
        <v>87</v>
      </c>
      <c r="AV221" s="13" t="s">
        <v>87</v>
      </c>
      <c r="AW221" s="13" t="s">
        <v>33</v>
      </c>
      <c r="AX221" s="13" t="s">
        <v>77</v>
      </c>
      <c r="AY221" s="246" t="s">
        <v>198</v>
      </c>
    </row>
    <row r="222" spans="1:51" s="15" customFormat="1" ht="12">
      <c r="A222" s="15"/>
      <c r="B222" s="258"/>
      <c r="C222" s="259"/>
      <c r="D222" s="237" t="s">
        <v>206</v>
      </c>
      <c r="E222" s="260" t="s">
        <v>1</v>
      </c>
      <c r="F222" s="261" t="s">
        <v>215</v>
      </c>
      <c r="G222" s="259"/>
      <c r="H222" s="262">
        <v>2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8" t="s">
        <v>206</v>
      </c>
      <c r="AU222" s="268" t="s">
        <v>87</v>
      </c>
      <c r="AV222" s="15" t="s">
        <v>204</v>
      </c>
      <c r="AW222" s="15" t="s">
        <v>33</v>
      </c>
      <c r="AX222" s="15" t="s">
        <v>85</v>
      </c>
      <c r="AY222" s="268" t="s">
        <v>198</v>
      </c>
    </row>
    <row r="223" spans="1:65" s="2" customFormat="1" ht="21.75" customHeight="1">
      <c r="A223" s="39"/>
      <c r="B223" s="40"/>
      <c r="C223" s="221" t="s">
        <v>345</v>
      </c>
      <c r="D223" s="221" t="s">
        <v>200</v>
      </c>
      <c r="E223" s="222" t="s">
        <v>1935</v>
      </c>
      <c r="F223" s="223" t="s">
        <v>1936</v>
      </c>
      <c r="G223" s="224" t="s">
        <v>451</v>
      </c>
      <c r="H223" s="225">
        <v>3</v>
      </c>
      <c r="I223" s="226"/>
      <c r="J223" s="227">
        <f>ROUND(I223*H223,2)</f>
        <v>0</v>
      </c>
      <c r="K223" s="228"/>
      <c r="L223" s="45"/>
      <c r="M223" s="229" t="s">
        <v>1</v>
      </c>
      <c r="N223" s="230" t="s">
        <v>42</v>
      </c>
      <c r="O223" s="92"/>
      <c r="P223" s="231">
        <f>O223*H223</f>
        <v>0</v>
      </c>
      <c r="Q223" s="231">
        <v>0.00062</v>
      </c>
      <c r="R223" s="231">
        <f>Q223*H223</f>
        <v>0.00186</v>
      </c>
      <c r="S223" s="231">
        <v>0</v>
      </c>
      <c r="T223" s="232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3" t="s">
        <v>204</v>
      </c>
      <c r="AT223" s="233" t="s">
        <v>200</v>
      </c>
      <c r="AU223" s="233" t="s">
        <v>87</v>
      </c>
      <c r="AY223" s="18" t="s">
        <v>198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8" t="s">
        <v>85</v>
      </c>
      <c r="BK223" s="234">
        <f>ROUND(I223*H223,2)</f>
        <v>0</v>
      </c>
      <c r="BL223" s="18" t="s">
        <v>204</v>
      </c>
      <c r="BM223" s="233" t="s">
        <v>1937</v>
      </c>
    </row>
    <row r="224" spans="1:51" s="13" customFormat="1" ht="12">
      <c r="A224" s="13"/>
      <c r="B224" s="235"/>
      <c r="C224" s="236"/>
      <c r="D224" s="237" t="s">
        <v>206</v>
      </c>
      <c r="E224" s="238" t="s">
        <v>1</v>
      </c>
      <c r="F224" s="239" t="s">
        <v>1470</v>
      </c>
      <c r="G224" s="236"/>
      <c r="H224" s="240">
        <v>3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206</v>
      </c>
      <c r="AU224" s="246" t="s">
        <v>87</v>
      </c>
      <c r="AV224" s="13" t="s">
        <v>87</v>
      </c>
      <c r="AW224" s="13" t="s">
        <v>33</v>
      </c>
      <c r="AX224" s="13" t="s">
        <v>77</v>
      </c>
      <c r="AY224" s="246" t="s">
        <v>198</v>
      </c>
    </row>
    <row r="225" spans="1:51" s="15" customFormat="1" ht="12">
      <c r="A225" s="15"/>
      <c r="B225" s="258"/>
      <c r="C225" s="259"/>
      <c r="D225" s="237" t="s">
        <v>206</v>
      </c>
      <c r="E225" s="260" t="s">
        <v>1</v>
      </c>
      <c r="F225" s="261" t="s">
        <v>215</v>
      </c>
      <c r="G225" s="259"/>
      <c r="H225" s="262">
        <v>3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8" t="s">
        <v>206</v>
      </c>
      <c r="AU225" s="268" t="s">
        <v>87</v>
      </c>
      <c r="AV225" s="15" t="s">
        <v>204</v>
      </c>
      <c r="AW225" s="15" t="s">
        <v>33</v>
      </c>
      <c r="AX225" s="15" t="s">
        <v>85</v>
      </c>
      <c r="AY225" s="268" t="s">
        <v>198</v>
      </c>
    </row>
    <row r="226" spans="1:65" s="2" customFormat="1" ht="16.5" customHeight="1">
      <c r="A226" s="39"/>
      <c r="B226" s="40"/>
      <c r="C226" s="269" t="s">
        <v>352</v>
      </c>
      <c r="D226" s="269" t="s">
        <v>315</v>
      </c>
      <c r="E226" s="270" t="s">
        <v>1938</v>
      </c>
      <c r="F226" s="271" t="s">
        <v>1939</v>
      </c>
      <c r="G226" s="272" t="s">
        <v>451</v>
      </c>
      <c r="H226" s="273">
        <v>3</v>
      </c>
      <c r="I226" s="274"/>
      <c r="J226" s="275">
        <f>ROUND(I226*H226,2)</f>
        <v>0</v>
      </c>
      <c r="K226" s="276"/>
      <c r="L226" s="277"/>
      <c r="M226" s="278" t="s">
        <v>1</v>
      </c>
      <c r="N226" s="279" t="s">
        <v>42</v>
      </c>
      <c r="O226" s="92"/>
      <c r="P226" s="231">
        <f>O226*H226</f>
        <v>0</v>
      </c>
      <c r="Q226" s="231">
        <v>0.0178</v>
      </c>
      <c r="R226" s="231">
        <f>Q226*H226</f>
        <v>0.0534</v>
      </c>
      <c r="S226" s="231">
        <v>0</v>
      </c>
      <c r="T226" s="232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3" t="s">
        <v>242</v>
      </c>
      <c r="AT226" s="233" t="s">
        <v>315</v>
      </c>
      <c r="AU226" s="233" t="s">
        <v>87</v>
      </c>
      <c r="AY226" s="18" t="s">
        <v>198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8" t="s">
        <v>85</v>
      </c>
      <c r="BK226" s="234">
        <f>ROUND(I226*H226,2)</f>
        <v>0</v>
      </c>
      <c r="BL226" s="18" t="s">
        <v>204</v>
      </c>
      <c r="BM226" s="233" t="s">
        <v>1940</v>
      </c>
    </row>
    <row r="227" spans="1:51" s="13" customFormat="1" ht="12">
      <c r="A227" s="13"/>
      <c r="B227" s="235"/>
      <c r="C227" s="236"/>
      <c r="D227" s="237" t="s">
        <v>206</v>
      </c>
      <c r="E227" s="238" t="s">
        <v>1</v>
      </c>
      <c r="F227" s="239" t="s">
        <v>1470</v>
      </c>
      <c r="G227" s="236"/>
      <c r="H227" s="240">
        <v>3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206</v>
      </c>
      <c r="AU227" s="246" t="s">
        <v>87</v>
      </c>
      <c r="AV227" s="13" t="s">
        <v>87</v>
      </c>
      <c r="AW227" s="13" t="s">
        <v>33</v>
      </c>
      <c r="AX227" s="13" t="s">
        <v>77</v>
      </c>
      <c r="AY227" s="246" t="s">
        <v>198</v>
      </c>
    </row>
    <row r="228" spans="1:51" s="15" customFormat="1" ht="12">
      <c r="A228" s="15"/>
      <c r="B228" s="258"/>
      <c r="C228" s="259"/>
      <c r="D228" s="237" t="s">
        <v>206</v>
      </c>
      <c r="E228" s="260" t="s">
        <v>1</v>
      </c>
      <c r="F228" s="261" t="s">
        <v>215</v>
      </c>
      <c r="G228" s="259"/>
      <c r="H228" s="262">
        <v>3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8" t="s">
        <v>206</v>
      </c>
      <c r="AU228" s="268" t="s">
        <v>87</v>
      </c>
      <c r="AV228" s="15" t="s">
        <v>204</v>
      </c>
      <c r="AW228" s="15" t="s">
        <v>33</v>
      </c>
      <c r="AX228" s="15" t="s">
        <v>85</v>
      </c>
      <c r="AY228" s="268" t="s">
        <v>198</v>
      </c>
    </row>
    <row r="229" spans="1:63" s="12" customFormat="1" ht="22.8" customHeight="1">
      <c r="A229" s="12"/>
      <c r="B229" s="205"/>
      <c r="C229" s="206"/>
      <c r="D229" s="207" t="s">
        <v>76</v>
      </c>
      <c r="E229" s="219" t="s">
        <v>1211</v>
      </c>
      <c r="F229" s="219" t="s">
        <v>1212</v>
      </c>
      <c r="G229" s="206"/>
      <c r="H229" s="206"/>
      <c r="I229" s="209"/>
      <c r="J229" s="220">
        <f>BK229</f>
        <v>0</v>
      </c>
      <c r="K229" s="206"/>
      <c r="L229" s="211"/>
      <c r="M229" s="212"/>
      <c r="N229" s="213"/>
      <c r="O229" s="213"/>
      <c r="P229" s="214">
        <f>SUM(P230:P251)</f>
        <v>0</v>
      </c>
      <c r="Q229" s="213"/>
      <c r="R229" s="214">
        <f>SUM(R230:R251)</f>
        <v>1.14081</v>
      </c>
      <c r="S229" s="213"/>
      <c r="T229" s="215">
        <f>SUM(T230:T251)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6" t="s">
        <v>85</v>
      </c>
      <c r="AT229" s="217" t="s">
        <v>76</v>
      </c>
      <c r="AU229" s="217" t="s">
        <v>85</v>
      </c>
      <c r="AY229" s="216" t="s">
        <v>198</v>
      </c>
      <c r="BK229" s="218">
        <f>SUM(BK230:BK251)</f>
        <v>0</v>
      </c>
    </row>
    <row r="230" spans="1:65" s="2" customFormat="1" ht="24.15" customHeight="1">
      <c r="A230" s="39"/>
      <c r="B230" s="40"/>
      <c r="C230" s="221" t="s">
        <v>360</v>
      </c>
      <c r="D230" s="221" t="s">
        <v>200</v>
      </c>
      <c r="E230" s="222" t="s">
        <v>1941</v>
      </c>
      <c r="F230" s="223" t="s">
        <v>1942</v>
      </c>
      <c r="G230" s="224" t="s">
        <v>227</v>
      </c>
      <c r="H230" s="225">
        <v>462</v>
      </c>
      <c r="I230" s="226"/>
      <c r="J230" s="227">
        <f>ROUND(I230*H230,2)</f>
        <v>0</v>
      </c>
      <c r="K230" s="228"/>
      <c r="L230" s="45"/>
      <c r="M230" s="229" t="s">
        <v>1</v>
      </c>
      <c r="N230" s="230" t="s">
        <v>42</v>
      </c>
      <c r="O230" s="92"/>
      <c r="P230" s="231">
        <f>O230*H230</f>
        <v>0</v>
      </c>
      <c r="Q230" s="231">
        <v>0</v>
      </c>
      <c r="R230" s="231">
        <f>Q230*H230</f>
        <v>0</v>
      </c>
      <c r="S230" s="231">
        <v>0</v>
      </c>
      <c r="T230" s="232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3" t="s">
        <v>204</v>
      </c>
      <c r="AT230" s="233" t="s">
        <v>200</v>
      </c>
      <c r="AU230" s="233" t="s">
        <v>87</v>
      </c>
      <c r="AY230" s="18" t="s">
        <v>198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8" t="s">
        <v>85</v>
      </c>
      <c r="BK230" s="234">
        <f>ROUND(I230*H230,2)</f>
        <v>0</v>
      </c>
      <c r="BL230" s="18" t="s">
        <v>204</v>
      </c>
      <c r="BM230" s="233" t="s">
        <v>1943</v>
      </c>
    </row>
    <row r="231" spans="1:51" s="13" customFormat="1" ht="12">
      <c r="A231" s="13"/>
      <c r="B231" s="235"/>
      <c r="C231" s="236"/>
      <c r="D231" s="237" t="s">
        <v>206</v>
      </c>
      <c r="E231" s="238" t="s">
        <v>1</v>
      </c>
      <c r="F231" s="239" t="s">
        <v>1944</v>
      </c>
      <c r="G231" s="236"/>
      <c r="H231" s="240">
        <v>462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206</v>
      </c>
      <c r="AU231" s="246" t="s">
        <v>87</v>
      </c>
      <c r="AV231" s="13" t="s">
        <v>87</v>
      </c>
      <c r="AW231" s="13" t="s">
        <v>33</v>
      </c>
      <c r="AX231" s="13" t="s">
        <v>77</v>
      </c>
      <c r="AY231" s="246" t="s">
        <v>198</v>
      </c>
    </row>
    <row r="232" spans="1:51" s="15" customFormat="1" ht="12">
      <c r="A232" s="15"/>
      <c r="B232" s="258"/>
      <c r="C232" s="259"/>
      <c r="D232" s="237" t="s">
        <v>206</v>
      </c>
      <c r="E232" s="260" t="s">
        <v>1</v>
      </c>
      <c r="F232" s="261" t="s">
        <v>215</v>
      </c>
      <c r="G232" s="259"/>
      <c r="H232" s="262">
        <v>462</v>
      </c>
      <c r="I232" s="263"/>
      <c r="J232" s="259"/>
      <c r="K232" s="259"/>
      <c r="L232" s="264"/>
      <c r="M232" s="265"/>
      <c r="N232" s="266"/>
      <c r="O232" s="266"/>
      <c r="P232" s="266"/>
      <c r="Q232" s="266"/>
      <c r="R232" s="266"/>
      <c r="S232" s="266"/>
      <c r="T232" s="267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8" t="s">
        <v>206</v>
      </c>
      <c r="AU232" s="268" t="s">
        <v>87</v>
      </c>
      <c r="AV232" s="15" t="s">
        <v>204</v>
      </c>
      <c r="AW232" s="15" t="s">
        <v>33</v>
      </c>
      <c r="AX232" s="15" t="s">
        <v>85</v>
      </c>
      <c r="AY232" s="268" t="s">
        <v>198</v>
      </c>
    </row>
    <row r="233" spans="1:65" s="2" customFormat="1" ht="24.15" customHeight="1">
      <c r="A233" s="39"/>
      <c r="B233" s="40"/>
      <c r="C233" s="269" t="s">
        <v>366</v>
      </c>
      <c r="D233" s="269" t="s">
        <v>315</v>
      </c>
      <c r="E233" s="270" t="s">
        <v>1945</v>
      </c>
      <c r="F233" s="271" t="s">
        <v>1946</v>
      </c>
      <c r="G233" s="272" t="s">
        <v>227</v>
      </c>
      <c r="H233" s="273">
        <v>485.1</v>
      </c>
      <c r="I233" s="274"/>
      <c r="J233" s="275">
        <f>ROUND(I233*H233,2)</f>
        <v>0</v>
      </c>
      <c r="K233" s="276"/>
      <c r="L233" s="277"/>
      <c r="M233" s="278" t="s">
        <v>1</v>
      </c>
      <c r="N233" s="279" t="s">
        <v>42</v>
      </c>
      <c r="O233" s="92"/>
      <c r="P233" s="231">
        <f>O233*H233</f>
        <v>0</v>
      </c>
      <c r="Q233" s="231">
        <v>0.0023</v>
      </c>
      <c r="R233" s="231">
        <f>Q233*H233</f>
        <v>1.11573</v>
      </c>
      <c r="S233" s="231">
        <v>0</v>
      </c>
      <c r="T233" s="232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3" t="s">
        <v>242</v>
      </c>
      <c r="AT233" s="233" t="s">
        <v>315</v>
      </c>
      <c r="AU233" s="233" t="s">
        <v>87</v>
      </c>
      <c r="AY233" s="18" t="s">
        <v>198</v>
      </c>
      <c r="BE233" s="234">
        <f>IF(N233="základní",J233,0)</f>
        <v>0</v>
      </c>
      <c r="BF233" s="234">
        <f>IF(N233="snížená",J233,0)</f>
        <v>0</v>
      </c>
      <c r="BG233" s="234">
        <f>IF(N233="zákl. přenesená",J233,0)</f>
        <v>0</v>
      </c>
      <c r="BH233" s="234">
        <f>IF(N233="sníž. přenesená",J233,0)</f>
        <v>0</v>
      </c>
      <c r="BI233" s="234">
        <f>IF(N233="nulová",J233,0)</f>
        <v>0</v>
      </c>
      <c r="BJ233" s="18" t="s">
        <v>85</v>
      </c>
      <c r="BK233" s="234">
        <f>ROUND(I233*H233,2)</f>
        <v>0</v>
      </c>
      <c r="BL233" s="18" t="s">
        <v>204</v>
      </c>
      <c r="BM233" s="233" t="s">
        <v>1947</v>
      </c>
    </row>
    <row r="234" spans="1:65" s="2" customFormat="1" ht="24.15" customHeight="1">
      <c r="A234" s="39"/>
      <c r="B234" s="40"/>
      <c r="C234" s="221" t="s">
        <v>370</v>
      </c>
      <c r="D234" s="221" t="s">
        <v>200</v>
      </c>
      <c r="E234" s="222" t="s">
        <v>1948</v>
      </c>
      <c r="F234" s="223" t="s">
        <v>1949</v>
      </c>
      <c r="G234" s="224" t="s">
        <v>451</v>
      </c>
      <c r="H234" s="225">
        <v>13</v>
      </c>
      <c r="I234" s="226"/>
      <c r="J234" s="227">
        <f>ROUND(I234*H234,2)</f>
        <v>0</v>
      </c>
      <c r="K234" s="228"/>
      <c r="L234" s="45"/>
      <c r="M234" s="229" t="s">
        <v>1</v>
      </c>
      <c r="N234" s="230" t="s">
        <v>42</v>
      </c>
      <c r="O234" s="92"/>
      <c r="P234" s="231">
        <f>O234*H234</f>
        <v>0</v>
      </c>
      <c r="Q234" s="231">
        <v>1E-05</v>
      </c>
      <c r="R234" s="231">
        <f>Q234*H234</f>
        <v>0.00013000000000000002</v>
      </c>
      <c r="S234" s="231">
        <v>0</v>
      </c>
      <c r="T234" s="232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3" t="s">
        <v>204</v>
      </c>
      <c r="AT234" s="233" t="s">
        <v>200</v>
      </c>
      <c r="AU234" s="233" t="s">
        <v>87</v>
      </c>
      <c r="AY234" s="18" t="s">
        <v>198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8" t="s">
        <v>85</v>
      </c>
      <c r="BK234" s="234">
        <f>ROUND(I234*H234,2)</f>
        <v>0</v>
      </c>
      <c r="BL234" s="18" t="s">
        <v>204</v>
      </c>
      <c r="BM234" s="233" t="s">
        <v>1950</v>
      </c>
    </row>
    <row r="235" spans="1:51" s="13" customFormat="1" ht="12">
      <c r="A235" s="13"/>
      <c r="B235" s="235"/>
      <c r="C235" s="236"/>
      <c r="D235" s="237" t="s">
        <v>206</v>
      </c>
      <c r="E235" s="238" t="s">
        <v>1</v>
      </c>
      <c r="F235" s="239" t="s">
        <v>1758</v>
      </c>
      <c r="G235" s="236"/>
      <c r="H235" s="240">
        <v>13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206</v>
      </c>
      <c r="AU235" s="246" t="s">
        <v>87</v>
      </c>
      <c r="AV235" s="13" t="s">
        <v>87</v>
      </c>
      <c r="AW235" s="13" t="s">
        <v>33</v>
      </c>
      <c r="AX235" s="13" t="s">
        <v>77</v>
      </c>
      <c r="AY235" s="246" t="s">
        <v>198</v>
      </c>
    </row>
    <row r="236" spans="1:51" s="15" customFormat="1" ht="12">
      <c r="A236" s="15"/>
      <c r="B236" s="258"/>
      <c r="C236" s="259"/>
      <c r="D236" s="237" t="s">
        <v>206</v>
      </c>
      <c r="E236" s="260" t="s">
        <v>1</v>
      </c>
      <c r="F236" s="261" t="s">
        <v>215</v>
      </c>
      <c r="G236" s="259"/>
      <c r="H236" s="262">
        <v>13</v>
      </c>
      <c r="I236" s="263"/>
      <c r="J236" s="259"/>
      <c r="K236" s="259"/>
      <c r="L236" s="264"/>
      <c r="M236" s="265"/>
      <c r="N236" s="266"/>
      <c r="O236" s="266"/>
      <c r="P236" s="266"/>
      <c r="Q236" s="266"/>
      <c r="R236" s="266"/>
      <c r="S236" s="266"/>
      <c r="T236" s="267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8" t="s">
        <v>206</v>
      </c>
      <c r="AU236" s="268" t="s">
        <v>87</v>
      </c>
      <c r="AV236" s="15" t="s">
        <v>204</v>
      </c>
      <c r="AW236" s="15" t="s">
        <v>33</v>
      </c>
      <c r="AX236" s="15" t="s">
        <v>85</v>
      </c>
      <c r="AY236" s="268" t="s">
        <v>198</v>
      </c>
    </row>
    <row r="237" spans="1:65" s="2" customFormat="1" ht="16.5" customHeight="1">
      <c r="A237" s="39"/>
      <c r="B237" s="40"/>
      <c r="C237" s="269" t="s">
        <v>374</v>
      </c>
      <c r="D237" s="269" t="s">
        <v>315</v>
      </c>
      <c r="E237" s="270" t="s">
        <v>1951</v>
      </c>
      <c r="F237" s="271" t="s">
        <v>1952</v>
      </c>
      <c r="G237" s="272" t="s">
        <v>1</v>
      </c>
      <c r="H237" s="273">
        <v>6</v>
      </c>
      <c r="I237" s="274"/>
      <c r="J237" s="275">
        <f>ROUND(I237*H237,2)</f>
        <v>0</v>
      </c>
      <c r="K237" s="276"/>
      <c r="L237" s="277"/>
      <c r="M237" s="278" t="s">
        <v>1</v>
      </c>
      <c r="N237" s="279" t="s">
        <v>42</v>
      </c>
      <c r="O237" s="92"/>
      <c r="P237" s="231">
        <f>O237*H237</f>
        <v>0</v>
      </c>
      <c r="Q237" s="231">
        <v>0.0015</v>
      </c>
      <c r="R237" s="231">
        <f>Q237*H237</f>
        <v>0.009000000000000001</v>
      </c>
      <c r="S237" s="231">
        <v>0</v>
      </c>
      <c r="T237" s="232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3" t="s">
        <v>242</v>
      </c>
      <c r="AT237" s="233" t="s">
        <v>315</v>
      </c>
      <c r="AU237" s="233" t="s">
        <v>87</v>
      </c>
      <c r="AY237" s="18" t="s">
        <v>198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8" t="s">
        <v>85</v>
      </c>
      <c r="BK237" s="234">
        <f>ROUND(I237*H237,2)</f>
        <v>0</v>
      </c>
      <c r="BL237" s="18" t="s">
        <v>204</v>
      </c>
      <c r="BM237" s="233" t="s">
        <v>1953</v>
      </c>
    </row>
    <row r="238" spans="1:51" s="13" customFormat="1" ht="12">
      <c r="A238" s="13"/>
      <c r="B238" s="235"/>
      <c r="C238" s="236"/>
      <c r="D238" s="237" t="s">
        <v>206</v>
      </c>
      <c r="E238" s="238" t="s">
        <v>1</v>
      </c>
      <c r="F238" s="239" t="s">
        <v>1737</v>
      </c>
      <c r="G238" s="236"/>
      <c r="H238" s="240">
        <v>6</v>
      </c>
      <c r="I238" s="241"/>
      <c r="J238" s="236"/>
      <c r="K238" s="236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206</v>
      </c>
      <c r="AU238" s="246" t="s">
        <v>87</v>
      </c>
      <c r="AV238" s="13" t="s">
        <v>87</v>
      </c>
      <c r="AW238" s="13" t="s">
        <v>33</v>
      </c>
      <c r="AX238" s="13" t="s">
        <v>77</v>
      </c>
      <c r="AY238" s="246" t="s">
        <v>198</v>
      </c>
    </row>
    <row r="239" spans="1:51" s="15" customFormat="1" ht="12">
      <c r="A239" s="15"/>
      <c r="B239" s="258"/>
      <c r="C239" s="259"/>
      <c r="D239" s="237" t="s">
        <v>206</v>
      </c>
      <c r="E239" s="260" t="s">
        <v>1</v>
      </c>
      <c r="F239" s="261" t="s">
        <v>215</v>
      </c>
      <c r="G239" s="259"/>
      <c r="H239" s="262">
        <v>6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8" t="s">
        <v>206</v>
      </c>
      <c r="AU239" s="268" t="s">
        <v>87</v>
      </c>
      <c r="AV239" s="15" t="s">
        <v>204</v>
      </c>
      <c r="AW239" s="15" t="s">
        <v>33</v>
      </c>
      <c r="AX239" s="15" t="s">
        <v>85</v>
      </c>
      <c r="AY239" s="268" t="s">
        <v>198</v>
      </c>
    </row>
    <row r="240" spans="1:65" s="2" customFormat="1" ht="16.5" customHeight="1">
      <c r="A240" s="39"/>
      <c r="B240" s="40"/>
      <c r="C240" s="269" t="s">
        <v>378</v>
      </c>
      <c r="D240" s="269" t="s">
        <v>315</v>
      </c>
      <c r="E240" s="270" t="s">
        <v>1954</v>
      </c>
      <c r="F240" s="271" t="s">
        <v>1955</v>
      </c>
      <c r="G240" s="272" t="s">
        <v>1</v>
      </c>
      <c r="H240" s="273">
        <v>2</v>
      </c>
      <c r="I240" s="274"/>
      <c r="J240" s="275">
        <f>ROUND(I240*H240,2)</f>
        <v>0</v>
      </c>
      <c r="K240" s="276"/>
      <c r="L240" s="277"/>
      <c r="M240" s="278" t="s">
        <v>1</v>
      </c>
      <c r="N240" s="279" t="s">
        <v>42</v>
      </c>
      <c r="O240" s="92"/>
      <c r="P240" s="231">
        <f>O240*H240</f>
        <v>0</v>
      </c>
      <c r="Q240" s="231">
        <v>0.00097</v>
      </c>
      <c r="R240" s="231">
        <f>Q240*H240</f>
        <v>0.00194</v>
      </c>
      <c r="S240" s="231">
        <v>0</v>
      </c>
      <c r="T240" s="232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3" t="s">
        <v>242</v>
      </c>
      <c r="AT240" s="233" t="s">
        <v>315</v>
      </c>
      <c r="AU240" s="233" t="s">
        <v>87</v>
      </c>
      <c r="AY240" s="18" t="s">
        <v>198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8" t="s">
        <v>85</v>
      </c>
      <c r="BK240" s="234">
        <f>ROUND(I240*H240,2)</f>
        <v>0</v>
      </c>
      <c r="BL240" s="18" t="s">
        <v>204</v>
      </c>
      <c r="BM240" s="233" t="s">
        <v>1956</v>
      </c>
    </row>
    <row r="241" spans="1:51" s="13" customFormat="1" ht="12">
      <c r="A241" s="13"/>
      <c r="B241" s="235"/>
      <c r="C241" s="236"/>
      <c r="D241" s="237" t="s">
        <v>206</v>
      </c>
      <c r="E241" s="238" t="s">
        <v>1</v>
      </c>
      <c r="F241" s="239" t="s">
        <v>916</v>
      </c>
      <c r="G241" s="236"/>
      <c r="H241" s="240">
        <v>2</v>
      </c>
      <c r="I241" s="241"/>
      <c r="J241" s="236"/>
      <c r="K241" s="236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206</v>
      </c>
      <c r="AU241" s="246" t="s">
        <v>87</v>
      </c>
      <c r="AV241" s="13" t="s">
        <v>87</v>
      </c>
      <c r="AW241" s="13" t="s">
        <v>33</v>
      </c>
      <c r="AX241" s="13" t="s">
        <v>77</v>
      </c>
      <c r="AY241" s="246" t="s">
        <v>198</v>
      </c>
    </row>
    <row r="242" spans="1:51" s="15" customFormat="1" ht="12">
      <c r="A242" s="15"/>
      <c r="B242" s="258"/>
      <c r="C242" s="259"/>
      <c r="D242" s="237" t="s">
        <v>206</v>
      </c>
      <c r="E242" s="260" t="s">
        <v>1</v>
      </c>
      <c r="F242" s="261" t="s">
        <v>215</v>
      </c>
      <c r="G242" s="259"/>
      <c r="H242" s="262">
        <v>2</v>
      </c>
      <c r="I242" s="263"/>
      <c r="J242" s="259"/>
      <c r="K242" s="259"/>
      <c r="L242" s="264"/>
      <c r="M242" s="265"/>
      <c r="N242" s="266"/>
      <c r="O242" s="266"/>
      <c r="P242" s="266"/>
      <c r="Q242" s="266"/>
      <c r="R242" s="266"/>
      <c r="S242" s="266"/>
      <c r="T242" s="267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8" t="s">
        <v>206</v>
      </c>
      <c r="AU242" s="268" t="s">
        <v>87</v>
      </c>
      <c r="AV242" s="15" t="s">
        <v>204</v>
      </c>
      <c r="AW242" s="15" t="s">
        <v>33</v>
      </c>
      <c r="AX242" s="15" t="s">
        <v>85</v>
      </c>
      <c r="AY242" s="268" t="s">
        <v>198</v>
      </c>
    </row>
    <row r="243" spans="1:65" s="2" customFormat="1" ht="16.5" customHeight="1">
      <c r="A243" s="39"/>
      <c r="B243" s="40"/>
      <c r="C243" s="269" t="s">
        <v>382</v>
      </c>
      <c r="D243" s="269" t="s">
        <v>315</v>
      </c>
      <c r="E243" s="270" t="s">
        <v>1957</v>
      </c>
      <c r="F243" s="271" t="s">
        <v>1958</v>
      </c>
      <c r="G243" s="272" t="s">
        <v>1</v>
      </c>
      <c r="H243" s="273">
        <v>5</v>
      </c>
      <c r="I243" s="274"/>
      <c r="J243" s="275">
        <f>ROUND(I243*H243,2)</f>
        <v>0</v>
      </c>
      <c r="K243" s="276"/>
      <c r="L243" s="277"/>
      <c r="M243" s="278" t="s">
        <v>1</v>
      </c>
      <c r="N243" s="279" t="s">
        <v>42</v>
      </c>
      <c r="O243" s="92"/>
      <c r="P243" s="231">
        <f>O243*H243</f>
        <v>0</v>
      </c>
      <c r="Q243" s="231">
        <v>0.00119</v>
      </c>
      <c r="R243" s="231">
        <f>Q243*H243</f>
        <v>0.00595</v>
      </c>
      <c r="S243" s="231">
        <v>0</v>
      </c>
      <c r="T243" s="232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3" t="s">
        <v>242</v>
      </c>
      <c r="AT243" s="233" t="s">
        <v>315</v>
      </c>
      <c r="AU243" s="233" t="s">
        <v>87</v>
      </c>
      <c r="AY243" s="18" t="s">
        <v>198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8" t="s">
        <v>85</v>
      </c>
      <c r="BK243" s="234">
        <f>ROUND(I243*H243,2)</f>
        <v>0</v>
      </c>
      <c r="BL243" s="18" t="s">
        <v>204</v>
      </c>
      <c r="BM243" s="233" t="s">
        <v>1959</v>
      </c>
    </row>
    <row r="244" spans="1:51" s="13" customFormat="1" ht="12">
      <c r="A244" s="13"/>
      <c r="B244" s="235"/>
      <c r="C244" s="236"/>
      <c r="D244" s="237" t="s">
        <v>206</v>
      </c>
      <c r="E244" s="238" t="s">
        <v>1</v>
      </c>
      <c r="F244" s="239" t="s">
        <v>1441</v>
      </c>
      <c r="G244" s="236"/>
      <c r="H244" s="240">
        <v>5</v>
      </c>
      <c r="I244" s="241"/>
      <c r="J244" s="236"/>
      <c r="K244" s="236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206</v>
      </c>
      <c r="AU244" s="246" t="s">
        <v>87</v>
      </c>
      <c r="AV244" s="13" t="s">
        <v>87</v>
      </c>
      <c r="AW244" s="13" t="s">
        <v>33</v>
      </c>
      <c r="AX244" s="13" t="s">
        <v>77</v>
      </c>
      <c r="AY244" s="246" t="s">
        <v>198</v>
      </c>
    </row>
    <row r="245" spans="1:51" s="15" customFormat="1" ht="12">
      <c r="A245" s="15"/>
      <c r="B245" s="258"/>
      <c r="C245" s="259"/>
      <c r="D245" s="237" t="s">
        <v>206</v>
      </c>
      <c r="E245" s="260" t="s">
        <v>1</v>
      </c>
      <c r="F245" s="261" t="s">
        <v>215</v>
      </c>
      <c r="G245" s="259"/>
      <c r="H245" s="262">
        <v>5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8" t="s">
        <v>206</v>
      </c>
      <c r="AU245" s="268" t="s">
        <v>87</v>
      </c>
      <c r="AV245" s="15" t="s">
        <v>204</v>
      </c>
      <c r="AW245" s="15" t="s">
        <v>33</v>
      </c>
      <c r="AX245" s="15" t="s">
        <v>85</v>
      </c>
      <c r="AY245" s="268" t="s">
        <v>198</v>
      </c>
    </row>
    <row r="246" spans="1:65" s="2" customFormat="1" ht="21.75" customHeight="1">
      <c r="A246" s="39"/>
      <c r="B246" s="40"/>
      <c r="C246" s="221" t="s">
        <v>386</v>
      </c>
      <c r="D246" s="221" t="s">
        <v>200</v>
      </c>
      <c r="E246" s="222" t="s">
        <v>1960</v>
      </c>
      <c r="F246" s="223" t="s">
        <v>1961</v>
      </c>
      <c r="G246" s="224" t="s">
        <v>451</v>
      </c>
      <c r="H246" s="225">
        <v>2</v>
      </c>
      <c r="I246" s="226"/>
      <c r="J246" s="227">
        <f>ROUND(I246*H246,2)</f>
        <v>0</v>
      </c>
      <c r="K246" s="228"/>
      <c r="L246" s="45"/>
      <c r="M246" s="229" t="s">
        <v>1</v>
      </c>
      <c r="N246" s="230" t="s">
        <v>42</v>
      </c>
      <c r="O246" s="92"/>
      <c r="P246" s="231">
        <f>O246*H246</f>
        <v>0</v>
      </c>
      <c r="Q246" s="231">
        <v>3E-05</v>
      </c>
      <c r="R246" s="231">
        <f>Q246*H246</f>
        <v>6E-05</v>
      </c>
      <c r="S246" s="231">
        <v>0</v>
      </c>
      <c r="T246" s="232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3" t="s">
        <v>204</v>
      </c>
      <c r="AT246" s="233" t="s">
        <v>200</v>
      </c>
      <c r="AU246" s="233" t="s">
        <v>87</v>
      </c>
      <c r="AY246" s="18" t="s">
        <v>198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8" t="s">
        <v>85</v>
      </c>
      <c r="BK246" s="234">
        <f>ROUND(I246*H246,2)</f>
        <v>0</v>
      </c>
      <c r="BL246" s="18" t="s">
        <v>204</v>
      </c>
      <c r="BM246" s="233" t="s">
        <v>1962</v>
      </c>
    </row>
    <row r="247" spans="1:51" s="13" customFormat="1" ht="12">
      <c r="A247" s="13"/>
      <c r="B247" s="235"/>
      <c r="C247" s="236"/>
      <c r="D247" s="237" t="s">
        <v>206</v>
      </c>
      <c r="E247" s="238" t="s">
        <v>1</v>
      </c>
      <c r="F247" s="239" t="s">
        <v>916</v>
      </c>
      <c r="G247" s="236"/>
      <c r="H247" s="240">
        <v>2</v>
      </c>
      <c r="I247" s="241"/>
      <c r="J247" s="236"/>
      <c r="K247" s="236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206</v>
      </c>
      <c r="AU247" s="246" t="s">
        <v>87</v>
      </c>
      <c r="AV247" s="13" t="s">
        <v>87</v>
      </c>
      <c r="AW247" s="13" t="s">
        <v>33</v>
      </c>
      <c r="AX247" s="13" t="s">
        <v>77</v>
      </c>
      <c r="AY247" s="246" t="s">
        <v>198</v>
      </c>
    </row>
    <row r="248" spans="1:51" s="15" customFormat="1" ht="12">
      <c r="A248" s="15"/>
      <c r="B248" s="258"/>
      <c r="C248" s="259"/>
      <c r="D248" s="237" t="s">
        <v>206</v>
      </c>
      <c r="E248" s="260" t="s">
        <v>1</v>
      </c>
      <c r="F248" s="261" t="s">
        <v>215</v>
      </c>
      <c r="G248" s="259"/>
      <c r="H248" s="262">
        <v>2</v>
      </c>
      <c r="I248" s="263"/>
      <c r="J248" s="259"/>
      <c r="K248" s="259"/>
      <c r="L248" s="264"/>
      <c r="M248" s="265"/>
      <c r="N248" s="266"/>
      <c r="O248" s="266"/>
      <c r="P248" s="266"/>
      <c r="Q248" s="266"/>
      <c r="R248" s="266"/>
      <c r="S248" s="266"/>
      <c r="T248" s="267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8" t="s">
        <v>206</v>
      </c>
      <c r="AU248" s="268" t="s">
        <v>87</v>
      </c>
      <c r="AV248" s="15" t="s">
        <v>204</v>
      </c>
      <c r="AW248" s="15" t="s">
        <v>33</v>
      </c>
      <c r="AX248" s="15" t="s">
        <v>85</v>
      </c>
      <c r="AY248" s="268" t="s">
        <v>198</v>
      </c>
    </row>
    <row r="249" spans="1:65" s="2" customFormat="1" ht="16.5" customHeight="1">
      <c r="A249" s="39"/>
      <c r="B249" s="40"/>
      <c r="C249" s="269" t="s">
        <v>390</v>
      </c>
      <c r="D249" s="269" t="s">
        <v>315</v>
      </c>
      <c r="E249" s="270" t="s">
        <v>1963</v>
      </c>
      <c r="F249" s="271" t="s">
        <v>1964</v>
      </c>
      <c r="G249" s="272" t="s">
        <v>451</v>
      </c>
      <c r="H249" s="273">
        <v>2</v>
      </c>
      <c r="I249" s="274"/>
      <c r="J249" s="275">
        <f>ROUND(I249*H249,2)</f>
        <v>0</v>
      </c>
      <c r="K249" s="276"/>
      <c r="L249" s="277"/>
      <c r="M249" s="278" t="s">
        <v>1</v>
      </c>
      <c r="N249" s="279" t="s">
        <v>42</v>
      </c>
      <c r="O249" s="92"/>
      <c r="P249" s="231">
        <f>O249*H249</f>
        <v>0</v>
      </c>
      <c r="Q249" s="231">
        <v>0.004</v>
      </c>
      <c r="R249" s="231">
        <f>Q249*H249</f>
        <v>0.008</v>
      </c>
      <c r="S249" s="231">
        <v>0</v>
      </c>
      <c r="T249" s="232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3" t="s">
        <v>242</v>
      </c>
      <c r="AT249" s="233" t="s">
        <v>315</v>
      </c>
      <c r="AU249" s="233" t="s">
        <v>87</v>
      </c>
      <c r="AY249" s="18" t="s">
        <v>198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8" t="s">
        <v>85</v>
      </c>
      <c r="BK249" s="234">
        <f>ROUND(I249*H249,2)</f>
        <v>0</v>
      </c>
      <c r="BL249" s="18" t="s">
        <v>204</v>
      </c>
      <c r="BM249" s="233" t="s">
        <v>1965</v>
      </c>
    </row>
    <row r="250" spans="1:51" s="13" customFormat="1" ht="12">
      <c r="A250" s="13"/>
      <c r="B250" s="235"/>
      <c r="C250" s="236"/>
      <c r="D250" s="237" t="s">
        <v>206</v>
      </c>
      <c r="E250" s="238" t="s">
        <v>1</v>
      </c>
      <c r="F250" s="239" t="s">
        <v>916</v>
      </c>
      <c r="G250" s="236"/>
      <c r="H250" s="240">
        <v>2</v>
      </c>
      <c r="I250" s="241"/>
      <c r="J250" s="236"/>
      <c r="K250" s="236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206</v>
      </c>
      <c r="AU250" s="246" t="s">
        <v>87</v>
      </c>
      <c r="AV250" s="13" t="s">
        <v>87</v>
      </c>
      <c r="AW250" s="13" t="s">
        <v>33</v>
      </c>
      <c r="AX250" s="13" t="s">
        <v>77</v>
      </c>
      <c r="AY250" s="246" t="s">
        <v>198</v>
      </c>
    </row>
    <row r="251" spans="1:51" s="15" customFormat="1" ht="12">
      <c r="A251" s="15"/>
      <c r="B251" s="258"/>
      <c r="C251" s="259"/>
      <c r="D251" s="237" t="s">
        <v>206</v>
      </c>
      <c r="E251" s="260" t="s">
        <v>1</v>
      </c>
      <c r="F251" s="261" t="s">
        <v>215</v>
      </c>
      <c r="G251" s="259"/>
      <c r="H251" s="262">
        <v>2</v>
      </c>
      <c r="I251" s="263"/>
      <c r="J251" s="259"/>
      <c r="K251" s="259"/>
      <c r="L251" s="264"/>
      <c r="M251" s="265"/>
      <c r="N251" s="266"/>
      <c r="O251" s="266"/>
      <c r="P251" s="266"/>
      <c r="Q251" s="266"/>
      <c r="R251" s="266"/>
      <c r="S251" s="266"/>
      <c r="T251" s="267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8" t="s">
        <v>206</v>
      </c>
      <c r="AU251" s="268" t="s">
        <v>87</v>
      </c>
      <c r="AV251" s="15" t="s">
        <v>204</v>
      </c>
      <c r="AW251" s="15" t="s">
        <v>33</v>
      </c>
      <c r="AX251" s="15" t="s">
        <v>85</v>
      </c>
      <c r="AY251" s="268" t="s">
        <v>198</v>
      </c>
    </row>
    <row r="252" spans="1:63" s="12" customFormat="1" ht="22.8" customHeight="1">
      <c r="A252" s="12"/>
      <c r="B252" s="205"/>
      <c r="C252" s="206"/>
      <c r="D252" s="207" t="s">
        <v>76</v>
      </c>
      <c r="E252" s="219" t="s">
        <v>1226</v>
      </c>
      <c r="F252" s="219" t="s">
        <v>1227</v>
      </c>
      <c r="G252" s="206"/>
      <c r="H252" s="206"/>
      <c r="I252" s="209"/>
      <c r="J252" s="220">
        <f>BK252</f>
        <v>0</v>
      </c>
      <c r="K252" s="206"/>
      <c r="L252" s="211"/>
      <c r="M252" s="212"/>
      <c r="N252" s="213"/>
      <c r="O252" s="213"/>
      <c r="P252" s="214">
        <f>SUM(P253:P324)</f>
        <v>0</v>
      </c>
      <c r="Q252" s="213"/>
      <c r="R252" s="214">
        <f>SUM(R253:R324)</f>
        <v>2.4867730000000003</v>
      </c>
      <c r="S252" s="213"/>
      <c r="T252" s="215">
        <f>SUM(T253:T324)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6" t="s">
        <v>85</v>
      </c>
      <c r="AT252" s="217" t="s">
        <v>76</v>
      </c>
      <c r="AU252" s="217" t="s">
        <v>85</v>
      </c>
      <c r="AY252" s="216" t="s">
        <v>198</v>
      </c>
      <c r="BK252" s="218">
        <f>SUM(BK253:BK324)</f>
        <v>0</v>
      </c>
    </row>
    <row r="253" spans="1:65" s="2" customFormat="1" ht="16.5" customHeight="1">
      <c r="A253" s="39"/>
      <c r="B253" s="40"/>
      <c r="C253" s="221" t="s">
        <v>394</v>
      </c>
      <c r="D253" s="221" t="s">
        <v>200</v>
      </c>
      <c r="E253" s="222" t="s">
        <v>1966</v>
      </c>
      <c r="F253" s="223" t="s">
        <v>1967</v>
      </c>
      <c r="G253" s="224" t="s">
        <v>227</v>
      </c>
      <c r="H253" s="225">
        <v>485.1</v>
      </c>
      <c r="I253" s="226"/>
      <c r="J253" s="227">
        <f>ROUND(I253*H253,2)</f>
        <v>0</v>
      </c>
      <c r="K253" s="228"/>
      <c r="L253" s="45"/>
      <c r="M253" s="229" t="s">
        <v>1</v>
      </c>
      <c r="N253" s="230" t="s">
        <v>42</v>
      </c>
      <c r="O253" s="92"/>
      <c r="P253" s="231">
        <f>O253*H253</f>
        <v>0</v>
      </c>
      <c r="Q253" s="231">
        <v>0</v>
      </c>
      <c r="R253" s="231">
        <f>Q253*H253</f>
        <v>0</v>
      </c>
      <c r="S253" s="231">
        <v>0</v>
      </c>
      <c r="T253" s="232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3" t="s">
        <v>204</v>
      </c>
      <c r="AT253" s="233" t="s">
        <v>200</v>
      </c>
      <c r="AU253" s="233" t="s">
        <v>87</v>
      </c>
      <c r="AY253" s="18" t="s">
        <v>198</v>
      </c>
      <c r="BE253" s="234">
        <f>IF(N253="základní",J253,0)</f>
        <v>0</v>
      </c>
      <c r="BF253" s="234">
        <f>IF(N253="snížená",J253,0)</f>
        <v>0</v>
      </c>
      <c r="BG253" s="234">
        <f>IF(N253="zákl. přenesená",J253,0)</f>
        <v>0</v>
      </c>
      <c r="BH253" s="234">
        <f>IF(N253="sníž. přenesená",J253,0)</f>
        <v>0</v>
      </c>
      <c r="BI253" s="234">
        <f>IF(N253="nulová",J253,0)</f>
        <v>0</v>
      </c>
      <c r="BJ253" s="18" t="s">
        <v>85</v>
      </c>
      <c r="BK253" s="234">
        <f>ROUND(I253*H253,2)</f>
        <v>0</v>
      </c>
      <c r="BL253" s="18" t="s">
        <v>204</v>
      </c>
      <c r="BM253" s="233" t="s">
        <v>1968</v>
      </c>
    </row>
    <row r="254" spans="1:51" s="13" customFormat="1" ht="12">
      <c r="A254" s="13"/>
      <c r="B254" s="235"/>
      <c r="C254" s="236"/>
      <c r="D254" s="237" t="s">
        <v>206</v>
      </c>
      <c r="E254" s="238" t="s">
        <v>1</v>
      </c>
      <c r="F254" s="239" t="s">
        <v>1969</v>
      </c>
      <c r="G254" s="236"/>
      <c r="H254" s="240">
        <v>485.1</v>
      </c>
      <c r="I254" s="241"/>
      <c r="J254" s="236"/>
      <c r="K254" s="236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206</v>
      </c>
      <c r="AU254" s="246" t="s">
        <v>87</v>
      </c>
      <c r="AV254" s="13" t="s">
        <v>87</v>
      </c>
      <c r="AW254" s="13" t="s">
        <v>33</v>
      </c>
      <c r="AX254" s="13" t="s">
        <v>77</v>
      </c>
      <c r="AY254" s="246" t="s">
        <v>198</v>
      </c>
    </row>
    <row r="255" spans="1:51" s="15" customFormat="1" ht="12">
      <c r="A255" s="15"/>
      <c r="B255" s="258"/>
      <c r="C255" s="259"/>
      <c r="D255" s="237" t="s">
        <v>206</v>
      </c>
      <c r="E255" s="260" t="s">
        <v>1</v>
      </c>
      <c r="F255" s="261" t="s">
        <v>215</v>
      </c>
      <c r="G255" s="259"/>
      <c r="H255" s="262">
        <v>485.1</v>
      </c>
      <c r="I255" s="263"/>
      <c r="J255" s="259"/>
      <c r="K255" s="259"/>
      <c r="L255" s="264"/>
      <c r="M255" s="265"/>
      <c r="N255" s="266"/>
      <c r="O255" s="266"/>
      <c r="P255" s="266"/>
      <c r="Q255" s="266"/>
      <c r="R255" s="266"/>
      <c r="S255" s="266"/>
      <c r="T255" s="267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8" t="s">
        <v>206</v>
      </c>
      <c r="AU255" s="268" t="s">
        <v>87</v>
      </c>
      <c r="AV255" s="15" t="s">
        <v>204</v>
      </c>
      <c r="AW255" s="15" t="s">
        <v>33</v>
      </c>
      <c r="AX255" s="15" t="s">
        <v>85</v>
      </c>
      <c r="AY255" s="268" t="s">
        <v>198</v>
      </c>
    </row>
    <row r="256" spans="1:65" s="2" customFormat="1" ht="16.5" customHeight="1">
      <c r="A256" s="39"/>
      <c r="B256" s="40"/>
      <c r="C256" s="221" t="s">
        <v>398</v>
      </c>
      <c r="D256" s="221" t="s">
        <v>200</v>
      </c>
      <c r="E256" s="222" t="s">
        <v>1970</v>
      </c>
      <c r="F256" s="223" t="s">
        <v>1971</v>
      </c>
      <c r="G256" s="224" t="s">
        <v>451</v>
      </c>
      <c r="H256" s="225">
        <v>3</v>
      </c>
      <c r="I256" s="226"/>
      <c r="J256" s="227">
        <f>ROUND(I256*H256,2)</f>
        <v>0</v>
      </c>
      <c r="K256" s="228"/>
      <c r="L256" s="45"/>
      <c r="M256" s="229" t="s">
        <v>1</v>
      </c>
      <c r="N256" s="230" t="s">
        <v>42</v>
      </c>
      <c r="O256" s="92"/>
      <c r="P256" s="231">
        <f>O256*H256</f>
        <v>0</v>
      </c>
      <c r="Q256" s="231">
        <v>0.00022</v>
      </c>
      <c r="R256" s="231">
        <f>Q256*H256</f>
        <v>0.00066</v>
      </c>
      <c r="S256" s="231">
        <v>0</v>
      </c>
      <c r="T256" s="232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3" t="s">
        <v>204</v>
      </c>
      <c r="AT256" s="233" t="s">
        <v>200</v>
      </c>
      <c r="AU256" s="233" t="s">
        <v>87</v>
      </c>
      <c r="AY256" s="18" t="s">
        <v>198</v>
      </c>
      <c r="BE256" s="234">
        <f>IF(N256="základní",J256,0)</f>
        <v>0</v>
      </c>
      <c r="BF256" s="234">
        <f>IF(N256="snížená",J256,0)</f>
        <v>0</v>
      </c>
      <c r="BG256" s="234">
        <f>IF(N256="zákl. přenesená",J256,0)</f>
        <v>0</v>
      </c>
      <c r="BH256" s="234">
        <f>IF(N256="sníž. přenesená",J256,0)</f>
        <v>0</v>
      </c>
      <c r="BI256" s="234">
        <f>IF(N256="nulová",J256,0)</f>
        <v>0</v>
      </c>
      <c r="BJ256" s="18" t="s">
        <v>85</v>
      </c>
      <c r="BK256" s="234">
        <f>ROUND(I256*H256,2)</f>
        <v>0</v>
      </c>
      <c r="BL256" s="18" t="s">
        <v>204</v>
      </c>
      <c r="BM256" s="233" t="s">
        <v>1972</v>
      </c>
    </row>
    <row r="257" spans="1:51" s="13" customFormat="1" ht="12">
      <c r="A257" s="13"/>
      <c r="B257" s="235"/>
      <c r="C257" s="236"/>
      <c r="D257" s="237" t="s">
        <v>206</v>
      </c>
      <c r="E257" s="238" t="s">
        <v>1</v>
      </c>
      <c r="F257" s="239" t="s">
        <v>1470</v>
      </c>
      <c r="G257" s="236"/>
      <c r="H257" s="240">
        <v>3</v>
      </c>
      <c r="I257" s="241"/>
      <c r="J257" s="236"/>
      <c r="K257" s="236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206</v>
      </c>
      <c r="AU257" s="246" t="s">
        <v>87</v>
      </c>
      <c r="AV257" s="13" t="s">
        <v>87</v>
      </c>
      <c r="AW257" s="13" t="s">
        <v>33</v>
      </c>
      <c r="AX257" s="13" t="s">
        <v>77</v>
      </c>
      <c r="AY257" s="246" t="s">
        <v>198</v>
      </c>
    </row>
    <row r="258" spans="1:51" s="15" customFormat="1" ht="12">
      <c r="A258" s="15"/>
      <c r="B258" s="258"/>
      <c r="C258" s="259"/>
      <c r="D258" s="237" t="s">
        <v>206</v>
      </c>
      <c r="E258" s="260" t="s">
        <v>1</v>
      </c>
      <c r="F258" s="261" t="s">
        <v>215</v>
      </c>
      <c r="G258" s="259"/>
      <c r="H258" s="262">
        <v>3</v>
      </c>
      <c r="I258" s="263"/>
      <c r="J258" s="259"/>
      <c r="K258" s="259"/>
      <c r="L258" s="264"/>
      <c r="M258" s="265"/>
      <c r="N258" s="266"/>
      <c r="O258" s="266"/>
      <c r="P258" s="266"/>
      <c r="Q258" s="266"/>
      <c r="R258" s="266"/>
      <c r="S258" s="266"/>
      <c r="T258" s="267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8" t="s">
        <v>206</v>
      </c>
      <c r="AU258" s="268" t="s">
        <v>87</v>
      </c>
      <c r="AV258" s="15" t="s">
        <v>204</v>
      </c>
      <c r="AW258" s="15" t="s">
        <v>33</v>
      </c>
      <c r="AX258" s="15" t="s">
        <v>85</v>
      </c>
      <c r="AY258" s="268" t="s">
        <v>198</v>
      </c>
    </row>
    <row r="259" spans="1:65" s="2" customFormat="1" ht="33" customHeight="1">
      <c r="A259" s="39"/>
      <c r="B259" s="40"/>
      <c r="C259" s="269" t="s">
        <v>599</v>
      </c>
      <c r="D259" s="269" t="s">
        <v>315</v>
      </c>
      <c r="E259" s="270" t="s">
        <v>1973</v>
      </c>
      <c r="F259" s="271" t="s">
        <v>1974</v>
      </c>
      <c r="G259" s="272" t="s">
        <v>451</v>
      </c>
      <c r="H259" s="273">
        <v>3</v>
      </c>
      <c r="I259" s="274"/>
      <c r="J259" s="275">
        <f>ROUND(I259*H259,2)</f>
        <v>0</v>
      </c>
      <c r="K259" s="276"/>
      <c r="L259" s="277"/>
      <c r="M259" s="278" t="s">
        <v>1</v>
      </c>
      <c r="N259" s="279" t="s">
        <v>42</v>
      </c>
      <c r="O259" s="92"/>
      <c r="P259" s="231">
        <f>O259*H259</f>
        <v>0</v>
      </c>
      <c r="Q259" s="231">
        <v>0.018</v>
      </c>
      <c r="R259" s="231">
        <f>Q259*H259</f>
        <v>0.05399999999999999</v>
      </c>
      <c r="S259" s="231">
        <v>0</v>
      </c>
      <c r="T259" s="232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3" t="s">
        <v>242</v>
      </c>
      <c r="AT259" s="233" t="s">
        <v>315</v>
      </c>
      <c r="AU259" s="233" t="s">
        <v>87</v>
      </c>
      <c r="AY259" s="18" t="s">
        <v>198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8" t="s">
        <v>85</v>
      </c>
      <c r="BK259" s="234">
        <f>ROUND(I259*H259,2)</f>
        <v>0</v>
      </c>
      <c r="BL259" s="18" t="s">
        <v>204</v>
      </c>
      <c r="BM259" s="233" t="s">
        <v>1975</v>
      </c>
    </row>
    <row r="260" spans="1:51" s="13" customFormat="1" ht="12">
      <c r="A260" s="13"/>
      <c r="B260" s="235"/>
      <c r="C260" s="236"/>
      <c r="D260" s="237" t="s">
        <v>206</v>
      </c>
      <c r="E260" s="238" t="s">
        <v>1</v>
      </c>
      <c r="F260" s="239" t="s">
        <v>1470</v>
      </c>
      <c r="G260" s="236"/>
      <c r="H260" s="240">
        <v>3</v>
      </c>
      <c r="I260" s="241"/>
      <c r="J260" s="236"/>
      <c r="K260" s="236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206</v>
      </c>
      <c r="AU260" s="246" t="s">
        <v>87</v>
      </c>
      <c r="AV260" s="13" t="s">
        <v>87</v>
      </c>
      <c r="AW260" s="13" t="s">
        <v>33</v>
      </c>
      <c r="AX260" s="13" t="s">
        <v>77</v>
      </c>
      <c r="AY260" s="246" t="s">
        <v>198</v>
      </c>
    </row>
    <row r="261" spans="1:51" s="15" customFormat="1" ht="12">
      <c r="A261" s="15"/>
      <c r="B261" s="258"/>
      <c r="C261" s="259"/>
      <c r="D261" s="237" t="s">
        <v>206</v>
      </c>
      <c r="E261" s="260" t="s">
        <v>1</v>
      </c>
      <c r="F261" s="261" t="s">
        <v>215</v>
      </c>
      <c r="G261" s="259"/>
      <c r="H261" s="262">
        <v>3</v>
      </c>
      <c r="I261" s="263"/>
      <c r="J261" s="259"/>
      <c r="K261" s="259"/>
      <c r="L261" s="264"/>
      <c r="M261" s="265"/>
      <c r="N261" s="266"/>
      <c r="O261" s="266"/>
      <c r="P261" s="266"/>
      <c r="Q261" s="266"/>
      <c r="R261" s="266"/>
      <c r="S261" s="266"/>
      <c r="T261" s="267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8" t="s">
        <v>206</v>
      </c>
      <c r="AU261" s="268" t="s">
        <v>87</v>
      </c>
      <c r="AV261" s="15" t="s">
        <v>204</v>
      </c>
      <c r="AW261" s="15" t="s">
        <v>33</v>
      </c>
      <c r="AX261" s="15" t="s">
        <v>85</v>
      </c>
      <c r="AY261" s="268" t="s">
        <v>198</v>
      </c>
    </row>
    <row r="262" spans="1:65" s="2" customFormat="1" ht="16.5" customHeight="1">
      <c r="A262" s="39"/>
      <c r="B262" s="40"/>
      <c r="C262" s="221" t="s">
        <v>603</v>
      </c>
      <c r="D262" s="221" t="s">
        <v>200</v>
      </c>
      <c r="E262" s="222" t="s">
        <v>1976</v>
      </c>
      <c r="F262" s="223" t="s">
        <v>1977</v>
      </c>
      <c r="G262" s="224" t="s">
        <v>451</v>
      </c>
      <c r="H262" s="225">
        <v>3</v>
      </c>
      <c r="I262" s="226"/>
      <c r="J262" s="227">
        <f>ROUND(I262*H262,2)</f>
        <v>0</v>
      </c>
      <c r="K262" s="228"/>
      <c r="L262" s="45"/>
      <c r="M262" s="229" t="s">
        <v>1</v>
      </c>
      <c r="N262" s="230" t="s">
        <v>42</v>
      </c>
      <c r="O262" s="92"/>
      <c r="P262" s="231">
        <f>O262*H262</f>
        <v>0</v>
      </c>
      <c r="Q262" s="231">
        <v>0.00022</v>
      </c>
      <c r="R262" s="231">
        <f>Q262*H262</f>
        <v>0.00066</v>
      </c>
      <c r="S262" s="231">
        <v>0</v>
      </c>
      <c r="T262" s="232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3" t="s">
        <v>204</v>
      </c>
      <c r="AT262" s="233" t="s">
        <v>200</v>
      </c>
      <c r="AU262" s="233" t="s">
        <v>87</v>
      </c>
      <c r="AY262" s="18" t="s">
        <v>198</v>
      </c>
      <c r="BE262" s="234">
        <f>IF(N262="základní",J262,0)</f>
        <v>0</v>
      </c>
      <c r="BF262" s="234">
        <f>IF(N262="snížená",J262,0)</f>
        <v>0</v>
      </c>
      <c r="BG262" s="234">
        <f>IF(N262="zákl. přenesená",J262,0)</f>
        <v>0</v>
      </c>
      <c r="BH262" s="234">
        <f>IF(N262="sníž. přenesená",J262,0)</f>
        <v>0</v>
      </c>
      <c r="BI262" s="234">
        <f>IF(N262="nulová",J262,0)</f>
        <v>0</v>
      </c>
      <c r="BJ262" s="18" t="s">
        <v>85</v>
      </c>
      <c r="BK262" s="234">
        <f>ROUND(I262*H262,2)</f>
        <v>0</v>
      </c>
      <c r="BL262" s="18" t="s">
        <v>204</v>
      </c>
      <c r="BM262" s="233" t="s">
        <v>1978</v>
      </c>
    </row>
    <row r="263" spans="1:51" s="13" customFormat="1" ht="12">
      <c r="A263" s="13"/>
      <c r="B263" s="235"/>
      <c r="C263" s="236"/>
      <c r="D263" s="237" t="s">
        <v>206</v>
      </c>
      <c r="E263" s="238" t="s">
        <v>1</v>
      </c>
      <c r="F263" s="239" t="s">
        <v>1470</v>
      </c>
      <c r="G263" s="236"/>
      <c r="H263" s="240">
        <v>3</v>
      </c>
      <c r="I263" s="241"/>
      <c r="J263" s="236"/>
      <c r="K263" s="236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206</v>
      </c>
      <c r="AU263" s="246" t="s">
        <v>87</v>
      </c>
      <c r="AV263" s="13" t="s">
        <v>87</v>
      </c>
      <c r="AW263" s="13" t="s">
        <v>33</v>
      </c>
      <c r="AX263" s="13" t="s">
        <v>77</v>
      </c>
      <c r="AY263" s="246" t="s">
        <v>198</v>
      </c>
    </row>
    <row r="264" spans="1:51" s="15" customFormat="1" ht="12">
      <c r="A264" s="15"/>
      <c r="B264" s="258"/>
      <c r="C264" s="259"/>
      <c r="D264" s="237" t="s">
        <v>206</v>
      </c>
      <c r="E264" s="260" t="s">
        <v>1</v>
      </c>
      <c r="F264" s="261" t="s">
        <v>215</v>
      </c>
      <c r="G264" s="259"/>
      <c r="H264" s="262">
        <v>3</v>
      </c>
      <c r="I264" s="263"/>
      <c r="J264" s="259"/>
      <c r="K264" s="259"/>
      <c r="L264" s="264"/>
      <c r="M264" s="265"/>
      <c r="N264" s="266"/>
      <c r="O264" s="266"/>
      <c r="P264" s="266"/>
      <c r="Q264" s="266"/>
      <c r="R264" s="266"/>
      <c r="S264" s="266"/>
      <c r="T264" s="267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8" t="s">
        <v>206</v>
      </c>
      <c r="AU264" s="268" t="s">
        <v>87</v>
      </c>
      <c r="AV264" s="15" t="s">
        <v>204</v>
      </c>
      <c r="AW264" s="15" t="s">
        <v>33</v>
      </c>
      <c r="AX264" s="15" t="s">
        <v>85</v>
      </c>
      <c r="AY264" s="268" t="s">
        <v>198</v>
      </c>
    </row>
    <row r="265" spans="1:65" s="2" customFormat="1" ht="24.15" customHeight="1">
      <c r="A265" s="39"/>
      <c r="B265" s="40"/>
      <c r="C265" s="269" t="s">
        <v>607</v>
      </c>
      <c r="D265" s="269" t="s">
        <v>315</v>
      </c>
      <c r="E265" s="270" t="s">
        <v>1979</v>
      </c>
      <c r="F265" s="271" t="s">
        <v>1980</v>
      </c>
      <c r="G265" s="272" t="s">
        <v>451</v>
      </c>
      <c r="H265" s="273">
        <v>3</v>
      </c>
      <c r="I265" s="274"/>
      <c r="J265" s="275">
        <f>ROUND(I265*H265,2)</f>
        <v>0</v>
      </c>
      <c r="K265" s="276"/>
      <c r="L265" s="277"/>
      <c r="M265" s="278" t="s">
        <v>1</v>
      </c>
      <c r="N265" s="279" t="s">
        <v>42</v>
      </c>
      <c r="O265" s="92"/>
      <c r="P265" s="231">
        <f>O265*H265</f>
        <v>0</v>
      </c>
      <c r="Q265" s="231">
        <v>0.006</v>
      </c>
      <c r="R265" s="231">
        <f>Q265*H265</f>
        <v>0.018000000000000002</v>
      </c>
      <c r="S265" s="231">
        <v>0</v>
      </c>
      <c r="T265" s="232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3" t="s">
        <v>242</v>
      </c>
      <c r="AT265" s="233" t="s">
        <v>315</v>
      </c>
      <c r="AU265" s="233" t="s">
        <v>87</v>
      </c>
      <c r="AY265" s="18" t="s">
        <v>198</v>
      </c>
      <c r="BE265" s="234">
        <f>IF(N265="základní",J265,0)</f>
        <v>0</v>
      </c>
      <c r="BF265" s="234">
        <f>IF(N265="snížená",J265,0)</f>
        <v>0</v>
      </c>
      <c r="BG265" s="234">
        <f>IF(N265="zákl. přenesená",J265,0)</f>
        <v>0</v>
      </c>
      <c r="BH265" s="234">
        <f>IF(N265="sníž. přenesená",J265,0)</f>
        <v>0</v>
      </c>
      <c r="BI265" s="234">
        <f>IF(N265="nulová",J265,0)</f>
        <v>0</v>
      </c>
      <c r="BJ265" s="18" t="s">
        <v>85</v>
      </c>
      <c r="BK265" s="234">
        <f>ROUND(I265*H265,2)</f>
        <v>0</v>
      </c>
      <c r="BL265" s="18" t="s">
        <v>204</v>
      </c>
      <c r="BM265" s="233" t="s">
        <v>1981</v>
      </c>
    </row>
    <row r="266" spans="1:51" s="13" customFormat="1" ht="12">
      <c r="A266" s="13"/>
      <c r="B266" s="235"/>
      <c r="C266" s="236"/>
      <c r="D266" s="237" t="s">
        <v>206</v>
      </c>
      <c r="E266" s="238" t="s">
        <v>1</v>
      </c>
      <c r="F266" s="239" t="s">
        <v>1470</v>
      </c>
      <c r="G266" s="236"/>
      <c r="H266" s="240">
        <v>3</v>
      </c>
      <c r="I266" s="241"/>
      <c r="J266" s="236"/>
      <c r="K266" s="236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206</v>
      </c>
      <c r="AU266" s="246" t="s">
        <v>87</v>
      </c>
      <c r="AV266" s="13" t="s">
        <v>87</v>
      </c>
      <c r="AW266" s="13" t="s">
        <v>33</v>
      </c>
      <c r="AX266" s="13" t="s">
        <v>77</v>
      </c>
      <c r="AY266" s="246" t="s">
        <v>198</v>
      </c>
    </row>
    <row r="267" spans="1:51" s="15" customFormat="1" ht="12">
      <c r="A267" s="15"/>
      <c r="B267" s="258"/>
      <c r="C267" s="259"/>
      <c r="D267" s="237" t="s">
        <v>206</v>
      </c>
      <c r="E267" s="260" t="s">
        <v>1</v>
      </c>
      <c r="F267" s="261" t="s">
        <v>215</v>
      </c>
      <c r="G267" s="259"/>
      <c r="H267" s="262">
        <v>3</v>
      </c>
      <c r="I267" s="263"/>
      <c r="J267" s="259"/>
      <c r="K267" s="259"/>
      <c r="L267" s="264"/>
      <c r="M267" s="265"/>
      <c r="N267" s="266"/>
      <c r="O267" s="266"/>
      <c r="P267" s="266"/>
      <c r="Q267" s="266"/>
      <c r="R267" s="266"/>
      <c r="S267" s="266"/>
      <c r="T267" s="267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8" t="s">
        <v>206</v>
      </c>
      <c r="AU267" s="268" t="s">
        <v>87</v>
      </c>
      <c r="AV267" s="15" t="s">
        <v>204</v>
      </c>
      <c r="AW267" s="15" t="s">
        <v>33</v>
      </c>
      <c r="AX267" s="15" t="s">
        <v>85</v>
      </c>
      <c r="AY267" s="268" t="s">
        <v>198</v>
      </c>
    </row>
    <row r="268" spans="1:65" s="2" customFormat="1" ht="16.5" customHeight="1">
      <c r="A268" s="39"/>
      <c r="B268" s="40"/>
      <c r="C268" s="221" t="s">
        <v>611</v>
      </c>
      <c r="D268" s="221" t="s">
        <v>200</v>
      </c>
      <c r="E268" s="222" t="s">
        <v>1982</v>
      </c>
      <c r="F268" s="223" t="s">
        <v>1983</v>
      </c>
      <c r="G268" s="224" t="s">
        <v>451</v>
      </c>
      <c r="H268" s="225">
        <v>1</v>
      </c>
      <c r="I268" s="226"/>
      <c r="J268" s="227">
        <f>ROUND(I268*H268,2)</f>
        <v>0</v>
      </c>
      <c r="K268" s="228"/>
      <c r="L268" s="45"/>
      <c r="M268" s="229" t="s">
        <v>1</v>
      </c>
      <c r="N268" s="230" t="s">
        <v>42</v>
      </c>
      <c r="O268" s="92"/>
      <c r="P268" s="231">
        <f>O268*H268</f>
        <v>0</v>
      </c>
      <c r="Q268" s="231">
        <v>0.00011</v>
      </c>
      <c r="R268" s="231">
        <f>Q268*H268</f>
        <v>0.00011</v>
      </c>
      <c r="S268" s="231">
        <v>0</v>
      </c>
      <c r="T268" s="232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3" t="s">
        <v>204</v>
      </c>
      <c r="AT268" s="233" t="s">
        <v>200</v>
      </c>
      <c r="AU268" s="233" t="s">
        <v>87</v>
      </c>
      <c r="AY268" s="18" t="s">
        <v>198</v>
      </c>
      <c r="BE268" s="234">
        <f>IF(N268="základní",J268,0)</f>
        <v>0</v>
      </c>
      <c r="BF268" s="234">
        <f>IF(N268="snížená",J268,0)</f>
        <v>0</v>
      </c>
      <c r="BG268" s="234">
        <f>IF(N268="zákl. přenesená",J268,0)</f>
        <v>0</v>
      </c>
      <c r="BH268" s="234">
        <f>IF(N268="sníž. přenesená",J268,0)</f>
        <v>0</v>
      </c>
      <c r="BI268" s="234">
        <f>IF(N268="nulová",J268,0)</f>
        <v>0</v>
      </c>
      <c r="BJ268" s="18" t="s">
        <v>85</v>
      </c>
      <c r="BK268" s="234">
        <f>ROUND(I268*H268,2)</f>
        <v>0</v>
      </c>
      <c r="BL268" s="18" t="s">
        <v>204</v>
      </c>
      <c r="BM268" s="233" t="s">
        <v>1984</v>
      </c>
    </row>
    <row r="269" spans="1:51" s="13" customFormat="1" ht="12">
      <c r="A269" s="13"/>
      <c r="B269" s="235"/>
      <c r="C269" s="236"/>
      <c r="D269" s="237" t="s">
        <v>206</v>
      </c>
      <c r="E269" s="238" t="s">
        <v>1</v>
      </c>
      <c r="F269" s="239" t="s">
        <v>651</v>
      </c>
      <c r="G269" s="236"/>
      <c r="H269" s="240">
        <v>1</v>
      </c>
      <c r="I269" s="241"/>
      <c r="J269" s="236"/>
      <c r="K269" s="236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206</v>
      </c>
      <c r="AU269" s="246" t="s">
        <v>87</v>
      </c>
      <c r="AV269" s="13" t="s">
        <v>87</v>
      </c>
      <c r="AW269" s="13" t="s">
        <v>33</v>
      </c>
      <c r="AX269" s="13" t="s">
        <v>77</v>
      </c>
      <c r="AY269" s="246" t="s">
        <v>198</v>
      </c>
    </row>
    <row r="270" spans="1:51" s="15" customFormat="1" ht="12">
      <c r="A270" s="15"/>
      <c r="B270" s="258"/>
      <c r="C270" s="259"/>
      <c r="D270" s="237" t="s">
        <v>206</v>
      </c>
      <c r="E270" s="260" t="s">
        <v>1</v>
      </c>
      <c r="F270" s="261" t="s">
        <v>215</v>
      </c>
      <c r="G270" s="259"/>
      <c r="H270" s="262">
        <v>1</v>
      </c>
      <c r="I270" s="263"/>
      <c r="J270" s="259"/>
      <c r="K270" s="259"/>
      <c r="L270" s="264"/>
      <c r="M270" s="265"/>
      <c r="N270" s="266"/>
      <c r="O270" s="266"/>
      <c r="P270" s="266"/>
      <c r="Q270" s="266"/>
      <c r="R270" s="266"/>
      <c r="S270" s="266"/>
      <c r="T270" s="267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8" t="s">
        <v>206</v>
      </c>
      <c r="AU270" s="268" t="s">
        <v>87</v>
      </c>
      <c r="AV270" s="15" t="s">
        <v>204</v>
      </c>
      <c r="AW270" s="15" t="s">
        <v>33</v>
      </c>
      <c r="AX270" s="15" t="s">
        <v>85</v>
      </c>
      <c r="AY270" s="268" t="s">
        <v>198</v>
      </c>
    </row>
    <row r="271" spans="1:65" s="2" customFormat="1" ht="16.5" customHeight="1">
      <c r="A271" s="39"/>
      <c r="B271" s="40"/>
      <c r="C271" s="269" t="s">
        <v>615</v>
      </c>
      <c r="D271" s="269" t="s">
        <v>315</v>
      </c>
      <c r="E271" s="270" t="s">
        <v>1985</v>
      </c>
      <c r="F271" s="271" t="s">
        <v>1986</v>
      </c>
      <c r="G271" s="272" t="s">
        <v>451</v>
      </c>
      <c r="H271" s="273">
        <v>1</v>
      </c>
      <c r="I271" s="274"/>
      <c r="J271" s="275">
        <f>ROUND(I271*H271,2)</f>
        <v>0</v>
      </c>
      <c r="K271" s="276"/>
      <c r="L271" s="277"/>
      <c r="M271" s="278" t="s">
        <v>1</v>
      </c>
      <c r="N271" s="279" t="s">
        <v>42</v>
      </c>
      <c r="O271" s="92"/>
      <c r="P271" s="231">
        <f>O271*H271</f>
        <v>0</v>
      </c>
      <c r="Q271" s="231">
        <v>0.062</v>
      </c>
      <c r="R271" s="231">
        <f>Q271*H271</f>
        <v>0.062</v>
      </c>
      <c r="S271" s="231">
        <v>0</v>
      </c>
      <c r="T271" s="232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3" t="s">
        <v>242</v>
      </c>
      <c r="AT271" s="233" t="s">
        <v>315</v>
      </c>
      <c r="AU271" s="233" t="s">
        <v>87</v>
      </c>
      <c r="AY271" s="18" t="s">
        <v>198</v>
      </c>
      <c r="BE271" s="234">
        <f>IF(N271="základní",J271,0)</f>
        <v>0</v>
      </c>
      <c r="BF271" s="234">
        <f>IF(N271="snížená",J271,0)</f>
        <v>0</v>
      </c>
      <c r="BG271" s="234">
        <f>IF(N271="zákl. přenesená",J271,0)</f>
        <v>0</v>
      </c>
      <c r="BH271" s="234">
        <f>IF(N271="sníž. přenesená",J271,0)</f>
        <v>0</v>
      </c>
      <c r="BI271" s="234">
        <f>IF(N271="nulová",J271,0)</f>
        <v>0</v>
      </c>
      <c r="BJ271" s="18" t="s">
        <v>85</v>
      </c>
      <c r="BK271" s="234">
        <f>ROUND(I271*H271,2)</f>
        <v>0</v>
      </c>
      <c r="BL271" s="18" t="s">
        <v>204</v>
      </c>
      <c r="BM271" s="233" t="s">
        <v>1987</v>
      </c>
    </row>
    <row r="272" spans="1:51" s="13" customFormat="1" ht="12">
      <c r="A272" s="13"/>
      <c r="B272" s="235"/>
      <c r="C272" s="236"/>
      <c r="D272" s="237" t="s">
        <v>206</v>
      </c>
      <c r="E272" s="238" t="s">
        <v>1</v>
      </c>
      <c r="F272" s="239" t="s">
        <v>651</v>
      </c>
      <c r="G272" s="236"/>
      <c r="H272" s="240">
        <v>1</v>
      </c>
      <c r="I272" s="241"/>
      <c r="J272" s="236"/>
      <c r="K272" s="236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206</v>
      </c>
      <c r="AU272" s="246" t="s">
        <v>87</v>
      </c>
      <c r="AV272" s="13" t="s">
        <v>87</v>
      </c>
      <c r="AW272" s="13" t="s">
        <v>33</v>
      </c>
      <c r="AX272" s="13" t="s">
        <v>77</v>
      </c>
      <c r="AY272" s="246" t="s">
        <v>198</v>
      </c>
    </row>
    <row r="273" spans="1:51" s="15" customFormat="1" ht="12">
      <c r="A273" s="15"/>
      <c r="B273" s="258"/>
      <c r="C273" s="259"/>
      <c r="D273" s="237" t="s">
        <v>206</v>
      </c>
      <c r="E273" s="260" t="s">
        <v>1</v>
      </c>
      <c r="F273" s="261" t="s">
        <v>215</v>
      </c>
      <c r="G273" s="259"/>
      <c r="H273" s="262">
        <v>1</v>
      </c>
      <c r="I273" s="263"/>
      <c r="J273" s="259"/>
      <c r="K273" s="259"/>
      <c r="L273" s="264"/>
      <c r="M273" s="265"/>
      <c r="N273" s="266"/>
      <c r="O273" s="266"/>
      <c r="P273" s="266"/>
      <c r="Q273" s="266"/>
      <c r="R273" s="266"/>
      <c r="S273" s="266"/>
      <c r="T273" s="267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8" t="s">
        <v>206</v>
      </c>
      <c r="AU273" s="268" t="s">
        <v>87</v>
      </c>
      <c r="AV273" s="15" t="s">
        <v>204</v>
      </c>
      <c r="AW273" s="15" t="s">
        <v>33</v>
      </c>
      <c r="AX273" s="15" t="s">
        <v>85</v>
      </c>
      <c r="AY273" s="268" t="s">
        <v>198</v>
      </c>
    </row>
    <row r="274" spans="1:65" s="2" customFormat="1" ht="16.5" customHeight="1">
      <c r="A274" s="39"/>
      <c r="B274" s="40"/>
      <c r="C274" s="269" t="s">
        <v>631</v>
      </c>
      <c r="D274" s="269" t="s">
        <v>315</v>
      </c>
      <c r="E274" s="270" t="s">
        <v>1988</v>
      </c>
      <c r="F274" s="271" t="s">
        <v>1989</v>
      </c>
      <c r="G274" s="272" t="s">
        <v>451</v>
      </c>
      <c r="H274" s="273">
        <v>2</v>
      </c>
      <c r="I274" s="274"/>
      <c r="J274" s="275">
        <f>ROUND(I274*H274,2)</f>
        <v>0</v>
      </c>
      <c r="K274" s="276"/>
      <c r="L274" s="277"/>
      <c r="M274" s="278" t="s">
        <v>1</v>
      </c>
      <c r="N274" s="279" t="s">
        <v>42</v>
      </c>
      <c r="O274" s="92"/>
      <c r="P274" s="231">
        <f>O274*H274</f>
        <v>0</v>
      </c>
      <c r="Q274" s="231">
        <v>0.0015</v>
      </c>
      <c r="R274" s="231">
        <f>Q274*H274</f>
        <v>0.003</v>
      </c>
      <c r="S274" s="231">
        <v>0</v>
      </c>
      <c r="T274" s="232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3" t="s">
        <v>242</v>
      </c>
      <c r="AT274" s="233" t="s">
        <v>315</v>
      </c>
      <c r="AU274" s="233" t="s">
        <v>87</v>
      </c>
      <c r="AY274" s="18" t="s">
        <v>198</v>
      </c>
      <c r="BE274" s="234">
        <f>IF(N274="základní",J274,0)</f>
        <v>0</v>
      </c>
      <c r="BF274" s="234">
        <f>IF(N274="snížená",J274,0)</f>
        <v>0</v>
      </c>
      <c r="BG274" s="234">
        <f>IF(N274="zákl. přenesená",J274,0)</f>
        <v>0</v>
      </c>
      <c r="BH274" s="234">
        <f>IF(N274="sníž. přenesená",J274,0)</f>
        <v>0</v>
      </c>
      <c r="BI274" s="234">
        <f>IF(N274="nulová",J274,0)</f>
        <v>0</v>
      </c>
      <c r="BJ274" s="18" t="s">
        <v>85</v>
      </c>
      <c r="BK274" s="234">
        <f>ROUND(I274*H274,2)</f>
        <v>0</v>
      </c>
      <c r="BL274" s="18" t="s">
        <v>204</v>
      </c>
      <c r="BM274" s="233" t="s">
        <v>1990</v>
      </c>
    </row>
    <row r="275" spans="1:51" s="13" customFormat="1" ht="12">
      <c r="A275" s="13"/>
      <c r="B275" s="235"/>
      <c r="C275" s="236"/>
      <c r="D275" s="237" t="s">
        <v>206</v>
      </c>
      <c r="E275" s="238" t="s">
        <v>1</v>
      </c>
      <c r="F275" s="239" t="s">
        <v>916</v>
      </c>
      <c r="G275" s="236"/>
      <c r="H275" s="240">
        <v>2</v>
      </c>
      <c r="I275" s="241"/>
      <c r="J275" s="236"/>
      <c r="K275" s="236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206</v>
      </c>
      <c r="AU275" s="246" t="s">
        <v>87</v>
      </c>
      <c r="AV275" s="13" t="s">
        <v>87</v>
      </c>
      <c r="AW275" s="13" t="s">
        <v>33</v>
      </c>
      <c r="AX275" s="13" t="s">
        <v>77</v>
      </c>
      <c r="AY275" s="246" t="s">
        <v>198</v>
      </c>
    </row>
    <row r="276" spans="1:51" s="15" customFormat="1" ht="12">
      <c r="A276" s="15"/>
      <c r="B276" s="258"/>
      <c r="C276" s="259"/>
      <c r="D276" s="237" t="s">
        <v>206</v>
      </c>
      <c r="E276" s="260" t="s">
        <v>1</v>
      </c>
      <c r="F276" s="261" t="s">
        <v>215</v>
      </c>
      <c r="G276" s="259"/>
      <c r="H276" s="262">
        <v>2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8" t="s">
        <v>206</v>
      </c>
      <c r="AU276" s="268" t="s">
        <v>87</v>
      </c>
      <c r="AV276" s="15" t="s">
        <v>204</v>
      </c>
      <c r="AW276" s="15" t="s">
        <v>33</v>
      </c>
      <c r="AX276" s="15" t="s">
        <v>85</v>
      </c>
      <c r="AY276" s="268" t="s">
        <v>198</v>
      </c>
    </row>
    <row r="277" spans="1:65" s="2" customFormat="1" ht="16.5" customHeight="1">
      <c r="A277" s="39"/>
      <c r="B277" s="40"/>
      <c r="C277" s="221" t="s">
        <v>644</v>
      </c>
      <c r="D277" s="221" t="s">
        <v>200</v>
      </c>
      <c r="E277" s="222" t="s">
        <v>1991</v>
      </c>
      <c r="F277" s="223" t="s">
        <v>1992</v>
      </c>
      <c r="G277" s="224" t="s">
        <v>451</v>
      </c>
      <c r="H277" s="225">
        <v>1</v>
      </c>
      <c r="I277" s="226"/>
      <c r="J277" s="227">
        <f>ROUND(I277*H277,2)</f>
        <v>0</v>
      </c>
      <c r="K277" s="228"/>
      <c r="L277" s="45"/>
      <c r="M277" s="229" t="s">
        <v>1</v>
      </c>
      <c r="N277" s="230" t="s">
        <v>42</v>
      </c>
      <c r="O277" s="92"/>
      <c r="P277" s="231">
        <f>O277*H277</f>
        <v>0</v>
      </c>
      <c r="Q277" s="231">
        <v>0.00277</v>
      </c>
      <c r="R277" s="231">
        <f>Q277*H277</f>
        <v>0.00277</v>
      </c>
      <c r="S277" s="231">
        <v>0</v>
      </c>
      <c r="T277" s="232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3" t="s">
        <v>204</v>
      </c>
      <c r="AT277" s="233" t="s">
        <v>200</v>
      </c>
      <c r="AU277" s="233" t="s">
        <v>87</v>
      </c>
      <c r="AY277" s="18" t="s">
        <v>198</v>
      </c>
      <c r="BE277" s="234">
        <f>IF(N277="základní",J277,0)</f>
        <v>0</v>
      </c>
      <c r="BF277" s="234">
        <f>IF(N277="snížená",J277,0)</f>
        <v>0</v>
      </c>
      <c r="BG277" s="234">
        <f>IF(N277="zákl. přenesená",J277,0)</f>
        <v>0</v>
      </c>
      <c r="BH277" s="234">
        <f>IF(N277="sníž. přenesená",J277,0)</f>
        <v>0</v>
      </c>
      <c r="BI277" s="234">
        <f>IF(N277="nulová",J277,0)</f>
        <v>0</v>
      </c>
      <c r="BJ277" s="18" t="s">
        <v>85</v>
      </c>
      <c r="BK277" s="234">
        <f>ROUND(I277*H277,2)</f>
        <v>0</v>
      </c>
      <c r="BL277" s="18" t="s">
        <v>204</v>
      </c>
      <c r="BM277" s="233" t="s">
        <v>1993</v>
      </c>
    </row>
    <row r="278" spans="1:51" s="13" customFormat="1" ht="12">
      <c r="A278" s="13"/>
      <c r="B278" s="235"/>
      <c r="C278" s="236"/>
      <c r="D278" s="237" t="s">
        <v>206</v>
      </c>
      <c r="E278" s="238" t="s">
        <v>1</v>
      </c>
      <c r="F278" s="239" t="s">
        <v>651</v>
      </c>
      <c r="G278" s="236"/>
      <c r="H278" s="240">
        <v>1</v>
      </c>
      <c r="I278" s="241"/>
      <c r="J278" s="236"/>
      <c r="K278" s="236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206</v>
      </c>
      <c r="AU278" s="246" t="s">
        <v>87</v>
      </c>
      <c r="AV278" s="13" t="s">
        <v>87</v>
      </c>
      <c r="AW278" s="13" t="s">
        <v>33</v>
      </c>
      <c r="AX278" s="13" t="s">
        <v>77</v>
      </c>
      <c r="AY278" s="246" t="s">
        <v>198</v>
      </c>
    </row>
    <row r="279" spans="1:51" s="15" customFormat="1" ht="12">
      <c r="A279" s="15"/>
      <c r="B279" s="258"/>
      <c r="C279" s="259"/>
      <c r="D279" s="237" t="s">
        <v>206</v>
      </c>
      <c r="E279" s="260" t="s">
        <v>1</v>
      </c>
      <c r="F279" s="261" t="s">
        <v>215</v>
      </c>
      <c r="G279" s="259"/>
      <c r="H279" s="262">
        <v>1</v>
      </c>
      <c r="I279" s="263"/>
      <c r="J279" s="259"/>
      <c r="K279" s="259"/>
      <c r="L279" s="264"/>
      <c r="M279" s="265"/>
      <c r="N279" s="266"/>
      <c r="O279" s="266"/>
      <c r="P279" s="266"/>
      <c r="Q279" s="266"/>
      <c r="R279" s="266"/>
      <c r="S279" s="266"/>
      <c r="T279" s="267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8" t="s">
        <v>206</v>
      </c>
      <c r="AU279" s="268" t="s">
        <v>87</v>
      </c>
      <c r="AV279" s="15" t="s">
        <v>204</v>
      </c>
      <c r="AW279" s="15" t="s">
        <v>33</v>
      </c>
      <c r="AX279" s="15" t="s">
        <v>85</v>
      </c>
      <c r="AY279" s="268" t="s">
        <v>198</v>
      </c>
    </row>
    <row r="280" spans="1:65" s="2" customFormat="1" ht="16.5" customHeight="1">
      <c r="A280" s="39"/>
      <c r="B280" s="40"/>
      <c r="C280" s="269" t="s">
        <v>652</v>
      </c>
      <c r="D280" s="269" t="s">
        <v>315</v>
      </c>
      <c r="E280" s="270" t="s">
        <v>1994</v>
      </c>
      <c r="F280" s="271" t="s">
        <v>1995</v>
      </c>
      <c r="G280" s="272" t="s">
        <v>451</v>
      </c>
      <c r="H280" s="273">
        <v>1</v>
      </c>
      <c r="I280" s="274"/>
      <c r="J280" s="275">
        <f>ROUND(I280*H280,2)</f>
        <v>0</v>
      </c>
      <c r="K280" s="276"/>
      <c r="L280" s="277"/>
      <c r="M280" s="278" t="s">
        <v>1</v>
      </c>
      <c r="N280" s="279" t="s">
        <v>42</v>
      </c>
      <c r="O280" s="92"/>
      <c r="P280" s="231">
        <f>O280*H280</f>
        <v>0</v>
      </c>
      <c r="Q280" s="231">
        <v>0.062</v>
      </c>
      <c r="R280" s="231">
        <f>Q280*H280</f>
        <v>0.062</v>
      </c>
      <c r="S280" s="231">
        <v>0</v>
      </c>
      <c r="T280" s="232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3" t="s">
        <v>242</v>
      </c>
      <c r="AT280" s="233" t="s">
        <v>315</v>
      </c>
      <c r="AU280" s="233" t="s">
        <v>87</v>
      </c>
      <c r="AY280" s="18" t="s">
        <v>198</v>
      </c>
      <c r="BE280" s="234">
        <f>IF(N280="základní",J280,0)</f>
        <v>0</v>
      </c>
      <c r="BF280" s="234">
        <f>IF(N280="snížená",J280,0)</f>
        <v>0</v>
      </c>
      <c r="BG280" s="234">
        <f>IF(N280="zákl. přenesená",J280,0)</f>
        <v>0</v>
      </c>
      <c r="BH280" s="234">
        <f>IF(N280="sníž. přenesená",J280,0)</f>
        <v>0</v>
      </c>
      <c r="BI280" s="234">
        <f>IF(N280="nulová",J280,0)</f>
        <v>0</v>
      </c>
      <c r="BJ280" s="18" t="s">
        <v>85</v>
      </c>
      <c r="BK280" s="234">
        <f>ROUND(I280*H280,2)</f>
        <v>0</v>
      </c>
      <c r="BL280" s="18" t="s">
        <v>204</v>
      </c>
      <c r="BM280" s="233" t="s">
        <v>1996</v>
      </c>
    </row>
    <row r="281" spans="1:51" s="13" customFormat="1" ht="12">
      <c r="A281" s="13"/>
      <c r="B281" s="235"/>
      <c r="C281" s="236"/>
      <c r="D281" s="237" t="s">
        <v>206</v>
      </c>
      <c r="E281" s="238" t="s">
        <v>1</v>
      </c>
      <c r="F281" s="239" t="s">
        <v>651</v>
      </c>
      <c r="G281" s="236"/>
      <c r="H281" s="240">
        <v>1</v>
      </c>
      <c r="I281" s="241"/>
      <c r="J281" s="236"/>
      <c r="K281" s="236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206</v>
      </c>
      <c r="AU281" s="246" t="s">
        <v>87</v>
      </c>
      <c r="AV281" s="13" t="s">
        <v>87</v>
      </c>
      <c r="AW281" s="13" t="s">
        <v>33</v>
      </c>
      <c r="AX281" s="13" t="s">
        <v>77</v>
      </c>
      <c r="AY281" s="246" t="s">
        <v>198</v>
      </c>
    </row>
    <row r="282" spans="1:51" s="15" customFormat="1" ht="12">
      <c r="A282" s="15"/>
      <c r="B282" s="258"/>
      <c r="C282" s="259"/>
      <c r="D282" s="237" t="s">
        <v>206</v>
      </c>
      <c r="E282" s="260" t="s">
        <v>1</v>
      </c>
      <c r="F282" s="261" t="s">
        <v>215</v>
      </c>
      <c r="G282" s="259"/>
      <c r="H282" s="262">
        <v>1</v>
      </c>
      <c r="I282" s="263"/>
      <c r="J282" s="259"/>
      <c r="K282" s="259"/>
      <c r="L282" s="264"/>
      <c r="M282" s="265"/>
      <c r="N282" s="266"/>
      <c r="O282" s="266"/>
      <c r="P282" s="266"/>
      <c r="Q282" s="266"/>
      <c r="R282" s="266"/>
      <c r="S282" s="266"/>
      <c r="T282" s="267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8" t="s">
        <v>206</v>
      </c>
      <c r="AU282" s="268" t="s">
        <v>87</v>
      </c>
      <c r="AV282" s="15" t="s">
        <v>204</v>
      </c>
      <c r="AW282" s="15" t="s">
        <v>33</v>
      </c>
      <c r="AX282" s="15" t="s">
        <v>85</v>
      </c>
      <c r="AY282" s="268" t="s">
        <v>198</v>
      </c>
    </row>
    <row r="283" spans="1:65" s="2" customFormat="1" ht="16.5" customHeight="1">
      <c r="A283" s="39"/>
      <c r="B283" s="40"/>
      <c r="C283" s="221" t="s">
        <v>657</v>
      </c>
      <c r="D283" s="221" t="s">
        <v>200</v>
      </c>
      <c r="E283" s="222" t="s">
        <v>1997</v>
      </c>
      <c r="F283" s="223" t="s">
        <v>1998</v>
      </c>
      <c r="G283" s="224" t="s">
        <v>451</v>
      </c>
      <c r="H283" s="225">
        <v>7</v>
      </c>
      <c r="I283" s="226"/>
      <c r="J283" s="227">
        <f>ROUND(I283*H283,2)</f>
        <v>0</v>
      </c>
      <c r="K283" s="228"/>
      <c r="L283" s="45"/>
      <c r="M283" s="229" t="s">
        <v>1</v>
      </c>
      <c r="N283" s="230" t="s">
        <v>42</v>
      </c>
      <c r="O283" s="92"/>
      <c r="P283" s="231">
        <f>O283*H283</f>
        <v>0</v>
      </c>
      <c r="Q283" s="231">
        <v>0.00041</v>
      </c>
      <c r="R283" s="231">
        <f>Q283*H283</f>
        <v>0.00287</v>
      </c>
      <c r="S283" s="231">
        <v>0</v>
      </c>
      <c r="T283" s="232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3" t="s">
        <v>204</v>
      </c>
      <c r="AT283" s="233" t="s">
        <v>200</v>
      </c>
      <c r="AU283" s="233" t="s">
        <v>87</v>
      </c>
      <c r="AY283" s="18" t="s">
        <v>198</v>
      </c>
      <c r="BE283" s="234">
        <f>IF(N283="základní",J283,0)</f>
        <v>0</v>
      </c>
      <c r="BF283" s="234">
        <f>IF(N283="snížená",J283,0)</f>
        <v>0</v>
      </c>
      <c r="BG283" s="234">
        <f>IF(N283="zákl. přenesená",J283,0)</f>
        <v>0</v>
      </c>
      <c r="BH283" s="234">
        <f>IF(N283="sníž. přenesená",J283,0)</f>
        <v>0</v>
      </c>
      <c r="BI283" s="234">
        <f>IF(N283="nulová",J283,0)</f>
        <v>0</v>
      </c>
      <c r="BJ283" s="18" t="s">
        <v>85</v>
      </c>
      <c r="BK283" s="234">
        <f>ROUND(I283*H283,2)</f>
        <v>0</v>
      </c>
      <c r="BL283" s="18" t="s">
        <v>204</v>
      </c>
      <c r="BM283" s="233" t="s">
        <v>1999</v>
      </c>
    </row>
    <row r="284" spans="1:51" s="13" customFormat="1" ht="12">
      <c r="A284" s="13"/>
      <c r="B284" s="235"/>
      <c r="C284" s="236"/>
      <c r="D284" s="237" t="s">
        <v>206</v>
      </c>
      <c r="E284" s="238" t="s">
        <v>1</v>
      </c>
      <c r="F284" s="239" t="s">
        <v>1431</v>
      </c>
      <c r="G284" s="236"/>
      <c r="H284" s="240">
        <v>7</v>
      </c>
      <c r="I284" s="241"/>
      <c r="J284" s="236"/>
      <c r="K284" s="236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206</v>
      </c>
      <c r="AU284" s="246" t="s">
        <v>87</v>
      </c>
      <c r="AV284" s="13" t="s">
        <v>87</v>
      </c>
      <c r="AW284" s="13" t="s">
        <v>33</v>
      </c>
      <c r="AX284" s="13" t="s">
        <v>77</v>
      </c>
      <c r="AY284" s="246" t="s">
        <v>198</v>
      </c>
    </row>
    <row r="285" spans="1:51" s="15" customFormat="1" ht="12">
      <c r="A285" s="15"/>
      <c r="B285" s="258"/>
      <c r="C285" s="259"/>
      <c r="D285" s="237" t="s">
        <v>206</v>
      </c>
      <c r="E285" s="260" t="s">
        <v>1</v>
      </c>
      <c r="F285" s="261" t="s">
        <v>215</v>
      </c>
      <c r="G285" s="259"/>
      <c r="H285" s="262">
        <v>7</v>
      </c>
      <c r="I285" s="263"/>
      <c r="J285" s="259"/>
      <c r="K285" s="259"/>
      <c r="L285" s="264"/>
      <c r="M285" s="265"/>
      <c r="N285" s="266"/>
      <c r="O285" s="266"/>
      <c r="P285" s="266"/>
      <c r="Q285" s="266"/>
      <c r="R285" s="266"/>
      <c r="S285" s="266"/>
      <c r="T285" s="267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8" t="s">
        <v>206</v>
      </c>
      <c r="AU285" s="268" t="s">
        <v>87</v>
      </c>
      <c r="AV285" s="15" t="s">
        <v>204</v>
      </c>
      <c r="AW285" s="15" t="s">
        <v>33</v>
      </c>
      <c r="AX285" s="15" t="s">
        <v>85</v>
      </c>
      <c r="AY285" s="268" t="s">
        <v>198</v>
      </c>
    </row>
    <row r="286" spans="1:65" s="2" customFormat="1" ht="33" customHeight="1">
      <c r="A286" s="39"/>
      <c r="B286" s="40"/>
      <c r="C286" s="269" t="s">
        <v>661</v>
      </c>
      <c r="D286" s="269" t="s">
        <v>315</v>
      </c>
      <c r="E286" s="270" t="s">
        <v>2000</v>
      </c>
      <c r="F286" s="271" t="s">
        <v>2001</v>
      </c>
      <c r="G286" s="272" t="s">
        <v>451</v>
      </c>
      <c r="H286" s="273">
        <v>7</v>
      </c>
      <c r="I286" s="274"/>
      <c r="J286" s="275">
        <f>ROUND(I286*H286,2)</f>
        <v>0</v>
      </c>
      <c r="K286" s="276"/>
      <c r="L286" s="277"/>
      <c r="M286" s="278" t="s">
        <v>1</v>
      </c>
      <c r="N286" s="279" t="s">
        <v>42</v>
      </c>
      <c r="O286" s="92"/>
      <c r="P286" s="231">
        <f>O286*H286</f>
        <v>0</v>
      </c>
      <c r="Q286" s="231">
        <v>0.023</v>
      </c>
      <c r="R286" s="231">
        <f>Q286*H286</f>
        <v>0.161</v>
      </c>
      <c r="S286" s="231">
        <v>0</v>
      </c>
      <c r="T286" s="232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3" t="s">
        <v>242</v>
      </c>
      <c r="AT286" s="233" t="s">
        <v>315</v>
      </c>
      <c r="AU286" s="233" t="s">
        <v>87</v>
      </c>
      <c r="AY286" s="18" t="s">
        <v>198</v>
      </c>
      <c r="BE286" s="234">
        <f>IF(N286="základní",J286,0)</f>
        <v>0</v>
      </c>
      <c r="BF286" s="234">
        <f>IF(N286="snížená",J286,0)</f>
        <v>0</v>
      </c>
      <c r="BG286" s="234">
        <f>IF(N286="zákl. přenesená",J286,0)</f>
        <v>0</v>
      </c>
      <c r="BH286" s="234">
        <f>IF(N286="sníž. přenesená",J286,0)</f>
        <v>0</v>
      </c>
      <c r="BI286" s="234">
        <f>IF(N286="nulová",J286,0)</f>
        <v>0</v>
      </c>
      <c r="BJ286" s="18" t="s">
        <v>85</v>
      </c>
      <c r="BK286" s="234">
        <f>ROUND(I286*H286,2)</f>
        <v>0</v>
      </c>
      <c r="BL286" s="18" t="s">
        <v>204</v>
      </c>
      <c r="BM286" s="233" t="s">
        <v>2002</v>
      </c>
    </row>
    <row r="287" spans="1:51" s="13" customFormat="1" ht="12">
      <c r="A287" s="13"/>
      <c r="B287" s="235"/>
      <c r="C287" s="236"/>
      <c r="D287" s="237" t="s">
        <v>206</v>
      </c>
      <c r="E287" s="238" t="s">
        <v>1</v>
      </c>
      <c r="F287" s="239" t="s">
        <v>1431</v>
      </c>
      <c r="G287" s="236"/>
      <c r="H287" s="240">
        <v>7</v>
      </c>
      <c r="I287" s="241"/>
      <c r="J287" s="236"/>
      <c r="K287" s="236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206</v>
      </c>
      <c r="AU287" s="246" t="s">
        <v>87</v>
      </c>
      <c r="AV287" s="13" t="s">
        <v>87</v>
      </c>
      <c r="AW287" s="13" t="s">
        <v>33</v>
      </c>
      <c r="AX287" s="13" t="s">
        <v>77</v>
      </c>
      <c r="AY287" s="246" t="s">
        <v>198</v>
      </c>
    </row>
    <row r="288" spans="1:51" s="15" customFormat="1" ht="12">
      <c r="A288" s="15"/>
      <c r="B288" s="258"/>
      <c r="C288" s="259"/>
      <c r="D288" s="237" t="s">
        <v>206</v>
      </c>
      <c r="E288" s="260" t="s">
        <v>1</v>
      </c>
      <c r="F288" s="261" t="s">
        <v>215</v>
      </c>
      <c r="G288" s="259"/>
      <c r="H288" s="262">
        <v>7</v>
      </c>
      <c r="I288" s="263"/>
      <c r="J288" s="259"/>
      <c r="K288" s="259"/>
      <c r="L288" s="264"/>
      <c r="M288" s="265"/>
      <c r="N288" s="266"/>
      <c r="O288" s="266"/>
      <c r="P288" s="266"/>
      <c r="Q288" s="266"/>
      <c r="R288" s="266"/>
      <c r="S288" s="266"/>
      <c r="T288" s="267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8" t="s">
        <v>206</v>
      </c>
      <c r="AU288" s="268" t="s">
        <v>87</v>
      </c>
      <c r="AV288" s="15" t="s">
        <v>204</v>
      </c>
      <c r="AW288" s="15" t="s">
        <v>33</v>
      </c>
      <c r="AX288" s="15" t="s">
        <v>85</v>
      </c>
      <c r="AY288" s="268" t="s">
        <v>198</v>
      </c>
    </row>
    <row r="289" spans="1:65" s="2" customFormat="1" ht="21.75" customHeight="1">
      <c r="A289" s="39"/>
      <c r="B289" s="40"/>
      <c r="C289" s="221" t="s">
        <v>666</v>
      </c>
      <c r="D289" s="221" t="s">
        <v>200</v>
      </c>
      <c r="E289" s="222" t="s">
        <v>2003</v>
      </c>
      <c r="F289" s="223" t="s">
        <v>2004</v>
      </c>
      <c r="G289" s="224" t="s">
        <v>451</v>
      </c>
      <c r="H289" s="225">
        <v>7</v>
      </c>
      <c r="I289" s="226"/>
      <c r="J289" s="227">
        <f>ROUND(I289*H289,2)</f>
        <v>0</v>
      </c>
      <c r="K289" s="228"/>
      <c r="L289" s="45"/>
      <c r="M289" s="229" t="s">
        <v>1</v>
      </c>
      <c r="N289" s="230" t="s">
        <v>42</v>
      </c>
      <c r="O289" s="92"/>
      <c r="P289" s="231">
        <f>O289*H289</f>
        <v>0</v>
      </c>
      <c r="Q289" s="231">
        <v>0.00041</v>
      </c>
      <c r="R289" s="231">
        <f>Q289*H289</f>
        <v>0.00287</v>
      </c>
      <c r="S289" s="231">
        <v>0</v>
      </c>
      <c r="T289" s="232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3" t="s">
        <v>204</v>
      </c>
      <c r="AT289" s="233" t="s">
        <v>200</v>
      </c>
      <c r="AU289" s="233" t="s">
        <v>87</v>
      </c>
      <c r="AY289" s="18" t="s">
        <v>198</v>
      </c>
      <c r="BE289" s="234">
        <f>IF(N289="základní",J289,0)</f>
        <v>0</v>
      </c>
      <c r="BF289" s="234">
        <f>IF(N289="snížená",J289,0)</f>
        <v>0</v>
      </c>
      <c r="BG289" s="234">
        <f>IF(N289="zákl. přenesená",J289,0)</f>
        <v>0</v>
      </c>
      <c r="BH289" s="234">
        <f>IF(N289="sníž. přenesená",J289,0)</f>
        <v>0</v>
      </c>
      <c r="BI289" s="234">
        <f>IF(N289="nulová",J289,0)</f>
        <v>0</v>
      </c>
      <c r="BJ289" s="18" t="s">
        <v>85</v>
      </c>
      <c r="BK289" s="234">
        <f>ROUND(I289*H289,2)</f>
        <v>0</v>
      </c>
      <c r="BL289" s="18" t="s">
        <v>204</v>
      </c>
      <c r="BM289" s="233" t="s">
        <v>2005</v>
      </c>
    </row>
    <row r="290" spans="1:51" s="13" customFormat="1" ht="12">
      <c r="A290" s="13"/>
      <c r="B290" s="235"/>
      <c r="C290" s="236"/>
      <c r="D290" s="237" t="s">
        <v>206</v>
      </c>
      <c r="E290" s="238" t="s">
        <v>1</v>
      </c>
      <c r="F290" s="239" t="s">
        <v>1431</v>
      </c>
      <c r="G290" s="236"/>
      <c r="H290" s="240">
        <v>7</v>
      </c>
      <c r="I290" s="241"/>
      <c r="J290" s="236"/>
      <c r="K290" s="236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206</v>
      </c>
      <c r="AU290" s="246" t="s">
        <v>87</v>
      </c>
      <c r="AV290" s="13" t="s">
        <v>87</v>
      </c>
      <c r="AW290" s="13" t="s">
        <v>33</v>
      </c>
      <c r="AX290" s="13" t="s">
        <v>77</v>
      </c>
      <c r="AY290" s="246" t="s">
        <v>198</v>
      </c>
    </row>
    <row r="291" spans="1:51" s="15" customFormat="1" ht="12">
      <c r="A291" s="15"/>
      <c r="B291" s="258"/>
      <c r="C291" s="259"/>
      <c r="D291" s="237" t="s">
        <v>206</v>
      </c>
      <c r="E291" s="260" t="s">
        <v>1</v>
      </c>
      <c r="F291" s="261" t="s">
        <v>215</v>
      </c>
      <c r="G291" s="259"/>
      <c r="H291" s="262">
        <v>7</v>
      </c>
      <c r="I291" s="263"/>
      <c r="J291" s="259"/>
      <c r="K291" s="259"/>
      <c r="L291" s="264"/>
      <c r="M291" s="265"/>
      <c r="N291" s="266"/>
      <c r="O291" s="266"/>
      <c r="P291" s="266"/>
      <c r="Q291" s="266"/>
      <c r="R291" s="266"/>
      <c r="S291" s="266"/>
      <c r="T291" s="267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8" t="s">
        <v>206</v>
      </c>
      <c r="AU291" s="268" t="s">
        <v>87</v>
      </c>
      <c r="AV291" s="15" t="s">
        <v>204</v>
      </c>
      <c r="AW291" s="15" t="s">
        <v>33</v>
      </c>
      <c r="AX291" s="15" t="s">
        <v>85</v>
      </c>
      <c r="AY291" s="268" t="s">
        <v>198</v>
      </c>
    </row>
    <row r="292" spans="1:65" s="2" customFormat="1" ht="24.15" customHeight="1">
      <c r="A292" s="39"/>
      <c r="B292" s="40"/>
      <c r="C292" s="269" t="s">
        <v>671</v>
      </c>
      <c r="D292" s="269" t="s">
        <v>315</v>
      </c>
      <c r="E292" s="270" t="s">
        <v>2006</v>
      </c>
      <c r="F292" s="271" t="s">
        <v>2007</v>
      </c>
      <c r="G292" s="272" t="s">
        <v>451</v>
      </c>
      <c r="H292" s="273">
        <v>7</v>
      </c>
      <c r="I292" s="274"/>
      <c r="J292" s="275">
        <f>ROUND(I292*H292,2)</f>
        <v>0</v>
      </c>
      <c r="K292" s="276"/>
      <c r="L292" s="277"/>
      <c r="M292" s="278" t="s">
        <v>1</v>
      </c>
      <c r="N292" s="279" t="s">
        <v>42</v>
      </c>
      <c r="O292" s="92"/>
      <c r="P292" s="231">
        <f>O292*H292</f>
        <v>0</v>
      </c>
      <c r="Q292" s="231">
        <v>0.006</v>
      </c>
      <c r="R292" s="231">
        <f>Q292*H292</f>
        <v>0.042</v>
      </c>
      <c r="S292" s="231">
        <v>0</v>
      </c>
      <c r="T292" s="232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3" t="s">
        <v>242</v>
      </c>
      <c r="AT292" s="233" t="s">
        <v>315</v>
      </c>
      <c r="AU292" s="233" t="s">
        <v>87</v>
      </c>
      <c r="AY292" s="18" t="s">
        <v>198</v>
      </c>
      <c r="BE292" s="234">
        <f>IF(N292="základní",J292,0)</f>
        <v>0</v>
      </c>
      <c r="BF292" s="234">
        <f>IF(N292="snížená",J292,0)</f>
        <v>0</v>
      </c>
      <c r="BG292" s="234">
        <f>IF(N292="zákl. přenesená",J292,0)</f>
        <v>0</v>
      </c>
      <c r="BH292" s="234">
        <f>IF(N292="sníž. přenesená",J292,0)</f>
        <v>0</v>
      </c>
      <c r="BI292" s="234">
        <f>IF(N292="nulová",J292,0)</f>
        <v>0</v>
      </c>
      <c r="BJ292" s="18" t="s">
        <v>85</v>
      </c>
      <c r="BK292" s="234">
        <f>ROUND(I292*H292,2)</f>
        <v>0</v>
      </c>
      <c r="BL292" s="18" t="s">
        <v>204</v>
      </c>
      <c r="BM292" s="233" t="s">
        <v>2008</v>
      </c>
    </row>
    <row r="293" spans="1:51" s="13" customFormat="1" ht="12">
      <c r="A293" s="13"/>
      <c r="B293" s="235"/>
      <c r="C293" s="236"/>
      <c r="D293" s="237" t="s">
        <v>206</v>
      </c>
      <c r="E293" s="238" t="s">
        <v>1</v>
      </c>
      <c r="F293" s="239" t="s">
        <v>1431</v>
      </c>
      <c r="G293" s="236"/>
      <c r="H293" s="240">
        <v>7</v>
      </c>
      <c r="I293" s="241"/>
      <c r="J293" s="236"/>
      <c r="K293" s="236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206</v>
      </c>
      <c r="AU293" s="246" t="s">
        <v>87</v>
      </c>
      <c r="AV293" s="13" t="s">
        <v>87</v>
      </c>
      <c r="AW293" s="13" t="s">
        <v>33</v>
      </c>
      <c r="AX293" s="13" t="s">
        <v>77</v>
      </c>
      <c r="AY293" s="246" t="s">
        <v>198</v>
      </c>
    </row>
    <row r="294" spans="1:51" s="15" customFormat="1" ht="12">
      <c r="A294" s="15"/>
      <c r="B294" s="258"/>
      <c r="C294" s="259"/>
      <c r="D294" s="237" t="s">
        <v>206</v>
      </c>
      <c r="E294" s="260" t="s">
        <v>1</v>
      </c>
      <c r="F294" s="261" t="s">
        <v>215</v>
      </c>
      <c r="G294" s="259"/>
      <c r="H294" s="262">
        <v>7</v>
      </c>
      <c r="I294" s="263"/>
      <c r="J294" s="259"/>
      <c r="K294" s="259"/>
      <c r="L294" s="264"/>
      <c r="M294" s="265"/>
      <c r="N294" s="266"/>
      <c r="O294" s="266"/>
      <c r="P294" s="266"/>
      <c r="Q294" s="266"/>
      <c r="R294" s="266"/>
      <c r="S294" s="266"/>
      <c r="T294" s="267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8" t="s">
        <v>206</v>
      </c>
      <c r="AU294" s="268" t="s">
        <v>87</v>
      </c>
      <c r="AV294" s="15" t="s">
        <v>204</v>
      </c>
      <c r="AW294" s="15" t="s">
        <v>33</v>
      </c>
      <c r="AX294" s="15" t="s">
        <v>85</v>
      </c>
      <c r="AY294" s="268" t="s">
        <v>198</v>
      </c>
    </row>
    <row r="295" spans="1:65" s="2" customFormat="1" ht="16.5" customHeight="1">
      <c r="A295" s="39"/>
      <c r="B295" s="40"/>
      <c r="C295" s="269" t="s">
        <v>676</v>
      </c>
      <c r="D295" s="269" t="s">
        <v>315</v>
      </c>
      <c r="E295" s="270" t="s">
        <v>2009</v>
      </c>
      <c r="F295" s="271" t="s">
        <v>2010</v>
      </c>
      <c r="G295" s="272" t="s">
        <v>451</v>
      </c>
      <c r="H295" s="273">
        <v>10</v>
      </c>
      <c r="I295" s="274"/>
      <c r="J295" s="275">
        <f>ROUND(I295*H295,2)</f>
        <v>0</v>
      </c>
      <c r="K295" s="276"/>
      <c r="L295" s="277"/>
      <c r="M295" s="278" t="s">
        <v>1</v>
      </c>
      <c r="N295" s="279" t="s">
        <v>42</v>
      </c>
      <c r="O295" s="92"/>
      <c r="P295" s="231">
        <f>O295*H295</f>
        <v>0</v>
      </c>
      <c r="Q295" s="231">
        <v>0.0019</v>
      </c>
      <c r="R295" s="231">
        <f>Q295*H295</f>
        <v>0.019</v>
      </c>
      <c r="S295" s="231">
        <v>0</v>
      </c>
      <c r="T295" s="232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3" t="s">
        <v>242</v>
      </c>
      <c r="AT295" s="233" t="s">
        <v>315</v>
      </c>
      <c r="AU295" s="233" t="s">
        <v>87</v>
      </c>
      <c r="AY295" s="18" t="s">
        <v>198</v>
      </c>
      <c r="BE295" s="234">
        <f>IF(N295="základní",J295,0)</f>
        <v>0</v>
      </c>
      <c r="BF295" s="234">
        <f>IF(N295="snížená",J295,0)</f>
        <v>0</v>
      </c>
      <c r="BG295" s="234">
        <f>IF(N295="zákl. přenesená",J295,0)</f>
        <v>0</v>
      </c>
      <c r="BH295" s="234">
        <f>IF(N295="sníž. přenesená",J295,0)</f>
        <v>0</v>
      </c>
      <c r="BI295" s="234">
        <f>IF(N295="nulová",J295,0)</f>
        <v>0</v>
      </c>
      <c r="BJ295" s="18" t="s">
        <v>85</v>
      </c>
      <c r="BK295" s="234">
        <f>ROUND(I295*H295,2)</f>
        <v>0</v>
      </c>
      <c r="BL295" s="18" t="s">
        <v>204</v>
      </c>
      <c r="BM295" s="233" t="s">
        <v>2011</v>
      </c>
    </row>
    <row r="296" spans="1:51" s="13" customFormat="1" ht="12">
      <c r="A296" s="13"/>
      <c r="B296" s="235"/>
      <c r="C296" s="236"/>
      <c r="D296" s="237" t="s">
        <v>206</v>
      </c>
      <c r="E296" s="238" t="s">
        <v>1</v>
      </c>
      <c r="F296" s="239" t="s">
        <v>2012</v>
      </c>
      <c r="G296" s="236"/>
      <c r="H296" s="240">
        <v>10</v>
      </c>
      <c r="I296" s="241"/>
      <c r="J296" s="236"/>
      <c r="K296" s="236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206</v>
      </c>
      <c r="AU296" s="246" t="s">
        <v>87</v>
      </c>
      <c r="AV296" s="13" t="s">
        <v>87</v>
      </c>
      <c r="AW296" s="13" t="s">
        <v>33</v>
      </c>
      <c r="AX296" s="13" t="s">
        <v>77</v>
      </c>
      <c r="AY296" s="246" t="s">
        <v>198</v>
      </c>
    </row>
    <row r="297" spans="1:51" s="15" customFormat="1" ht="12">
      <c r="A297" s="15"/>
      <c r="B297" s="258"/>
      <c r="C297" s="259"/>
      <c r="D297" s="237" t="s">
        <v>206</v>
      </c>
      <c r="E297" s="260" t="s">
        <v>1</v>
      </c>
      <c r="F297" s="261" t="s">
        <v>215</v>
      </c>
      <c r="G297" s="259"/>
      <c r="H297" s="262">
        <v>10</v>
      </c>
      <c r="I297" s="263"/>
      <c r="J297" s="259"/>
      <c r="K297" s="259"/>
      <c r="L297" s="264"/>
      <c r="M297" s="265"/>
      <c r="N297" s="266"/>
      <c r="O297" s="266"/>
      <c r="P297" s="266"/>
      <c r="Q297" s="266"/>
      <c r="R297" s="266"/>
      <c r="S297" s="266"/>
      <c r="T297" s="267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8" t="s">
        <v>206</v>
      </c>
      <c r="AU297" s="268" t="s">
        <v>87</v>
      </c>
      <c r="AV297" s="15" t="s">
        <v>204</v>
      </c>
      <c r="AW297" s="15" t="s">
        <v>33</v>
      </c>
      <c r="AX297" s="15" t="s">
        <v>85</v>
      </c>
      <c r="AY297" s="268" t="s">
        <v>198</v>
      </c>
    </row>
    <row r="298" spans="1:65" s="2" customFormat="1" ht="16.5" customHeight="1">
      <c r="A298" s="39"/>
      <c r="B298" s="40"/>
      <c r="C298" s="221" t="s">
        <v>681</v>
      </c>
      <c r="D298" s="221" t="s">
        <v>200</v>
      </c>
      <c r="E298" s="222" t="s">
        <v>2013</v>
      </c>
      <c r="F298" s="223" t="s">
        <v>2014</v>
      </c>
      <c r="G298" s="224" t="s">
        <v>227</v>
      </c>
      <c r="H298" s="225">
        <v>462</v>
      </c>
      <c r="I298" s="226"/>
      <c r="J298" s="227">
        <f>ROUND(I298*H298,2)</f>
        <v>0</v>
      </c>
      <c r="K298" s="228"/>
      <c r="L298" s="45"/>
      <c r="M298" s="229" t="s">
        <v>1</v>
      </c>
      <c r="N298" s="230" t="s">
        <v>42</v>
      </c>
      <c r="O298" s="92"/>
      <c r="P298" s="231">
        <f>O298*H298</f>
        <v>0</v>
      </c>
      <c r="Q298" s="231">
        <v>0</v>
      </c>
      <c r="R298" s="231">
        <f>Q298*H298</f>
        <v>0</v>
      </c>
      <c r="S298" s="231">
        <v>0</v>
      </c>
      <c r="T298" s="232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3" t="s">
        <v>204</v>
      </c>
      <c r="AT298" s="233" t="s">
        <v>200</v>
      </c>
      <c r="AU298" s="233" t="s">
        <v>87</v>
      </c>
      <c r="AY298" s="18" t="s">
        <v>198</v>
      </c>
      <c r="BE298" s="234">
        <f>IF(N298="základní",J298,0)</f>
        <v>0</v>
      </c>
      <c r="BF298" s="234">
        <f>IF(N298="snížená",J298,0)</f>
        <v>0</v>
      </c>
      <c r="BG298" s="234">
        <f>IF(N298="zákl. přenesená",J298,0)</f>
        <v>0</v>
      </c>
      <c r="BH298" s="234">
        <f>IF(N298="sníž. přenesená",J298,0)</f>
        <v>0</v>
      </c>
      <c r="BI298" s="234">
        <f>IF(N298="nulová",J298,0)</f>
        <v>0</v>
      </c>
      <c r="BJ298" s="18" t="s">
        <v>85</v>
      </c>
      <c r="BK298" s="234">
        <f>ROUND(I298*H298,2)</f>
        <v>0</v>
      </c>
      <c r="BL298" s="18" t="s">
        <v>204</v>
      </c>
      <c r="BM298" s="233" t="s">
        <v>2015</v>
      </c>
    </row>
    <row r="299" spans="1:51" s="13" customFormat="1" ht="12">
      <c r="A299" s="13"/>
      <c r="B299" s="235"/>
      <c r="C299" s="236"/>
      <c r="D299" s="237" t="s">
        <v>206</v>
      </c>
      <c r="E299" s="238" t="s">
        <v>1</v>
      </c>
      <c r="F299" s="239" t="s">
        <v>2016</v>
      </c>
      <c r="G299" s="236"/>
      <c r="H299" s="240">
        <v>462</v>
      </c>
      <c r="I299" s="241"/>
      <c r="J299" s="236"/>
      <c r="K299" s="236"/>
      <c r="L299" s="242"/>
      <c r="M299" s="243"/>
      <c r="N299" s="244"/>
      <c r="O299" s="244"/>
      <c r="P299" s="244"/>
      <c r="Q299" s="244"/>
      <c r="R299" s="244"/>
      <c r="S299" s="244"/>
      <c r="T299" s="24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6" t="s">
        <v>206</v>
      </c>
      <c r="AU299" s="246" t="s">
        <v>87</v>
      </c>
      <c r="AV299" s="13" t="s">
        <v>87</v>
      </c>
      <c r="AW299" s="13" t="s">
        <v>33</v>
      </c>
      <c r="AX299" s="13" t="s">
        <v>77</v>
      </c>
      <c r="AY299" s="246" t="s">
        <v>198</v>
      </c>
    </row>
    <row r="300" spans="1:51" s="15" customFormat="1" ht="12">
      <c r="A300" s="15"/>
      <c r="B300" s="258"/>
      <c r="C300" s="259"/>
      <c r="D300" s="237" t="s">
        <v>206</v>
      </c>
      <c r="E300" s="260" t="s">
        <v>1</v>
      </c>
      <c r="F300" s="261" t="s">
        <v>215</v>
      </c>
      <c r="G300" s="259"/>
      <c r="H300" s="262">
        <v>462</v>
      </c>
      <c r="I300" s="263"/>
      <c r="J300" s="259"/>
      <c r="K300" s="259"/>
      <c r="L300" s="264"/>
      <c r="M300" s="265"/>
      <c r="N300" s="266"/>
      <c r="O300" s="266"/>
      <c r="P300" s="266"/>
      <c r="Q300" s="266"/>
      <c r="R300" s="266"/>
      <c r="S300" s="266"/>
      <c r="T300" s="267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8" t="s">
        <v>206</v>
      </c>
      <c r="AU300" s="268" t="s">
        <v>87</v>
      </c>
      <c r="AV300" s="15" t="s">
        <v>204</v>
      </c>
      <c r="AW300" s="15" t="s">
        <v>33</v>
      </c>
      <c r="AX300" s="15" t="s">
        <v>85</v>
      </c>
      <c r="AY300" s="268" t="s">
        <v>198</v>
      </c>
    </row>
    <row r="301" spans="1:65" s="2" customFormat="1" ht="24.15" customHeight="1">
      <c r="A301" s="39"/>
      <c r="B301" s="40"/>
      <c r="C301" s="221" t="s">
        <v>487</v>
      </c>
      <c r="D301" s="221" t="s">
        <v>200</v>
      </c>
      <c r="E301" s="222" t="s">
        <v>2017</v>
      </c>
      <c r="F301" s="223" t="s">
        <v>2018</v>
      </c>
      <c r="G301" s="224" t="s">
        <v>227</v>
      </c>
      <c r="H301" s="225">
        <v>462</v>
      </c>
      <c r="I301" s="226"/>
      <c r="J301" s="227">
        <f>ROUND(I301*H301,2)</f>
        <v>0</v>
      </c>
      <c r="K301" s="228"/>
      <c r="L301" s="45"/>
      <c r="M301" s="229" t="s">
        <v>1</v>
      </c>
      <c r="N301" s="230" t="s">
        <v>42</v>
      </c>
      <c r="O301" s="92"/>
      <c r="P301" s="231">
        <f>O301*H301</f>
        <v>0</v>
      </c>
      <c r="Q301" s="231">
        <v>0</v>
      </c>
      <c r="R301" s="231">
        <f>Q301*H301</f>
        <v>0</v>
      </c>
      <c r="S301" s="231">
        <v>0</v>
      </c>
      <c r="T301" s="232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3" t="s">
        <v>204</v>
      </c>
      <c r="AT301" s="233" t="s">
        <v>200</v>
      </c>
      <c r="AU301" s="233" t="s">
        <v>87</v>
      </c>
      <c r="AY301" s="18" t="s">
        <v>198</v>
      </c>
      <c r="BE301" s="234">
        <f>IF(N301="základní",J301,0)</f>
        <v>0</v>
      </c>
      <c r="BF301" s="234">
        <f>IF(N301="snížená",J301,0)</f>
        <v>0</v>
      </c>
      <c r="BG301" s="234">
        <f>IF(N301="zákl. přenesená",J301,0)</f>
        <v>0</v>
      </c>
      <c r="BH301" s="234">
        <f>IF(N301="sníž. přenesená",J301,0)</f>
        <v>0</v>
      </c>
      <c r="BI301" s="234">
        <f>IF(N301="nulová",J301,0)</f>
        <v>0</v>
      </c>
      <c r="BJ301" s="18" t="s">
        <v>85</v>
      </c>
      <c r="BK301" s="234">
        <f>ROUND(I301*H301,2)</f>
        <v>0</v>
      </c>
      <c r="BL301" s="18" t="s">
        <v>204</v>
      </c>
      <c r="BM301" s="233" t="s">
        <v>2019</v>
      </c>
    </row>
    <row r="302" spans="1:51" s="13" customFormat="1" ht="12">
      <c r="A302" s="13"/>
      <c r="B302" s="235"/>
      <c r="C302" s="236"/>
      <c r="D302" s="237" t="s">
        <v>206</v>
      </c>
      <c r="E302" s="238" t="s">
        <v>1</v>
      </c>
      <c r="F302" s="239" t="s">
        <v>2016</v>
      </c>
      <c r="G302" s="236"/>
      <c r="H302" s="240">
        <v>462</v>
      </c>
      <c r="I302" s="241"/>
      <c r="J302" s="236"/>
      <c r="K302" s="236"/>
      <c r="L302" s="242"/>
      <c r="M302" s="243"/>
      <c r="N302" s="244"/>
      <c r="O302" s="244"/>
      <c r="P302" s="244"/>
      <c r="Q302" s="244"/>
      <c r="R302" s="244"/>
      <c r="S302" s="244"/>
      <c r="T302" s="24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6" t="s">
        <v>206</v>
      </c>
      <c r="AU302" s="246" t="s">
        <v>87</v>
      </c>
      <c r="AV302" s="13" t="s">
        <v>87</v>
      </c>
      <c r="AW302" s="13" t="s">
        <v>33</v>
      </c>
      <c r="AX302" s="13" t="s">
        <v>77</v>
      </c>
      <c r="AY302" s="246" t="s">
        <v>198</v>
      </c>
    </row>
    <row r="303" spans="1:51" s="15" customFormat="1" ht="12">
      <c r="A303" s="15"/>
      <c r="B303" s="258"/>
      <c r="C303" s="259"/>
      <c r="D303" s="237" t="s">
        <v>206</v>
      </c>
      <c r="E303" s="260" t="s">
        <v>1</v>
      </c>
      <c r="F303" s="261" t="s">
        <v>215</v>
      </c>
      <c r="G303" s="259"/>
      <c r="H303" s="262">
        <v>462</v>
      </c>
      <c r="I303" s="263"/>
      <c r="J303" s="259"/>
      <c r="K303" s="259"/>
      <c r="L303" s="264"/>
      <c r="M303" s="265"/>
      <c r="N303" s="266"/>
      <c r="O303" s="266"/>
      <c r="P303" s="266"/>
      <c r="Q303" s="266"/>
      <c r="R303" s="266"/>
      <c r="S303" s="266"/>
      <c r="T303" s="267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8" t="s">
        <v>206</v>
      </c>
      <c r="AU303" s="268" t="s">
        <v>87</v>
      </c>
      <c r="AV303" s="15" t="s">
        <v>204</v>
      </c>
      <c r="AW303" s="15" t="s">
        <v>33</v>
      </c>
      <c r="AX303" s="15" t="s">
        <v>85</v>
      </c>
      <c r="AY303" s="268" t="s">
        <v>198</v>
      </c>
    </row>
    <row r="304" spans="1:65" s="2" customFormat="1" ht="21.75" customHeight="1">
      <c r="A304" s="39"/>
      <c r="B304" s="40"/>
      <c r="C304" s="221" t="s">
        <v>545</v>
      </c>
      <c r="D304" s="221" t="s">
        <v>200</v>
      </c>
      <c r="E304" s="222" t="s">
        <v>2020</v>
      </c>
      <c r="F304" s="223" t="s">
        <v>2021</v>
      </c>
      <c r="G304" s="224" t="s">
        <v>227</v>
      </c>
      <c r="H304" s="225">
        <v>485.1</v>
      </c>
      <c r="I304" s="226"/>
      <c r="J304" s="227">
        <f>ROUND(I304*H304,2)</f>
        <v>0</v>
      </c>
      <c r="K304" s="228"/>
      <c r="L304" s="45"/>
      <c r="M304" s="229" t="s">
        <v>1</v>
      </c>
      <c r="N304" s="230" t="s">
        <v>42</v>
      </c>
      <c r="O304" s="92"/>
      <c r="P304" s="231">
        <f>O304*H304</f>
        <v>0</v>
      </c>
      <c r="Q304" s="231">
        <v>0.00023</v>
      </c>
      <c r="R304" s="231">
        <f>Q304*H304</f>
        <v>0.111573</v>
      </c>
      <c r="S304" s="231">
        <v>0</v>
      </c>
      <c r="T304" s="232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3" t="s">
        <v>204</v>
      </c>
      <c r="AT304" s="233" t="s">
        <v>200</v>
      </c>
      <c r="AU304" s="233" t="s">
        <v>87</v>
      </c>
      <c r="AY304" s="18" t="s">
        <v>198</v>
      </c>
      <c r="BE304" s="234">
        <f>IF(N304="základní",J304,0)</f>
        <v>0</v>
      </c>
      <c r="BF304" s="234">
        <f>IF(N304="snížená",J304,0)</f>
        <v>0</v>
      </c>
      <c r="BG304" s="234">
        <f>IF(N304="zákl. přenesená",J304,0)</f>
        <v>0</v>
      </c>
      <c r="BH304" s="234">
        <f>IF(N304="sníž. přenesená",J304,0)</f>
        <v>0</v>
      </c>
      <c r="BI304" s="234">
        <f>IF(N304="nulová",J304,0)</f>
        <v>0</v>
      </c>
      <c r="BJ304" s="18" t="s">
        <v>85</v>
      </c>
      <c r="BK304" s="234">
        <f>ROUND(I304*H304,2)</f>
        <v>0</v>
      </c>
      <c r="BL304" s="18" t="s">
        <v>204</v>
      </c>
      <c r="BM304" s="233" t="s">
        <v>2022</v>
      </c>
    </row>
    <row r="305" spans="1:51" s="13" customFormat="1" ht="12">
      <c r="A305" s="13"/>
      <c r="B305" s="235"/>
      <c r="C305" s="236"/>
      <c r="D305" s="237" t="s">
        <v>206</v>
      </c>
      <c r="E305" s="238" t="s">
        <v>1</v>
      </c>
      <c r="F305" s="239" t="s">
        <v>1969</v>
      </c>
      <c r="G305" s="236"/>
      <c r="H305" s="240">
        <v>485.1</v>
      </c>
      <c r="I305" s="241"/>
      <c r="J305" s="236"/>
      <c r="K305" s="236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206</v>
      </c>
      <c r="AU305" s="246" t="s">
        <v>87</v>
      </c>
      <c r="AV305" s="13" t="s">
        <v>87</v>
      </c>
      <c r="AW305" s="13" t="s">
        <v>33</v>
      </c>
      <c r="AX305" s="13" t="s">
        <v>77</v>
      </c>
      <c r="AY305" s="246" t="s">
        <v>198</v>
      </c>
    </row>
    <row r="306" spans="1:51" s="15" customFormat="1" ht="12">
      <c r="A306" s="15"/>
      <c r="B306" s="258"/>
      <c r="C306" s="259"/>
      <c r="D306" s="237" t="s">
        <v>206</v>
      </c>
      <c r="E306" s="260" t="s">
        <v>1</v>
      </c>
      <c r="F306" s="261" t="s">
        <v>215</v>
      </c>
      <c r="G306" s="259"/>
      <c r="H306" s="262">
        <v>485.1</v>
      </c>
      <c r="I306" s="263"/>
      <c r="J306" s="259"/>
      <c r="K306" s="259"/>
      <c r="L306" s="264"/>
      <c r="M306" s="265"/>
      <c r="N306" s="266"/>
      <c r="O306" s="266"/>
      <c r="P306" s="266"/>
      <c r="Q306" s="266"/>
      <c r="R306" s="266"/>
      <c r="S306" s="266"/>
      <c r="T306" s="267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8" t="s">
        <v>206</v>
      </c>
      <c r="AU306" s="268" t="s">
        <v>87</v>
      </c>
      <c r="AV306" s="15" t="s">
        <v>204</v>
      </c>
      <c r="AW306" s="15" t="s">
        <v>33</v>
      </c>
      <c r="AX306" s="15" t="s">
        <v>85</v>
      </c>
      <c r="AY306" s="268" t="s">
        <v>198</v>
      </c>
    </row>
    <row r="307" spans="1:65" s="2" customFormat="1" ht="16.5" customHeight="1">
      <c r="A307" s="39"/>
      <c r="B307" s="40"/>
      <c r="C307" s="221" t="s">
        <v>696</v>
      </c>
      <c r="D307" s="221" t="s">
        <v>200</v>
      </c>
      <c r="E307" s="222" t="s">
        <v>2023</v>
      </c>
      <c r="F307" s="223" t="s">
        <v>2024</v>
      </c>
      <c r="G307" s="224" t="s">
        <v>451</v>
      </c>
      <c r="H307" s="225">
        <v>10</v>
      </c>
      <c r="I307" s="226"/>
      <c r="J307" s="227">
        <f>ROUND(I307*H307,2)</f>
        <v>0</v>
      </c>
      <c r="K307" s="228"/>
      <c r="L307" s="45"/>
      <c r="M307" s="229" t="s">
        <v>1</v>
      </c>
      <c r="N307" s="230" t="s">
        <v>42</v>
      </c>
      <c r="O307" s="92"/>
      <c r="P307" s="231">
        <f>O307*H307</f>
        <v>0</v>
      </c>
      <c r="Q307" s="231">
        <v>0.11178</v>
      </c>
      <c r="R307" s="231">
        <f>Q307*H307</f>
        <v>1.1178000000000001</v>
      </c>
      <c r="S307" s="231">
        <v>0</v>
      </c>
      <c r="T307" s="232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3" t="s">
        <v>204</v>
      </c>
      <c r="AT307" s="233" t="s">
        <v>200</v>
      </c>
      <c r="AU307" s="233" t="s">
        <v>87</v>
      </c>
      <c r="AY307" s="18" t="s">
        <v>198</v>
      </c>
      <c r="BE307" s="234">
        <f>IF(N307="základní",J307,0)</f>
        <v>0</v>
      </c>
      <c r="BF307" s="234">
        <f>IF(N307="snížená",J307,0)</f>
        <v>0</v>
      </c>
      <c r="BG307" s="234">
        <f>IF(N307="zákl. přenesená",J307,0)</f>
        <v>0</v>
      </c>
      <c r="BH307" s="234">
        <f>IF(N307="sníž. přenesená",J307,0)</f>
        <v>0</v>
      </c>
      <c r="BI307" s="234">
        <f>IF(N307="nulová",J307,0)</f>
        <v>0</v>
      </c>
      <c r="BJ307" s="18" t="s">
        <v>85</v>
      </c>
      <c r="BK307" s="234">
        <f>ROUND(I307*H307,2)</f>
        <v>0</v>
      </c>
      <c r="BL307" s="18" t="s">
        <v>204</v>
      </c>
      <c r="BM307" s="233" t="s">
        <v>2025</v>
      </c>
    </row>
    <row r="308" spans="1:51" s="13" customFormat="1" ht="12">
      <c r="A308" s="13"/>
      <c r="B308" s="235"/>
      <c r="C308" s="236"/>
      <c r="D308" s="237" t="s">
        <v>206</v>
      </c>
      <c r="E308" s="238" t="s">
        <v>1</v>
      </c>
      <c r="F308" s="239" t="s">
        <v>2012</v>
      </c>
      <c r="G308" s="236"/>
      <c r="H308" s="240">
        <v>10</v>
      </c>
      <c r="I308" s="241"/>
      <c r="J308" s="236"/>
      <c r="K308" s="236"/>
      <c r="L308" s="242"/>
      <c r="M308" s="243"/>
      <c r="N308" s="244"/>
      <c r="O308" s="244"/>
      <c r="P308" s="244"/>
      <c r="Q308" s="244"/>
      <c r="R308" s="244"/>
      <c r="S308" s="244"/>
      <c r="T308" s="24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6" t="s">
        <v>206</v>
      </c>
      <c r="AU308" s="246" t="s">
        <v>87</v>
      </c>
      <c r="AV308" s="13" t="s">
        <v>87</v>
      </c>
      <c r="AW308" s="13" t="s">
        <v>33</v>
      </c>
      <c r="AX308" s="13" t="s">
        <v>77</v>
      </c>
      <c r="AY308" s="246" t="s">
        <v>198</v>
      </c>
    </row>
    <row r="309" spans="1:51" s="15" customFormat="1" ht="12">
      <c r="A309" s="15"/>
      <c r="B309" s="258"/>
      <c r="C309" s="259"/>
      <c r="D309" s="237" t="s">
        <v>206</v>
      </c>
      <c r="E309" s="260" t="s">
        <v>1</v>
      </c>
      <c r="F309" s="261" t="s">
        <v>215</v>
      </c>
      <c r="G309" s="259"/>
      <c r="H309" s="262">
        <v>10</v>
      </c>
      <c r="I309" s="263"/>
      <c r="J309" s="259"/>
      <c r="K309" s="259"/>
      <c r="L309" s="264"/>
      <c r="M309" s="265"/>
      <c r="N309" s="266"/>
      <c r="O309" s="266"/>
      <c r="P309" s="266"/>
      <c r="Q309" s="266"/>
      <c r="R309" s="266"/>
      <c r="S309" s="266"/>
      <c r="T309" s="267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8" t="s">
        <v>206</v>
      </c>
      <c r="AU309" s="268" t="s">
        <v>87</v>
      </c>
      <c r="AV309" s="15" t="s">
        <v>204</v>
      </c>
      <c r="AW309" s="15" t="s">
        <v>33</v>
      </c>
      <c r="AX309" s="15" t="s">
        <v>85</v>
      </c>
      <c r="AY309" s="268" t="s">
        <v>198</v>
      </c>
    </row>
    <row r="310" spans="1:65" s="2" customFormat="1" ht="21.75" customHeight="1">
      <c r="A310" s="39"/>
      <c r="B310" s="40"/>
      <c r="C310" s="269" t="s">
        <v>558</v>
      </c>
      <c r="D310" s="269" t="s">
        <v>315</v>
      </c>
      <c r="E310" s="270" t="s">
        <v>2026</v>
      </c>
      <c r="F310" s="271" t="s">
        <v>2027</v>
      </c>
      <c r="G310" s="272" t="s">
        <v>451</v>
      </c>
      <c r="H310" s="273">
        <v>10</v>
      </c>
      <c r="I310" s="274"/>
      <c r="J310" s="275">
        <f>ROUND(I310*H310,2)</f>
        <v>0</v>
      </c>
      <c r="K310" s="276"/>
      <c r="L310" s="277"/>
      <c r="M310" s="278" t="s">
        <v>1</v>
      </c>
      <c r="N310" s="279" t="s">
        <v>42</v>
      </c>
      <c r="O310" s="92"/>
      <c r="P310" s="231">
        <f>O310*H310</f>
        <v>0</v>
      </c>
      <c r="Q310" s="231">
        <v>0.016</v>
      </c>
      <c r="R310" s="231">
        <f>Q310*H310</f>
        <v>0.16</v>
      </c>
      <c r="S310" s="231">
        <v>0</v>
      </c>
      <c r="T310" s="232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3" t="s">
        <v>242</v>
      </c>
      <c r="AT310" s="233" t="s">
        <v>315</v>
      </c>
      <c r="AU310" s="233" t="s">
        <v>87</v>
      </c>
      <c r="AY310" s="18" t="s">
        <v>198</v>
      </c>
      <c r="BE310" s="234">
        <f>IF(N310="základní",J310,0)</f>
        <v>0</v>
      </c>
      <c r="BF310" s="234">
        <f>IF(N310="snížená",J310,0)</f>
        <v>0</v>
      </c>
      <c r="BG310" s="234">
        <f>IF(N310="zákl. přenesená",J310,0)</f>
        <v>0</v>
      </c>
      <c r="BH310" s="234">
        <f>IF(N310="sníž. přenesená",J310,0)</f>
        <v>0</v>
      </c>
      <c r="BI310" s="234">
        <f>IF(N310="nulová",J310,0)</f>
        <v>0</v>
      </c>
      <c r="BJ310" s="18" t="s">
        <v>85</v>
      </c>
      <c r="BK310" s="234">
        <f>ROUND(I310*H310,2)</f>
        <v>0</v>
      </c>
      <c r="BL310" s="18" t="s">
        <v>204</v>
      </c>
      <c r="BM310" s="233" t="s">
        <v>2028</v>
      </c>
    </row>
    <row r="311" spans="1:51" s="13" customFormat="1" ht="12">
      <c r="A311" s="13"/>
      <c r="B311" s="235"/>
      <c r="C311" s="236"/>
      <c r="D311" s="237" t="s">
        <v>206</v>
      </c>
      <c r="E311" s="238" t="s">
        <v>1</v>
      </c>
      <c r="F311" s="239" t="s">
        <v>2012</v>
      </c>
      <c r="G311" s="236"/>
      <c r="H311" s="240">
        <v>10</v>
      </c>
      <c r="I311" s="241"/>
      <c r="J311" s="236"/>
      <c r="K311" s="236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206</v>
      </c>
      <c r="AU311" s="246" t="s">
        <v>87</v>
      </c>
      <c r="AV311" s="13" t="s">
        <v>87</v>
      </c>
      <c r="AW311" s="13" t="s">
        <v>33</v>
      </c>
      <c r="AX311" s="13" t="s">
        <v>77</v>
      </c>
      <c r="AY311" s="246" t="s">
        <v>198</v>
      </c>
    </row>
    <row r="312" spans="1:51" s="15" customFormat="1" ht="12">
      <c r="A312" s="15"/>
      <c r="B312" s="258"/>
      <c r="C312" s="259"/>
      <c r="D312" s="237" t="s">
        <v>206</v>
      </c>
      <c r="E312" s="260" t="s">
        <v>1</v>
      </c>
      <c r="F312" s="261" t="s">
        <v>215</v>
      </c>
      <c r="G312" s="259"/>
      <c r="H312" s="262">
        <v>10</v>
      </c>
      <c r="I312" s="263"/>
      <c r="J312" s="259"/>
      <c r="K312" s="259"/>
      <c r="L312" s="264"/>
      <c r="M312" s="265"/>
      <c r="N312" s="266"/>
      <c r="O312" s="266"/>
      <c r="P312" s="266"/>
      <c r="Q312" s="266"/>
      <c r="R312" s="266"/>
      <c r="S312" s="266"/>
      <c r="T312" s="267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8" t="s">
        <v>206</v>
      </c>
      <c r="AU312" s="268" t="s">
        <v>87</v>
      </c>
      <c r="AV312" s="15" t="s">
        <v>204</v>
      </c>
      <c r="AW312" s="15" t="s">
        <v>33</v>
      </c>
      <c r="AX312" s="15" t="s">
        <v>85</v>
      </c>
      <c r="AY312" s="268" t="s">
        <v>198</v>
      </c>
    </row>
    <row r="313" spans="1:65" s="2" customFormat="1" ht="16.5" customHeight="1">
      <c r="A313" s="39"/>
      <c r="B313" s="40"/>
      <c r="C313" s="221" t="s">
        <v>705</v>
      </c>
      <c r="D313" s="221" t="s">
        <v>200</v>
      </c>
      <c r="E313" s="222" t="s">
        <v>2029</v>
      </c>
      <c r="F313" s="223" t="s">
        <v>2030</v>
      </c>
      <c r="G313" s="224" t="s">
        <v>451</v>
      </c>
      <c r="H313" s="225">
        <v>2</v>
      </c>
      <c r="I313" s="226"/>
      <c r="J313" s="227">
        <f>ROUND(I313*H313,2)</f>
        <v>0</v>
      </c>
      <c r="K313" s="228"/>
      <c r="L313" s="45"/>
      <c r="M313" s="229" t="s">
        <v>1</v>
      </c>
      <c r="N313" s="230" t="s">
        <v>42</v>
      </c>
      <c r="O313" s="92"/>
      <c r="P313" s="231">
        <f>O313*H313</f>
        <v>0</v>
      </c>
      <c r="Q313" s="231">
        <v>0.29823</v>
      </c>
      <c r="R313" s="231">
        <f>Q313*H313</f>
        <v>0.59646</v>
      </c>
      <c r="S313" s="231">
        <v>0</v>
      </c>
      <c r="T313" s="232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3" t="s">
        <v>204</v>
      </c>
      <c r="AT313" s="233" t="s">
        <v>200</v>
      </c>
      <c r="AU313" s="233" t="s">
        <v>87</v>
      </c>
      <c r="AY313" s="18" t="s">
        <v>198</v>
      </c>
      <c r="BE313" s="234">
        <f>IF(N313="základní",J313,0)</f>
        <v>0</v>
      </c>
      <c r="BF313" s="234">
        <f>IF(N313="snížená",J313,0)</f>
        <v>0</v>
      </c>
      <c r="BG313" s="234">
        <f>IF(N313="zákl. přenesená",J313,0)</f>
        <v>0</v>
      </c>
      <c r="BH313" s="234">
        <f>IF(N313="sníž. přenesená",J313,0)</f>
        <v>0</v>
      </c>
      <c r="BI313" s="234">
        <f>IF(N313="nulová",J313,0)</f>
        <v>0</v>
      </c>
      <c r="BJ313" s="18" t="s">
        <v>85</v>
      </c>
      <c r="BK313" s="234">
        <f>ROUND(I313*H313,2)</f>
        <v>0</v>
      </c>
      <c r="BL313" s="18" t="s">
        <v>204</v>
      </c>
      <c r="BM313" s="233" t="s">
        <v>2031</v>
      </c>
    </row>
    <row r="314" spans="1:51" s="13" customFormat="1" ht="12">
      <c r="A314" s="13"/>
      <c r="B314" s="235"/>
      <c r="C314" s="236"/>
      <c r="D314" s="237" t="s">
        <v>206</v>
      </c>
      <c r="E314" s="238" t="s">
        <v>1</v>
      </c>
      <c r="F314" s="239" t="s">
        <v>916</v>
      </c>
      <c r="G314" s="236"/>
      <c r="H314" s="240">
        <v>2</v>
      </c>
      <c r="I314" s="241"/>
      <c r="J314" s="236"/>
      <c r="K314" s="236"/>
      <c r="L314" s="242"/>
      <c r="M314" s="243"/>
      <c r="N314" s="244"/>
      <c r="O314" s="244"/>
      <c r="P314" s="244"/>
      <c r="Q314" s="244"/>
      <c r="R314" s="244"/>
      <c r="S314" s="244"/>
      <c r="T314" s="24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6" t="s">
        <v>206</v>
      </c>
      <c r="AU314" s="246" t="s">
        <v>87</v>
      </c>
      <c r="AV314" s="13" t="s">
        <v>87</v>
      </c>
      <c r="AW314" s="13" t="s">
        <v>33</v>
      </c>
      <c r="AX314" s="13" t="s">
        <v>77</v>
      </c>
      <c r="AY314" s="246" t="s">
        <v>198</v>
      </c>
    </row>
    <row r="315" spans="1:51" s="15" customFormat="1" ht="12">
      <c r="A315" s="15"/>
      <c r="B315" s="258"/>
      <c r="C315" s="259"/>
      <c r="D315" s="237" t="s">
        <v>206</v>
      </c>
      <c r="E315" s="260" t="s">
        <v>1</v>
      </c>
      <c r="F315" s="261" t="s">
        <v>215</v>
      </c>
      <c r="G315" s="259"/>
      <c r="H315" s="262">
        <v>2</v>
      </c>
      <c r="I315" s="263"/>
      <c r="J315" s="259"/>
      <c r="K315" s="259"/>
      <c r="L315" s="264"/>
      <c r="M315" s="265"/>
      <c r="N315" s="266"/>
      <c r="O315" s="266"/>
      <c r="P315" s="266"/>
      <c r="Q315" s="266"/>
      <c r="R315" s="266"/>
      <c r="S315" s="266"/>
      <c r="T315" s="267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8" t="s">
        <v>206</v>
      </c>
      <c r="AU315" s="268" t="s">
        <v>87</v>
      </c>
      <c r="AV315" s="15" t="s">
        <v>204</v>
      </c>
      <c r="AW315" s="15" t="s">
        <v>33</v>
      </c>
      <c r="AX315" s="15" t="s">
        <v>85</v>
      </c>
      <c r="AY315" s="268" t="s">
        <v>198</v>
      </c>
    </row>
    <row r="316" spans="1:65" s="2" customFormat="1" ht="24.15" customHeight="1">
      <c r="A316" s="39"/>
      <c r="B316" s="40"/>
      <c r="C316" s="269" t="s">
        <v>709</v>
      </c>
      <c r="D316" s="269" t="s">
        <v>315</v>
      </c>
      <c r="E316" s="270" t="s">
        <v>2032</v>
      </c>
      <c r="F316" s="271" t="s">
        <v>2033</v>
      </c>
      <c r="G316" s="272" t="s">
        <v>451</v>
      </c>
      <c r="H316" s="273">
        <v>2</v>
      </c>
      <c r="I316" s="274"/>
      <c r="J316" s="275">
        <f>ROUND(I316*H316,2)</f>
        <v>0</v>
      </c>
      <c r="K316" s="276"/>
      <c r="L316" s="277"/>
      <c r="M316" s="278" t="s">
        <v>1</v>
      </c>
      <c r="N316" s="279" t="s">
        <v>42</v>
      </c>
      <c r="O316" s="92"/>
      <c r="P316" s="231">
        <f>O316*H316</f>
        <v>0</v>
      </c>
      <c r="Q316" s="231">
        <v>0.035</v>
      </c>
      <c r="R316" s="231">
        <f>Q316*H316</f>
        <v>0.07</v>
      </c>
      <c r="S316" s="231">
        <v>0</v>
      </c>
      <c r="T316" s="232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3" t="s">
        <v>242</v>
      </c>
      <c r="AT316" s="233" t="s">
        <v>315</v>
      </c>
      <c r="AU316" s="233" t="s">
        <v>87</v>
      </c>
      <c r="AY316" s="18" t="s">
        <v>198</v>
      </c>
      <c r="BE316" s="234">
        <f>IF(N316="základní",J316,0)</f>
        <v>0</v>
      </c>
      <c r="BF316" s="234">
        <f>IF(N316="snížená",J316,0)</f>
        <v>0</v>
      </c>
      <c r="BG316" s="234">
        <f>IF(N316="zákl. přenesená",J316,0)</f>
        <v>0</v>
      </c>
      <c r="BH316" s="234">
        <f>IF(N316="sníž. přenesená",J316,0)</f>
        <v>0</v>
      </c>
      <c r="BI316" s="234">
        <f>IF(N316="nulová",J316,0)</f>
        <v>0</v>
      </c>
      <c r="BJ316" s="18" t="s">
        <v>85</v>
      </c>
      <c r="BK316" s="234">
        <f>ROUND(I316*H316,2)</f>
        <v>0</v>
      </c>
      <c r="BL316" s="18" t="s">
        <v>204</v>
      </c>
      <c r="BM316" s="233" t="s">
        <v>2034</v>
      </c>
    </row>
    <row r="317" spans="1:51" s="13" customFormat="1" ht="12">
      <c r="A317" s="13"/>
      <c r="B317" s="235"/>
      <c r="C317" s="236"/>
      <c r="D317" s="237" t="s">
        <v>206</v>
      </c>
      <c r="E317" s="238" t="s">
        <v>1</v>
      </c>
      <c r="F317" s="239" t="s">
        <v>916</v>
      </c>
      <c r="G317" s="236"/>
      <c r="H317" s="240">
        <v>2</v>
      </c>
      <c r="I317" s="241"/>
      <c r="J317" s="236"/>
      <c r="K317" s="236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206</v>
      </c>
      <c r="AU317" s="246" t="s">
        <v>87</v>
      </c>
      <c r="AV317" s="13" t="s">
        <v>87</v>
      </c>
      <c r="AW317" s="13" t="s">
        <v>33</v>
      </c>
      <c r="AX317" s="13" t="s">
        <v>77</v>
      </c>
      <c r="AY317" s="246" t="s">
        <v>198</v>
      </c>
    </row>
    <row r="318" spans="1:51" s="15" customFormat="1" ht="12">
      <c r="A318" s="15"/>
      <c r="B318" s="258"/>
      <c r="C318" s="259"/>
      <c r="D318" s="237" t="s">
        <v>206</v>
      </c>
      <c r="E318" s="260" t="s">
        <v>1</v>
      </c>
      <c r="F318" s="261" t="s">
        <v>215</v>
      </c>
      <c r="G318" s="259"/>
      <c r="H318" s="262">
        <v>2</v>
      </c>
      <c r="I318" s="263"/>
      <c r="J318" s="259"/>
      <c r="K318" s="259"/>
      <c r="L318" s="264"/>
      <c r="M318" s="265"/>
      <c r="N318" s="266"/>
      <c r="O318" s="266"/>
      <c r="P318" s="266"/>
      <c r="Q318" s="266"/>
      <c r="R318" s="266"/>
      <c r="S318" s="266"/>
      <c r="T318" s="267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8" t="s">
        <v>206</v>
      </c>
      <c r="AU318" s="268" t="s">
        <v>87</v>
      </c>
      <c r="AV318" s="15" t="s">
        <v>204</v>
      </c>
      <c r="AW318" s="15" t="s">
        <v>33</v>
      </c>
      <c r="AX318" s="15" t="s">
        <v>85</v>
      </c>
      <c r="AY318" s="268" t="s">
        <v>198</v>
      </c>
    </row>
    <row r="319" spans="1:65" s="2" customFormat="1" ht="21.75" customHeight="1">
      <c r="A319" s="39"/>
      <c r="B319" s="40"/>
      <c r="C319" s="221" t="s">
        <v>1517</v>
      </c>
      <c r="D319" s="221" t="s">
        <v>200</v>
      </c>
      <c r="E319" s="222" t="s">
        <v>2035</v>
      </c>
      <c r="F319" s="223" t="s">
        <v>2036</v>
      </c>
      <c r="G319" s="224" t="s">
        <v>227</v>
      </c>
      <c r="H319" s="225">
        <v>480</v>
      </c>
      <c r="I319" s="226"/>
      <c r="J319" s="227">
        <f>ROUND(I319*H319,2)</f>
        <v>0</v>
      </c>
      <c r="K319" s="228"/>
      <c r="L319" s="45"/>
      <c r="M319" s="229" t="s">
        <v>1</v>
      </c>
      <c r="N319" s="230" t="s">
        <v>42</v>
      </c>
      <c r="O319" s="92"/>
      <c r="P319" s="231">
        <f>O319*H319</f>
        <v>0</v>
      </c>
      <c r="Q319" s="231">
        <v>0</v>
      </c>
      <c r="R319" s="231">
        <f>Q319*H319</f>
        <v>0</v>
      </c>
      <c r="S319" s="231">
        <v>0</v>
      </c>
      <c r="T319" s="232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3" t="s">
        <v>204</v>
      </c>
      <c r="AT319" s="233" t="s">
        <v>200</v>
      </c>
      <c r="AU319" s="233" t="s">
        <v>87</v>
      </c>
      <c r="AY319" s="18" t="s">
        <v>198</v>
      </c>
      <c r="BE319" s="234">
        <f>IF(N319="základní",J319,0)</f>
        <v>0</v>
      </c>
      <c r="BF319" s="234">
        <f>IF(N319="snížená",J319,0)</f>
        <v>0</v>
      </c>
      <c r="BG319" s="234">
        <f>IF(N319="zákl. přenesená",J319,0)</f>
        <v>0</v>
      </c>
      <c r="BH319" s="234">
        <f>IF(N319="sníž. přenesená",J319,0)</f>
        <v>0</v>
      </c>
      <c r="BI319" s="234">
        <f>IF(N319="nulová",J319,0)</f>
        <v>0</v>
      </c>
      <c r="BJ319" s="18" t="s">
        <v>85</v>
      </c>
      <c r="BK319" s="234">
        <f>ROUND(I319*H319,2)</f>
        <v>0</v>
      </c>
      <c r="BL319" s="18" t="s">
        <v>204</v>
      </c>
      <c r="BM319" s="233" t="s">
        <v>2037</v>
      </c>
    </row>
    <row r="320" spans="1:51" s="13" customFormat="1" ht="12">
      <c r="A320" s="13"/>
      <c r="B320" s="235"/>
      <c r="C320" s="236"/>
      <c r="D320" s="237" t="s">
        <v>206</v>
      </c>
      <c r="E320" s="238" t="s">
        <v>1</v>
      </c>
      <c r="F320" s="239" t="s">
        <v>2038</v>
      </c>
      <c r="G320" s="236"/>
      <c r="H320" s="240">
        <v>480</v>
      </c>
      <c r="I320" s="241"/>
      <c r="J320" s="236"/>
      <c r="K320" s="236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206</v>
      </c>
      <c r="AU320" s="246" t="s">
        <v>87</v>
      </c>
      <c r="AV320" s="13" t="s">
        <v>87</v>
      </c>
      <c r="AW320" s="13" t="s">
        <v>33</v>
      </c>
      <c r="AX320" s="13" t="s">
        <v>77</v>
      </c>
      <c r="AY320" s="246" t="s">
        <v>198</v>
      </c>
    </row>
    <row r="321" spans="1:51" s="15" customFormat="1" ht="12">
      <c r="A321" s="15"/>
      <c r="B321" s="258"/>
      <c r="C321" s="259"/>
      <c r="D321" s="237" t="s">
        <v>206</v>
      </c>
      <c r="E321" s="260" t="s">
        <v>1</v>
      </c>
      <c r="F321" s="261" t="s">
        <v>215</v>
      </c>
      <c r="G321" s="259"/>
      <c r="H321" s="262">
        <v>480</v>
      </c>
      <c r="I321" s="263"/>
      <c r="J321" s="259"/>
      <c r="K321" s="259"/>
      <c r="L321" s="264"/>
      <c r="M321" s="265"/>
      <c r="N321" s="266"/>
      <c r="O321" s="266"/>
      <c r="P321" s="266"/>
      <c r="Q321" s="266"/>
      <c r="R321" s="266"/>
      <c r="S321" s="266"/>
      <c r="T321" s="267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8" t="s">
        <v>206</v>
      </c>
      <c r="AU321" s="268" t="s">
        <v>87</v>
      </c>
      <c r="AV321" s="15" t="s">
        <v>204</v>
      </c>
      <c r="AW321" s="15" t="s">
        <v>33</v>
      </c>
      <c r="AX321" s="15" t="s">
        <v>85</v>
      </c>
      <c r="AY321" s="268" t="s">
        <v>198</v>
      </c>
    </row>
    <row r="322" spans="1:65" s="2" customFormat="1" ht="16.5" customHeight="1">
      <c r="A322" s="39"/>
      <c r="B322" s="40"/>
      <c r="C322" s="221" t="s">
        <v>1519</v>
      </c>
      <c r="D322" s="221" t="s">
        <v>200</v>
      </c>
      <c r="E322" s="222" t="s">
        <v>2039</v>
      </c>
      <c r="F322" s="223" t="s">
        <v>2040</v>
      </c>
      <c r="G322" s="224" t="s">
        <v>1696</v>
      </c>
      <c r="H322" s="225">
        <v>2</v>
      </c>
      <c r="I322" s="226"/>
      <c r="J322" s="227">
        <f>ROUND(I322*H322,2)</f>
        <v>0</v>
      </c>
      <c r="K322" s="228"/>
      <c r="L322" s="45"/>
      <c r="M322" s="229" t="s">
        <v>1</v>
      </c>
      <c r="N322" s="230" t="s">
        <v>42</v>
      </c>
      <c r="O322" s="92"/>
      <c r="P322" s="231">
        <f>O322*H322</f>
        <v>0</v>
      </c>
      <c r="Q322" s="231">
        <v>0</v>
      </c>
      <c r="R322" s="231">
        <f>Q322*H322</f>
        <v>0</v>
      </c>
      <c r="S322" s="231">
        <v>0</v>
      </c>
      <c r="T322" s="232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3" t="s">
        <v>204</v>
      </c>
      <c r="AT322" s="233" t="s">
        <v>200</v>
      </c>
      <c r="AU322" s="233" t="s">
        <v>87</v>
      </c>
      <c r="AY322" s="18" t="s">
        <v>198</v>
      </c>
      <c r="BE322" s="234">
        <f>IF(N322="základní",J322,0)</f>
        <v>0</v>
      </c>
      <c r="BF322" s="234">
        <f>IF(N322="snížená",J322,0)</f>
        <v>0</v>
      </c>
      <c r="BG322" s="234">
        <f>IF(N322="zákl. přenesená",J322,0)</f>
        <v>0</v>
      </c>
      <c r="BH322" s="234">
        <f>IF(N322="sníž. přenesená",J322,0)</f>
        <v>0</v>
      </c>
      <c r="BI322" s="234">
        <f>IF(N322="nulová",J322,0)</f>
        <v>0</v>
      </c>
      <c r="BJ322" s="18" t="s">
        <v>85</v>
      </c>
      <c r="BK322" s="234">
        <f>ROUND(I322*H322,2)</f>
        <v>0</v>
      </c>
      <c r="BL322" s="18" t="s">
        <v>204</v>
      </c>
      <c r="BM322" s="233" t="s">
        <v>2041</v>
      </c>
    </row>
    <row r="323" spans="1:51" s="13" customFormat="1" ht="12">
      <c r="A323" s="13"/>
      <c r="B323" s="235"/>
      <c r="C323" s="236"/>
      <c r="D323" s="237" t="s">
        <v>206</v>
      </c>
      <c r="E323" s="238" t="s">
        <v>1</v>
      </c>
      <c r="F323" s="239" t="s">
        <v>916</v>
      </c>
      <c r="G323" s="236"/>
      <c r="H323" s="240">
        <v>2</v>
      </c>
      <c r="I323" s="241"/>
      <c r="J323" s="236"/>
      <c r="K323" s="236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206</v>
      </c>
      <c r="AU323" s="246" t="s">
        <v>87</v>
      </c>
      <c r="AV323" s="13" t="s">
        <v>87</v>
      </c>
      <c r="AW323" s="13" t="s">
        <v>33</v>
      </c>
      <c r="AX323" s="13" t="s">
        <v>77</v>
      </c>
      <c r="AY323" s="246" t="s">
        <v>198</v>
      </c>
    </row>
    <row r="324" spans="1:51" s="15" customFormat="1" ht="12">
      <c r="A324" s="15"/>
      <c r="B324" s="258"/>
      <c r="C324" s="259"/>
      <c r="D324" s="237" t="s">
        <v>206</v>
      </c>
      <c r="E324" s="260" t="s">
        <v>1</v>
      </c>
      <c r="F324" s="261" t="s">
        <v>215</v>
      </c>
      <c r="G324" s="259"/>
      <c r="H324" s="262">
        <v>2</v>
      </c>
      <c r="I324" s="263"/>
      <c r="J324" s="259"/>
      <c r="K324" s="259"/>
      <c r="L324" s="264"/>
      <c r="M324" s="265"/>
      <c r="N324" s="266"/>
      <c r="O324" s="266"/>
      <c r="P324" s="266"/>
      <c r="Q324" s="266"/>
      <c r="R324" s="266"/>
      <c r="S324" s="266"/>
      <c r="T324" s="267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8" t="s">
        <v>206</v>
      </c>
      <c r="AU324" s="268" t="s">
        <v>87</v>
      </c>
      <c r="AV324" s="15" t="s">
        <v>204</v>
      </c>
      <c r="AW324" s="15" t="s">
        <v>33</v>
      </c>
      <c r="AX324" s="15" t="s">
        <v>85</v>
      </c>
      <c r="AY324" s="268" t="s">
        <v>198</v>
      </c>
    </row>
    <row r="325" spans="1:63" s="12" customFormat="1" ht="22.8" customHeight="1">
      <c r="A325" s="12"/>
      <c r="B325" s="205"/>
      <c r="C325" s="206"/>
      <c r="D325" s="207" t="s">
        <v>76</v>
      </c>
      <c r="E325" s="219" t="s">
        <v>1258</v>
      </c>
      <c r="F325" s="219" t="s">
        <v>1259</v>
      </c>
      <c r="G325" s="206"/>
      <c r="H325" s="206"/>
      <c r="I325" s="209"/>
      <c r="J325" s="220">
        <f>BK325</f>
        <v>0</v>
      </c>
      <c r="K325" s="206"/>
      <c r="L325" s="211"/>
      <c r="M325" s="212"/>
      <c r="N325" s="213"/>
      <c r="O325" s="213"/>
      <c r="P325" s="214">
        <f>P326</f>
        <v>0</v>
      </c>
      <c r="Q325" s="213"/>
      <c r="R325" s="214">
        <f>R326</f>
        <v>0</v>
      </c>
      <c r="S325" s="213"/>
      <c r="T325" s="215">
        <f>T326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6" t="s">
        <v>85</v>
      </c>
      <c r="AT325" s="217" t="s">
        <v>76</v>
      </c>
      <c r="AU325" s="217" t="s">
        <v>85</v>
      </c>
      <c r="AY325" s="216" t="s">
        <v>198</v>
      </c>
      <c r="BK325" s="218">
        <f>BK326</f>
        <v>0</v>
      </c>
    </row>
    <row r="326" spans="1:65" s="2" customFormat="1" ht="16.5" customHeight="1">
      <c r="A326" s="39"/>
      <c r="B326" s="40"/>
      <c r="C326" s="221" t="s">
        <v>719</v>
      </c>
      <c r="D326" s="221" t="s">
        <v>200</v>
      </c>
      <c r="E326" s="222" t="s">
        <v>1260</v>
      </c>
      <c r="F326" s="223" t="s">
        <v>1261</v>
      </c>
      <c r="G326" s="224" t="s">
        <v>276</v>
      </c>
      <c r="H326" s="225">
        <v>464.34</v>
      </c>
      <c r="I326" s="226"/>
      <c r="J326" s="227">
        <f>ROUND(I326*H326,2)</f>
        <v>0</v>
      </c>
      <c r="K326" s="228"/>
      <c r="L326" s="45"/>
      <c r="M326" s="229" t="s">
        <v>1</v>
      </c>
      <c r="N326" s="230" t="s">
        <v>42</v>
      </c>
      <c r="O326" s="92"/>
      <c r="P326" s="231">
        <f>O326*H326</f>
        <v>0</v>
      </c>
      <c r="Q326" s="231">
        <v>0</v>
      </c>
      <c r="R326" s="231">
        <f>Q326*H326</f>
        <v>0</v>
      </c>
      <c r="S326" s="231">
        <v>0</v>
      </c>
      <c r="T326" s="232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3" t="s">
        <v>204</v>
      </c>
      <c r="AT326" s="233" t="s">
        <v>200</v>
      </c>
      <c r="AU326" s="233" t="s">
        <v>87</v>
      </c>
      <c r="AY326" s="18" t="s">
        <v>198</v>
      </c>
      <c r="BE326" s="234">
        <f>IF(N326="základní",J326,0)</f>
        <v>0</v>
      </c>
      <c r="BF326" s="234">
        <f>IF(N326="snížená",J326,0)</f>
        <v>0</v>
      </c>
      <c r="BG326" s="234">
        <f>IF(N326="zákl. přenesená",J326,0)</f>
        <v>0</v>
      </c>
      <c r="BH326" s="234">
        <f>IF(N326="sníž. přenesená",J326,0)</f>
        <v>0</v>
      </c>
      <c r="BI326" s="234">
        <f>IF(N326="nulová",J326,0)</f>
        <v>0</v>
      </c>
      <c r="BJ326" s="18" t="s">
        <v>85</v>
      </c>
      <c r="BK326" s="234">
        <f>ROUND(I326*H326,2)</f>
        <v>0</v>
      </c>
      <c r="BL326" s="18" t="s">
        <v>204</v>
      </c>
      <c r="BM326" s="233" t="s">
        <v>2042</v>
      </c>
    </row>
    <row r="327" spans="1:63" s="12" customFormat="1" ht="25.9" customHeight="1">
      <c r="A327" s="12"/>
      <c r="B327" s="205"/>
      <c r="C327" s="206"/>
      <c r="D327" s="207" t="s">
        <v>76</v>
      </c>
      <c r="E327" s="208" t="s">
        <v>356</v>
      </c>
      <c r="F327" s="208" t="s">
        <v>357</v>
      </c>
      <c r="G327" s="206"/>
      <c r="H327" s="206"/>
      <c r="I327" s="209"/>
      <c r="J327" s="210">
        <f>BK327</f>
        <v>0</v>
      </c>
      <c r="K327" s="206"/>
      <c r="L327" s="211"/>
      <c r="M327" s="212"/>
      <c r="N327" s="213"/>
      <c r="O327" s="213"/>
      <c r="P327" s="214">
        <f>P328</f>
        <v>0</v>
      </c>
      <c r="Q327" s="213"/>
      <c r="R327" s="214">
        <f>R328</f>
        <v>0</v>
      </c>
      <c r="S327" s="213"/>
      <c r="T327" s="215">
        <f>T328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16" t="s">
        <v>224</v>
      </c>
      <c r="AT327" s="217" t="s">
        <v>76</v>
      </c>
      <c r="AU327" s="217" t="s">
        <v>77</v>
      </c>
      <c r="AY327" s="216" t="s">
        <v>198</v>
      </c>
      <c r="BK327" s="218">
        <f>BK328</f>
        <v>0</v>
      </c>
    </row>
    <row r="328" spans="1:63" s="12" customFormat="1" ht="22.8" customHeight="1">
      <c r="A328" s="12"/>
      <c r="B328" s="205"/>
      <c r="C328" s="206"/>
      <c r="D328" s="207" t="s">
        <v>76</v>
      </c>
      <c r="E328" s="219" t="s">
        <v>358</v>
      </c>
      <c r="F328" s="219" t="s">
        <v>359</v>
      </c>
      <c r="G328" s="206"/>
      <c r="H328" s="206"/>
      <c r="I328" s="209"/>
      <c r="J328" s="220">
        <f>BK328</f>
        <v>0</v>
      </c>
      <c r="K328" s="206"/>
      <c r="L328" s="211"/>
      <c r="M328" s="212"/>
      <c r="N328" s="213"/>
      <c r="O328" s="213"/>
      <c r="P328" s="214">
        <f>SUM(P329:P341)</f>
        <v>0</v>
      </c>
      <c r="Q328" s="213"/>
      <c r="R328" s="214">
        <f>SUM(R329:R341)</f>
        <v>0</v>
      </c>
      <c r="S328" s="213"/>
      <c r="T328" s="215">
        <f>SUM(T329:T341)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6" t="s">
        <v>224</v>
      </c>
      <c r="AT328" s="217" t="s">
        <v>76</v>
      </c>
      <c r="AU328" s="217" t="s">
        <v>85</v>
      </c>
      <c r="AY328" s="216" t="s">
        <v>198</v>
      </c>
      <c r="BK328" s="218">
        <f>SUM(BK329:BK341)</f>
        <v>0</v>
      </c>
    </row>
    <row r="329" spans="1:65" s="2" customFormat="1" ht="62.7" customHeight="1">
      <c r="A329" s="39"/>
      <c r="B329" s="40"/>
      <c r="C329" s="221" t="s">
        <v>721</v>
      </c>
      <c r="D329" s="221" t="s">
        <v>200</v>
      </c>
      <c r="E329" s="222" t="s">
        <v>361</v>
      </c>
      <c r="F329" s="223" t="s">
        <v>362</v>
      </c>
      <c r="G329" s="224" t="s">
        <v>363</v>
      </c>
      <c r="H329" s="225">
        <v>1</v>
      </c>
      <c r="I329" s="226"/>
      <c r="J329" s="227">
        <f>ROUND(I329*H329,2)</f>
        <v>0</v>
      </c>
      <c r="K329" s="228"/>
      <c r="L329" s="45"/>
      <c r="M329" s="229" t="s">
        <v>1</v>
      </c>
      <c r="N329" s="230" t="s">
        <v>42</v>
      </c>
      <c r="O329" s="92"/>
      <c r="P329" s="231">
        <f>O329*H329</f>
        <v>0</v>
      </c>
      <c r="Q329" s="231">
        <v>0</v>
      </c>
      <c r="R329" s="231">
        <f>Q329*H329</f>
        <v>0</v>
      </c>
      <c r="S329" s="231">
        <v>0</v>
      </c>
      <c r="T329" s="232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3" t="s">
        <v>364</v>
      </c>
      <c r="AT329" s="233" t="s">
        <v>200</v>
      </c>
      <c r="AU329" s="233" t="s">
        <v>87</v>
      </c>
      <c r="AY329" s="18" t="s">
        <v>198</v>
      </c>
      <c r="BE329" s="234">
        <f>IF(N329="základní",J329,0)</f>
        <v>0</v>
      </c>
      <c r="BF329" s="234">
        <f>IF(N329="snížená",J329,0)</f>
        <v>0</v>
      </c>
      <c r="BG329" s="234">
        <f>IF(N329="zákl. přenesená",J329,0)</f>
        <v>0</v>
      </c>
      <c r="BH329" s="234">
        <f>IF(N329="sníž. přenesená",J329,0)</f>
        <v>0</v>
      </c>
      <c r="BI329" s="234">
        <f>IF(N329="nulová",J329,0)</f>
        <v>0</v>
      </c>
      <c r="BJ329" s="18" t="s">
        <v>85</v>
      </c>
      <c r="BK329" s="234">
        <f>ROUND(I329*H329,2)</f>
        <v>0</v>
      </c>
      <c r="BL329" s="18" t="s">
        <v>364</v>
      </c>
      <c r="BM329" s="233" t="s">
        <v>2043</v>
      </c>
    </row>
    <row r="330" spans="1:65" s="2" customFormat="1" ht="55.5" customHeight="1">
      <c r="A330" s="39"/>
      <c r="B330" s="40"/>
      <c r="C330" s="221" t="s">
        <v>723</v>
      </c>
      <c r="D330" s="221" t="s">
        <v>200</v>
      </c>
      <c r="E330" s="222" t="s">
        <v>367</v>
      </c>
      <c r="F330" s="223" t="s">
        <v>368</v>
      </c>
      <c r="G330" s="224" t="s">
        <v>363</v>
      </c>
      <c r="H330" s="225">
        <v>1</v>
      </c>
      <c r="I330" s="226"/>
      <c r="J330" s="227">
        <f>ROUND(I330*H330,2)</f>
        <v>0</v>
      </c>
      <c r="K330" s="228"/>
      <c r="L330" s="45"/>
      <c r="M330" s="229" t="s">
        <v>1</v>
      </c>
      <c r="N330" s="230" t="s">
        <v>42</v>
      </c>
      <c r="O330" s="92"/>
      <c r="P330" s="231">
        <f>O330*H330</f>
        <v>0</v>
      </c>
      <c r="Q330" s="231">
        <v>0</v>
      </c>
      <c r="R330" s="231">
        <f>Q330*H330</f>
        <v>0</v>
      </c>
      <c r="S330" s="231">
        <v>0</v>
      </c>
      <c r="T330" s="232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3" t="s">
        <v>364</v>
      </c>
      <c r="AT330" s="233" t="s">
        <v>200</v>
      </c>
      <c r="AU330" s="233" t="s">
        <v>87</v>
      </c>
      <c r="AY330" s="18" t="s">
        <v>198</v>
      </c>
      <c r="BE330" s="234">
        <f>IF(N330="základní",J330,0)</f>
        <v>0</v>
      </c>
      <c r="BF330" s="234">
        <f>IF(N330="snížená",J330,0)</f>
        <v>0</v>
      </c>
      <c r="BG330" s="234">
        <f>IF(N330="zákl. přenesená",J330,0)</f>
        <v>0</v>
      </c>
      <c r="BH330" s="234">
        <f>IF(N330="sníž. přenesená",J330,0)</f>
        <v>0</v>
      </c>
      <c r="BI330" s="234">
        <f>IF(N330="nulová",J330,0)</f>
        <v>0</v>
      </c>
      <c r="BJ330" s="18" t="s">
        <v>85</v>
      </c>
      <c r="BK330" s="234">
        <f>ROUND(I330*H330,2)</f>
        <v>0</v>
      </c>
      <c r="BL330" s="18" t="s">
        <v>364</v>
      </c>
      <c r="BM330" s="233" t="s">
        <v>2044</v>
      </c>
    </row>
    <row r="331" spans="1:65" s="2" customFormat="1" ht="49.05" customHeight="1">
      <c r="A331" s="39"/>
      <c r="B331" s="40"/>
      <c r="C331" s="221" t="s">
        <v>725</v>
      </c>
      <c r="D331" s="221" t="s">
        <v>200</v>
      </c>
      <c r="E331" s="222" t="s">
        <v>371</v>
      </c>
      <c r="F331" s="223" t="s">
        <v>372</v>
      </c>
      <c r="G331" s="224" t="s">
        <v>363</v>
      </c>
      <c r="H331" s="225">
        <v>1</v>
      </c>
      <c r="I331" s="226"/>
      <c r="J331" s="227">
        <f>ROUND(I331*H331,2)</f>
        <v>0</v>
      </c>
      <c r="K331" s="228"/>
      <c r="L331" s="45"/>
      <c r="M331" s="229" t="s">
        <v>1</v>
      </c>
      <c r="N331" s="230" t="s">
        <v>42</v>
      </c>
      <c r="O331" s="92"/>
      <c r="P331" s="231">
        <f>O331*H331</f>
        <v>0</v>
      </c>
      <c r="Q331" s="231">
        <v>0</v>
      </c>
      <c r="R331" s="231">
        <f>Q331*H331</f>
        <v>0</v>
      </c>
      <c r="S331" s="231">
        <v>0</v>
      </c>
      <c r="T331" s="232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3" t="s">
        <v>364</v>
      </c>
      <c r="AT331" s="233" t="s">
        <v>200</v>
      </c>
      <c r="AU331" s="233" t="s">
        <v>87</v>
      </c>
      <c r="AY331" s="18" t="s">
        <v>198</v>
      </c>
      <c r="BE331" s="234">
        <f>IF(N331="základní",J331,0)</f>
        <v>0</v>
      </c>
      <c r="BF331" s="234">
        <f>IF(N331="snížená",J331,0)</f>
        <v>0</v>
      </c>
      <c r="BG331" s="234">
        <f>IF(N331="zákl. přenesená",J331,0)</f>
        <v>0</v>
      </c>
      <c r="BH331" s="234">
        <f>IF(N331="sníž. přenesená",J331,0)</f>
        <v>0</v>
      </c>
      <c r="BI331" s="234">
        <f>IF(N331="nulová",J331,0)</f>
        <v>0</v>
      </c>
      <c r="BJ331" s="18" t="s">
        <v>85</v>
      </c>
      <c r="BK331" s="234">
        <f>ROUND(I331*H331,2)</f>
        <v>0</v>
      </c>
      <c r="BL331" s="18" t="s">
        <v>364</v>
      </c>
      <c r="BM331" s="233" t="s">
        <v>2045</v>
      </c>
    </row>
    <row r="332" spans="1:65" s="2" customFormat="1" ht="24.15" customHeight="1">
      <c r="A332" s="39"/>
      <c r="B332" s="40"/>
      <c r="C332" s="221" t="s">
        <v>727</v>
      </c>
      <c r="D332" s="221" t="s">
        <v>200</v>
      </c>
      <c r="E332" s="222" t="s">
        <v>375</v>
      </c>
      <c r="F332" s="223" t="s">
        <v>376</v>
      </c>
      <c r="G332" s="224" t="s">
        <v>363</v>
      </c>
      <c r="H332" s="225">
        <v>1</v>
      </c>
      <c r="I332" s="226"/>
      <c r="J332" s="227">
        <f>ROUND(I332*H332,2)</f>
        <v>0</v>
      </c>
      <c r="K332" s="228"/>
      <c r="L332" s="45"/>
      <c r="M332" s="229" t="s">
        <v>1</v>
      </c>
      <c r="N332" s="230" t="s">
        <v>42</v>
      </c>
      <c r="O332" s="92"/>
      <c r="P332" s="231">
        <f>O332*H332</f>
        <v>0</v>
      </c>
      <c r="Q332" s="231">
        <v>0</v>
      </c>
      <c r="R332" s="231">
        <f>Q332*H332</f>
        <v>0</v>
      </c>
      <c r="S332" s="231">
        <v>0</v>
      </c>
      <c r="T332" s="232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3" t="s">
        <v>364</v>
      </c>
      <c r="AT332" s="233" t="s">
        <v>200</v>
      </c>
      <c r="AU332" s="233" t="s">
        <v>87</v>
      </c>
      <c r="AY332" s="18" t="s">
        <v>198</v>
      </c>
      <c r="BE332" s="234">
        <f>IF(N332="základní",J332,0)</f>
        <v>0</v>
      </c>
      <c r="BF332" s="234">
        <f>IF(N332="snížená",J332,0)</f>
        <v>0</v>
      </c>
      <c r="BG332" s="234">
        <f>IF(N332="zákl. přenesená",J332,0)</f>
        <v>0</v>
      </c>
      <c r="BH332" s="234">
        <f>IF(N332="sníž. přenesená",J332,0)</f>
        <v>0</v>
      </c>
      <c r="BI332" s="234">
        <f>IF(N332="nulová",J332,0)</f>
        <v>0</v>
      </c>
      <c r="BJ332" s="18" t="s">
        <v>85</v>
      </c>
      <c r="BK332" s="234">
        <f>ROUND(I332*H332,2)</f>
        <v>0</v>
      </c>
      <c r="BL332" s="18" t="s">
        <v>364</v>
      </c>
      <c r="BM332" s="233" t="s">
        <v>2046</v>
      </c>
    </row>
    <row r="333" spans="1:65" s="2" customFormat="1" ht="24.15" customHeight="1">
      <c r="A333" s="39"/>
      <c r="B333" s="40"/>
      <c r="C333" s="221" t="s">
        <v>729</v>
      </c>
      <c r="D333" s="221" t="s">
        <v>200</v>
      </c>
      <c r="E333" s="222" t="s">
        <v>379</v>
      </c>
      <c r="F333" s="223" t="s">
        <v>380</v>
      </c>
      <c r="G333" s="224" t="s">
        <v>363</v>
      </c>
      <c r="H333" s="225">
        <v>1</v>
      </c>
      <c r="I333" s="226"/>
      <c r="J333" s="227">
        <f>ROUND(I333*H333,2)</f>
        <v>0</v>
      </c>
      <c r="K333" s="228"/>
      <c r="L333" s="45"/>
      <c r="M333" s="229" t="s">
        <v>1</v>
      </c>
      <c r="N333" s="230" t="s">
        <v>42</v>
      </c>
      <c r="O333" s="92"/>
      <c r="P333" s="231">
        <f>O333*H333</f>
        <v>0</v>
      </c>
      <c r="Q333" s="231">
        <v>0</v>
      </c>
      <c r="R333" s="231">
        <f>Q333*H333</f>
        <v>0</v>
      </c>
      <c r="S333" s="231">
        <v>0</v>
      </c>
      <c r="T333" s="232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3" t="s">
        <v>364</v>
      </c>
      <c r="AT333" s="233" t="s">
        <v>200</v>
      </c>
      <c r="AU333" s="233" t="s">
        <v>87</v>
      </c>
      <c r="AY333" s="18" t="s">
        <v>198</v>
      </c>
      <c r="BE333" s="234">
        <f>IF(N333="základní",J333,0)</f>
        <v>0</v>
      </c>
      <c r="BF333" s="234">
        <f>IF(N333="snížená",J333,0)</f>
        <v>0</v>
      </c>
      <c r="BG333" s="234">
        <f>IF(N333="zákl. přenesená",J333,0)</f>
        <v>0</v>
      </c>
      <c r="BH333" s="234">
        <f>IF(N333="sníž. přenesená",J333,0)</f>
        <v>0</v>
      </c>
      <c r="BI333" s="234">
        <f>IF(N333="nulová",J333,0)</f>
        <v>0</v>
      </c>
      <c r="BJ333" s="18" t="s">
        <v>85</v>
      </c>
      <c r="BK333" s="234">
        <f>ROUND(I333*H333,2)</f>
        <v>0</v>
      </c>
      <c r="BL333" s="18" t="s">
        <v>364</v>
      </c>
      <c r="BM333" s="233" t="s">
        <v>2047</v>
      </c>
    </row>
    <row r="334" spans="1:65" s="2" customFormat="1" ht="37.8" customHeight="1">
      <c r="A334" s="39"/>
      <c r="B334" s="40"/>
      <c r="C334" s="221" t="s">
        <v>731</v>
      </c>
      <c r="D334" s="221" t="s">
        <v>200</v>
      </c>
      <c r="E334" s="222" t="s">
        <v>383</v>
      </c>
      <c r="F334" s="223" t="s">
        <v>384</v>
      </c>
      <c r="G334" s="224" t="s">
        <v>363</v>
      </c>
      <c r="H334" s="225">
        <v>1</v>
      </c>
      <c r="I334" s="226"/>
      <c r="J334" s="227">
        <f>ROUND(I334*H334,2)</f>
        <v>0</v>
      </c>
      <c r="K334" s="228"/>
      <c r="L334" s="45"/>
      <c r="M334" s="229" t="s">
        <v>1</v>
      </c>
      <c r="N334" s="230" t="s">
        <v>42</v>
      </c>
      <c r="O334" s="92"/>
      <c r="P334" s="231">
        <f>O334*H334</f>
        <v>0</v>
      </c>
      <c r="Q334" s="231">
        <v>0</v>
      </c>
      <c r="R334" s="231">
        <f>Q334*H334</f>
        <v>0</v>
      </c>
      <c r="S334" s="231">
        <v>0</v>
      </c>
      <c r="T334" s="232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3" t="s">
        <v>364</v>
      </c>
      <c r="AT334" s="233" t="s">
        <v>200</v>
      </c>
      <c r="AU334" s="233" t="s">
        <v>87</v>
      </c>
      <c r="AY334" s="18" t="s">
        <v>198</v>
      </c>
      <c r="BE334" s="234">
        <f>IF(N334="základní",J334,0)</f>
        <v>0</v>
      </c>
      <c r="BF334" s="234">
        <f>IF(N334="snížená",J334,0)</f>
        <v>0</v>
      </c>
      <c r="BG334" s="234">
        <f>IF(N334="zákl. přenesená",J334,0)</f>
        <v>0</v>
      </c>
      <c r="BH334" s="234">
        <f>IF(N334="sníž. přenesená",J334,0)</f>
        <v>0</v>
      </c>
      <c r="BI334" s="234">
        <f>IF(N334="nulová",J334,0)</f>
        <v>0</v>
      </c>
      <c r="BJ334" s="18" t="s">
        <v>85</v>
      </c>
      <c r="BK334" s="234">
        <f>ROUND(I334*H334,2)</f>
        <v>0</v>
      </c>
      <c r="BL334" s="18" t="s">
        <v>364</v>
      </c>
      <c r="BM334" s="233" t="s">
        <v>2048</v>
      </c>
    </row>
    <row r="335" spans="1:65" s="2" customFormat="1" ht="62.7" customHeight="1">
      <c r="A335" s="39"/>
      <c r="B335" s="40"/>
      <c r="C335" s="221" t="s">
        <v>733</v>
      </c>
      <c r="D335" s="221" t="s">
        <v>200</v>
      </c>
      <c r="E335" s="222" t="s">
        <v>2049</v>
      </c>
      <c r="F335" s="223" t="s">
        <v>2050</v>
      </c>
      <c r="G335" s="224" t="s">
        <v>363</v>
      </c>
      <c r="H335" s="225">
        <v>1</v>
      </c>
      <c r="I335" s="226"/>
      <c r="J335" s="227">
        <f>ROUND(I335*H335,2)</f>
        <v>0</v>
      </c>
      <c r="K335" s="228"/>
      <c r="L335" s="45"/>
      <c r="M335" s="229" t="s">
        <v>1</v>
      </c>
      <c r="N335" s="230" t="s">
        <v>42</v>
      </c>
      <c r="O335" s="92"/>
      <c r="P335" s="231">
        <f>O335*H335</f>
        <v>0</v>
      </c>
      <c r="Q335" s="231">
        <v>0</v>
      </c>
      <c r="R335" s="231">
        <f>Q335*H335</f>
        <v>0</v>
      </c>
      <c r="S335" s="231">
        <v>0</v>
      </c>
      <c r="T335" s="232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3" t="s">
        <v>364</v>
      </c>
      <c r="AT335" s="233" t="s">
        <v>200</v>
      </c>
      <c r="AU335" s="233" t="s">
        <v>87</v>
      </c>
      <c r="AY335" s="18" t="s">
        <v>198</v>
      </c>
      <c r="BE335" s="234">
        <f>IF(N335="základní",J335,0)</f>
        <v>0</v>
      </c>
      <c r="BF335" s="234">
        <f>IF(N335="snížená",J335,0)</f>
        <v>0</v>
      </c>
      <c r="BG335" s="234">
        <f>IF(N335="zákl. přenesená",J335,0)</f>
        <v>0</v>
      </c>
      <c r="BH335" s="234">
        <f>IF(N335="sníž. přenesená",J335,0)</f>
        <v>0</v>
      </c>
      <c r="BI335" s="234">
        <f>IF(N335="nulová",J335,0)</f>
        <v>0</v>
      </c>
      <c r="BJ335" s="18" t="s">
        <v>85</v>
      </c>
      <c r="BK335" s="234">
        <f>ROUND(I335*H335,2)</f>
        <v>0</v>
      </c>
      <c r="BL335" s="18" t="s">
        <v>364</v>
      </c>
      <c r="BM335" s="233" t="s">
        <v>2051</v>
      </c>
    </row>
    <row r="336" spans="1:65" s="2" customFormat="1" ht="37.8" customHeight="1">
      <c r="A336" s="39"/>
      <c r="B336" s="40"/>
      <c r="C336" s="221" t="s">
        <v>735</v>
      </c>
      <c r="D336" s="221" t="s">
        <v>200</v>
      </c>
      <c r="E336" s="222" t="s">
        <v>387</v>
      </c>
      <c r="F336" s="223" t="s">
        <v>388</v>
      </c>
      <c r="G336" s="224" t="s">
        <v>363</v>
      </c>
      <c r="H336" s="225">
        <v>1</v>
      </c>
      <c r="I336" s="226"/>
      <c r="J336" s="227">
        <f>ROUND(I336*H336,2)</f>
        <v>0</v>
      </c>
      <c r="K336" s="228"/>
      <c r="L336" s="45"/>
      <c r="M336" s="229" t="s">
        <v>1</v>
      </c>
      <c r="N336" s="230" t="s">
        <v>42</v>
      </c>
      <c r="O336" s="92"/>
      <c r="P336" s="231">
        <f>O336*H336</f>
        <v>0</v>
      </c>
      <c r="Q336" s="231">
        <v>0</v>
      </c>
      <c r="R336" s="231">
        <f>Q336*H336</f>
        <v>0</v>
      </c>
      <c r="S336" s="231">
        <v>0</v>
      </c>
      <c r="T336" s="232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3" t="s">
        <v>364</v>
      </c>
      <c r="AT336" s="233" t="s">
        <v>200</v>
      </c>
      <c r="AU336" s="233" t="s">
        <v>87</v>
      </c>
      <c r="AY336" s="18" t="s">
        <v>198</v>
      </c>
      <c r="BE336" s="234">
        <f>IF(N336="základní",J336,0)</f>
        <v>0</v>
      </c>
      <c r="BF336" s="234">
        <f>IF(N336="snížená",J336,0)</f>
        <v>0</v>
      </c>
      <c r="BG336" s="234">
        <f>IF(N336="zákl. přenesená",J336,0)</f>
        <v>0</v>
      </c>
      <c r="BH336" s="234">
        <f>IF(N336="sníž. přenesená",J336,0)</f>
        <v>0</v>
      </c>
      <c r="BI336" s="234">
        <f>IF(N336="nulová",J336,0)</f>
        <v>0</v>
      </c>
      <c r="BJ336" s="18" t="s">
        <v>85</v>
      </c>
      <c r="BK336" s="234">
        <f>ROUND(I336*H336,2)</f>
        <v>0</v>
      </c>
      <c r="BL336" s="18" t="s">
        <v>364</v>
      </c>
      <c r="BM336" s="233" t="s">
        <v>2052</v>
      </c>
    </row>
    <row r="337" spans="1:65" s="2" customFormat="1" ht="33" customHeight="1">
      <c r="A337" s="39"/>
      <c r="B337" s="40"/>
      <c r="C337" s="221" t="s">
        <v>737</v>
      </c>
      <c r="D337" s="221" t="s">
        <v>200</v>
      </c>
      <c r="E337" s="222" t="s">
        <v>2053</v>
      </c>
      <c r="F337" s="223" t="s">
        <v>2054</v>
      </c>
      <c r="G337" s="224" t="s">
        <v>363</v>
      </c>
      <c r="H337" s="225">
        <v>1</v>
      </c>
      <c r="I337" s="226"/>
      <c r="J337" s="227">
        <f>ROUND(I337*H337,2)</f>
        <v>0</v>
      </c>
      <c r="K337" s="228"/>
      <c r="L337" s="45"/>
      <c r="M337" s="229" t="s">
        <v>1</v>
      </c>
      <c r="N337" s="230" t="s">
        <v>42</v>
      </c>
      <c r="O337" s="92"/>
      <c r="P337" s="231">
        <f>O337*H337</f>
        <v>0</v>
      </c>
      <c r="Q337" s="231">
        <v>0</v>
      </c>
      <c r="R337" s="231">
        <f>Q337*H337</f>
        <v>0</v>
      </c>
      <c r="S337" s="231">
        <v>0</v>
      </c>
      <c r="T337" s="232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3" t="s">
        <v>364</v>
      </c>
      <c r="AT337" s="233" t="s">
        <v>200</v>
      </c>
      <c r="AU337" s="233" t="s">
        <v>87</v>
      </c>
      <c r="AY337" s="18" t="s">
        <v>198</v>
      </c>
      <c r="BE337" s="234">
        <f>IF(N337="základní",J337,0)</f>
        <v>0</v>
      </c>
      <c r="BF337" s="234">
        <f>IF(N337="snížená",J337,0)</f>
        <v>0</v>
      </c>
      <c r="BG337" s="234">
        <f>IF(N337="zákl. přenesená",J337,0)</f>
        <v>0</v>
      </c>
      <c r="BH337" s="234">
        <f>IF(N337="sníž. přenesená",J337,0)</f>
        <v>0</v>
      </c>
      <c r="BI337" s="234">
        <f>IF(N337="nulová",J337,0)</f>
        <v>0</v>
      </c>
      <c r="BJ337" s="18" t="s">
        <v>85</v>
      </c>
      <c r="BK337" s="234">
        <f>ROUND(I337*H337,2)</f>
        <v>0</v>
      </c>
      <c r="BL337" s="18" t="s">
        <v>364</v>
      </c>
      <c r="BM337" s="233" t="s">
        <v>2055</v>
      </c>
    </row>
    <row r="338" spans="1:65" s="2" customFormat="1" ht="37.8" customHeight="1">
      <c r="A338" s="39"/>
      <c r="B338" s="40"/>
      <c r="C338" s="221" t="s">
        <v>741</v>
      </c>
      <c r="D338" s="221" t="s">
        <v>200</v>
      </c>
      <c r="E338" s="222" t="s">
        <v>391</v>
      </c>
      <c r="F338" s="223" t="s">
        <v>392</v>
      </c>
      <c r="G338" s="224" t="s">
        <v>363</v>
      </c>
      <c r="H338" s="225">
        <v>1</v>
      </c>
      <c r="I338" s="226"/>
      <c r="J338" s="227">
        <f>ROUND(I338*H338,2)</f>
        <v>0</v>
      </c>
      <c r="K338" s="228"/>
      <c r="L338" s="45"/>
      <c r="M338" s="229" t="s">
        <v>1</v>
      </c>
      <c r="N338" s="230" t="s">
        <v>42</v>
      </c>
      <c r="O338" s="92"/>
      <c r="P338" s="231">
        <f>O338*H338</f>
        <v>0</v>
      </c>
      <c r="Q338" s="231">
        <v>0</v>
      </c>
      <c r="R338" s="231">
        <f>Q338*H338</f>
        <v>0</v>
      </c>
      <c r="S338" s="231">
        <v>0</v>
      </c>
      <c r="T338" s="232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3" t="s">
        <v>364</v>
      </c>
      <c r="AT338" s="233" t="s">
        <v>200</v>
      </c>
      <c r="AU338" s="233" t="s">
        <v>87</v>
      </c>
      <c r="AY338" s="18" t="s">
        <v>198</v>
      </c>
      <c r="BE338" s="234">
        <f>IF(N338="základní",J338,0)</f>
        <v>0</v>
      </c>
      <c r="BF338" s="234">
        <f>IF(N338="snížená",J338,0)</f>
        <v>0</v>
      </c>
      <c r="BG338" s="234">
        <f>IF(N338="zákl. přenesená",J338,0)</f>
        <v>0</v>
      </c>
      <c r="BH338" s="234">
        <f>IF(N338="sníž. přenesená",J338,0)</f>
        <v>0</v>
      </c>
      <c r="BI338" s="234">
        <f>IF(N338="nulová",J338,0)</f>
        <v>0</v>
      </c>
      <c r="BJ338" s="18" t="s">
        <v>85</v>
      </c>
      <c r="BK338" s="234">
        <f>ROUND(I338*H338,2)</f>
        <v>0</v>
      </c>
      <c r="BL338" s="18" t="s">
        <v>364</v>
      </c>
      <c r="BM338" s="233" t="s">
        <v>2056</v>
      </c>
    </row>
    <row r="339" spans="1:65" s="2" customFormat="1" ht="37.8" customHeight="1">
      <c r="A339" s="39"/>
      <c r="B339" s="40"/>
      <c r="C339" s="221" t="s">
        <v>713</v>
      </c>
      <c r="D339" s="221" t="s">
        <v>200</v>
      </c>
      <c r="E339" s="222" t="s">
        <v>395</v>
      </c>
      <c r="F339" s="223" t="s">
        <v>396</v>
      </c>
      <c r="G339" s="224" t="s">
        <v>363</v>
      </c>
      <c r="H339" s="225">
        <v>1</v>
      </c>
      <c r="I339" s="226"/>
      <c r="J339" s="227">
        <f>ROUND(I339*H339,2)</f>
        <v>0</v>
      </c>
      <c r="K339" s="228"/>
      <c r="L339" s="45"/>
      <c r="M339" s="229" t="s">
        <v>1</v>
      </c>
      <c r="N339" s="230" t="s">
        <v>42</v>
      </c>
      <c r="O339" s="92"/>
      <c r="P339" s="231">
        <f>O339*H339</f>
        <v>0</v>
      </c>
      <c r="Q339" s="231">
        <v>0</v>
      </c>
      <c r="R339" s="231">
        <f>Q339*H339</f>
        <v>0</v>
      </c>
      <c r="S339" s="231">
        <v>0</v>
      </c>
      <c r="T339" s="232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3" t="s">
        <v>364</v>
      </c>
      <c r="AT339" s="233" t="s">
        <v>200</v>
      </c>
      <c r="AU339" s="233" t="s">
        <v>87</v>
      </c>
      <c r="AY339" s="18" t="s">
        <v>198</v>
      </c>
      <c r="BE339" s="234">
        <f>IF(N339="základní",J339,0)</f>
        <v>0</v>
      </c>
      <c r="BF339" s="234">
        <f>IF(N339="snížená",J339,0)</f>
        <v>0</v>
      </c>
      <c r="BG339" s="234">
        <f>IF(N339="zákl. přenesená",J339,0)</f>
        <v>0</v>
      </c>
      <c r="BH339" s="234">
        <f>IF(N339="sníž. přenesená",J339,0)</f>
        <v>0</v>
      </c>
      <c r="BI339" s="234">
        <f>IF(N339="nulová",J339,0)</f>
        <v>0</v>
      </c>
      <c r="BJ339" s="18" t="s">
        <v>85</v>
      </c>
      <c r="BK339" s="234">
        <f>ROUND(I339*H339,2)</f>
        <v>0</v>
      </c>
      <c r="BL339" s="18" t="s">
        <v>364</v>
      </c>
      <c r="BM339" s="233" t="s">
        <v>2057</v>
      </c>
    </row>
    <row r="340" spans="1:65" s="2" customFormat="1" ht="24.15" customHeight="1">
      <c r="A340" s="39"/>
      <c r="B340" s="40"/>
      <c r="C340" s="221" t="s">
        <v>716</v>
      </c>
      <c r="D340" s="221" t="s">
        <v>200</v>
      </c>
      <c r="E340" s="222" t="s">
        <v>738</v>
      </c>
      <c r="F340" s="223" t="s">
        <v>739</v>
      </c>
      <c r="G340" s="224" t="s">
        <v>363</v>
      </c>
      <c r="H340" s="225">
        <v>1</v>
      </c>
      <c r="I340" s="226"/>
      <c r="J340" s="227">
        <f>ROUND(I340*H340,2)</f>
        <v>0</v>
      </c>
      <c r="K340" s="228"/>
      <c r="L340" s="45"/>
      <c r="M340" s="229" t="s">
        <v>1</v>
      </c>
      <c r="N340" s="230" t="s">
        <v>42</v>
      </c>
      <c r="O340" s="92"/>
      <c r="P340" s="231">
        <f>O340*H340</f>
        <v>0</v>
      </c>
      <c r="Q340" s="231">
        <v>0</v>
      </c>
      <c r="R340" s="231">
        <f>Q340*H340</f>
        <v>0</v>
      </c>
      <c r="S340" s="231">
        <v>0</v>
      </c>
      <c r="T340" s="232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3" t="s">
        <v>364</v>
      </c>
      <c r="AT340" s="233" t="s">
        <v>200</v>
      </c>
      <c r="AU340" s="233" t="s">
        <v>87</v>
      </c>
      <c r="AY340" s="18" t="s">
        <v>198</v>
      </c>
      <c r="BE340" s="234">
        <f>IF(N340="základní",J340,0)</f>
        <v>0</v>
      </c>
      <c r="BF340" s="234">
        <f>IF(N340="snížená",J340,0)</f>
        <v>0</v>
      </c>
      <c r="BG340" s="234">
        <f>IF(N340="zákl. přenesená",J340,0)</f>
        <v>0</v>
      </c>
      <c r="BH340" s="234">
        <f>IF(N340="sníž. přenesená",J340,0)</f>
        <v>0</v>
      </c>
      <c r="BI340" s="234">
        <f>IF(N340="nulová",J340,0)</f>
        <v>0</v>
      </c>
      <c r="BJ340" s="18" t="s">
        <v>85</v>
      </c>
      <c r="BK340" s="234">
        <f>ROUND(I340*H340,2)</f>
        <v>0</v>
      </c>
      <c r="BL340" s="18" t="s">
        <v>364</v>
      </c>
      <c r="BM340" s="233" t="s">
        <v>2058</v>
      </c>
    </row>
    <row r="341" spans="1:65" s="2" customFormat="1" ht="21.75" customHeight="1">
      <c r="A341" s="39"/>
      <c r="B341" s="40"/>
      <c r="C341" s="221" t="s">
        <v>1786</v>
      </c>
      <c r="D341" s="221" t="s">
        <v>200</v>
      </c>
      <c r="E341" s="222" t="s">
        <v>399</v>
      </c>
      <c r="F341" s="223" t="s">
        <v>400</v>
      </c>
      <c r="G341" s="224" t="s">
        <v>363</v>
      </c>
      <c r="H341" s="225">
        <v>1</v>
      </c>
      <c r="I341" s="226"/>
      <c r="J341" s="227">
        <f>ROUND(I341*H341,2)</f>
        <v>0</v>
      </c>
      <c r="K341" s="228"/>
      <c r="L341" s="45"/>
      <c r="M341" s="280" t="s">
        <v>1</v>
      </c>
      <c r="N341" s="281" t="s">
        <v>42</v>
      </c>
      <c r="O341" s="282"/>
      <c r="P341" s="283">
        <f>O341*H341</f>
        <v>0</v>
      </c>
      <c r="Q341" s="283">
        <v>0</v>
      </c>
      <c r="R341" s="283">
        <f>Q341*H341</f>
        <v>0</v>
      </c>
      <c r="S341" s="283">
        <v>0</v>
      </c>
      <c r="T341" s="284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3" t="s">
        <v>364</v>
      </c>
      <c r="AT341" s="233" t="s">
        <v>200</v>
      </c>
      <c r="AU341" s="233" t="s">
        <v>87</v>
      </c>
      <c r="AY341" s="18" t="s">
        <v>198</v>
      </c>
      <c r="BE341" s="234">
        <f>IF(N341="základní",J341,0)</f>
        <v>0</v>
      </c>
      <c r="BF341" s="234">
        <f>IF(N341="snížená",J341,0)</f>
        <v>0</v>
      </c>
      <c r="BG341" s="234">
        <f>IF(N341="zákl. přenesená",J341,0)</f>
        <v>0</v>
      </c>
      <c r="BH341" s="234">
        <f>IF(N341="sníž. přenesená",J341,0)</f>
        <v>0</v>
      </c>
      <c r="BI341" s="234">
        <f>IF(N341="nulová",J341,0)</f>
        <v>0</v>
      </c>
      <c r="BJ341" s="18" t="s">
        <v>85</v>
      </c>
      <c r="BK341" s="234">
        <f>ROUND(I341*H341,2)</f>
        <v>0</v>
      </c>
      <c r="BL341" s="18" t="s">
        <v>364</v>
      </c>
      <c r="BM341" s="233" t="s">
        <v>2059</v>
      </c>
    </row>
    <row r="342" spans="1:31" s="2" customFormat="1" ht="6.95" customHeight="1">
      <c r="A342" s="39"/>
      <c r="B342" s="67"/>
      <c r="C342" s="68"/>
      <c r="D342" s="68"/>
      <c r="E342" s="68"/>
      <c r="F342" s="68"/>
      <c r="G342" s="68"/>
      <c r="H342" s="68"/>
      <c r="I342" s="68"/>
      <c r="J342" s="68"/>
      <c r="K342" s="68"/>
      <c r="L342" s="45"/>
      <c r="M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</row>
  </sheetData>
  <sheetProtection password="CC35" sheet="1" objects="1" scenarios="1" formatColumns="0" formatRows="0" autoFilter="0"/>
  <autoFilter ref="C128:K341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2060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ROUND((SUM(BE129:BE288)),2)</f>
        <v>0</v>
      </c>
      <c r="G33" s="39"/>
      <c r="H33" s="39"/>
      <c r="I33" s="157">
        <v>0.21</v>
      </c>
      <c r="J33" s="156">
        <f>ROUND(((SUM(BE129:BE288))*I33),2)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ROUND((SUM(BF129:BF288)),2)</f>
        <v>0</v>
      </c>
      <c r="G34" s="39"/>
      <c r="H34" s="39"/>
      <c r="I34" s="157">
        <v>0.15</v>
      </c>
      <c r="J34" s="156">
        <f>ROUND(((SUM(BF129:BF288))*I34),2)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ROUND((SUM(BG129:BG288)),2)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ROUND((SUM(BH129:BH288)),2)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ROUND((SUM(BI129:BI288)),2)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307 - Vodovodní přípojky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2061</v>
      </c>
      <c r="E97" s="184"/>
      <c r="F97" s="184"/>
      <c r="G97" s="184"/>
      <c r="H97" s="184"/>
      <c r="I97" s="184"/>
      <c r="J97" s="185">
        <f>J130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415</v>
      </c>
      <c r="E98" s="190"/>
      <c r="F98" s="190"/>
      <c r="G98" s="190"/>
      <c r="H98" s="190"/>
      <c r="I98" s="190"/>
      <c r="J98" s="191">
        <f>J131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1066</v>
      </c>
      <c r="E99" s="190"/>
      <c r="F99" s="190"/>
      <c r="G99" s="190"/>
      <c r="H99" s="190"/>
      <c r="I99" s="190"/>
      <c r="J99" s="191">
        <f>J144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417</v>
      </c>
      <c r="E100" s="190"/>
      <c r="F100" s="190"/>
      <c r="G100" s="190"/>
      <c r="H100" s="190"/>
      <c r="I100" s="190"/>
      <c r="J100" s="191">
        <f>J154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1162</v>
      </c>
      <c r="E101" s="190"/>
      <c r="F101" s="190"/>
      <c r="G101" s="190"/>
      <c r="H101" s="190"/>
      <c r="I101" s="190"/>
      <c r="J101" s="191">
        <f>J171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1625</v>
      </c>
      <c r="E102" s="190"/>
      <c r="F102" s="190"/>
      <c r="G102" s="190"/>
      <c r="H102" s="190"/>
      <c r="I102" s="190"/>
      <c r="J102" s="191">
        <f>J181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1165</v>
      </c>
      <c r="E103" s="190"/>
      <c r="F103" s="190"/>
      <c r="G103" s="190"/>
      <c r="H103" s="190"/>
      <c r="I103" s="190"/>
      <c r="J103" s="191">
        <f>J185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1166</v>
      </c>
      <c r="E104" s="190"/>
      <c r="F104" s="190"/>
      <c r="G104" s="190"/>
      <c r="H104" s="190"/>
      <c r="I104" s="190"/>
      <c r="J104" s="191">
        <f>J195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1332</v>
      </c>
      <c r="E105" s="190"/>
      <c r="F105" s="190"/>
      <c r="G105" s="190"/>
      <c r="H105" s="190"/>
      <c r="I105" s="190"/>
      <c r="J105" s="191">
        <f>J253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88"/>
      <c r="D106" s="189" t="s">
        <v>1167</v>
      </c>
      <c r="E106" s="190"/>
      <c r="F106" s="190"/>
      <c r="G106" s="190"/>
      <c r="H106" s="190"/>
      <c r="I106" s="190"/>
      <c r="J106" s="191">
        <f>J257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7"/>
      <c r="C107" s="188"/>
      <c r="D107" s="189" t="s">
        <v>423</v>
      </c>
      <c r="E107" s="190"/>
      <c r="F107" s="190"/>
      <c r="G107" s="190"/>
      <c r="H107" s="190"/>
      <c r="I107" s="190"/>
      <c r="J107" s="191">
        <f>J259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1"/>
      <c r="C108" s="182"/>
      <c r="D108" s="183" t="s">
        <v>181</v>
      </c>
      <c r="E108" s="184"/>
      <c r="F108" s="184"/>
      <c r="G108" s="184"/>
      <c r="H108" s="184"/>
      <c r="I108" s="184"/>
      <c r="J108" s="185">
        <f>J275</f>
        <v>0</v>
      </c>
      <c r="K108" s="182"/>
      <c r="L108" s="18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7"/>
      <c r="C109" s="188"/>
      <c r="D109" s="189" t="s">
        <v>182</v>
      </c>
      <c r="E109" s="190"/>
      <c r="F109" s="190"/>
      <c r="G109" s="190"/>
      <c r="H109" s="190"/>
      <c r="I109" s="190"/>
      <c r="J109" s="191">
        <f>J276</f>
        <v>0</v>
      </c>
      <c r="K109" s="188"/>
      <c r="L109" s="19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183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6" t="str">
        <f>E7</f>
        <v>Revitalizace sídliště Blatenská - 1. etapa DI1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307 - Vodovodní přípojky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>Horažďovice</v>
      </c>
      <c r="G123" s="41"/>
      <c r="H123" s="41"/>
      <c r="I123" s="33" t="s">
        <v>22</v>
      </c>
      <c r="J123" s="80" t="str">
        <f>IF(J12="","",J12)</f>
        <v>24. 5. 2023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E15</f>
        <v>město Horažďovice</v>
      </c>
      <c r="G125" s="41"/>
      <c r="H125" s="41"/>
      <c r="I125" s="33" t="s">
        <v>31</v>
      </c>
      <c r="J125" s="37" t="str">
        <f>E21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29</v>
      </c>
      <c r="D126" s="41"/>
      <c r="E126" s="41"/>
      <c r="F126" s="28" t="str">
        <f>IF(E18="","",E18)</f>
        <v>Vyplň údaj</v>
      </c>
      <c r="G126" s="41"/>
      <c r="H126" s="41"/>
      <c r="I126" s="33" t="s">
        <v>34</v>
      </c>
      <c r="J126" s="37" t="str">
        <f>E24</f>
        <v>Pavel Matoušek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193"/>
      <c r="B128" s="194"/>
      <c r="C128" s="195" t="s">
        <v>184</v>
      </c>
      <c r="D128" s="196" t="s">
        <v>62</v>
      </c>
      <c r="E128" s="196" t="s">
        <v>58</v>
      </c>
      <c r="F128" s="196" t="s">
        <v>59</v>
      </c>
      <c r="G128" s="196" t="s">
        <v>185</v>
      </c>
      <c r="H128" s="196" t="s">
        <v>186</v>
      </c>
      <c r="I128" s="196" t="s">
        <v>187</v>
      </c>
      <c r="J128" s="197" t="s">
        <v>172</v>
      </c>
      <c r="K128" s="198" t="s">
        <v>188</v>
      </c>
      <c r="L128" s="199"/>
      <c r="M128" s="101" t="s">
        <v>1</v>
      </c>
      <c r="N128" s="102" t="s">
        <v>41</v>
      </c>
      <c r="O128" s="102" t="s">
        <v>189</v>
      </c>
      <c r="P128" s="102" t="s">
        <v>190</v>
      </c>
      <c r="Q128" s="102" t="s">
        <v>191</v>
      </c>
      <c r="R128" s="102" t="s">
        <v>192</v>
      </c>
      <c r="S128" s="102" t="s">
        <v>193</v>
      </c>
      <c r="T128" s="103" t="s">
        <v>194</v>
      </c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</row>
    <row r="129" spans="1:63" s="2" customFormat="1" ht="22.8" customHeight="1">
      <c r="A129" s="39"/>
      <c r="B129" s="40"/>
      <c r="C129" s="108" t="s">
        <v>195</v>
      </c>
      <c r="D129" s="41"/>
      <c r="E129" s="41"/>
      <c r="F129" s="41"/>
      <c r="G129" s="41"/>
      <c r="H129" s="41"/>
      <c r="I129" s="41"/>
      <c r="J129" s="200">
        <f>BK129</f>
        <v>0</v>
      </c>
      <c r="K129" s="41"/>
      <c r="L129" s="45"/>
      <c r="M129" s="104"/>
      <c r="N129" s="201"/>
      <c r="O129" s="105"/>
      <c r="P129" s="202">
        <f>P130+P275</f>
        <v>0</v>
      </c>
      <c r="Q129" s="105"/>
      <c r="R129" s="202">
        <f>R130+R275</f>
        <v>212.53418299999996</v>
      </c>
      <c r="S129" s="105"/>
      <c r="T129" s="203">
        <f>T130+T275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76</v>
      </c>
      <c r="AU129" s="18" t="s">
        <v>174</v>
      </c>
      <c r="BK129" s="204">
        <f>BK130+BK275</f>
        <v>0</v>
      </c>
    </row>
    <row r="130" spans="1:63" s="12" customFormat="1" ht="25.9" customHeight="1">
      <c r="A130" s="12"/>
      <c r="B130" s="205"/>
      <c r="C130" s="206"/>
      <c r="D130" s="207" t="s">
        <v>76</v>
      </c>
      <c r="E130" s="208" t="s">
        <v>2062</v>
      </c>
      <c r="F130" s="208" t="s">
        <v>131</v>
      </c>
      <c r="G130" s="206"/>
      <c r="H130" s="206"/>
      <c r="I130" s="209"/>
      <c r="J130" s="210">
        <f>BK130</f>
        <v>0</v>
      </c>
      <c r="K130" s="206"/>
      <c r="L130" s="211"/>
      <c r="M130" s="212"/>
      <c r="N130" s="213"/>
      <c r="O130" s="213"/>
      <c r="P130" s="214">
        <f>P131+P144+P154+P171+P181+P185+P195+P253+P257+P259</f>
        <v>0</v>
      </c>
      <c r="Q130" s="213"/>
      <c r="R130" s="214">
        <f>R131+R144+R154+R171+R181+R185+R195+R253+R257+R259</f>
        <v>212.53418299999996</v>
      </c>
      <c r="S130" s="213"/>
      <c r="T130" s="215">
        <f>T131+T144+T154+T171+T181+T185+T195+T253+T257+T259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6" t="s">
        <v>85</v>
      </c>
      <c r="AT130" s="217" t="s">
        <v>76</v>
      </c>
      <c r="AU130" s="217" t="s">
        <v>77</v>
      </c>
      <c r="AY130" s="216" t="s">
        <v>198</v>
      </c>
      <c r="BK130" s="218">
        <f>BK131+BK144+BK154+BK171+BK181+BK185+BK195+BK253+BK257+BK259</f>
        <v>0</v>
      </c>
    </row>
    <row r="131" spans="1:63" s="12" customFormat="1" ht="22.8" customHeight="1">
      <c r="A131" s="12"/>
      <c r="B131" s="205"/>
      <c r="C131" s="206"/>
      <c r="D131" s="207" t="s">
        <v>76</v>
      </c>
      <c r="E131" s="219" t="s">
        <v>257</v>
      </c>
      <c r="F131" s="219" t="s">
        <v>426</v>
      </c>
      <c r="G131" s="206"/>
      <c r="H131" s="206"/>
      <c r="I131" s="209"/>
      <c r="J131" s="220">
        <f>BK131</f>
        <v>0</v>
      </c>
      <c r="K131" s="206"/>
      <c r="L131" s="211"/>
      <c r="M131" s="212"/>
      <c r="N131" s="213"/>
      <c r="O131" s="213"/>
      <c r="P131" s="214">
        <f>SUM(P132:P143)</f>
        <v>0</v>
      </c>
      <c r="Q131" s="213"/>
      <c r="R131" s="214">
        <f>SUM(R132:R143)</f>
        <v>1.3178400000000001</v>
      </c>
      <c r="S131" s="213"/>
      <c r="T131" s="215">
        <f>SUM(T132:T143)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6" t="s">
        <v>85</v>
      </c>
      <c r="AT131" s="217" t="s">
        <v>76</v>
      </c>
      <c r="AU131" s="217" t="s">
        <v>85</v>
      </c>
      <c r="AY131" s="216" t="s">
        <v>198</v>
      </c>
      <c r="BK131" s="218">
        <f>SUM(BK132:BK143)</f>
        <v>0</v>
      </c>
    </row>
    <row r="132" spans="1:65" s="2" customFormat="1" ht="24.15" customHeight="1">
      <c r="A132" s="39"/>
      <c r="B132" s="40"/>
      <c r="C132" s="221" t="s">
        <v>85</v>
      </c>
      <c r="D132" s="221" t="s">
        <v>200</v>
      </c>
      <c r="E132" s="222" t="s">
        <v>1340</v>
      </c>
      <c r="F132" s="223" t="s">
        <v>1341</v>
      </c>
      <c r="G132" s="224" t="s">
        <v>1342</v>
      </c>
      <c r="H132" s="225">
        <v>30</v>
      </c>
      <c r="I132" s="226"/>
      <c r="J132" s="227">
        <f>ROUND(I132*H132,2)</f>
        <v>0</v>
      </c>
      <c r="K132" s="228"/>
      <c r="L132" s="45"/>
      <c r="M132" s="229" t="s">
        <v>1</v>
      </c>
      <c r="N132" s="230" t="s">
        <v>42</v>
      </c>
      <c r="O132" s="92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3" t="s">
        <v>204</v>
      </c>
      <c r="AT132" s="233" t="s">
        <v>200</v>
      </c>
      <c r="AU132" s="233" t="s">
        <v>87</v>
      </c>
      <c r="AY132" s="18" t="s">
        <v>198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8" t="s">
        <v>85</v>
      </c>
      <c r="BK132" s="234">
        <f>ROUND(I132*H132,2)</f>
        <v>0</v>
      </c>
      <c r="BL132" s="18" t="s">
        <v>204</v>
      </c>
      <c r="BM132" s="233" t="s">
        <v>2063</v>
      </c>
    </row>
    <row r="133" spans="1:51" s="13" customFormat="1" ht="12">
      <c r="A133" s="13"/>
      <c r="B133" s="235"/>
      <c r="C133" s="236"/>
      <c r="D133" s="237" t="s">
        <v>206</v>
      </c>
      <c r="E133" s="238" t="s">
        <v>1</v>
      </c>
      <c r="F133" s="239" t="s">
        <v>2064</v>
      </c>
      <c r="G133" s="236"/>
      <c r="H133" s="240">
        <v>30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206</v>
      </c>
      <c r="AU133" s="246" t="s">
        <v>87</v>
      </c>
      <c r="AV133" s="13" t="s">
        <v>87</v>
      </c>
      <c r="AW133" s="13" t="s">
        <v>33</v>
      </c>
      <c r="AX133" s="13" t="s">
        <v>77</v>
      </c>
      <c r="AY133" s="246" t="s">
        <v>198</v>
      </c>
    </row>
    <row r="134" spans="1:51" s="15" customFormat="1" ht="12">
      <c r="A134" s="15"/>
      <c r="B134" s="258"/>
      <c r="C134" s="259"/>
      <c r="D134" s="237" t="s">
        <v>206</v>
      </c>
      <c r="E134" s="260" t="s">
        <v>1</v>
      </c>
      <c r="F134" s="261" t="s">
        <v>215</v>
      </c>
      <c r="G134" s="259"/>
      <c r="H134" s="262">
        <v>30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8" t="s">
        <v>206</v>
      </c>
      <c r="AU134" s="268" t="s">
        <v>87</v>
      </c>
      <c r="AV134" s="15" t="s">
        <v>204</v>
      </c>
      <c r="AW134" s="15" t="s">
        <v>33</v>
      </c>
      <c r="AX134" s="15" t="s">
        <v>85</v>
      </c>
      <c r="AY134" s="268" t="s">
        <v>198</v>
      </c>
    </row>
    <row r="135" spans="1:65" s="2" customFormat="1" ht="21.75" customHeight="1">
      <c r="A135" s="39"/>
      <c r="B135" s="40"/>
      <c r="C135" s="221" t="s">
        <v>87</v>
      </c>
      <c r="D135" s="221" t="s">
        <v>200</v>
      </c>
      <c r="E135" s="222" t="s">
        <v>1345</v>
      </c>
      <c r="F135" s="223" t="s">
        <v>1346</v>
      </c>
      <c r="G135" s="224" t="s">
        <v>1347</v>
      </c>
      <c r="H135" s="225">
        <v>15</v>
      </c>
      <c r="I135" s="226"/>
      <c r="J135" s="227">
        <f>ROUND(I135*H135,2)</f>
        <v>0</v>
      </c>
      <c r="K135" s="228"/>
      <c r="L135" s="45"/>
      <c r="M135" s="229" t="s">
        <v>1</v>
      </c>
      <c r="N135" s="230" t="s">
        <v>42</v>
      </c>
      <c r="O135" s="92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3" t="s">
        <v>204</v>
      </c>
      <c r="AT135" s="233" t="s">
        <v>200</v>
      </c>
      <c r="AU135" s="233" t="s">
        <v>87</v>
      </c>
      <c r="AY135" s="18" t="s">
        <v>198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8" t="s">
        <v>85</v>
      </c>
      <c r="BK135" s="234">
        <f>ROUND(I135*H135,2)</f>
        <v>0</v>
      </c>
      <c r="BL135" s="18" t="s">
        <v>204</v>
      </c>
      <c r="BM135" s="233" t="s">
        <v>2065</v>
      </c>
    </row>
    <row r="136" spans="1:51" s="13" customFormat="1" ht="12">
      <c r="A136" s="13"/>
      <c r="B136" s="235"/>
      <c r="C136" s="236"/>
      <c r="D136" s="237" t="s">
        <v>206</v>
      </c>
      <c r="E136" s="238" t="s">
        <v>1</v>
      </c>
      <c r="F136" s="239" t="s">
        <v>1445</v>
      </c>
      <c r="G136" s="236"/>
      <c r="H136" s="240">
        <v>15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206</v>
      </c>
      <c r="AU136" s="246" t="s">
        <v>87</v>
      </c>
      <c r="AV136" s="13" t="s">
        <v>87</v>
      </c>
      <c r="AW136" s="13" t="s">
        <v>33</v>
      </c>
      <c r="AX136" s="13" t="s">
        <v>77</v>
      </c>
      <c r="AY136" s="246" t="s">
        <v>198</v>
      </c>
    </row>
    <row r="137" spans="1:51" s="15" customFormat="1" ht="12">
      <c r="A137" s="15"/>
      <c r="B137" s="258"/>
      <c r="C137" s="259"/>
      <c r="D137" s="237" t="s">
        <v>206</v>
      </c>
      <c r="E137" s="260" t="s">
        <v>1</v>
      </c>
      <c r="F137" s="261" t="s">
        <v>215</v>
      </c>
      <c r="G137" s="259"/>
      <c r="H137" s="262">
        <v>15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8" t="s">
        <v>206</v>
      </c>
      <c r="AU137" s="268" t="s">
        <v>87</v>
      </c>
      <c r="AV137" s="15" t="s">
        <v>204</v>
      </c>
      <c r="AW137" s="15" t="s">
        <v>33</v>
      </c>
      <c r="AX137" s="15" t="s">
        <v>85</v>
      </c>
      <c r="AY137" s="268" t="s">
        <v>198</v>
      </c>
    </row>
    <row r="138" spans="1:65" s="2" customFormat="1" ht="33" customHeight="1">
      <c r="A138" s="39"/>
      <c r="B138" s="40"/>
      <c r="C138" s="221" t="s">
        <v>213</v>
      </c>
      <c r="D138" s="221" t="s">
        <v>200</v>
      </c>
      <c r="E138" s="222" t="s">
        <v>1630</v>
      </c>
      <c r="F138" s="223" t="s">
        <v>1631</v>
      </c>
      <c r="G138" s="224" t="s">
        <v>227</v>
      </c>
      <c r="H138" s="225">
        <v>12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42</v>
      </c>
      <c r="O138" s="92"/>
      <c r="P138" s="231">
        <f>O138*H138</f>
        <v>0</v>
      </c>
      <c r="Q138" s="231">
        <v>0.0107</v>
      </c>
      <c r="R138" s="231">
        <f>Q138*H138</f>
        <v>0.1284</v>
      </c>
      <c r="S138" s="231">
        <v>0</v>
      </c>
      <c r="T138" s="23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204</v>
      </c>
      <c r="AT138" s="233" t="s">
        <v>200</v>
      </c>
      <c r="AU138" s="233" t="s">
        <v>87</v>
      </c>
      <c r="AY138" s="18" t="s">
        <v>198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204</v>
      </c>
      <c r="BM138" s="233" t="s">
        <v>2066</v>
      </c>
    </row>
    <row r="139" spans="1:51" s="13" customFormat="1" ht="12">
      <c r="A139" s="13"/>
      <c r="B139" s="235"/>
      <c r="C139" s="236"/>
      <c r="D139" s="237" t="s">
        <v>206</v>
      </c>
      <c r="E139" s="238" t="s">
        <v>1</v>
      </c>
      <c r="F139" s="239" t="s">
        <v>2067</v>
      </c>
      <c r="G139" s="236"/>
      <c r="H139" s="240">
        <v>12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206</v>
      </c>
      <c r="AU139" s="246" t="s">
        <v>87</v>
      </c>
      <c r="AV139" s="13" t="s">
        <v>87</v>
      </c>
      <c r="AW139" s="13" t="s">
        <v>33</v>
      </c>
      <c r="AX139" s="13" t="s">
        <v>77</v>
      </c>
      <c r="AY139" s="246" t="s">
        <v>198</v>
      </c>
    </row>
    <row r="140" spans="1:51" s="15" customFormat="1" ht="12">
      <c r="A140" s="15"/>
      <c r="B140" s="258"/>
      <c r="C140" s="259"/>
      <c r="D140" s="237" t="s">
        <v>206</v>
      </c>
      <c r="E140" s="260" t="s">
        <v>1</v>
      </c>
      <c r="F140" s="261" t="s">
        <v>215</v>
      </c>
      <c r="G140" s="259"/>
      <c r="H140" s="262">
        <v>12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8" t="s">
        <v>206</v>
      </c>
      <c r="AU140" s="268" t="s">
        <v>87</v>
      </c>
      <c r="AV140" s="15" t="s">
        <v>204</v>
      </c>
      <c r="AW140" s="15" t="s">
        <v>33</v>
      </c>
      <c r="AX140" s="15" t="s">
        <v>85</v>
      </c>
      <c r="AY140" s="268" t="s">
        <v>198</v>
      </c>
    </row>
    <row r="141" spans="1:65" s="2" customFormat="1" ht="37.8" customHeight="1">
      <c r="A141" s="39"/>
      <c r="B141" s="40"/>
      <c r="C141" s="221" t="s">
        <v>204</v>
      </c>
      <c r="D141" s="221" t="s">
        <v>200</v>
      </c>
      <c r="E141" s="222" t="s">
        <v>1278</v>
      </c>
      <c r="F141" s="223" t="s">
        <v>1279</v>
      </c>
      <c r="G141" s="224" t="s">
        <v>227</v>
      </c>
      <c r="H141" s="225">
        <v>48</v>
      </c>
      <c r="I141" s="226"/>
      <c r="J141" s="227">
        <f>ROUND(I141*H141,2)</f>
        <v>0</v>
      </c>
      <c r="K141" s="228"/>
      <c r="L141" s="45"/>
      <c r="M141" s="229" t="s">
        <v>1</v>
      </c>
      <c r="N141" s="230" t="s">
        <v>42</v>
      </c>
      <c r="O141" s="92"/>
      <c r="P141" s="231">
        <f>O141*H141</f>
        <v>0</v>
      </c>
      <c r="Q141" s="231">
        <v>0.02478</v>
      </c>
      <c r="R141" s="231">
        <f>Q141*H141</f>
        <v>1.18944</v>
      </c>
      <c r="S141" s="231">
        <v>0</v>
      </c>
      <c r="T141" s="23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204</v>
      </c>
      <c r="AT141" s="233" t="s">
        <v>200</v>
      </c>
      <c r="AU141" s="233" t="s">
        <v>87</v>
      </c>
      <c r="AY141" s="18" t="s">
        <v>198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8" t="s">
        <v>85</v>
      </c>
      <c r="BK141" s="234">
        <f>ROUND(I141*H141,2)</f>
        <v>0</v>
      </c>
      <c r="BL141" s="18" t="s">
        <v>204</v>
      </c>
      <c r="BM141" s="233" t="s">
        <v>2068</v>
      </c>
    </row>
    <row r="142" spans="1:51" s="13" customFormat="1" ht="12">
      <c r="A142" s="13"/>
      <c r="B142" s="235"/>
      <c r="C142" s="236"/>
      <c r="D142" s="237" t="s">
        <v>206</v>
      </c>
      <c r="E142" s="238" t="s">
        <v>1</v>
      </c>
      <c r="F142" s="239" t="s">
        <v>2069</v>
      </c>
      <c r="G142" s="236"/>
      <c r="H142" s="240">
        <v>48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206</v>
      </c>
      <c r="AU142" s="246" t="s">
        <v>87</v>
      </c>
      <c r="AV142" s="13" t="s">
        <v>87</v>
      </c>
      <c r="AW142" s="13" t="s">
        <v>33</v>
      </c>
      <c r="AX142" s="13" t="s">
        <v>77</v>
      </c>
      <c r="AY142" s="246" t="s">
        <v>198</v>
      </c>
    </row>
    <row r="143" spans="1:51" s="15" customFormat="1" ht="12">
      <c r="A143" s="15"/>
      <c r="B143" s="258"/>
      <c r="C143" s="259"/>
      <c r="D143" s="237" t="s">
        <v>206</v>
      </c>
      <c r="E143" s="260" t="s">
        <v>1</v>
      </c>
      <c r="F143" s="261" t="s">
        <v>215</v>
      </c>
      <c r="G143" s="259"/>
      <c r="H143" s="262">
        <v>48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8" t="s">
        <v>206</v>
      </c>
      <c r="AU143" s="268" t="s">
        <v>87</v>
      </c>
      <c r="AV143" s="15" t="s">
        <v>204</v>
      </c>
      <c r="AW143" s="15" t="s">
        <v>33</v>
      </c>
      <c r="AX143" s="15" t="s">
        <v>85</v>
      </c>
      <c r="AY143" s="268" t="s">
        <v>198</v>
      </c>
    </row>
    <row r="144" spans="1:63" s="12" customFormat="1" ht="22.8" customHeight="1">
      <c r="A144" s="12"/>
      <c r="B144" s="205"/>
      <c r="C144" s="206"/>
      <c r="D144" s="207" t="s">
        <v>76</v>
      </c>
      <c r="E144" s="219" t="s">
        <v>266</v>
      </c>
      <c r="F144" s="219" t="s">
        <v>1076</v>
      </c>
      <c r="G144" s="206"/>
      <c r="H144" s="206"/>
      <c r="I144" s="209"/>
      <c r="J144" s="220">
        <f>BK144</f>
        <v>0</v>
      </c>
      <c r="K144" s="206"/>
      <c r="L144" s="211"/>
      <c r="M144" s="212"/>
      <c r="N144" s="213"/>
      <c r="O144" s="213"/>
      <c r="P144" s="214">
        <f>SUM(P145:P153)</f>
        <v>0</v>
      </c>
      <c r="Q144" s="213"/>
      <c r="R144" s="214">
        <f>SUM(R145:R153)</f>
        <v>0</v>
      </c>
      <c r="S144" s="213"/>
      <c r="T144" s="215">
        <f>SUM(T145:T153)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6" t="s">
        <v>85</v>
      </c>
      <c r="AT144" s="217" t="s">
        <v>76</v>
      </c>
      <c r="AU144" s="217" t="s">
        <v>85</v>
      </c>
      <c r="AY144" s="216" t="s">
        <v>198</v>
      </c>
      <c r="BK144" s="218">
        <f>SUM(BK145:BK153)</f>
        <v>0</v>
      </c>
    </row>
    <row r="145" spans="1:65" s="2" customFormat="1" ht="24.15" customHeight="1">
      <c r="A145" s="39"/>
      <c r="B145" s="40"/>
      <c r="C145" s="221" t="s">
        <v>224</v>
      </c>
      <c r="D145" s="221" t="s">
        <v>200</v>
      </c>
      <c r="E145" s="222" t="s">
        <v>1282</v>
      </c>
      <c r="F145" s="223" t="s">
        <v>1283</v>
      </c>
      <c r="G145" s="224" t="s">
        <v>239</v>
      </c>
      <c r="H145" s="225">
        <v>90</v>
      </c>
      <c r="I145" s="226"/>
      <c r="J145" s="227">
        <f>ROUND(I145*H145,2)</f>
        <v>0</v>
      </c>
      <c r="K145" s="228"/>
      <c r="L145" s="45"/>
      <c r="M145" s="229" t="s">
        <v>1</v>
      </c>
      <c r="N145" s="230" t="s">
        <v>42</v>
      </c>
      <c r="O145" s="92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3" t="s">
        <v>204</v>
      </c>
      <c r="AT145" s="233" t="s">
        <v>200</v>
      </c>
      <c r="AU145" s="233" t="s">
        <v>87</v>
      </c>
      <c r="AY145" s="18" t="s">
        <v>198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8" t="s">
        <v>85</v>
      </c>
      <c r="BK145" s="234">
        <f>ROUND(I145*H145,2)</f>
        <v>0</v>
      </c>
      <c r="BL145" s="18" t="s">
        <v>204</v>
      </c>
      <c r="BM145" s="233" t="s">
        <v>2070</v>
      </c>
    </row>
    <row r="146" spans="1:51" s="13" customFormat="1" ht="12">
      <c r="A146" s="13"/>
      <c r="B146" s="235"/>
      <c r="C146" s="236"/>
      <c r="D146" s="237" t="s">
        <v>206</v>
      </c>
      <c r="E146" s="238" t="s">
        <v>1</v>
      </c>
      <c r="F146" s="239" t="s">
        <v>2071</v>
      </c>
      <c r="G146" s="236"/>
      <c r="H146" s="240">
        <v>90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206</v>
      </c>
      <c r="AU146" s="246" t="s">
        <v>87</v>
      </c>
      <c r="AV146" s="13" t="s">
        <v>87</v>
      </c>
      <c r="AW146" s="13" t="s">
        <v>33</v>
      </c>
      <c r="AX146" s="13" t="s">
        <v>77</v>
      </c>
      <c r="AY146" s="246" t="s">
        <v>198</v>
      </c>
    </row>
    <row r="147" spans="1:51" s="15" customFormat="1" ht="12">
      <c r="A147" s="15"/>
      <c r="B147" s="258"/>
      <c r="C147" s="259"/>
      <c r="D147" s="237" t="s">
        <v>206</v>
      </c>
      <c r="E147" s="260" t="s">
        <v>1</v>
      </c>
      <c r="F147" s="261" t="s">
        <v>215</v>
      </c>
      <c r="G147" s="259"/>
      <c r="H147" s="262">
        <v>90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8" t="s">
        <v>206</v>
      </c>
      <c r="AU147" s="268" t="s">
        <v>87</v>
      </c>
      <c r="AV147" s="15" t="s">
        <v>204</v>
      </c>
      <c r="AW147" s="15" t="s">
        <v>33</v>
      </c>
      <c r="AX147" s="15" t="s">
        <v>85</v>
      </c>
      <c r="AY147" s="268" t="s">
        <v>198</v>
      </c>
    </row>
    <row r="148" spans="1:65" s="2" customFormat="1" ht="24.15" customHeight="1">
      <c r="A148" s="39"/>
      <c r="B148" s="40"/>
      <c r="C148" s="221" t="s">
        <v>231</v>
      </c>
      <c r="D148" s="221" t="s">
        <v>200</v>
      </c>
      <c r="E148" s="222" t="s">
        <v>1821</v>
      </c>
      <c r="F148" s="223" t="s">
        <v>1822</v>
      </c>
      <c r="G148" s="224" t="s">
        <v>239</v>
      </c>
      <c r="H148" s="225">
        <v>265.7</v>
      </c>
      <c r="I148" s="226"/>
      <c r="J148" s="227">
        <f>ROUND(I148*H148,2)</f>
        <v>0</v>
      </c>
      <c r="K148" s="228"/>
      <c r="L148" s="45"/>
      <c r="M148" s="229" t="s">
        <v>1</v>
      </c>
      <c r="N148" s="230" t="s">
        <v>42</v>
      </c>
      <c r="O148" s="92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3" t="s">
        <v>204</v>
      </c>
      <c r="AT148" s="233" t="s">
        <v>200</v>
      </c>
      <c r="AU148" s="233" t="s">
        <v>87</v>
      </c>
      <c r="AY148" s="18" t="s">
        <v>198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8" t="s">
        <v>85</v>
      </c>
      <c r="BK148" s="234">
        <f>ROUND(I148*H148,2)</f>
        <v>0</v>
      </c>
      <c r="BL148" s="18" t="s">
        <v>204</v>
      </c>
      <c r="BM148" s="233" t="s">
        <v>2072</v>
      </c>
    </row>
    <row r="149" spans="1:51" s="13" customFormat="1" ht="12">
      <c r="A149" s="13"/>
      <c r="B149" s="235"/>
      <c r="C149" s="236"/>
      <c r="D149" s="237" t="s">
        <v>206</v>
      </c>
      <c r="E149" s="238" t="s">
        <v>1</v>
      </c>
      <c r="F149" s="239" t="s">
        <v>2073</v>
      </c>
      <c r="G149" s="236"/>
      <c r="H149" s="240">
        <v>265.7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206</v>
      </c>
      <c r="AU149" s="246" t="s">
        <v>87</v>
      </c>
      <c r="AV149" s="13" t="s">
        <v>87</v>
      </c>
      <c r="AW149" s="13" t="s">
        <v>33</v>
      </c>
      <c r="AX149" s="13" t="s">
        <v>77</v>
      </c>
      <c r="AY149" s="246" t="s">
        <v>198</v>
      </c>
    </row>
    <row r="150" spans="1:51" s="15" customFormat="1" ht="12">
      <c r="A150" s="15"/>
      <c r="B150" s="258"/>
      <c r="C150" s="259"/>
      <c r="D150" s="237" t="s">
        <v>206</v>
      </c>
      <c r="E150" s="260" t="s">
        <v>1</v>
      </c>
      <c r="F150" s="261" t="s">
        <v>215</v>
      </c>
      <c r="G150" s="259"/>
      <c r="H150" s="262">
        <v>265.7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8" t="s">
        <v>206</v>
      </c>
      <c r="AU150" s="268" t="s">
        <v>87</v>
      </c>
      <c r="AV150" s="15" t="s">
        <v>204</v>
      </c>
      <c r="AW150" s="15" t="s">
        <v>33</v>
      </c>
      <c r="AX150" s="15" t="s">
        <v>85</v>
      </c>
      <c r="AY150" s="268" t="s">
        <v>198</v>
      </c>
    </row>
    <row r="151" spans="1:65" s="2" customFormat="1" ht="21.75" customHeight="1">
      <c r="A151" s="39"/>
      <c r="B151" s="40"/>
      <c r="C151" s="221" t="s">
        <v>236</v>
      </c>
      <c r="D151" s="221" t="s">
        <v>200</v>
      </c>
      <c r="E151" s="222" t="s">
        <v>1360</v>
      </c>
      <c r="F151" s="223" t="s">
        <v>1361</v>
      </c>
      <c r="G151" s="224" t="s">
        <v>239</v>
      </c>
      <c r="H151" s="225">
        <v>265.7</v>
      </c>
      <c r="I151" s="226"/>
      <c r="J151" s="227">
        <f>ROUND(I151*H151,2)</f>
        <v>0</v>
      </c>
      <c r="K151" s="228"/>
      <c r="L151" s="45"/>
      <c r="M151" s="229" t="s">
        <v>1</v>
      </c>
      <c r="N151" s="230" t="s">
        <v>42</v>
      </c>
      <c r="O151" s="92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3" t="s">
        <v>204</v>
      </c>
      <c r="AT151" s="233" t="s">
        <v>200</v>
      </c>
      <c r="AU151" s="233" t="s">
        <v>87</v>
      </c>
      <c r="AY151" s="18" t="s">
        <v>198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8" t="s">
        <v>85</v>
      </c>
      <c r="BK151" s="234">
        <f>ROUND(I151*H151,2)</f>
        <v>0</v>
      </c>
      <c r="BL151" s="18" t="s">
        <v>204</v>
      </c>
      <c r="BM151" s="233" t="s">
        <v>2074</v>
      </c>
    </row>
    <row r="152" spans="1:51" s="13" customFormat="1" ht="12">
      <c r="A152" s="13"/>
      <c r="B152" s="235"/>
      <c r="C152" s="236"/>
      <c r="D152" s="237" t="s">
        <v>206</v>
      </c>
      <c r="E152" s="238" t="s">
        <v>1</v>
      </c>
      <c r="F152" s="239" t="s">
        <v>2073</v>
      </c>
      <c r="G152" s="236"/>
      <c r="H152" s="240">
        <v>265.7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206</v>
      </c>
      <c r="AU152" s="246" t="s">
        <v>87</v>
      </c>
      <c r="AV152" s="13" t="s">
        <v>87</v>
      </c>
      <c r="AW152" s="13" t="s">
        <v>33</v>
      </c>
      <c r="AX152" s="13" t="s">
        <v>77</v>
      </c>
      <c r="AY152" s="246" t="s">
        <v>198</v>
      </c>
    </row>
    <row r="153" spans="1:51" s="15" customFormat="1" ht="12">
      <c r="A153" s="15"/>
      <c r="B153" s="258"/>
      <c r="C153" s="259"/>
      <c r="D153" s="237" t="s">
        <v>206</v>
      </c>
      <c r="E153" s="260" t="s">
        <v>1</v>
      </c>
      <c r="F153" s="261" t="s">
        <v>215</v>
      </c>
      <c r="G153" s="259"/>
      <c r="H153" s="262">
        <v>265.7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8" t="s">
        <v>206</v>
      </c>
      <c r="AU153" s="268" t="s">
        <v>87</v>
      </c>
      <c r="AV153" s="15" t="s">
        <v>204</v>
      </c>
      <c r="AW153" s="15" t="s">
        <v>33</v>
      </c>
      <c r="AX153" s="15" t="s">
        <v>85</v>
      </c>
      <c r="AY153" s="268" t="s">
        <v>198</v>
      </c>
    </row>
    <row r="154" spans="1:63" s="12" customFormat="1" ht="22.8" customHeight="1">
      <c r="A154" s="12"/>
      <c r="B154" s="205"/>
      <c r="C154" s="206"/>
      <c r="D154" s="207" t="s">
        <v>76</v>
      </c>
      <c r="E154" s="219" t="s">
        <v>280</v>
      </c>
      <c r="F154" s="219" t="s">
        <v>468</v>
      </c>
      <c r="G154" s="206"/>
      <c r="H154" s="206"/>
      <c r="I154" s="209"/>
      <c r="J154" s="220">
        <f>BK154</f>
        <v>0</v>
      </c>
      <c r="K154" s="206"/>
      <c r="L154" s="211"/>
      <c r="M154" s="212"/>
      <c r="N154" s="213"/>
      <c r="O154" s="213"/>
      <c r="P154" s="214">
        <f>SUM(P155:P170)</f>
        <v>0</v>
      </c>
      <c r="Q154" s="213"/>
      <c r="R154" s="214">
        <f>SUM(R155:R170)</f>
        <v>0</v>
      </c>
      <c r="S154" s="213"/>
      <c r="T154" s="215">
        <f>SUM(T155:T170)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6" t="s">
        <v>85</v>
      </c>
      <c r="AT154" s="217" t="s">
        <v>76</v>
      </c>
      <c r="AU154" s="217" t="s">
        <v>85</v>
      </c>
      <c r="AY154" s="216" t="s">
        <v>198</v>
      </c>
      <c r="BK154" s="218">
        <f>SUM(BK155:BK170)</f>
        <v>0</v>
      </c>
    </row>
    <row r="155" spans="1:65" s="2" customFormat="1" ht="16.5" customHeight="1">
      <c r="A155" s="39"/>
      <c r="B155" s="40"/>
      <c r="C155" s="221" t="s">
        <v>242</v>
      </c>
      <c r="D155" s="221" t="s">
        <v>200</v>
      </c>
      <c r="E155" s="222" t="s">
        <v>1085</v>
      </c>
      <c r="F155" s="223" t="s">
        <v>1086</v>
      </c>
      <c r="G155" s="224" t="s">
        <v>239</v>
      </c>
      <c r="H155" s="225">
        <v>265.7</v>
      </c>
      <c r="I155" s="226"/>
      <c r="J155" s="227">
        <f>ROUND(I155*H155,2)</f>
        <v>0</v>
      </c>
      <c r="K155" s="228"/>
      <c r="L155" s="45"/>
      <c r="M155" s="229" t="s">
        <v>1</v>
      </c>
      <c r="N155" s="230" t="s">
        <v>42</v>
      </c>
      <c r="O155" s="92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3" t="s">
        <v>204</v>
      </c>
      <c r="AT155" s="233" t="s">
        <v>200</v>
      </c>
      <c r="AU155" s="233" t="s">
        <v>87</v>
      </c>
      <c r="AY155" s="18" t="s">
        <v>198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8" t="s">
        <v>85</v>
      </c>
      <c r="BK155" s="234">
        <f>ROUND(I155*H155,2)</f>
        <v>0</v>
      </c>
      <c r="BL155" s="18" t="s">
        <v>204</v>
      </c>
      <c r="BM155" s="233" t="s">
        <v>2075</v>
      </c>
    </row>
    <row r="156" spans="1:51" s="13" customFormat="1" ht="12">
      <c r="A156" s="13"/>
      <c r="B156" s="235"/>
      <c r="C156" s="236"/>
      <c r="D156" s="237" t="s">
        <v>206</v>
      </c>
      <c r="E156" s="238" t="s">
        <v>1</v>
      </c>
      <c r="F156" s="239" t="s">
        <v>2073</v>
      </c>
      <c r="G156" s="236"/>
      <c r="H156" s="240">
        <v>265.7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206</v>
      </c>
      <c r="AU156" s="246" t="s">
        <v>87</v>
      </c>
      <c r="AV156" s="13" t="s">
        <v>87</v>
      </c>
      <c r="AW156" s="13" t="s">
        <v>33</v>
      </c>
      <c r="AX156" s="13" t="s">
        <v>77</v>
      </c>
      <c r="AY156" s="246" t="s">
        <v>198</v>
      </c>
    </row>
    <row r="157" spans="1:51" s="15" customFormat="1" ht="12">
      <c r="A157" s="15"/>
      <c r="B157" s="258"/>
      <c r="C157" s="259"/>
      <c r="D157" s="237" t="s">
        <v>206</v>
      </c>
      <c r="E157" s="260" t="s">
        <v>1</v>
      </c>
      <c r="F157" s="261" t="s">
        <v>215</v>
      </c>
      <c r="G157" s="259"/>
      <c r="H157" s="262">
        <v>265.7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8" t="s">
        <v>206</v>
      </c>
      <c r="AU157" s="268" t="s">
        <v>87</v>
      </c>
      <c r="AV157" s="15" t="s">
        <v>204</v>
      </c>
      <c r="AW157" s="15" t="s">
        <v>33</v>
      </c>
      <c r="AX157" s="15" t="s">
        <v>85</v>
      </c>
      <c r="AY157" s="268" t="s">
        <v>198</v>
      </c>
    </row>
    <row r="158" spans="1:65" s="2" customFormat="1" ht="21.75" customHeight="1">
      <c r="A158" s="39"/>
      <c r="B158" s="40"/>
      <c r="C158" s="221" t="s">
        <v>246</v>
      </c>
      <c r="D158" s="221" t="s">
        <v>200</v>
      </c>
      <c r="E158" s="222" t="s">
        <v>472</v>
      </c>
      <c r="F158" s="223" t="s">
        <v>473</v>
      </c>
      <c r="G158" s="224" t="s">
        <v>239</v>
      </c>
      <c r="H158" s="225">
        <v>99.3</v>
      </c>
      <c r="I158" s="226"/>
      <c r="J158" s="227">
        <f>ROUND(I158*H158,2)</f>
        <v>0</v>
      </c>
      <c r="K158" s="228"/>
      <c r="L158" s="45"/>
      <c r="M158" s="229" t="s">
        <v>1</v>
      </c>
      <c r="N158" s="230" t="s">
        <v>42</v>
      </c>
      <c r="O158" s="92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3" t="s">
        <v>204</v>
      </c>
      <c r="AT158" s="233" t="s">
        <v>200</v>
      </c>
      <c r="AU158" s="233" t="s">
        <v>87</v>
      </c>
      <c r="AY158" s="18" t="s">
        <v>198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8" t="s">
        <v>85</v>
      </c>
      <c r="BK158" s="234">
        <f>ROUND(I158*H158,2)</f>
        <v>0</v>
      </c>
      <c r="BL158" s="18" t="s">
        <v>204</v>
      </c>
      <c r="BM158" s="233" t="s">
        <v>2076</v>
      </c>
    </row>
    <row r="159" spans="1:51" s="13" customFormat="1" ht="12">
      <c r="A159" s="13"/>
      <c r="B159" s="235"/>
      <c r="C159" s="236"/>
      <c r="D159" s="237" t="s">
        <v>206</v>
      </c>
      <c r="E159" s="238" t="s">
        <v>1</v>
      </c>
      <c r="F159" s="239" t="s">
        <v>2077</v>
      </c>
      <c r="G159" s="236"/>
      <c r="H159" s="240">
        <v>99.3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206</v>
      </c>
      <c r="AU159" s="246" t="s">
        <v>87</v>
      </c>
      <c r="AV159" s="13" t="s">
        <v>87</v>
      </c>
      <c r="AW159" s="13" t="s">
        <v>33</v>
      </c>
      <c r="AX159" s="13" t="s">
        <v>77</v>
      </c>
      <c r="AY159" s="246" t="s">
        <v>198</v>
      </c>
    </row>
    <row r="160" spans="1:51" s="15" customFormat="1" ht="12">
      <c r="A160" s="15"/>
      <c r="B160" s="258"/>
      <c r="C160" s="259"/>
      <c r="D160" s="237" t="s">
        <v>206</v>
      </c>
      <c r="E160" s="260" t="s">
        <v>1</v>
      </c>
      <c r="F160" s="261" t="s">
        <v>215</v>
      </c>
      <c r="G160" s="259"/>
      <c r="H160" s="262">
        <v>99.3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8" t="s">
        <v>206</v>
      </c>
      <c r="AU160" s="268" t="s">
        <v>87</v>
      </c>
      <c r="AV160" s="15" t="s">
        <v>204</v>
      </c>
      <c r="AW160" s="15" t="s">
        <v>33</v>
      </c>
      <c r="AX160" s="15" t="s">
        <v>85</v>
      </c>
      <c r="AY160" s="268" t="s">
        <v>198</v>
      </c>
    </row>
    <row r="161" spans="1:65" s="2" customFormat="1" ht="24.15" customHeight="1">
      <c r="A161" s="39"/>
      <c r="B161" s="40"/>
      <c r="C161" s="221" t="s">
        <v>252</v>
      </c>
      <c r="D161" s="221" t="s">
        <v>200</v>
      </c>
      <c r="E161" s="222" t="s">
        <v>475</v>
      </c>
      <c r="F161" s="223" t="s">
        <v>476</v>
      </c>
      <c r="G161" s="224" t="s">
        <v>239</v>
      </c>
      <c r="H161" s="225">
        <v>99.3</v>
      </c>
      <c r="I161" s="226"/>
      <c r="J161" s="227">
        <f>ROUND(I161*H161,2)</f>
        <v>0</v>
      </c>
      <c r="K161" s="228"/>
      <c r="L161" s="45"/>
      <c r="M161" s="229" t="s">
        <v>1</v>
      </c>
      <c r="N161" s="230" t="s">
        <v>42</v>
      </c>
      <c r="O161" s="92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3" t="s">
        <v>204</v>
      </c>
      <c r="AT161" s="233" t="s">
        <v>200</v>
      </c>
      <c r="AU161" s="233" t="s">
        <v>87</v>
      </c>
      <c r="AY161" s="18" t="s">
        <v>198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8" t="s">
        <v>85</v>
      </c>
      <c r="BK161" s="234">
        <f>ROUND(I161*H161,2)</f>
        <v>0</v>
      </c>
      <c r="BL161" s="18" t="s">
        <v>204</v>
      </c>
      <c r="BM161" s="233" t="s">
        <v>2078</v>
      </c>
    </row>
    <row r="162" spans="1:51" s="13" customFormat="1" ht="12">
      <c r="A162" s="13"/>
      <c r="B162" s="235"/>
      <c r="C162" s="236"/>
      <c r="D162" s="237" t="s">
        <v>206</v>
      </c>
      <c r="E162" s="238" t="s">
        <v>1</v>
      </c>
      <c r="F162" s="239" t="s">
        <v>2077</v>
      </c>
      <c r="G162" s="236"/>
      <c r="H162" s="240">
        <v>99.3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206</v>
      </c>
      <c r="AU162" s="246" t="s">
        <v>87</v>
      </c>
      <c r="AV162" s="13" t="s">
        <v>87</v>
      </c>
      <c r="AW162" s="13" t="s">
        <v>33</v>
      </c>
      <c r="AX162" s="13" t="s">
        <v>77</v>
      </c>
      <c r="AY162" s="246" t="s">
        <v>198</v>
      </c>
    </row>
    <row r="163" spans="1:51" s="15" customFormat="1" ht="12">
      <c r="A163" s="15"/>
      <c r="B163" s="258"/>
      <c r="C163" s="259"/>
      <c r="D163" s="237" t="s">
        <v>206</v>
      </c>
      <c r="E163" s="260" t="s">
        <v>1</v>
      </c>
      <c r="F163" s="261" t="s">
        <v>215</v>
      </c>
      <c r="G163" s="259"/>
      <c r="H163" s="262">
        <v>99.3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8" t="s">
        <v>206</v>
      </c>
      <c r="AU163" s="268" t="s">
        <v>87</v>
      </c>
      <c r="AV163" s="15" t="s">
        <v>204</v>
      </c>
      <c r="AW163" s="15" t="s">
        <v>33</v>
      </c>
      <c r="AX163" s="15" t="s">
        <v>85</v>
      </c>
      <c r="AY163" s="268" t="s">
        <v>198</v>
      </c>
    </row>
    <row r="164" spans="1:65" s="2" customFormat="1" ht="21.75" customHeight="1">
      <c r="A164" s="39"/>
      <c r="B164" s="40"/>
      <c r="C164" s="221" t="s">
        <v>257</v>
      </c>
      <c r="D164" s="221" t="s">
        <v>200</v>
      </c>
      <c r="E164" s="222" t="s">
        <v>1092</v>
      </c>
      <c r="F164" s="223" t="s">
        <v>1093</v>
      </c>
      <c r="G164" s="224" t="s">
        <v>239</v>
      </c>
      <c r="H164" s="225">
        <v>99.3</v>
      </c>
      <c r="I164" s="226"/>
      <c r="J164" s="227">
        <f>ROUND(I164*H164,2)</f>
        <v>0</v>
      </c>
      <c r="K164" s="228"/>
      <c r="L164" s="45"/>
      <c r="M164" s="229" t="s">
        <v>1</v>
      </c>
      <c r="N164" s="230" t="s">
        <v>42</v>
      </c>
      <c r="O164" s="92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3" t="s">
        <v>204</v>
      </c>
      <c r="AT164" s="233" t="s">
        <v>200</v>
      </c>
      <c r="AU164" s="233" t="s">
        <v>87</v>
      </c>
      <c r="AY164" s="18" t="s">
        <v>198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8" t="s">
        <v>85</v>
      </c>
      <c r="BK164" s="234">
        <f>ROUND(I164*H164,2)</f>
        <v>0</v>
      </c>
      <c r="BL164" s="18" t="s">
        <v>204</v>
      </c>
      <c r="BM164" s="233" t="s">
        <v>2079</v>
      </c>
    </row>
    <row r="165" spans="1:65" s="2" customFormat="1" ht="16.5" customHeight="1">
      <c r="A165" s="39"/>
      <c r="B165" s="40"/>
      <c r="C165" s="221" t="s">
        <v>261</v>
      </c>
      <c r="D165" s="221" t="s">
        <v>200</v>
      </c>
      <c r="E165" s="222" t="s">
        <v>482</v>
      </c>
      <c r="F165" s="223" t="s">
        <v>483</v>
      </c>
      <c r="G165" s="224" t="s">
        <v>239</v>
      </c>
      <c r="H165" s="225">
        <v>99.3</v>
      </c>
      <c r="I165" s="226"/>
      <c r="J165" s="227">
        <f>ROUND(I165*H165,2)</f>
        <v>0</v>
      </c>
      <c r="K165" s="228"/>
      <c r="L165" s="45"/>
      <c r="M165" s="229" t="s">
        <v>1</v>
      </c>
      <c r="N165" s="230" t="s">
        <v>42</v>
      </c>
      <c r="O165" s="92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3" t="s">
        <v>204</v>
      </c>
      <c r="AT165" s="233" t="s">
        <v>200</v>
      </c>
      <c r="AU165" s="233" t="s">
        <v>87</v>
      </c>
      <c r="AY165" s="18" t="s">
        <v>198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8" t="s">
        <v>85</v>
      </c>
      <c r="BK165" s="234">
        <f>ROUND(I165*H165,2)</f>
        <v>0</v>
      </c>
      <c r="BL165" s="18" t="s">
        <v>204</v>
      </c>
      <c r="BM165" s="233" t="s">
        <v>2080</v>
      </c>
    </row>
    <row r="166" spans="1:51" s="13" customFormat="1" ht="12">
      <c r="A166" s="13"/>
      <c r="B166" s="235"/>
      <c r="C166" s="236"/>
      <c r="D166" s="237" t="s">
        <v>206</v>
      </c>
      <c r="E166" s="238" t="s">
        <v>1</v>
      </c>
      <c r="F166" s="239" t="s">
        <v>2077</v>
      </c>
      <c r="G166" s="236"/>
      <c r="H166" s="240">
        <v>99.3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206</v>
      </c>
      <c r="AU166" s="246" t="s">
        <v>87</v>
      </c>
      <c r="AV166" s="13" t="s">
        <v>87</v>
      </c>
      <c r="AW166" s="13" t="s">
        <v>33</v>
      </c>
      <c r="AX166" s="13" t="s">
        <v>77</v>
      </c>
      <c r="AY166" s="246" t="s">
        <v>198</v>
      </c>
    </row>
    <row r="167" spans="1:51" s="15" customFormat="1" ht="12">
      <c r="A167" s="15"/>
      <c r="B167" s="258"/>
      <c r="C167" s="259"/>
      <c r="D167" s="237" t="s">
        <v>206</v>
      </c>
      <c r="E167" s="260" t="s">
        <v>1</v>
      </c>
      <c r="F167" s="261" t="s">
        <v>215</v>
      </c>
      <c r="G167" s="259"/>
      <c r="H167" s="262">
        <v>99.3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8" t="s">
        <v>206</v>
      </c>
      <c r="AU167" s="268" t="s">
        <v>87</v>
      </c>
      <c r="AV167" s="15" t="s">
        <v>204</v>
      </c>
      <c r="AW167" s="15" t="s">
        <v>33</v>
      </c>
      <c r="AX167" s="15" t="s">
        <v>85</v>
      </c>
      <c r="AY167" s="268" t="s">
        <v>198</v>
      </c>
    </row>
    <row r="168" spans="1:65" s="2" customFormat="1" ht="16.5" customHeight="1">
      <c r="A168" s="39"/>
      <c r="B168" s="40"/>
      <c r="C168" s="221" t="s">
        <v>266</v>
      </c>
      <c r="D168" s="221" t="s">
        <v>200</v>
      </c>
      <c r="E168" s="222" t="s">
        <v>274</v>
      </c>
      <c r="F168" s="223" t="s">
        <v>275</v>
      </c>
      <c r="G168" s="224" t="s">
        <v>276</v>
      </c>
      <c r="H168" s="225">
        <v>178.74</v>
      </c>
      <c r="I168" s="226"/>
      <c r="J168" s="227">
        <f>ROUND(I168*H168,2)</f>
        <v>0</v>
      </c>
      <c r="K168" s="228"/>
      <c r="L168" s="45"/>
      <c r="M168" s="229" t="s">
        <v>1</v>
      </c>
      <c r="N168" s="230" t="s">
        <v>42</v>
      </c>
      <c r="O168" s="92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3" t="s">
        <v>204</v>
      </c>
      <c r="AT168" s="233" t="s">
        <v>200</v>
      </c>
      <c r="AU168" s="233" t="s">
        <v>87</v>
      </c>
      <c r="AY168" s="18" t="s">
        <v>198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8" t="s">
        <v>85</v>
      </c>
      <c r="BK168" s="234">
        <f>ROUND(I168*H168,2)</f>
        <v>0</v>
      </c>
      <c r="BL168" s="18" t="s">
        <v>204</v>
      </c>
      <c r="BM168" s="233" t="s">
        <v>2081</v>
      </c>
    </row>
    <row r="169" spans="1:51" s="13" customFormat="1" ht="12">
      <c r="A169" s="13"/>
      <c r="B169" s="235"/>
      <c r="C169" s="236"/>
      <c r="D169" s="237" t="s">
        <v>206</v>
      </c>
      <c r="E169" s="238" t="s">
        <v>1</v>
      </c>
      <c r="F169" s="239" t="s">
        <v>2082</v>
      </c>
      <c r="G169" s="236"/>
      <c r="H169" s="240">
        <v>178.74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206</v>
      </c>
      <c r="AU169" s="246" t="s">
        <v>87</v>
      </c>
      <c r="AV169" s="13" t="s">
        <v>87</v>
      </c>
      <c r="AW169" s="13" t="s">
        <v>33</v>
      </c>
      <c r="AX169" s="13" t="s">
        <v>77</v>
      </c>
      <c r="AY169" s="246" t="s">
        <v>198</v>
      </c>
    </row>
    <row r="170" spans="1:51" s="15" customFormat="1" ht="12">
      <c r="A170" s="15"/>
      <c r="B170" s="258"/>
      <c r="C170" s="259"/>
      <c r="D170" s="237" t="s">
        <v>206</v>
      </c>
      <c r="E170" s="260" t="s">
        <v>1</v>
      </c>
      <c r="F170" s="261" t="s">
        <v>215</v>
      </c>
      <c r="G170" s="259"/>
      <c r="H170" s="262">
        <v>178.74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8" t="s">
        <v>206</v>
      </c>
      <c r="AU170" s="268" t="s">
        <v>87</v>
      </c>
      <c r="AV170" s="15" t="s">
        <v>204</v>
      </c>
      <c r="AW170" s="15" t="s">
        <v>33</v>
      </c>
      <c r="AX170" s="15" t="s">
        <v>85</v>
      </c>
      <c r="AY170" s="268" t="s">
        <v>198</v>
      </c>
    </row>
    <row r="171" spans="1:63" s="12" customFormat="1" ht="22.8" customHeight="1">
      <c r="A171" s="12"/>
      <c r="B171" s="205"/>
      <c r="C171" s="206"/>
      <c r="D171" s="207" t="s">
        <v>76</v>
      </c>
      <c r="E171" s="219" t="s">
        <v>285</v>
      </c>
      <c r="F171" s="219" t="s">
        <v>1187</v>
      </c>
      <c r="G171" s="206"/>
      <c r="H171" s="206"/>
      <c r="I171" s="209"/>
      <c r="J171" s="220">
        <f>BK171</f>
        <v>0</v>
      </c>
      <c r="K171" s="206"/>
      <c r="L171" s="211"/>
      <c r="M171" s="212"/>
      <c r="N171" s="213"/>
      <c r="O171" s="213"/>
      <c r="P171" s="214">
        <f>SUM(P172:P180)</f>
        <v>0</v>
      </c>
      <c r="Q171" s="213"/>
      <c r="R171" s="214">
        <f>SUM(R172:R180)</f>
        <v>153.2</v>
      </c>
      <c r="S171" s="213"/>
      <c r="T171" s="215">
        <f>SUM(T172:T180)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6" t="s">
        <v>85</v>
      </c>
      <c r="AT171" s="217" t="s">
        <v>76</v>
      </c>
      <c r="AU171" s="217" t="s">
        <v>85</v>
      </c>
      <c r="AY171" s="216" t="s">
        <v>198</v>
      </c>
      <c r="BK171" s="218">
        <f>SUM(BK172:BK180)</f>
        <v>0</v>
      </c>
    </row>
    <row r="172" spans="1:65" s="2" customFormat="1" ht="24.15" customHeight="1">
      <c r="A172" s="39"/>
      <c r="B172" s="40"/>
      <c r="C172" s="221" t="s">
        <v>270</v>
      </c>
      <c r="D172" s="221" t="s">
        <v>200</v>
      </c>
      <c r="E172" s="222" t="s">
        <v>1188</v>
      </c>
      <c r="F172" s="223" t="s">
        <v>1189</v>
      </c>
      <c r="G172" s="224" t="s">
        <v>239</v>
      </c>
      <c r="H172" s="225">
        <v>166.4</v>
      </c>
      <c r="I172" s="226"/>
      <c r="J172" s="227">
        <f>ROUND(I172*H172,2)</f>
        <v>0</v>
      </c>
      <c r="K172" s="228"/>
      <c r="L172" s="45"/>
      <c r="M172" s="229" t="s">
        <v>1</v>
      </c>
      <c r="N172" s="230" t="s">
        <v>42</v>
      </c>
      <c r="O172" s="92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204</v>
      </c>
      <c r="AT172" s="233" t="s">
        <v>200</v>
      </c>
      <c r="AU172" s="233" t="s">
        <v>87</v>
      </c>
      <c r="AY172" s="18" t="s">
        <v>198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8" t="s">
        <v>85</v>
      </c>
      <c r="BK172" s="234">
        <f>ROUND(I172*H172,2)</f>
        <v>0</v>
      </c>
      <c r="BL172" s="18" t="s">
        <v>204</v>
      </c>
      <c r="BM172" s="233" t="s">
        <v>2083</v>
      </c>
    </row>
    <row r="173" spans="1:51" s="13" customFormat="1" ht="12">
      <c r="A173" s="13"/>
      <c r="B173" s="235"/>
      <c r="C173" s="236"/>
      <c r="D173" s="237" t="s">
        <v>206</v>
      </c>
      <c r="E173" s="238" t="s">
        <v>1</v>
      </c>
      <c r="F173" s="239" t="s">
        <v>2084</v>
      </c>
      <c r="G173" s="236"/>
      <c r="H173" s="240">
        <v>166.4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206</v>
      </c>
      <c r="AU173" s="246" t="s">
        <v>87</v>
      </c>
      <c r="AV173" s="13" t="s">
        <v>87</v>
      </c>
      <c r="AW173" s="13" t="s">
        <v>33</v>
      </c>
      <c r="AX173" s="13" t="s">
        <v>77</v>
      </c>
      <c r="AY173" s="246" t="s">
        <v>198</v>
      </c>
    </row>
    <row r="174" spans="1:51" s="15" customFormat="1" ht="12">
      <c r="A174" s="15"/>
      <c r="B174" s="258"/>
      <c r="C174" s="259"/>
      <c r="D174" s="237" t="s">
        <v>206</v>
      </c>
      <c r="E174" s="260" t="s">
        <v>1</v>
      </c>
      <c r="F174" s="261" t="s">
        <v>215</v>
      </c>
      <c r="G174" s="259"/>
      <c r="H174" s="262">
        <v>166.4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8" t="s">
        <v>206</v>
      </c>
      <c r="AU174" s="268" t="s">
        <v>87</v>
      </c>
      <c r="AV174" s="15" t="s">
        <v>204</v>
      </c>
      <c r="AW174" s="15" t="s">
        <v>33</v>
      </c>
      <c r="AX174" s="15" t="s">
        <v>85</v>
      </c>
      <c r="AY174" s="268" t="s">
        <v>198</v>
      </c>
    </row>
    <row r="175" spans="1:65" s="2" customFormat="1" ht="33" customHeight="1">
      <c r="A175" s="39"/>
      <c r="B175" s="40"/>
      <c r="C175" s="221" t="s">
        <v>8</v>
      </c>
      <c r="D175" s="221" t="s">
        <v>200</v>
      </c>
      <c r="E175" s="222" t="s">
        <v>1191</v>
      </c>
      <c r="F175" s="223" t="s">
        <v>1192</v>
      </c>
      <c r="G175" s="224" t="s">
        <v>239</v>
      </c>
      <c r="H175" s="225">
        <v>76.6</v>
      </c>
      <c r="I175" s="226"/>
      <c r="J175" s="227">
        <f>ROUND(I175*H175,2)</f>
        <v>0</v>
      </c>
      <c r="K175" s="228"/>
      <c r="L175" s="45"/>
      <c r="M175" s="229" t="s">
        <v>1</v>
      </c>
      <c r="N175" s="230" t="s">
        <v>42</v>
      </c>
      <c r="O175" s="92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3" t="s">
        <v>204</v>
      </c>
      <c r="AT175" s="233" t="s">
        <v>200</v>
      </c>
      <c r="AU175" s="233" t="s">
        <v>87</v>
      </c>
      <c r="AY175" s="18" t="s">
        <v>198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8" t="s">
        <v>85</v>
      </c>
      <c r="BK175" s="234">
        <f>ROUND(I175*H175,2)</f>
        <v>0</v>
      </c>
      <c r="BL175" s="18" t="s">
        <v>204</v>
      </c>
      <c r="BM175" s="233" t="s">
        <v>2085</v>
      </c>
    </row>
    <row r="176" spans="1:51" s="13" customFormat="1" ht="12">
      <c r="A176" s="13"/>
      <c r="B176" s="235"/>
      <c r="C176" s="236"/>
      <c r="D176" s="237" t="s">
        <v>206</v>
      </c>
      <c r="E176" s="238" t="s">
        <v>1</v>
      </c>
      <c r="F176" s="239" t="s">
        <v>2086</v>
      </c>
      <c r="G176" s="236"/>
      <c r="H176" s="240">
        <v>76.6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206</v>
      </c>
      <c r="AU176" s="246" t="s">
        <v>87</v>
      </c>
      <c r="AV176" s="13" t="s">
        <v>87</v>
      </c>
      <c r="AW176" s="13" t="s">
        <v>33</v>
      </c>
      <c r="AX176" s="13" t="s">
        <v>77</v>
      </c>
      <c r="AY176" s="246" t="s">
        <v>198</v>
      </c>
    </row>
    <row r="177" spans="1:51" s="15" customFormat="1" ht="12">
      <c r="A177" s="15"/>
      <c r="B177" s="258"/>
      <c r="C177" s="259"/>
      <c r="D177" s="237" t="s">
        <v>206</v>
      </c>
      <c r="E177" s="260" t="s">
        <v>1</v>
      </c>
      <c r="F177" s="261" t="s">
        <v>215</v>
      </c>
      <c r="G177" s="259"/>
      <c r="H177" s="262">
        <v>76.6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8" t="s">
        <v>206</v>
      </c>
      <c r="AU177" s="268" t="s">
        <v>87</v>
      </c>
      <c r="AV177" s="15" t="s">
        <v>204</v>
      </c>
      <c r="AW177" s="15" t="s">
        <v>33</v>
      </c>
      <c r="AX177" s="15" t="s">
        <v>85</v>
      </c>
      <c r="AY177" s="268" t="s">
        <v>198</v>
      </c>
    </row>
    <row r="178" spans="1:65" s="2" customFormat="1" ht="21.75" customHeight="1">
      <c r="A178" s="39"/>
      <c r="B178" s="40"/>
      <c r="C178" s="269" t="s">
        <v>280</v>
      </c>
      <c r="D178" s="269" t="s">
        <v>315</v>
      </c>
      <c r="E178" s="270" t="s">
        <v>1895</v>
      </c>
      <c r="F178" s="271" t="s">
        <v>1896</v>
      </c>
      <c r="G178" s="272" t="s">
        <v>1197</v>
      </c>
      <c r="H178" s="273">
        <v>153.2</v>
      </c>
      <c r="I178" s="274"/>
      <c r="J178" s="275">
        <f>ROUND(I178*H178,2)</f>
        <v>0</v>
      </c>
      <c r="K178" s="276"/>
      <c r="L178" s="277"/>
      <c r="M178" s="278" t="s">
        <v>1</v>
      </c>
      <c r="N178" s="279" t="s">
        <v>42</v>
      </c>
      <c r="O178" s="92"/>
      <c r="P178" s="231">
        <f>O178*H178</f>
        <v>0</v>
      </c>
      <c r="Q178" s="231">
        <v>1</v>
      </c>
      <c r="R178" s="231">
        <f>Q178*H178</f>
        <v>153.2</v>
      </c>
      <c r="S178" s="231">
        <v>0</v>
      </c>
      <c r="T178" s="232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3" t="s">
        <v>242</v>
      </c>
      <c r="AT178" s="233" t="s">
        <v>315</v>
      </c>
      <c r="AU178" s="233" t="s">
        <v>87</v>
      </c>
      <c r="AY178" s="18" t="s">
        <v>198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8" t="s">
        <v>85</v>
      </c>
      <c r="BK178" s="234">
        <f>ROUND(I178*H178,2)</f>
        <v>0</v>
      </c>
      <c r="BL178" s="18" t="s">
        <v>204</v>
      </c>
      <c r="BM178" s="233" t="s">
        <v>2087</v>
      </c>
    </row>
    <row r="179" spans="1:51" s="13" customFormat="1" ht="12">
      <c r="A179" s="13"/>
      <c r="B179" s="235"/>
      <c r="C179" s="236"/>
      <c r="D179" s="237" t="s">
        <v>206</v>
      </c>
      <c r="E179" s="238" t="s">
        <v>1</v>
      </c>
      <c r="F179" s="239" t="s">
        <v>2088</v>
      </c>
      <c r="G179" s="236"/>
      <c r="H179" s="240">
        <v>153.2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206</v>
      </c>
      <c r="AU179" s="246" t="s">
        <v>87</v>
      </c>
      <c r="AV179" s="13" t="s">
        <v>87</v>
      </c>
      <c r="AW179" s="13" t="s">
        <v>33</v>
      </c>
      <c r="AX179" s="13" t="s">
        <v>77</v>
      </c>
      <c r="AY179" s="246" t="s">
        <v>198</v>
      </c>
    </row>
    <row r="180" spans="1:51" s="15" customFormat="1" ht="12">
      <c r="A180" s="15"/>
      <c r="B180" s="258"/>
      <c r="C180" s="259"/>
      <c r="D180" s="237" t="s">
        <v>206</v>
      </c>
      <c r="E180" s="260" t="s">
        <v>1</v>
      </c>
      <c r="F180" s="261" t="s">
        <v>215</v>
      </c>
      <c r="G180" s="259"/>
      <c r="H180" s="262">
        <v>153.2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8" t="s">
        <v>206</v>
      </c>
      <c r="AU180" s="268" t="s">
        <v>87</v>
      </c>
      <c r="AV180" s="15" t="s">
        <v>204</v>
      </c>
      <c r="AW180" s="15" t="s">
        <v>33</v>
      </c>
      <c r="AX180" s="15" t="s">
        <v>85</v>
      </c>
      <c r="AY180" s="268" t="s">
        <v>198</v>
      </c>
    </row>
    <row r="181" spans="1:63" s="12" customFormat="1" ht="22.8" customHeight="1">
      <c r="A181" s="12"/>
      <c r="B181" s="205"/>
      <c r="C181" s="206"/>
      <c r="D181" s="207" t="s">
        <v>76</v>
      </c>
      <c r="E181" s="219" t="s">
        <v>7</v>
      </c>
      <c r="F181" s="219" t="s">
        <v>1676</v>
      </c>
      <c r="G181" s="206"/>
      <c r="H181" s="206"/>
      <c r="I181" s="209"/>
      <c r="J181" s="220">
        <f>BK181</f>
        <v>0</v>
      </c>
      <c r="K181" s="206"/>
      <c r="L181" s="211"/>
      <c r="M181" s="212"/>
      <c r="N181" s="213"/>
      <c r="O181" s="213"/>
      <c r="P181" s="214">
        <f>SUM(P182:P184)</f>
        <v>0</v>
      </c>
      <c r="Q181" s="213"/>
      <c r="R181" s="214">
        <f>SUM(R182:R184)</f>
        <v>42.44305000000001</v>
      </c>
      <c r="S181" s="213"/>
      <c r="T181" s="215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6" t="s">
        <v>85</v>
      </c>
      <c r="AT181" s="217" t="s">
        <v>76</v>
      </c>
      <c r="AU181" s="217" t="s">
        <v>85</v>
      </c>
      <c r="AY181" s="216" t="s">
        <v>198</v>
      </c>
      <c r="BK181" s="218">
        <f>SUM(BK182:BK184)</f>
        <v>0</v>
      </c>
    </row>
    <row r="182" spans="1:65" s="2" customFormat="1" ht="33" customHeight="1">
      <c r="A182" s="39"/>
      <c r="B182" s="40"/>
      <c r="C182" s="221" t="s">
        <v>285</v>
      </c>
      <c r="D182" s="221" t="s">
        <v>200</v>
      </c>
      <c r="E182" s="222" t="s">
        <v>1899</v>
      </c>
      <c r="F182" s="223" t="s">
        <v>1900</v>
      </c>
      <c r="G182" s="224" t="s">
        <v>239</v>
      </c>
      <c r="H182" s="225">
        <v>22.1</v>
      </c>
      <c r="I182" s="226"/>
      <c r="J182" s="227">
        <f>ROUND(I182*H182,2)</f>
        <v>0</v>
      </c>
      <c r="K182" s="228"/>
      <c r="L182" s="45"/>
      <c r="M182" s="229" t="s">
        <v>1</v>
      </c>
      <c r="N182" s="230" t="s">
        <v>42</v>
      </c>
      <c r="O182" s="92"/>
      <c r="P182" s="231">
        <f>O182*H182</f>
        <v>0</v>
      </c>
      <c r="Q182" s="231">
        <v>1.9205</v>
      </c>
      <c r="R182" s="231">
        <f>Q182*H182</f>
        <v>42.44305000000001</v>
      </c>
      <c r="S182" s="231">
        <v>0</v>
      </c>
      <c r="T182" s="232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3" t="s">
        <v>204</v>
      </c>
      <c r="AT182" s="233" t="s">
        <v>200</v>
      </c>
      <c r="AU182" s="233" t="s">
        <v>87</v>
      </c>
      <c r="AY182" s="18" t="s">
        <v>198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85</v>
      </c>
      <c r="BK182" s="234">
        <f>ROUND(I182*H182,2)</f>
        <v>0</v>
      </c>
      <c r="BL182" s="18" t="s">
        <v>204</v>
      </c>
      <c r="BM182" s="233" t="s">
        <v>2089</v>
      </c>
    </row>
    <row r="183" spans="1:51" s="13" customFormat="1" ht="12">
      <c r="A183" s="13"/>
      <c r="B183" s="235"/>
      <c r="C183" s="236"/>
      <c r="D183" s="237" t="s">
        <v>206</v>
      </c>
      <c r="E183" s="238" t="s">
        <v>1</v>
      </c>
      <c r="F183" s="239" t="s">
        <v>2090</v>
      </c>
      <c r="G183" s="236"/>
      <c r="H183" s="240">
        <v>22.1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206</v>
      </c>
      <c r="AU183" s="246" t="s">
        <v>87</v>
      </c>
      <c r="AV183" s="13" t="s">
        <v>87</v>
      </c>
      <c r="AW183" s="13" t="s">
        <v>33</v>
      </c>
      <c r="AX183" s="13" t="s">
        <v>77</v>
      </c>
      <c r="AY183" s="246" t="s">
        <v>198</v>
      </c>
    </row>
    <row r="184" spans="1:51" s="15" customFormat="1" ht="12">
      <c r="A184" s="15"/>
      <c r="B184" s="258"/>
      <c r="C184" s="259"/>
      <c r="D184" s="237" t="s">
        <v>206</v>
      </c>
      <c r="E184" s="260" t="s">
        <v>1</v>
      </c>
      <c r="F184" s="261" t="s">
        <v>215</v>
      </c>
      <c r="G184" s="259"/>
      <c r="H184" s="262">
        <v>22.1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8" t="s">
        <v>206</v>
      </c>
      <c r="AU184" s="268" t="s">
        <v>87</v>
      </c>
      <c r="AV184" s="15" t="s">
        <v>204</v>
      </c>
      <c r="AW184" s="15" t="s">
        <v>33</v>
      </c>
      <c r="AX184" s="15" t="s">
        <v>85</v>
      </c>
      <c r="AY184" s="268" t="s">
        <v>198</v>
      </c>
    </row>
    <row r="185" spans="1:63" s="12" customFormat="1" ht="22.8" customHeight="1">
      <c r="A185" s="12"/>
      <c r="B185" s="205"/>
      <c r="C185" s="206"/>
      <c r="D185" s="207" t="s">
        <v>76</v>
      </c>
      <c r="E185" s="219" t="s">
        <v>1211</v>
      </c>
      <c r="F185" s="219" t="s">
        <v>1212</v>
      </c>
      <c r="G185" s="206"/>
      <c r="H185" s="206"/>
      <c r="I185" s="209"/>
      <c r="J185" s="220">
        <f>BK185</f>
        <v>0</v>
      </c>
      <c r="K185" s="206"/>
      <c r="L185" s="211"/>
      <c r="M185" s="212"/>
      <c r="N185" s="213"/>
      <c r="O185" s="213"/>
      <c r="P185" s="214">
        <f>SUM(P186:P194)</f>
        <v>0</v>
      </c>
      <c r="Q185" s="213"/>
      <c r="R185" s="214">
        <f>SUM(R186:R194)</f>
        <v>0.39534499999999995</v>
      </c>
      <c r="S185" s="213"/>
      <c r="T185" s="215">
        <f>SUM(T186:T194)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6" t="s">
        <v>85</v>
      </c>
      <c r="AT185" s="217" t="s">
        <v>76</v>
      </c>
      <c r="AU185" s="217" t="s">
        <v>85</v>
      </c>
      <c r="AY185" s="216" t="s">
        <v>198</v>
      </c>
      <c r="BK185" s="218">
        <f>SUM(BK186:BK194)</f>
        <v>0</v>
      </c>
    </row>
    <row r="186" spans="1:65" s="2" customFormat="1" ht="24.15" customHeight="1">
      <c r="A186" s="39"/>
      <c r="B186" s="40"/>
      <c r="C186" s="221" t="s">
        <v>289</v>
      </c>
      <c r="D186" s="221" t="s">
        <v>200</v>
      </c>
      <c r="E186" s="222" t="s">
        <v>2091</v>
      </c>
      <c r="F186" s="223" t="s">
        <v>2092</v>
      </c>
      <c r="G186" s="224" t="s">
        <v>227</v>
      </c>
      <c r="H186" s="225">
        <v>277</v>
      </c>
      <c r="I186" s="226"/>
      <c r="J186" s="227">
        <f>ROUND(I186*H186,2)</f>
        <v>0</v>
      </c>
      <c r="K186" s="228"/>
      <c r="L186" s="45"/>
      <c r="M186" s="229" t="s">
        <v>1</v>
      </c>
      <c r="N186" s="230" t="s">
        <v>42</v>
      </c>
      <c r="O186" s="92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3" t="s">
        <v>204</v>
      </c>
      <c r="AT186" s="233" t="s">
        <v>200</v>
      </c>
      <c r="AU186" s="233" t="s">
        <v>87</v>
      </c>
      <c r="AY186" s="18" t="s">
        <v>198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8" t="s">
        <v>85</v>
      </c>
      <c r="BK186" s="234">
        <f>ROUND(I186*H186,2)</f>
        <v>0</v>
      </c>
      <c r="BL186" s="18" t="s">
        <v>204</v>
      </c>
      <c r="BM186" s="233" t="s">
        <v>2093</v>
      </c>
    </row>
    <row r="187" spans="1:51" s="13" customFormat="1" ht="12">
      <c r="A187" s="13"/>
      <c r="B187" s="235"/>
      <c r="C187" s="236"/>
      <c r="D187" s="237" t="s">
        <v>206</v>
      </c>
      <c r="E187" s="238" t="s">
        <v>1</v>
      </c>
      <c r="F187" s="239" t="s">
        <v>2094</v>
      </c>
      <c r="G187" s="236"/>
      <c r="H187" s="240">
        <v>277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206</v>
      </c>
      <c r="AU187" s="246" t="s">
        <v>87</v>
      </c>
      <c r="AV187" s="13" t="s">
        <v>87</v>
      </c>
      <c r="AW187" s="13" t="s">
        <v>33</v>
      </c>
      <c r="AX187" s="13" t="s">
        <v>77</v>
      </c>
      <c r="AY187" s="246" t="s">
        <v>198</v>
      </c>
    </row>
    <row r="188" spans="1:51" s="15" customFormat="1" ht="12">
      <c r="A188" s="15"/>
      <c r="B188" s="258"/>
      <c r="C188" s="259"/>
      <c r="D188" s="237" t="s">
        <v>206</v>
      </c>
      <c r="E188" s="260" t="s">
        <v>1</v>
      </c>
      <c r="F188" s="261" t="s">
        <v>215</v>
      </c>
      <c r="G188" s="259"/>
      <c r="H188" s="262">
        <v>277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8" t="s">
        <v>206</v>
      </c>
      <c r="AU188" s="268" t="s">
        <v>87</v>
      </c>
      <c r="AV188" s="15" t="s">
        <v>204</v>
      </c>
      <c r="AW188" s="15" t="s">
        <v>33</v>
      </c>
      <c r="AX188" s="15" t="s">
        <v>85</v>
      </c>
      <c r="AY188" s="268" t="s">
        <v>198</v>
      </c>
    </row>
    <row r="189" spans="1:65" s="2" customFormat="1" ht="24.15" customHeight="1">
      <c r="A189" s="39"/>
      <c r="B189" s="40"/>
      <c r="C189" s="269" t="s">
        <v>294</v>
      </c>
      <c r="D189" s="269" t="s">
        <v>315</v>
      </c>
      <c r="E189" s="270" t="s">
        <v>2095</v>
      </c>
      <c r="F189" s="271" t="s">
        <v>2096</v>
      </c>
      <c r="G189" s="272" t="s">
        <v>227</v>
      </c>
      <c r="H189" s="273">
        <v>156.1</v>
      </c>
      <c r="I189" s="274"/>
      <c r="J189" s="275">
        <f>ROUND(I189*H189,2)</f>
        <v>0</v>
      </c>
      <c r="K189" s="276"/>
      <c r="L189" s="277"/>
      <c r="M189" s="278" t="s">
        <v>1</v>
      </c>
      <c r="N189" s="279" t="s">
        <v>42</v>
      </c>
      <c r="O189" s="92"/>
      <c r="P189" s="231">
        <f>O189*H189</f>
        <v>0</v>
      </c>
      <c r="Q189" s="231">
        <v>0.0023</v>
      </c>
      <c r="R189" s="231">
        <f>Q189*H189</f>
        <v>0.35902999999999996</v>
      </c>
      <c r="S189" s="231">
        <v>0</v>
      </c>
      <c r="T189" s="232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3" t="s">
        <v>242</v>
      </c>
      <c r="AT189" s="233" t="s">
        <v>315</v>
      </c>
      <c r="AU189" s="233" t="s">
        <v>87</v>
      </c>
      <c r="AY189" s="18" t="s">
        <v>198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8" t="s">
        <v>85</v>
      </c>
      <c r="BK189" s="234">
        <f>ROUND(I189*H189,2)</f>
        <v>0</v>
      </c>
      <c r="BL189" s="18" t="s">
        <v>204</v>
      </c>
      <c r="BM189" s="233" t="s">
        <v>2097</v>
      </c>
    </row>
    <row r="190" spans="1:51" s="13" customFormat="1" ht="12">
      <c r="A190" s="13"/>
      <c r="B190" s="235"/>
      <c r="C190" s="236"/>
      <c r="D190" s="237" t="s">
        <v>206</v>
      </c>
      <c r="E190" s="238" t="s">
        <v>1</v>
      </c>
      <c r="F190" s="239" t="s">
        <v>2098</v>
      </c>
      <c r="G190" s="236"/>
      <c r="H190" s="240">
        <v>156.1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206</v>
      </c>
      <c r="AU190" s="246" t="s">
        <v>87</v>
      </c>
      <c r="AV190" s="13" t="s">
        <v>87</v>
      </c>
      <c r="AW190" s="13" t="s">
        <v>33</v>
      </c>
      <c r="AX190" s="13" t="s">
        <v>77</v>
      </c>
      <c r="AY190" s="246" t="s">
        <v>198</v>
      </c>
    </row>
    <row r="191" spans="1:51" s="15" customFormat="1" ht="12">
      <c r="A191" s="15"/>
      <c r="B191" s="258"/>
      <c r="C191" s="259"/>
      <c r="D191" s="237" t="s">
        <v>206</v>
      </c>
      <c r="E191" s="260" t="s">
        <v>1</v>
      </c>
      <c r="F191" s="261" t="s">
        <v>215</v>
      </c>
      <c r="G191" s="259"/>
      <c r="H191" s="262">
        <v>156.1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8" t="s">
        <v>206</v>
      </c>
      <c r="AU191" s="268" t="s">
        <v>87</v>
      </c>
      <c r="AV191" s="15" t="s">
        <v>204</v>
      </c>
      <c r="AW191" s="15" t="s">
        <v>33</v>
      </c>
      <c r="AX191" s="15" t="s">
        <v>85</v>
      </c>
      <c r="AY191" s="268" t="s">
        <v>198</v>
      </c>
    </row>
    <row r="192" spans="1:65" s="2" customFormat="1" ht="24.15" customHeight="1">
      <c r="A192" s="39"/>
      <c r="B192" s="40"/>
      <c r="C192" s="269" t="s">
        <v>298</v>
      </c>
      <c r="D192" s="269" t="s">
        <v>315</v>
      </c>
      <c r="E192" s="270" t="s">
        <v>2099</v>
      </c>
      <c r="F192" s="271" t="s">
        <v>2100</v>
      </c>
      <c r="G192" s="272" t="s">
        <v>227</v>
      </c>
      <c r="H192" s="273">
        <v>134.5</v>
      </c>
      <c r="I192" s="274"/>
      <c r="J192" s="275">
        <f>ROUND(I192*H192,2)</f>
        <v>0</v>
      </c>
      <c r="K192" s="276"/>
      <c r="L192" s="277"/>
      <c r="M192" s="278" t="s">
        <v>1</v>
      </c>
      <c r="N192" s="279" t="s">
        <v>42</v>
      </c>
      <c r="O192" s="92"/>
      <c r="P192" s="231">
        <f>O192*H192</f>
        <v>0</v>
      </c>
      <c r="Q192" s="231">
        <v>0.00027</v>
      </c>
      <c r="R192" s="231">
        <f>Q192*H192</f>
        <v>0.036315</v>
      </c>
      <c r="S192" s="231">
        <v>0</v>
      </c>
      <c r="T192" s="232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3" t="s">
        <v>242</v>
      </c>
      <c r="AT192" s="233" t="s">
        <v>315</v>
      </c>
      <c r="AU192" s="233" t="s">
        <v>87</v>
      </c>
      <c r="AY192" s="18" t="s">
        <v>198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8" t="s">
        <v>85</v>
      </c>
      <c r="BK192" s="234">
        <f>ROUND(I192*H192,2)</f>
        <v>0</v>
      </c>
      <c r="BL192" s="18" t="s">
        <v>204</v>
      </c>
      <c r="BM192" s="233" t="s">
        <v>2101</v>
      </c>
    </row>
    <row r="193" spans="1:51" s="13" customFormat="1" ht="12">
      <c r="A193" s="13"/>
      <c r="B193" s="235"/>
      <c r="C193" s="236"/>
      <c r="D193" s="237" t="s">
        <v>206</v>
      </c>
      <c r="E193" s="238" t="s">
        <v>1</v>
      </c>
      <c r="F193" s="239" t="s">
        <v>2102</v>
      </c>
      <c r="G193" s="236"/>
      <c r="H193" s="240">
        <v>134.5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206</v>
      </c>
      <c r="AU193" s="246" t="s">
        <v>87</v>
      </c>
      <c r="AV193" s="13" t="s">
        <v>87</v>
      </c>
      <c r="AW193" s="13" t="s">
        <v>33</v>
      </c>
      <c r="AX193" s="13" t="s">
        <v>77</v>
      </c>
      <c r="AY193" s="246" t="s">
        <v>198</v>
      </c>
    </row>
    <row r="194" spans="1:51" s="15" customFormat="1" ht="12">
      <c r="A194" s="15"/>
      <c r="B194" s="258"/>
      <c r="C194" s="259"/>
      <c r="D194" s="237" t="s">
        <v>206</v>
      </c>
      <c r="E194" s="260" t="s">
        <v>1</v>
      </c>
      <c r="F194" s="261" t="s">
        <v>215</v>
      </c>
      <c r="G194" s="259"/>
      <c r="H194" s="262">
        <v>134.5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8" t="s">
        <v>206</v>
      </c>
      <c r="AU194" s="268" t="s">
        <v>87</v>
      </c>
      <c r="AV194" s="15" t="s">
        <v>204</v>
      </c>
      <c r="AW194" s="15" t="s">
        <v>33</v>
      </c>
      <c r="AX194" s="15" t="s">
        <v>85</v>
      </c>
      <c r="AY194" s="268" t="s">
        <v>198</v>
      </c>
    </row>
    <row r="195" spans="1:63" s="12" customFormat="1" ht="22.8" customHeight="1">
      <c r="A195" s="12"/>
      <c r="B195" s="205"/>
      <c r="C195" s="206"/>
      <c r="D195" s="207" t="s">
        <v>76</v>
      </c>
      <c r="E195" s="219" t="s">
        <v>1226</v>
      </c>
      <c r="F195" s="219" t="s">
        <v>1227</v>
      </c>
      <c r="G195" s="206"/>
      <c r="H195" s="206"/>
      <c r="I195" s="209"/>
      <c r="J195" s="220">
        <f>BK195</f>
        <v>0</v>
      </c>
      <c r="K195" s="206"/>
      <c r="L195" s="211"/>
      <c r="M195" s="212"/>
      <c r="N195" s="213"/>
      <c r="O195" s="213"/>
      <c r="P195" s="214">
        <f>SUM(P196:P252)</f>
        <v>0</v>
      </c>
      <c r="Q195" s="213"/>
      <c r="R195" s="214">
        <f>SUM(R196:R252)</f>
        <v>4.410948</v>
      </c>
      <c r="S195" s="213"/>
      <c r="T195" s="215">
        <f>SUM(T196:T252)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6" t="s">
        <v>85</v>
      </c>
      <c r="AT195" s="217" t="s">
        <v>76</v>
      </c>
      <c r="AU195" s="217" t="s">
        <v>85</v>
      </c>
      <c r="AY195" s="216" t="s">
        <v>198</v>
      </c>
      <c r="BK195" s="218">
        <f>SUM(BK196:BK252)</f>
        <v>0</v>
      </c>
    </row>
    <row r="196" spans="1:65" s="2" customFormat="1" ht="16.5" customHeight="1">
      <c r="A196" s="39"/>
      <c r="B196" s="40"/>
      <c r="C196" s="221" t="s">
        <v>7</v>
      </c>
      <c r="D196" s="221" t="s">
        <v>200</v>
      </c>
      <c r="E196" s="222" t="s">
        <v>1966</v>
      </c>
      <c r="F196" s="223" t="s">
        <v>1967</v>
      </c>
      <c r="G196" s="224" t="s">
        <v>227</v>
      </c>
      <c r="H196" s="225">
        <v>290.6</v>
      </c>
      <c r="I196" s="226"/>
      <c r="J196" s="227">
        <f>ROUND(I196*H196,2)</f>
        <v>0</v>
      </c>
      <c r="K196" s="228"/>
      <c r="L196" s="45"/>
      <c r="M196" s="229" t="s">
        <v>1</v>
      </c>
      <c r="N196" s="230" t="s">
        <v>42</v>
      </c>
      <c r="O196" s="92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3" t="s">
        <v>204</v>
      </c>
      <c r="AT196" s="233" t="s">
        <v>200</v>
      </c>
      <c r="AU196" s="233" t="s">
        <v>87</v>
      </c>
      <c r="AY196" s="18" t="s">
        <v>198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85</v>
      </c>
      <c r="BK196" s="234">
        <f>ROUND(I196*H196,2)</f>
        <v>0</v>
      </c>
      <c r="BL196" s="18" t="s">
        <v>204</v>
      </c>
      <c r="BM196" s="233" t="s">
        <v>2103</v>
      </c>
    </row>
    <row r="197" spans="1:51" s="13" customFormat="1" ht="12">
      <c r="A197" s="13"/>
      <c r="B197" s="235"/>
      <c r="C197" s="236"/>
      <c r="D197" s="237" t="s">
        <v>206</v>
      </c>
      <c r="E197" s="238" t="s">
        <v>1</v>
      </c>
      <c r="F197" s="239" t="s">
        <v>2104</v>
      </c>
      <c r="G197" s="236"/>
      <c r="H197" s="240">
        <v>290.6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206</v>
      </c>
      <c r="AU197" s="246" t="s">
        <v>87</v>
      </c>
      <c r="AV197" s="13" t="s">
        <v>87</v>
      </c>
      <c r="AW197" s="13" t="s">
        <v>33</v>
      </c>
      <c r="AX197" s="13" t="s">
        <v>77</v>
      </c>
      <c r="AY197" s="246" t="s">
        <v>198</v>
      </c>
    </row>
    <row r="198" spans="1:51" s="15" customFormat="1" ht="12">
      <c r="A198" s="15"/>
      <c r="B198" s="258"/>
      <c r="C198" s="259"/>
      <c r="D198" s="237" t="s">
        <v>206</v>
      </c>
      <c r="E198" s="260" t="s">
        <v>1</v>
      </c>
      <c r="F198" s="261" t="s">
        <v>215</v>
      </c>
      <c r="G198" s="259"/>
      <c r="H198" s="262">
        <v>290.6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8" t="s">
        <v>206</v>
      </c>
      <c r="AU198" s="268" t="s">
        <v>87</v>
      </c>
      <c r="AV198" s="15" t="s">
        <v>204</v>
      </c>
      <c r="AW198" s="15" t="s">
        <v>33</v>
      </c>
      <c r="AX198" s="15" t="s">
        <v>85</v>
      </c>
      <c r="AY198" s="268" t="s">
        <v>198</v>
      </c>
    </row>
    <row r="199" spans="1:65" s="2" customFormat="1" ht="24.15" customHeight="1">
      <c r="A199" s="39"/>
      <c r="B199" s="40"/>
      <c r="C199" s="221" t="s">
        <v>305</v>
      </c>
      <c r="D199" s="221" t="s">
        <v>200</v>
      </c>
      <c r="E199" s="222" t="s">
        <v>2105</v>
      </c>
      <c r="F199" s="223" t="s">
        <v>2106</v>
      </c>
      <c r="G199" s="224" t="s">
        <v>451</v>
      </c>
      <c r="H199" s="225">
        <v>30</v>
      </c>
      <c r="I199" s="226"/>
      <c r="J199" s="227">
        <f>ROUND(I199*H199,2)</f>
        <v>0</v>
      </c>
      <c r="K199" s="228"/>
      <c r="L199" s="45"/>
      <c r="M199" s="229" t="s">
        <v>1</v>
      </c>
      <c r="N199" s="230" t="s">
        <v>42</v>
      </c>
      <c r="O199" s="92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3" t="s">
        <v>204</v>
      </c>
      <c r="AT199" s="233" t="s">
        <v>200</v>
      </c>
      <c r="AU199" s="233" t="s">
        <v>87</v>
      </c>
      <c r="AY199" s="18" t="s">
        <v>198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8" t="s">
        <v>85</v>
      </c>
      <c r="BK199" s="234">
        <f>ROUND(I199*H199,2)</f>
        <v>0</v>
      </c>
      <c r="BL199" s="18" t="s">
        <v>204</v>
      </c>
      <c r="BM199" s="233" t="s">
        <v>2107</v>
      </c>
    </row>
    <row r="200" spans="1:51" s="13" customFormat="1" ht="12">
      <c r="A200" s="13"/>
      <c r="B200" s="235"/>
      <c r="C200" s="236"/>
      <c r="D200" s="237" t="s">
        <v>206</v>
      </c>
      <c r="E200" s="238" t="s">
        <v>1</v>
      </c>
      <c r="F200" s="239" t="s">
        <v>345</v>
      </c>
      <c r="G200" s="236"/>
      <c r="H200" s="240">
        <v>30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206</v>
      </c>
      <c r="AU200" s="246" t="s">
        <v>87</v>
      </c>
      <c r="AV200" s="13" t="s">
        <v>87</v>
      </c>
      <c r="AW200" s="13" t="s">
        <v>33</v>
      </c>
      <c r="AX200" s="13" t="s">
        <v>77</v>
      </c>
      <c r="AY200" s="246" t="s">
        <v>198</v>
      </c>
    </row>
    <row r="201" spans="1:51" s="15" customFormat="1" ht="12">
      <c r="A201" s="15"/>
      <c r="B201" s="258"/>
      <c r="C201" s="259"/>
      <c r="D201" s="237" t="s">
        <v>206</v>
      </c>
      <c r="E201" s="260" t="s">
        <v>1</v>
      </c>
      <c r="F201" s="261" t="s">
        <v>215</v>
      </c>
      <c r="G201" s="259"/>
      <c r="H201" s="262">
        <v>30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8" t="s">
        <v>206</v>
      </c>
      <c r="AU201" s="268" t="s">
        <v>87</v>
      </c>
      <c r="AV201" s="15" t="s">
        <v>204</v>
      </c>
      <c r="AW201" s="15" t="s">
        <v>33</v>
      </c>
      <c r="AX201" s="15" t="s">
        <v>85</v>
      </c>
      <c r="AY201" s="268" t="s">
        <v>198</v>
      </c>
    </row>
    <row r="202" spans="1:65" s="2" customFormat="1" ht="16.5" customHeight="1">
      <c r="A202" s="39"/>
      <c r="B202" s="40"/>
      <c r="C202" s="269" t="s">
        <v>310</v>
      </c>
      <c r="D202" s="269" t="s">
        <v>315</v>
      </c>
      <c r="E202" s="270" t="s">
        <v>2108</v>
      </c>
      <c r="F202" s="271" t="s">
        <v>2109</v>
      </c>
      <c r="G202" s="272" t="s">
        <v>1</v>
      </c>
      <c r="H202" s="273">
        <v>19</v>
      </c>
      <c r="I202" s="274"/>
      <c r="J202" s="275">
        <f>ROUND(I202*H202,2)</f>
        <v>0</v>
      </c>
      <c r="K202" s="276"/>
      <c r="L202" s="277"/>
      <c r="M202" s="278" t="s">
        <v>1</v>
      </c>
      <c r="N202" s="279" t="s">
        <v>42</v>
      </c>
      <c r="O202" s="92"/>
      <c r="P202" s="231">
        <f>O202*H202</f>
        <v>0</v>
      </c>
      <c r="Q202" s="231">
        <v>0.008</v>
      </c>
      <c r="R202" s="231">
        <f>Q202*H202</f>
        <v>0.152</v>
      </c>
      <c r="S202" s="231">
        <v>0</v>
      </c>
      <c r="T202" s="232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3" t="s">
        <v>242</v>
      </c>
      <c r="AT202" s="233" t="s">
        <v>315</v>
      </c>
      <c r="AU202" s="233" t="s">
        <v>87</v>
      </c>
      <c r="AY202" s="18" t="s">
        <v>198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8" t="s">
        <v>85</v>
      </c>
      <c r="BK202" s="234">
        <f>ROUND(I202*H202,2)</f>
        <v>0</v>
      </c>
      <c r="BL202" s="18" t="s">
        <v>204</v>
      </c>
      <c r="BM202" s="233" t="s">
        <v>2110</v>
      </c>
    </row>
    <row r="203" spans="1:51" s="13" customFormat="1" ht="12">
      <c r="A203" s="13"/>
      <c r="B203" s="235"/>
      <c r="C203" s="236"/>
      <c r="D203" s="237" t="s">
        <v>206</v>
      </c>
      <c r="E203" s="238" t="s">
        <v>1</v>
      </c>
      <c r="F203" s="239" t="s">
        <v>1752</v>
      </c>
      <c r="G203" s="236"/>
      <c r="H203" s="240">
        <v>19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206</v>
      </c>
      <c r="AU203" s="246" t="s">
        <v>87</v>
      </c>
      <c r="AV203" s="13" t="s">
        <v>87</v>
      </c>
      <c r="AW203" s="13" t="s">
        <v>33</v>
      </c>
      <c r="AX203" s="13" t="s">
        <v>77</v>
      </c>
      <c r="AY203" s="246" t="s">
        <v>198</v>
      </c>
    </row>
    <row r="204" spans="1:51" s="15" customFormat="1" ht="12">
      <c r="A204" s="15"/>
      <c r="B204" s="258"/>
      <c r="C204" s="259"/>
      <c r="D204" s="237" t="s">
        <v>206</v>
      </c>
      <c r="E204" s="260" t="s">
        <v>1</v>
      </c>
      <c r="F204" s="261" t="s">
        <v>215</v>
      </c>
      <c r="G204" s="259"/>
      <c r="H204" s="262">
        <v>19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8" t="s">
        <v>206</v>
      </c>
      <c r="AU204" s="268" t="s">
        <v>87</v>
      </c>
      <c r="AV204" s="15" t="s">
        <v>204</v>
      </c>
      <c r="AW204" s="15" t="s">
        <v>33</v>
      </c>
      <c r="AX204" s="15" t="s">
        <v>85</v>
      </c>
      <c r="AY204" s="268" t="s">
        <v>198</v>
      </c>
    </row>
    <row r="205" spans="1:65" s="2" customFormat="1" ht="16.5" customHeight="1">
      <c r="A205" s="39"/>
      <c r="B205" s="40"/>
      <c r="C205" s="269" t="s">
        <v>314</v>
      </c>
      <c r="D205" s="269" t="s">
        <v>315</v>
      </c>
      <c r="E205" s="270" t="s">
        <v>2111</v>
      </c>
      <c r="F205" s="271" t="s">
        <v>2112</v>
      </c>
      <c r="G205" s="272" t="s">
        <v>1</v>
      </c>
      <c r="H205" s="273">
        <v>11</v>
      </c>
      <c r="I205" s="274"/>
      <c r="J205" s="275">
        <f>ROUND(I205*H205,2)</f>
        <v>0</v>
      </c>
      <c r="K205" s="276"/>
      <c r="L205" s="277"/>
      <c r="M205" s="278" t="s">
        <v>1</v>
      </c>
      <c r="N205" s="279" t="s">
        <v>42</v>
      </c>
      <c r="O205" s="92"/>
      <c r="P205" s="231">
        <f>O205*H205</f>
        <v>0</v>
      </c>
      <c r="Q205" s="231">
        <v>0.0091</v>
      </c>
      <c r="R205" s="231">
        <f>Q205*H205</f>
        <v>0.10010000000000001</v>
      </c>
      <c r="S205" s="231">
        <v>0</v>
      </c>
      <c r="T205" s="232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3" t="s">
        <v>242</v>
      </c>
      <c r="AT205" s="233" t="s">
        <v>315</v>
      </c>
      <c r="AU205" s="233" t="s">
        <v>87</v>
      </c>
      <c r="AY205" s="18" t="s">
        <v>198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8" t="s">
        <v>85</v>
      </c>
      <c r="BK205" s="234">
        <f>ROUND(I205*H205,2)</f>
        <v>0</v>
      </c>
      <c r="BL205" s="18" t="s">
        <v>204</v>
      </c>
      <c r="BM205" s="233" t="s">
        <v>2113</v>
      </c>
    </row>
    <row r="206" spans="1:51" s="13" customFormat="1" ht="12">
      <c r="A206" s="13"/>
      <c r="B206" s="235"/>
      <c r="C206" s="236"/>
      <c r="D206" s="237" t="s">
        <v>206</v>
      </c>
      <c r="E206" s="238" t="s">
        <v>1</v>
      </c>
      <c r="F206" s="239" t="s">
        <v>1742</v>
      </c>
      <c r="G206" s="236"/>
      <c r="H206" s="240">
        <v>11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206</v>
      </c>
      <c r="AU206" s="246" t="s">
        <v>87</v>
      </c>
      <c r="AV206" s="13" t="s">
        <v>87</v>
      </c>
      <c r="AW206" s="13" t="s">
        <v>33</v>
      </c>
      <c r="AX206" s="13" t="s">
        <v>77</v>
      </c>
      <c r="AY206" s="246" t="s">
        <v>198</v>
      </c>
    </row>
    <row r="207" spans="1:51" s="15" customFormat="1" ht="12">
      <c r="A207" s="15"/>
      <c r="B207" s="258"/>
      <c r="C207" s="259"/>
      <c r="D207" s="237" t="s">
        <v>206</v>
      </c>
      <c r="E207" s="260" t="s">
        <v>1</v>
      </c>
      <c r="F207" s="261" t="s">
        <v>215</v>
      </c>
      <c r="G207" s="259"/>
      <c r="H207" s="262">
        <v>11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8" t="s">
        <v>206</v>
      </c>
      <c r="AU207" s="268" t="s">
        <v>87</v>
      </c>
      <c r="AV207" s="15" t="s">
        <v>204</v>
      </c>
      <c r="AW207" s="15" t="s">
        <v>33</v>
      </c>
      <c r="AX207" s="15" t="s">
        <v>85</v>
      </c>
      <c r="AY207" s="268" t="s">
        <v>198</v>
      </c>
    </row>
    <row r="208" spans="1:65" s="2" customFormat="1" ht="24.15" customHeight="1">
      <c r="A208" s="39"/>
      <c r="B208" s="40"/>
      <c r="C208" s="221" t="s">
        <v>319</v>
      </c>
      <c r="D208" s="221" t="s">
        <v>200</v>
      </c>
      <c r="E208" s="222" t="s">
        <v>2114</v>
      </c>
      <c r="F208" s="223" t="s">
        <v>2115</v>
      </c>
      <c r="G208" s="224" t="s">
        <v>451</v>
      </c>
      <c r="H208" s="225">
        <v>19</v>
      </c>
      <c r="I208" s="226"/>
      <c r="J208" s="227">
        <f>ROUND(I208*H208,2)</f>
        <v>0</v>
      </c>
      <c r="K208" s="228"/>
      <c r="L208" s="45"/>
      <c r="M208" s="229" t="s">
        <v>1</v>
      </c>
      <c r="N208" s="230" t="s">
        <v>42</v>
      </c>
      <c r="O208" s="92"/>
      <c r="P208" s="231">
        <f>O208*H208</f>
        <v>0</v>
      </c>
      <c r="Q208" s="231">
        <v>0.00023</v>
      </c>
      <c r="R208" s="231">
        <f>Q208*H208</f>
        <v>0.00437</v>
      </c>
      <c r="S208" s="231">
        <v>0</v>
      </c>
      <c r="T208" s="232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3" t="s">
        <v>204</v>
      </c>
      <c r="AT208" s="233" t="s">
        <v>200</v>
      </c>
      <c r="AU208" s="233" t="s">
        <v>87</v>
      </c>
      <c r="AY208" s="18" t="s">
        <v>198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8" t="s">
        <v>85</v>
      </c>
      <c r="BK208" s="234">
        <f>ROUND(I208*H208,2)</f>
        <v>0</v>
      </c>
      <c r="BL208" s="18" t="s">
        <v>204</v>
      </c>
      <c r="BM208" s="233" t="s">
        <v>2116</v>
      </c>
    </row>
    <row r="209" spans="1:51" s="13" customFormat="1" ht="12">
      <c r="A209" s="13"/>
      <c r="B209" s="235"/>
      <c r="C209" s="236"/>
      <c r="D209" s="237" t="s">
        <v>206</v>
      </c>
      <c r="E209" s="238" t="s">
        <v>1</v>
      </c>
      <c r="F209" s="239" t="s">
        <v>1752</v>
      </c>
      <c r="G209" s="236"/>
      <c r="H209" s="240">
        <v>19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206</v>
      </c>
      <c r="AU209" s="246" t="s">
        <v>87</v>
      </c>
      <c r="AV209" s="13" t="s">
        <v>87</v>
      </c>
      <c r="AW209" s="13" t="s">
        <v>33</v>
      </c>
      <c r="AX209" s="13" t="s">
        <v>77</v>
      </c>
      <c r="AY209" s="246" t="s">
        <v>198</v>
      </c>
    </row>
    <row r="210" spans="1:51" s="15" customFormat="1" ht="12">
      <c r="A210" s="15"/>
      <c r="B210" s="258"/>
      <c r="C210" s="259"/>
      <c r="D210" s="237" t="s">
        <v>206</v>
      </c>
      <c r="E210" s="260" t="s">
        <v>1</v>
      </c>
      <c r="F210" s="261" t="s">
        <v>215</v>
      </c>
      <c r="G210" s="259"/>
      <c r="H210" s="262">
        <v>19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8" t="s">
        <v>206</v>
      </c>
      <c r="AU210" s="268" t="s">
        <v>87</v>
      </c>
      <c r="AV210" s="15" t="s">
        <v>204</v>
      </c>
      <c r="AW210" s="15" t="s">
        <v>33</v>
      </c>
      <c r="AX210" s="15" t="s">
        <v>85</v>
      </c>
      <c r="AY210" s="268" t="s">
        <v>198</v>
      </c>
    </row>
    <row r="211" spans="1:65" s="2" customFormat="1" ht="24.15" customHeight="1">
      <c r="A211" s="39"/>
      <c r="B211" s="40"/>
      <c r="C211" s="269" t="s">
        <v>324</v>
      </c>
      <c r="D211" s="269" t="s">
        <v>315</v>
      </c>
      <c r="E211" s="270" t="s">
        <v>2117</v>
      </c>
      <c r="F211" s="271" t="s">
        <v>2118</v>
      </c>
      <c r="G211" s="272" t="s">
        <v>1696</v>
      </c>
      <c r="H211" s="273">
        <v>19</v>
      </c>
      <c r="I211" s="274"/>
      <c r="J211" s="275">
        <f>ROUND(I211*H211,2)</f>
        <v>0</v>
      </c>
      <c r="K211" s="276"/>
      <c r="L211" s="277"/>
      <c r="M211" s="278" t="s">
        <v>1</v>
      </c>
      <c r="N211" s="279" t="s">
        <v>42</v>
      </c>
      <c r="O211" s="92"/>
      <c r="P211" s="231">
        <f>O211*H211</f>
        <v>0</v>
      </c>
      <c r="Q211" s="231">
        <v>0.00025</v>
      </c>
      <c r="R211" s="231">
        <f>Q211*H211</f>
        <v>0.00475</v>
      </c>
      <c r="S211" s="231">
        <v>0</v>
      </c>
      <c r="T211" s="232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3" t="s">
        <v>242</v>
      </c>
      <c r="AT211" s="233" t="s">
        <v>315</v>
      </c>
      <c r="AU211" s="233" t="s">
        <v>87</v>
      </c>
      <c r="AY211" s="18" t="s">
        <v>198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8" t="s">
        <v>85</v>
      </c>
      <c r="BK211" s="234">
        <f>ROUND(I211*H211,2)</f>
        <v>0</v>
      </c>
      <c r="BL211" s="18" t="s">
        <v>204</v>
      </c>
      <c r="BM211" s="233" t="s">
        <v>2119</v>
      </c>
    </row>
    <row r="212" spans="1:51" s="13" customFormat="1" ht="12">
      <c r="A212" s="13"/>
      <c r="B212" s="235"/>
      <c r="C212" s="236"/>
      <c r="D212" s="237" t="s">
        <v>206</v>
      </c>
      <c r="E212" s="238" t="s">
        <v>1</v>
      </c>
      <c r="F212" s="239" t="s">
        <v>1752</v>
      </c>
      <c r="G212" s="236"/>
      <c r="H212" s="240">
        <v>19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206</v>
      </c>
      <c r="AU212" s="246" t="s">
        <v>87</v>
      </c>
      <c r="AV212" s="13" t="s">
        <v>87</v>
      </c>
      <c r="AW212" s="13" t="s">
        <v>33</v>
      </c>
      <c r="AX212" s="13" t="s">
        <v>77</v>
      </c>
      <c r="AY212" s="246" t="s">
        <v>198</v>
      </c>
    </row>
    <row r="213" spans="1:51" s="15" customFormat="1" ht="12">
      <c r="A213" s="15"/>
      <c r="B213" s="258"/>
      <c r="C213" s="259"/>
      <c r="D213" s="237" t="s">
        <v>206</v>
      </c>
      <c r="E213" s="260" t="s">
        <v>1</v>
      </c>
      <c r="F213" s="261" t="s">
        <v>215</v>
      </c>
      <c r="G213" s="259"/>
      <c r="H213" s="262">
        <v>19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8" t="s">
        <v>206</v>
      </c>
      <c r="AU213" s="268" t="s">
        <v>87</v>
      </c>
      <c r="AV213" s="15" t="s">
        <v>204</v>
      </c>
      <c r="AW213" s="15" t="s">
        <v>33</v>
      </c>
      <c r="AX213" s="15" t="s">
        <v>85</v>
      </c>
      <c r="AY213" s="268" t="s">
        <v>198</v>
      </c>
    </row>
    <row r="214" spans="1:65" s="2" customFormat="1" ht="24.15" customHeight="1">
      <c r="A214" s="39"/>
      <c r="B214" s="40"/>
      <c r="C214" s="221" t="s">
        <v>331</v>
      </c>
      <c r="D214" s="221" t="s">
        <v>200</v>
      </c>
      <c r="E214" s="222" t="s">
        <v>2120</v>
      </c>
      <c r="F214" s="223" t="s">
        <v>2121</v>
      </c>
      <c r="G214" s="224" t="s">
        <v>451</v>
      </c>
      <c r="H214" s="225">
        <v>19</v>
      </c>
      <c r="I214" s="226"/>
      <c r="J214" s="227">
        <f>ROUND(I214*H214,2)</f>
        <v>0</v>
      </c>
      <c r="K214" s="228"/>
      <c r="L214" s="45"/>
      <c r="M214" s="229" t="s">
        <v>1</v>
      </c>
      <c r="N214" s="230" t="s">
        <v>42</v>
      </c>
      <c r="O214" s="92"/>
      <c r="P214" s="231">
        <f>O214*H214</f>
        <v>0</v>
      </c>
      <c r="Q214" s="231">
        <v>0.00023</v>
      </c>
      <c r="R214" s="231">
        <f>Q214*H214</f>
        <v>0.00437</v>
      </c>
      <c r="S214" s="231">
        <v>0</v>
      </c>
      <c r="T214" s="232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3" t="s">
        <v>204</v>
      </c>
      <c r="AT214" s="233" t="s">
        <v>200</v>
      </c>
      <c r="AU214" s="233" t="s">
        <v>87</v>
      </c>
      <c r="AY214" s="18" t="s">
        <v>198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8" t="s">
        <v>85</v>
      </c>
      <c r="BK214" s="234">
        <f>ROUND(I214*H214,2)</f>
        <v>0</v>
      </c>
      <c r="BL214" s="18" t="s">
        <v>204</v>
      </c>
      <c r="BM214" s="233" t="s">
        <v>2122</v>
      </c>
    </row>
    <row r="215" spans="1:51" s="13" customFormat="1" ht="12">
      <c r="A215" s="13"/>
      <c r="B215" s="235"/>
      <c r="C215" s="236"/>
      <c r="D215" s="237" t="s">
        <v>206</v>
      </c>
      <c r="E215" s="238" t="s">
        <v>1</v>
      </c>
      <c r="F215" s="239" t="s">
        <v>1752</v>
      </c>
      <c r="G215" s="236"/>
      <c r="H215" s="240">
        <v>19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206</v>
      </c>
      <c r="AU215" s="246" t="s">
        <v>87</v>
      </c>
      <c r="AV215" s="13" t="s">
        <v>87</v>
      </c>
      <c r="AW215" s="13" t="s">
        <v>33</v>
      </c>
      <c r="AX215" s="13" t="s">
        <v>77</v>
      </c>
      <c r="AY215" s="246" t="s">
        <v>198</v>
      </c>
    </row>
    <row r="216" spans="1:51" s="15" customFormat="1" ht="12">
      <c r="A216" s="15"/>
      <c r="B216" s="258"/>
      <c r="C216" s="259"/>
      <c r="D216" s="237" t="s">
        <v>206</v>
      </c>
      <c r="E216" s="260" t="s">
        <v>1</v>
      </c>
      <c r="F216" s="261" t="s">
        <v>215</v>
      </c>
      <c r="G216" s="259"/>
      <c r="H216" s="262">
        <v>19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8" t="s">
        <v>206</v>
      </c>
      <c r="AU216" s="268" t="s">
        <v>87</v>
      </c>
      <c r="AV216" s="15" t="s">
        <v>204</v>
      </c>
      <c r="AW216" s="15" t="s">
        <v>33</v>
      </c>
      <c r="AX216" s="15" t="s">
        <v>85</v>
      </c>
      <c r="AY216" s="268" t="s">
        <v>198</v>
      </c>
    </row>
    <row r="217" spans="1:65" s="2" customFormat="1" ht="24.15" customHeight="1">
      <c r="A217" s="39"/>
      <c r="B217" s="40"/>
      <c r="C217" s="269" t="s">
        <v>335</v>
      </c>
      <c r="D217" s="269" t="s">
        <v>315</v>
      </c>
      <c r="E217" s="270" t="s">
        <v>2123</v>
      </c>
      <c r="F217" s="271" t="s">
        <v>2124</v>
      </c>
      <c r="G217" s="272" t="s">
        <v>451</v>
      </c>
      <c r="H217" s="273">
        <v>19</v>
      </c>
      <c r="I217" s="274"/>
      <c r="J217" s="275">
        <f>ROUND(I217*H217,2)</f>
        <v>0</v>
      </c>
      <c r="K217" s="276"/>
      <c r="L217" s="277"/>
      <c r="M217" s="278" t="s">
        <v>1</v>
      </c>
      <c r="N217" s="279" t="s">
        <v>42</v>
      </c>
      <c r="O217" s="92"/>
      <c r="P217" s="231">
        <f>O217*H217</f>
        <v>0</v>
      </c>
      <c r="Q217" s="231">
        <v>0.0041</v>
      </c>
      <c r="R217" s="231">
        <f>Q217*H217</f>
        <v>0.07790000000000001</v>
      </c>
      <c r="S217" s="231">
        <v>0</v>
      </c>
      <c r="T217" s="232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3" t="s">
        <v>242</v>
      </c>
      <c r="AT217" s="233" t="s">
        <v>315</v>
      </c>
      <c r="AU217" s="233" t="s">
        <v>87</v>
      </c>
      <c r="AY217" s="18" t="s">
        <v>198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8" t="s">
        <v>85</v>
      </c>
      <c r="BK217" s="234">
        <f>ROUND(I217*H217,2)</f>
        <v>0</v>
      </c>
      <c r="BL217" s="18" t="s">
        <v>204</v>
      </c>
      <c r="BM217" s="233" t="s">
        <v>2125</v>
      </c>
    </row>
    <row r="218" spans="1:51" s="13" customFormat="1" ht="12">
      <c r="A218" s="13"/>
      <c r="B218" s="235"/>
      <c r="C218" s="236"/>
      <c r="D218" s="237" t="s">
        <v>206</v>
      </c>
      <c r="E218" s="238" t="s">
        <v>1</v>
      </c>
      <c r="F218" s="239" t="s">
        <v>1752</v>
      </c>
      <c r="G218" s="236"/>
      <c r="H218" s="240">
        <v>19</v>
      </c>
      <c r="I218" s="241"/>
      <c r="J218" s="236"/>
      <c r="K218" s="236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206</v>
      </c>
      <c r="AU218" s="246" t="s">
        <v>87</v>
      </c>
      <c r="AV218" s="13" t="s">
        <v>87</v>
      </c>
      <c r="AW218" s="13" t="s">
        <v>33</v>
      </c>
      <c r="AX218" s="13" t="s">
        <v>77</v>
      </c>
      <c r="AY218" s="246" t="s">
        <v>198</v>
      </c>
    </row>
    <row r="219" spans="1:51" s="15" customFormat="1" ht="12">
      <c r="A219" s="15"/>
      <c r="B219" s="258"/>
      <c r="C219" s="259"/>
      <c r="D219" s="237" t="s">
        <v>206</v>
      </c>
      <c r="E219" s="260" t="s">
        <v>1</v>
      </c>
      <c r="F219" s="261" t="s">
        <v>215</v>
      </c>
      <c r="G219" s="259"/>
      <c r="H219" s="262">
        <v>19</v>
      </c>
      <c r="I219" s="263"/>
      <c r="J219" s="259"/>
      <c r="K219" s="259"/>
      <c r="L219" s="264"/>
      <c r="M219" s="265"/>
      <c r="N219" s="266"/>
      <c r="O219" s="266"/>
      <c r="P219" s="266"/>
      <c r="Q219" s="266"/>
      <c r="R219" s="266"/>
      <c r="S219" s="266"/>
      <c r="T219" s="267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8" t="s">
        <v>206</v>
      </c>
      <c r="AU219" s="268" t="s">
        <v>87</v>
      </c>
      <c r="AV219" s="15" t="s">
        <v>204</v>
      </c>
      <c r="AW219" s="15" t="s">
        <v>33</v>
      </c>
      <c r="AX219" s="15" t="s">
        <v>85</v>
      </c>
      <c r="AY219" s="268" t="s">
        <v>198</v>
      </c>
    </row>
    <row r="220" spans="1:65" s="2" customFormat="1" ht="16.5" customHeight="1">
      <c r="A220" s="39"/>
      <c r="B220" s="40"/>
      <c r="C220" s="221" t="s">
        <v>340</v>
      </c>
      <c r="D220" s="221" t="s">
        <v>200</v>
      </c>
      <c r="E220" s="222" t="s">
        <v>2126</v>
      </c>
      <c r="F220" s="223" t="s">
        <v>2127</v>
      </c>
      <c r="G220" s="224" t="s">
        <v>451</v>
      </c>
      <c r="H220" s="225">
        <v>11</v>
      </c>
      <c r="I220" s="226"/>
      <c r="J220" s="227">
        <f>ROUND(I220*H220,2)</f>
        <v>0</v>
      </c>
      <c r="K220" s="228"/>
      <c r="L220" s="45"/>
      <c r="M220" s="229" t="s">
        <v>1</v>
      </c>
      <c r="N220" s="230" t="s">
        <v>42</v>
      </c>
      <c r="O220" s="92"/>
      <c r="P220" s="231">
        <f>O220*H220</f>
        <v>0</v>
      </c>
      <c r="Q220" s="231">
        <v>0.00021</v>
      </c>
      <c r="R220" s="231">
        <f>Q220*H220</f>
        <v>0.00231</v>
      </c>
      <c r="S220" s="231">
        <v>0</v>
      </c>
      <c r="T220" s="232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3" t="s">
        <v>204</v>
      </c>
      <c r="AT220" s="233" t="s">
        <v>200</v>
      </c>
      <c r="AU220" s="233" t="s">
        <v>87</v>
      </c>
      <c r="AY220" s="18" t="s">
        <v>198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8" t="s">
        <v>85</v>
      </c>
      <c r="BK220" s="234">
        <f>ROUND(I220*H220,2)</f>
        <v>0</v>
      </c>
      <c r="BL220" s="18" t="s">
        <v>204</v>
      </c>
      <c r="BM220" s="233" t="s">
        <v>2128</v>
      </c>
    </row>
    <row r="221" spans="1:51" s="13" customFormat="1" ht="12">
      <c r="A221" s="13"/>
      <c r="B221" s="235"/>
      <c r="C221" s="236"/>
      <c r="D221" s="237" t="s">
        <v>206</v>
      </c>
      <c r="E221" s="238" t="s">
        <v>1</v>
      </c>
      <c r="F221" s="239" t="s">
        <v>1742</v>
      </c>
      <c r="G221" s="236"/>
      <c r="H221" s="240">
        <v>11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206</v>
      </c>
      <c r="AU221" s="246" t="s">
        <v>87</v>
      </c>
      <c r="AV221" s="13" t="s">
        <v>87</v>
      </c>
      <c r="AW221" s="13" t="s">
        <v>33</v>
      </c>
      <c r="AX221" s="13" t="s">
        <v>77</v>
      </c>
      <c r="AY221" s="246" t="s">
        <v>198</v>
      </c>
    </row>
    <row r="222" spans="1:51" s="15" customFormat="1" ht="12">
      <c r="A222" s="15"/>
      <c r="B222" s="258"/>
      <c r="C222" s="259"/>
      <c r="D222" s="237" t="s">
        <v>206</v>
      </c>
      <c r="E222" s="260" t="s">
        <v>1</v>
      </c>
      <c r="F222" s="261" t="s">
        <v>215</v>
      </c>
      <c r="G222" s="259"/>
      <c r="H222" s="262">
        <v>11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8" t="s">
        <v>206</v>
      </c>
      <c r="AU222" s="268" t="s">
        <v>87</v>
      </c>
      <c r="AV222" s="15" t="s">
        <v>204</v>
      </c>
      <c r="AW222" s="15" t="s">
        <v>33</v>
      </c>
      <c r="AX222" s="15" t="s">
        <v>85</v>
      </c>
      <c r="AY222" s="268" t="s">
        <v>198</v>
      </c>
    </row>
    <row r="223" spans="1:65" s="2" customFormat="1" ht="24.15" customHeight="1">
      <c r="A223" s="39"/>
      <c r="B223" s="40"/>
      <c r="C223" s="269" t="s">
        <v>345</v>
      </c>
      <c r="D223" s="269" t="s">
        <v>315</v>
      </c>
      <c r="E223" s="270" t="s">
        <v>2129</v>
      </c>
      <c r="F223" s="271" t="s">
        <v>2130</v>
      </c>
      <c r="G223" s="272" t="s">
        <v>1</v>
      </c>
      <c r="H223" s="273">
        <v>11</v>
      </c>
      <c r="I223" s="274"/>
      <c r="J223" s="275">
        <f>ROUND(I223*H223,2)</f>
        <v>0</v>
      </c>
      <c r="K223" s="276"/>
      <c r="L223" s="277"/>
      <c r="M223" s="278" t="s">
        <v>1</v>
      </c>
      <c r="N223" s="279" t="s">
        <v>42</v>
      </c>
      <c r="O223" s="92"/>
      <c r="P223" s="231">
        <f>O223*H223</f>
        <v>0</v>
      </c>
      <c r="Q223" s="231">
        <v>0.0051</v>
      </c>
      <c r="R223" s="231">
        <f>Q223*H223</f>
        <v>0.056100000000000004</v>
      </c>
      <c r="S223" s="231">
        <v>0</v>
      </c>
      <c r="T223" s="232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3" t="s">
        <v>242</v>
      </c>
      <c r="AT223" s="233" t="s">
        <v>315</v>
      </c>
      <c r="AU223" s="233" t="s">
        <v>87</v>
      </c>
      <c r="AY223" s="18" t="s">
        <v>198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8" t="s">
        <v>85</v>
      </c>
      <c r="BK223" s="234">
        <f>ROUND(I223*H223,2)</f>
        <v>0</v>
      </c>
      <c r="BL223" s="18" t="s">
        <v>204</v>
      </c>
      <c r="BM223" s="233" t="s">
        <v>2131</v>
      </c>
    </row>
    <row r="224" spans="1:51" s="13" customFormat="1" ht="12">
      <c r="A224" s="13"/>
      <c r="B224" s="235"/>
      <c r="C224" s="236"/>
      <c r="D224" s="237" t="s">
        <v>206</v>
      </c>
      <c r="E224" s="238" t="s">
        <v>1</v>
      </c>
      <c r="F224" s="239" t="s">
        <v>1742</v>
      </c>
      <c r="G224" s="236"/>
      <c r="H224" s="240">
        <v>11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206</v>
      </c>
      <c r="AU224" s="246" t="s">
        <v>87</v>
      </c>
      <c r="AV224" s="13" t="s">
        <v>87</v>
      </c>
      <c r="AW224" s="13" t="s">
        <v>33</v>
      </c>
      <c r="AX224" s="13" t="s">
        <v>77</v>
      </c>
      <c r="AY224" s="246" t="s">
        <v>198</v>
      </c>
    </row>
    <row r="225" spans="1:51" s="15" customFormat="1" ht="12">
      <c r="A225" s="15"/>
      <c r="B225" s="258"/>
      <c r="C225" s="259"/>
      <c r="D225" s="237" t="s">
        <v>206</v>
      </c>
      <c r="E225" s="260" t="s">
        <v>1</v>
      </c>
      <c r="F225" s="261" t="s">
        <v>215</v>
      </c>
      <c r="G225" s="259"/>
      <c r="H225" s="262">
        <v>11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8" t="s">
        <v>206</v>
      </c>
      <c r="AU225" s="268" t="s">
        <v>87</v>
      </c>
      <c r="AV225" s="15" t="s">
        <v>204</v>
      </c>
      <c r="AW225" s="15" t="s">
        <v>33</v>
      </c>
      <c r="AX225" s="15" t="s">
        <v>85</v>
      </c>
      <c r="AY225" s="268" t="s">
        <v>198</v>
      </c>
    </row>
    <row r="226" spans="1:65" s="2" customFormat="1" ht="16.5" customHeight="1">
      <c r="A226" s="39"/>
      <c r="B226" s="40"/>
      <c r="C226" s="221" t="s">
        <v>352</v>
      </c>
      <c r="D226" s="221" t="s">
        <v>200</v>
      </c>
      <c r="E226" s="222" t="s">
        <v>2132</v>
      </c>
      <c r="F226" s="223" t="s">
        <v>2133</v>
      </c>
      <c r="G226" s="224" t="s">
        <v>451</v>
      </c>
      <c r="H226" s="225">
        <v>11</v>
      </c>
      <c r="I226" s="226"/>
      <c r="J226" s="227">
        <f>ROUND(I226*H226,2)</f>
        <v>0</v>
      </c>
      <c r="K226" s="228"/>
      <c r="L226" s="45"/>
      <c r="M226" s="229" t="s">
        <v>1</v>
      </c>
      <c r="N226" s="230" t="s">
        <v>42</v>
      </c>
      <c r="O226" s="92"/>
      <c r="P226" s="231">
        <f>O226*H226</f>
        <v>0</v>
      </c>
      <c r="Q226" s="231">
        <v>0.00021</v>
      </c>
      <c r="R226" s="231">
        <f>Q226*H226</f>
        <v>0.00231</v>
      </c>
      <c r="S226" s="231">
        <v>0</v>
      </c>
      <c r="T226" s="232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3" t="s">
        <v>204</v>
      </c>
      <c r="AT226" s="233" t="s">
        <v>200</v>
      </c>
      <c r="AU226" s="233" t="s">
        <v>87</v>
      </c>
      <c r="AY226" s="18" t="s">
        <v>198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8" t="s">
        <v>85</v>
      </c>
      <c r="BK226" s="234">
        <f>ROUND(I226*H226,2)</f>
        <v>0</v>
      </c>
      <c r="BL226" s="18" t="s">
        <v>204</v>
      </c>
      <c r="BM226" s="233" t="s">
        <v>2134</v>
      </c>
    </row>
    <row r="227" spans="1:51" s="13" customFormat="1" ht="12">
      <c r="A227" s="13"/>
      <c r="B227" s="235"/>
      <c r="C227" s="236"/>
      <c r="D227" s="237" t="s">
        <v>206</v>
      </c>
      <c r="E227" s="238" t="s">
        <v>1</v>
      </c>
      <c r="F227" s="239" t="s">
        <v>1742</v>
      </c>
      <c r="G227" s="236"/>
      <c r="H227" s="240">
        <v>11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206</v>
      </c>
      <c r="AU227" s="246" t="s">
        <v>87</v>
      </c>
      <c r="AV227" s="13" t="s">
        <v>87</v>
      </c>
      <c r="AW227" s="13" t="s">
        <v>33</v>
      </c>
      <c r="AX227" s="13" t="s">
        <v>77</v>
      </c>
      <c r="AY227" s="246" t="s">
        <v>198</v>
      </c>
    </row>
    <row r="228" spans="1:51" s="15" customFormat="1" ht="12">
      <c r="A228" s="15"/>
      <c r="B228" s="258"/>
      <c r="C228" s="259"/>
      <c r="D228" s="237" t="s">
        <v>206</v>
      </c>
      <c r="E228" s="260" t="s">
        <v>1</v>
      </c>
      <c r="F228" s="261" t="s">
        <v>215</v>
      </c>
      <c r="G228" s="259"/>
      <c r="H228" s="262">
        <v>11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8" t="s">
        <v>206</v>
      </c>
      <c r="AU228" s="268" t="s">
        <v>87</v>
      </c>
      <c r="AV228" s="15" t="s">
        <v>204</v>
      </c>
      <c r="AW228" s="15" t="s">
        <v>33</v>
      </c>
      <c r="AX228" s="15" t="s">
        <v>85</v>
      </c>
      <c r="AY228" s="268" t="s">
        <v>198</v>
      </c>
    </row>
    <row r="229" spans="1:65" s="2" customFormat="1" ht="24.15" customHeight="1">
      <c r="A229" s="39"/>
      <c r="B229" s="40"/>
      <c r="C229" s="269" t="s">
        <v>360</v>
      </c>
      <c r="D229" s="269" t="s">
        <v>315</v>
      </c>
      <c r="E229" s="270" t="s">
        <v>2135</v>
      </c>
      <c r="F229" s="271" t="s">
        <v>2136</v>
      </c>
      <c r="G229" s="272" t="s">
        <v>451</v>
      </c>
      <c r="H229" s="273">
        <v>11</v>
      </c>
      <c r="I229" s="274"/>
      <c r="J229" s="275">
        <f>ROUND(I229*H229,2)</f>
        <v>0</v>
      </c>
      <c r="K229" s="276"/>
      <c r="L229" s="277"/>
      <c r="M229" s="278" t="s">
        <v>1</v>
      </c>
      <c r="N229" s="279" t="s">
        <v>42</v>
      </c>
      <c r="O229" s="92"/>
      <c r="P229" s="231">
        <f>O229*H229</f>
        <v>0</v>
      </c>
      <c r="Q229" s="231">
        <v>0.0045</v>
      </c>
      <c r="R229" s="231">
        <f>Q229*H229</f>
        <v>0.049499999999999995</v>
      </c>
      <c r="S229" s="231">
        <v>0</v>
      </c>
      <c r="T229" s="232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3" t="s">
        <v>242</v>
      </c>
      <c r="AT229" s="233" t="s">
        <v>315</v>
      </c>
      <c r="AU229" s="233" t="s">
        <v>87</v>
      </c>
      <c r="AY229" s="18" t="s">
        <v>198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8" t="s">
        <v>85</v>
      </c>
      <c r="BK229" s="234">
        <f>ROUND(I229*H229,2)</f>
        <v>0</v>
      </c>
      <c r="BL229" s="18" t="s">
        <v>204</v>
      </c>
      <c r="BM229" s="233" t="s">
        <v>2137</v>
      </c>
    </row>
    <row r="230" spans="1:51" s="13" customFormat="1" ht="12">
      <c r="A230" s="13"/>
      <c r="B230" s="235"/>
      <c r="C230" s="236"/>
      <c r="D230" s="237" t="s">
        <v>206</v>
      </c>
      <c r="E230" s="238" t="s">
        <v>1</v>
      </c>
      <c r="F230" s="239" t="s">
        <v>1742</v>
      </c>
      <c r="G230" s="236"/>
      <c r="H230" s="240">
        <v>11</v>
      </c>
      <c r="I230" s="241"/>
      <c r="J230" s="236"/>
      <c r="K230" s="236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206</v>
      </c>
      <c r="AU230" s="246" t="s">
        <v>87</v>
      </c>
      <c r="AV230" s="13" t="s">
        <v>87</v>
      </c>
      <c r="AW230" s="13" t="s">
        <v>33</v>
      </c>
      <c r="AX230" s="13" t="s">
        <v>77</v>
      </c>
      <c r="AY230" s="246" t="s">
        <v>198</v>
      </c>
    </row>
    <row r="231" spans="1:51" s="15" customFormat="1" ht="12">
      <c r="A231" s="15"/>
      <c r="B231" s="258"/>
      <c r="C231" s="259"/>
      <c r="D231" s="237" t="s">
        <v>206</v>
      </c>
      <c r="E231" s="260" t="s">
        <v>1</v>
      </c>
      <c r="F231" s="261" t="s">
        <v>215</v>
      </c>
      <c r="G231" s="259"/>
      <c r="H231" s="262">
        <v>11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8" t="s">
        <v>206</v>
      </c>
      <c r="AU231" s="268" t="s">
        <v>87</v>
      </c>
      <c r="AV231" s="15" t="s">
        <v>204</v>
      </c>
      <c r="AW231" s="15" t="s">
        <v>33</v>
      </c>
      <c r="AX231" s="15" t="s">
        <v>85</v>
      </c>
      <c r="AY231" s="268" t="s">
        <v>198</v>
      </c>
    </row>
    <row r="232" spans="1:65" s="2" customFormat="1" ht="16.5" customHeight="1">
      <c r="A232" s="39"/>
      <c r="B232" s="40"/>
      <c r="C232" s="269" t="s">
        <v>366</v>
      </c>
      <c r="D232" s="269" t="s">
        <v>315</v>
      </c>
      <c r="E232" s="270" t="s">
        <v>2009</v>
      </c>
      <c r="F232" s="271" t="s">
        <v>2010</v>
      </c>
      <c r="G232" s="272" t="s">
        <v>451</v>
      </c>
      <c r="H232" s="273">
        <v>30</v>
      </c>
      <c r="I232" s="274"/>
      <c r="J232" s="275">
        <f>ROUND(I232*H232,2)</f>
        <v>0</v>
      </c>
      <c r="K232" s="276"/>
      <c r="L232" s="277"/>
      <c r="M232" s="278" t="s">
        <v>1</v>
      </c>
      <c r="N232" s="279" t="s">
        <v>42</v>
      </c>
      <c r="O232" s="92"/>
      <c r="P232" s="231">
        <f>O232*H232</f>
        <v>0</v>
      </c>
      <c r="Q232" s="231">
        <v>0.0019</v>
      </c>
      <c r="R232" s="231">
        <f>Q232*H232</f>
        <v>0.057</v>
      </c>
      <c r="S232" s="231">
        <v>0</v>
      </c>
      <c r="T232" s="232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3" t="s">
        <v>242</v>
      </c>
      <c r="AT232" s="233" t="s">
        <v>315</v>
      </c>
      <c r="AU232" s="233" t="s">
        <v>87</v>
      </c>
      <c r="AY232" s="18" t="s">
        <v>198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8" t="s">
        <v>85</v>
      </c>
      <c r="BK232" s="234">
        <f>ROUND(I232*H232,2)</f>
        <v>0</v>
      </c>
      <c r="BL232" s="18" t="s">
        <v>204</v>
      </c>
      <c r="BM232" s="233" t="s">
        <v>2138</v>
      </c>
    </row>
    <row r="233" spans="1:51" s="13" customFormat="1" ht="12">
      <c r="A233" s="13"/>
      <c r="B233" s="235"/>
      <c r="C233" s="236"/>
      <c r="D233" s="237" t="s">
        <v>206</v>
      </c>
      <c r="E233" s="238" t="s">
        <v>1</v>
      </c>
      <c r="F233" s="239" t="s">
        <v>2064</v>
      </c>
      <c r="G233" s="236"/>
      <c r="H233" s="240">
        <v>30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206</v>
      </c>
      <c r="AU233" s="246" t="s">
        <v>87</v>
      </c>
      <c r="AV233" s="13" t="s">
        <v>87</v>
      </c>
      <c r="AW233" s="13" t="s">
        <v>33</v>
      </c>
      <c r="AX233" s="13" t="s">
        <v>77</v>
      </c>
      <c r="AY233" s="246" t="s">
        <v>198</v>
      </c>
    </row>
    <row r="234" spans="1:51" s="15" customFormat="1" ht="12">
      <c r="A234" s="15"/>
      <c r="B234" s="258"/>
      <c r="C234" s="259"/>
      <c r="D234" s="237" t="s">
        <v>206</v>
      </c>
      <c r="E234" s="260" t="s">
        <v>1</v>
      </c>
      <c r="F234" s="261" t="s">
        <v>215</v>
      </c>
      <c r="G234" s="259"/>
      <c r="H234" s="262">
        <v>30</v>
      </c>
      <c r="I234" s="263"/>
      <c r="J234" s="259"/>
      <c r="K234" s="259"/>
      <c r="L234" s="264"/>
      <c r="M234" s="265"/>
      <c r="N234" s="266"/>
      <c r="O234" s="266"/>
      <c r="P234" s="266"/>
      <c r="Q234" s="266"/>
      <c r="R234" s="266"/>
      <c r="S234" s="266"/>
      <c r="T234" s="267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8" t="s">
        <v>206</v>
      </c>
      <c r="AU234" s="268" t="s">
        <v>87</v>
      </c>
      <c r="AV234" s="15" t="s">
        <v>204</v>
      </c>
      <c r="AW234" s="15" t="s">
        <v>33</v>
      </c>
      <c r="AX234" s="15" t="s">
        <v>85</v>
      </c>
      <c r="AY234" s="268" t="s">
        <v>198</v>
      </c>
    </row>
    <row r="235" spans="1:65" s="2" customFormat="1" ht="16.5" customHeight="1">
      <c r="A235" s="39"/>
      <c r="B235" s="40"/>
      <c r="C235" s="221" t="s">
        <v>370</v>
      </c>
      <c r="D235" s="221" t="s">
        <v>200</v>
      </c>
      <c r="E235" s="222" t="s">
        <v>2013</v>
      </c>
      <c r="F235" s="223" t="s">
        <v>2014</v>
      </c>
      <c r="G235" s="224" t="s">
        <v>227</v>
      </c>
      <c r="H235" s="225">
        <v>277</v>
      </c>
      <c r="I235" s="226"/>
      <c r="J235" s="227">
        <f>ROUND(I235*H235,2)</f>
        <v>0</v>
      </c>
      <c r="K235" s="228"/>
      <c r="L235" s="45"/>
      <c r="M235" s="229" t="s">
        <v>1</v>
      </c>
      <c r="N235" s="230" t="s">
        <v>42</v>
      </c>
      <c r="O235" s="92"/>
      <c r="P235" s="231">
        <f>O235*H235</f>
        <v>0</v>
      </c>
      <c r="Q235" s="231">
        <v>0</v>
      </c>
      <c r="R235" s="231">
        <f>Q235*H235</f>
        <v>0</v>
      </c>
      <c r="S235" s="231">
        <v>0</v>
      </c>
      <c r="T235" s="232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3" t="s">
        <v>204</v>
      </c>
      <c r="AT235" s="233" t="s">
        <v>200</v>
      </c>
      <c r="AU235" s="233" t="s">
        <v>87</v>
      </c>
      <c r="AY235" s="18" t="s">
        <v>198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8" t="s">
        <v>85</v>
      </c>
      <c r="BK235" s="234">
        <f>ROUND(I235*H235,2)</f>
        <v>0</v>
      </c>
      <c r="BL235" s="18" t="s">
        <v>204</v>
      </c>
      <c r="BM235" s="233" t="s">
        <v>2139</v>
      </c>
    </row>
    <row r="236" spans="1:51" s="13" customFormat="1" ht="12">
      <c r="A236" s="13"/>
      <c r="B236" s="235"/>
      <c r="C236" s="236"/>
      <c r="D236" s="237" t="s">
        <v>206</v>
      </c>
      <c r="E236" s="238" t="s">
        <v>1</v>
      </c>
      <c r="F236" s="239" t="s">
        <v>2094</v>
      </c>
      <c r="G236" s="236"/>
      <c r="H236" s="240">
        <v>277</v>
      </c>
      <c r="I236" s="241"/>
      <c r="J236" s="236"/>
      <c r="K236" s="236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206</v>
      </c>
      <c r="AU236" s="246" t="s">
        <v>87</v>
      </c>
      <c r="AV236" s="13" t="s">
        <v>87</v>
      </c>
      <c r="AW236" s="13" t="s">
        <v>33</v>
      </c>
      <c r="AX236" s="13" t="s">
        <v>77</v>
      </c>
      <c r="AY236" s="246" t="s">
        <v>198</v>
      </c>
    </row>
    <row r="237" spans="1:51" s="15" customFormat="1" ht="12">
      <c r="A237" s="15"/>
      <c r="B237" s="258"/>
      <c r="C237" s="259"/>
      <c r="D237" s="237" t="s">
        <v>206</v>
      </c>
      <c r="E237" s="260" t="s">
        <v>1</v>
      </c>
      <c r="F237" s="261" t="s">
        <v>215</v>
      </c>
      <c r="G237" s="259"/>
      <c r="H237" s="262">
        <v>277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8" t="s">
        <v>206</v>
      </c>
      <c r="AU237" s="268" t="s">
        <v>87</v>
      </c>
      <c r="AV237" s="15" t="s">
        <v>204</v>
      </c>
      <c r="AW237" s="15" t="s">
        <v>33</v>
      </c>
      <c r="AX237" s="15" t="s">
        <v>85</v>
      </c>
      <c r="AY237" s="268" t="s">
        <v>198</v>
      </c>
    </row>
    <row r="238" spans="1:65" s="2" customFormat="1" ht="24.15" customHeight="1">
      <c r="A238" s="39"/>
      <c r="B238" s="40"/>
      <c r="C238" s="221" t="s">
        <v>374</v>
      </c>
      <c r="D238" s="221" t="s">
        <v>200</v>
      </c>
      <c r="E238" s="222" t="s">
        <v>2017</v>
      </c>
      <c r="F238" s="223" t="s">
        <v>2018</v>
      </c>
      <c r="G238" s="224" t="s">
        <v>227</v>
      </c>
      <c r="H238" s="225">
        <v>277</v>
      </c>
      <c r="I238" s="226"/>
      <c r="J238" s="227">
        <f>ROUND(I238*H238,2)</f>
        <v>0</v>
      </c>
      <c r="K238" s="228"/>
      <c r="L238" s="45"/>
      <c r="M238" s="229" t="s">
        <v>1</v>
      </c>
      <c r="N238" s="230" t="s">
        <v>42</v>
      </c>
      <c r="O238" s="92"/>
      <c r="P238" s="231">
        <f>O238*H238</f>
        <v>0</v>
      </c>
      <c r="Q238" s="231">
        <v>0</v>
      </c>
      <c r="R238" s="231">
        <f>Q238*H238</f>
        <v>0</v>
      </c>
      <c r="S238" s="231">
        <v>0</v>
      </c>
      <c r="T238" s="232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3" t="s">
        <v>204</v>
      </c>
      <c r="AT238" s="233" t="s">
        <v>200</v>
      </c>
      <c r="AU238" s="233" t="s">
        <v>87</v>
      </c>
      <c r="AY238" s="18" t="s">
        <v>198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8" t="s">
        <v>85</v>
      </c>
      <c r="BK238" s="234">
        <f>ROUND(I238*H238,2)</f>
        <v>0</v>
      </c>
      <c r="BL238" s="18" t="s">
        <v>204</v>
      </c>
      <c r="BM238" s="233" t="s">
        <v>2140</v>
      </c>
    </row>
    <row r="239" spans="1:51" s="13" customFormat="1" ht="12">
      <c r="A239" s="13"/>
      <c r="B239" s="235"/>
      <c r="C239" s="236"/>
      <c r="D239" s="237" t="s">
        <v>206</v>
      </c>
      <c r="E239" s="238" t="s">
        <v>1</v>
      </c>
      <c r="F239" s="239" t="s">
        <v>2094</v>
      </c>
      <c r="G239" s="236"/>
      <c r="H239" s="240">
        <v>277</v>
      </c>
      <c r="I239" s="241"/>
      <c r="J239" s="236"/>
      <c r="K239" s="236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206</v>
      </c>
      <c r="AU239" s="246" t="s">
        <v>87</v>
      </c>
      <c r="AV239" s="13" t="s">
        <v>87</v>
      </c>
      <c r="AW239" s="13" t="s">
        <v>33</v>
      </c>
      <c r="AX239" s="13" t="s">
        <v>77</v>
      </c>
      <c r="AY239" s="246" t="s">
        <v>198</v>
      </c>
    </row>
    <row r="240" spans="1:51" s="15" customFormat="1" ht="12">
      <c r="A240" s="15"/>
      <c r="B240" s="258"/>
      <c r="C240" s="259"/>
      <c r="D240" s="237" t="s">
        <v>206</v>
      </c>
      <c r="E240" s="260" t="s">
        <v>1</v>
      </c>
      <c r="F240" s="261" t="s">
        <v>215</v>
      </c>
      <c r="G240" s="259"/>
      <c r="H240" s="262">
        <v>277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8" t="s">
        <v>206</v>
      </c>
      <c r="AU240" s="268" t="s">
        <v>87</v>
      </c>
      <c r="AV240" s="15" t="s">
        <v>204</v>
      </c>
      <c r="AW240" s="15" t="s">
        <v>33</v>
      </c>
      <c r="AX240" s="15" t="s">
        <v>85</v>
      </c>
      <c r="AY240" s="268" t="s">
        <v>198</v>
      </c>
    </row>
    <row r="241" spans="1:65" s="2" customFormat="1" ht="21.75" customHeight="1">
      <c r="A241" s="39"/>
      <c r="B241" s="40"/>
      <c r="C241" s="221" t="s">
        <v>378</v>
      </c>
      <c r="D241" s="221" t="s">
        <v>200</v>
      </c>
      <c r="E241" s="222" t="s">
        <v>2020</v>
      </c>
      <c r="F241" s="223" t="s">
        <v>2021</v>
      </c>
      <c r="G241" s="224" t="s">
        <v>227</v>
      </c>
      <c r="H241" s="225">
        <v>290.6</v>
      </c>
      <c r="I241" s="226"/>
      <c r="J241" s="227">
        <f>ROUND(I241*H241,2)</f>
        <v>0</v>
      </c>
      <c r="K241" s="228"/>
      <c r="L241" s="45"/>
      <c r="M241" s="229" t="s">
        <v>1</v>
      </c>
      <c r="N241" s="230" t="s">
        <v>42</v>
      </c>
      <c r="O241" s="92"/>
      <c r="P241" s="231">
        <f>O241*H241</f>
        <v>0</v>
      </c>
      <c r="Q241" s="231">
        <v>0.00023</v>
      </c>
      <c r="R241" s="231">
        <f>Q241*H241</f>
        <v>0.06683800000000001</v>
      </c>
      <c r="S241" s="231">
        <v>0</v>
      </c>
      <c r="T241" s="232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3" t="s">
        <v>204</v>
      </c>
      <c r="AT241" s="233" t="s">
        <v>200</v>
      </c>
      <c r="AU241" s="233" t="s">
        <v>87</v>
      </c>
      <c r="AY241" s="18" t="s">
        <v>198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8" t="s">
        <v>85</v>
      </c>
      <c r="BK241" s="234">
        <f>ROUND(I241*H241,2)</f>
        <v>0</v>
      </c>
      <c r="BL241" s="18" t="s">
        <v>204</v>
      </c>
      <c r="BM241" s="233" t="s">
        <v>2141</v>
      </c>
    </row>
    <row r="242" spans="1:51" s="13" customFormat="1" ht="12">
      <c r="A242" s="13"/>
      <c r="B242" s="235"/>
      <c r="C242" s="236"/>
      <c r="D242" s="237" t="s">
        <v>206</v>
      </c>
      <c r="E242" s="238" t="s">
        <v>1</v>
      </c>
      <c r="F242" s="239" t="s">
        <v>2104</v>
      </c>
      <c r="G242" s="236"/>
      <c r="H242" s="240">
        <v>290.6</v>
      </c>
      <c r="I242" s="241"/>
      <c r="J242" s="236"/>
      <c r="K242" s="236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206</v>
      </c>
      <c r="AU242" s="246" t="s">
        <v>87</v>
      </c>
      <c r="AV242" s="13" t="s">
        <v>87</v>
      </c>
      <c r="AW242" s="13" t="s">
        <v>33</v>
      </c>
      <c r="AX242" s="13" t="s">
        <v>77</v>
      </c>
      <c r="AY242" s="246" t="s">
        <v>198</v>
      </c>
    </row>
    <row r="243" spans="1:51" s="15" customFormat="1" ht="12">
      <c r="A243" s="15"/>
      <c r="B243" s="258"/>
      <c r="C243" s="259"/>
      <c r="D243" s="237" t="s">
        <v>206</v>
      </c>
      <c r="E243" s="260" t="s">
        <v>1</v>
      </c>
      <c r="F243" s="261" t="s">
        <v>215</v>
      </c>
      <c r="G243" s="259"/>
      <c r="H243" s="262">
        <v>290.6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8" t="s">
        <v>206</v>
      </c>
      <c r="AU243" s="268" t="s">
        <v>87</v>
      </c>
      <c r="AV243" s="15" t="s">
        <v>204</v>
      </c>
      <c r="AW243" s="15" t="s">
        <v>33</v>
      </c>
      <c r="AX243" s="15" t="s">
        <v>85</v>
      </c>
      <c r="AY243" s="268" t="s">
        <v>198</v>
      </c>
    </row>
    <row r="244" spans="1:65" s="2" customFormat="1" ht="16.5" customHeight="1">
      <c r="A244" s="39"/>
      <c r="B244" s="40"/>
      <c r="C244" s="221" t="s">
        <v>382</v>
      </c>
      <c r="D244" s="221" t="s">
        <v>200</v>
      </c>
      <c r="E244" s="222" t="s">
        <v>2023</v>
      </c>
      <c r="F244" s="223" t="s">
        <v>2024</v>
      </c>
      <c r="G244" s="224" t="s">
        <v>451</v>
      </c>
      <c r="H244" s="225">
        <v>30</v>
      </c>
      <c r="I244" s="226"/>
      <c r="J244" s="227">
        <f>ROUND(I244*H244,2)</f>
        <v>0</v>
      </c>
      <c r="K244" s="228"/>
      <c r="L244" s="45"/>
      <c r="M244" s="229" t="s">
        <v>1</v>
      </c>
      <c r="N244" s="230" t="s">
        <v>42</v>
      </c>
      <c r="O244" s="92"/>
      <c r="P244" s="231">
        <f>O244*H244</f>
        <v>0</v>
      </c>
      <c r="Q244" s="231">
        <v>0.11178</v>
      </c>
      <c r="R244" s="231">
        <f>Q244*H244</f>
        <v>3.3534</v>
      </c>
      <c r="S244" s="231">
        <v>0</v>
      </c>
      <c r="T244" s="232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3" t="s">
        <v>204</v>
      </c>
      <c r="AT244" s="233" t="s">
        <v>200</v>
      </c>
      <c r="AU244" s="233" t="s">
        <v>87</v>
      </c>
      <c r="AY244" s="18" t="s">
        <v>198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8" t="s">
        <v>85</v>
      </c>
      <c r="BK244" s="234">
        <f>ROUND(I244*H244,2)</f>
        <v>0</v>
      </c>
      <c r="BL244" s="18" t="s">
        <v>204</v>
      </c>
      <c r="BM244" s="233" t="s">
        <v>2142</v>
      </c>
    </row>
    <row r="245" spans="1:51" s="13" customFormat="1" ht="12">
      <c r="A245" s="13"/>
      <c r="B245" s="235"/>
      <c r="C245" s="236"/>
      <c r="D245" s="237" t="s">
        <v>206</v>
      </c>
      <c r="E245" s="238" t="s">
        <v>1</v>
      </c>
      <c r="F245" s="239" t="s">
        <v>2064</v>
      </c>
      <c r="G245" s="236"/>
      <c r="H245" s="240">
        <v>30</v>
      </c>
      <c r="I245" s="241"/>
      <c r="J245" s="236"/>
      <c r="K245" s="236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206</v>
      </c>
      <c r="AU245" s="246" t="s">
        <v>87</v>
      </c>
      <c r="AV245" s="13" t="s">
        <v>87</v>
      </c>
      <c r="AW245" s="13" t="s">
        <v>33</v>
      </c>
      <c r="AX245" s="13" t="s">
        <v>77</v>
      </c>
      <c r="AY245" s="246" t="s">
        <v>198</v>
      </c>
    </row>
    <row r="246" spans="1:51" s="15" customFormat="1" ht="12">
      <c r="A246" s="15"/>
      <c r="B246" s="258"/>
      <c r="C246" s="259"/>
      <c r="D246" s="237" t="s">
        <v>206</v>
      </c>
      <c r="E246" s="260" t="s">
        <v>1</v>
      </c>
      <c r="F246" s="261" t="s">
        <v>215</v>
      </c>
      <c r="G246" s="259"/>
      <c r="H246" s="262">
        <v>30</v>
      </c>
      <c r="I246" s="263"/>
      <c r="J246" s="259"/>
      <c r="K246" s="259"/>
      <c r="L246" s="264"/>
      <c r="M246" s="265"/>
      <c r="N246" s="266"/>
      <c r="O246" s="266"/>
      <c r="P246" s="266"/>
      <c r="Q246" s="266"/>
      <c r="R246" s="266"/>
      <c r="S246" s="266"/>
      <c r="T246" s="267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8" t="s">
        <v>206</v>
      </c>
      <c r="AU246" s="268" t="s">
        <v>87</v>
      </c>
      <c r="AV246" s="15" t="s">
        <v>204</v>
      </c>
      <c r="AW246" s="15" t="s">
        <v>33</v>
      </c>
      <c r="AX246" s="15" t="s">
        <v>85</v>
      </c>
      <c r="AY246" s="268" t="s">
        <v>198</v>
      </c>
    </row>
    <row r="247" spans="1:65" s="2" customFormat="1" ht="21.75" customHeight="1">
      <c r="A247" s="39"/>
      <c r="B247" s="40"/>
      <c r="C247" s="269" t="s">
        <v>386</v>
      </c>
      <c r="D247" s="269" t="s">
        <v>315</v>
      </c>
      <c r="E247" s="270" t="s">
        <v>2026</v>
      </c>
      <c r="F247" s="271" t="s">
        <v>2027</v>
      </c>
      <c r="G247" s="272" t="s">
        <v>451</v>
      </c>
      <c r="H247" s="273">
        <v>30</v>
      </c>
      <c r="I247" s="274"/>
      <c r="J247" s="275">
        <f>ROUND(I247*H247,2)</f>
        <v>0</v>
      </c>
      <c r="K247" s="276"/>
      <c r="L247" s="277"/>
      <c r="M247" s="278" t="s">
        <v>1</v>
      </c>
      <c r="N247" s="279" t="s">
        <v>42</v>
      </c>
      <c r="O247" s="92"/>
      <c r="P247" s="231">
        <f>O247*H247</f>
        <v>0</v>
      </c>
      <c r="Q247" s="231">
        <v>0.016</v>
      </c>
      <c r="R247" s="231">
        <f>Q247*H247</f>
        <v>0.48</v>
      </c>
      <c r="S247" s="231">
        <v>0</v>
      </c>
      <c r="T247" s="232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3" t="s">
        <v>242</v>
      </c>
      <c r="AT247" s="233" t="s">
        <v>315</v>
      </c>
      <c r="AU247" s="233" t="s">
        <v>87</v>
      </c>
      <c r="AY247" s="18" t="s">
        <v>198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8" t="s">
        <v>85</v>
      </c>
      <c r="BK247" s="234">
        <f>ROUND(I247*H247,2)</f>
        <v>0</v>
      </c>
      <c r="BL247" s="18" t="s">
        <v>204</v>
      </c>
      <c r="BM247" s="233" t="s">
        <v>2143</v>
      </c>
    </row>
    <row r="248" spans="1:51" s="13" customFormat="1" ht="12">
      <c r="A248" s="13"/>
      <c r="B248" s="235"/>
      <c r="C248" s="236"/>
      <c r="D248" s="237" t="s">
        <v>206</v>
      </c>
      <c r="E248" s="238" t="s">
        <v>1</v>
      </c>
      <c r="F248" s="239" t="s">
        <v>2064</v>
      </c>
      <c r="G248" s="236"/>
      <c r="H248" s="240">
        <v>30</v>
      </c>
      <c r="I248" s="241"/>
      <c r="J248" s="236"/>
      <c r="K248" s="236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206</v>
      </c>
      <c r="AU248" s="246" t="s">
        <v>87</v>
      </c>
      <c r="AV248" s="13" t="s">
        <v>87</v>
      </c>
      <c r="AW248" s="13" t="s">
        <v>33</v>
      </c>
      <c r="AX248" s="13" t="s">
        <v>77</v>
      </c>
      <c r="AY248" s="246" t="s">
        <v>198</v>
      </c>
    </row>
    <row r="249" spans="1:51" s="15" customFormat="1" ht="12">
      <c r="A249" s="15"/>
      <c r="B249" s="258"/>
      <c r="C249" s="259"/>
      <c r="D249" s="237" t="s">
        <v>206</v>
      </c>
      <c r="E249" s="260" t="s">
        <v>1</v>
      </c>
      <c r="F249" s="261" t="s">
        <v>215</v>
      </c>
      <c r="G249" s="259"/>
      <c r="H249" s="262">
        <v>30</v>
      </c>
      <c r="I249" s="263"/>
      <c r="J249" s="259"/>
      <c r="K249" s="259"/>
      <c r="L249" s="264"/>
      <c r="M249" s="265"/>
      <c r="N249" s="266"/>
      <c r="O249" s="266"/>
      <c r="P249" s="266"/>
      <c r="Q249" s="266"/>
      <c r="R249" s="266"/>
      <c r="S249" s="266"/>
      <c r="T249" s="267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8" t="s">
        <v>206</v>
      </c>
      <c r="AU249" s="268" t="s">
        <v>87</v>
      </c>
      <c r="AV249" s="15" t="s">
        <v>204</v>
      </c>
      <c r="AW249" s="15" t="s">
        <v>33</v>
      </c>
      <c r="AX249" s="15" t="s">
        <v>85</v>
      </c>
      <c r="AY249" s="268" t="s">
        <v>198</v>
      </c>
    </row>
    <row r="250" spans="1:65" s="2" customFormat="1" ht="21.75" customHeight="1">
      <c r="A250" s="39"/>
      <c r="B250" s="40"/>
      <c r="C250" s="221" t="s">
        <v>390</v>
      </c>
      <c r="D250" s="221" t="s">
        <v>200</v>
      </c>
      <c r="E250" s="222" t="s">
        <v>2035</v>
      </c>
      <c r="F250" s="223" t="s">
        <v>2036</v>
      </c>
      <c r="G250" s="224" t="s">
        <v>227</v>
      </c>
      <c r="H250" s="225">
        <v>290.6</v>
      </c>
      <c r="I250" s="226"/>
      <c r="J250" s="227">
        <f>ROUND(I250*H250,2)</f>
        <v>0</v>
      </c>
      <c r="K250" s="228"/>
      <c r="L250" s="45"/>
      <c r="M250" s="229" t="s">
        <v>1</v>
      </c>
      <c r="N250" s="230" t="s">
        <v>42</v>
      </c>
      <c r="O250" s="92"/>
      <c r="P250" s="231">
        <f>O250*H250</f>
        <v>0</v>
      </c>
      <c r="Q250" s="231">
        <v>0</v>
      </c>
      <c r="R250" s="231">
        <f>Q250*H250</f>
        <v>0</v>
      </c>
      <c r="S250" s="231">
        <v>0</v>
      </c>
      <c r="T250" s="232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3" t="s">
        <v>204</v>
      </c>
      <c r="AT250" s="233" t="s">
        <v>200</v>
      </c>
      <c r="AU250" s="233" t="s">
        <v>87</v>
      </c>
      <c r="AY250" s="18" t="s">
        <v>198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8" t="s">
        <v>85</v>
      </c>
      <c r="BK250" s="234">
        <f>ROUND(I250*H250,2)</f>
        <v>0</v>
      </c>
      <c r="BL250" s="18" t="s">
        <v>204</v>
      </c>
      <c r="BM250" s="233" t="s">
        <v>2144</v>
      </c>
    </row>
    <row r="251" spans="1:51" s="13" customFormat="1" ht="12">
      <c r="A251" s="13"/>
      <c r="B251" s="235"/>
      <c r="C251" s="236"/>
      <c r="D251" s="237" t="s">
        <v>206</v>
      </c>
      <c r="E251" s="238" t="s">
        <v>1</v>
      </c>
      <c r="F251" s="239" t="s">
        <v>2104</v>
      </c>
      <c r="G251" s="236"/>
      <c r="H251" s="240">
        <v>290.6</v>
      </c>
      <c r="I251" s="241"/>
      <c r="J251" s="236"/>
      <c r="K251" s="236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206</v>
      </c>
      <c r="AU251" s="246" t="s">
        <v>87</v>
      </c>
      <c r="AV251" s="13" t="s">
        <v>87</v>
      </c>
      <c r="AW251" s="13" t="s">
        <v>33</v>
      </c>
      <c r="AX251" s="13" t="s">
        <v>77</v>
      </c>
      <c r="AY251" s="246" t="s">
        <v>198</v>
      </c>
    </row>
    <row r="252" spans="1:51" s="15" customFormat="1" ht="12">
      <c r="A252" s="15"/>
      <c r="B252" s="258"/>
      <c r="C252" s="259"/>
      <c r="D252" s="237" t="s">
        <v>206</v>
      </c>
      <c r="E252" s="260" t="s">
        <v>1</v>
      </c>
      <c r="F252" s="261" t="s">
        <v>215</v>
      </c>
      <c r="G252" s="259"/>
      <c r="H252" s="262">
        <v>290.6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8" t="s">
        <v>206</v>
      </c>
      <c r="AU252" s="268" t="s">
        <v>87</v>
      </c>
      <c r="AV252" s="15" t="s">
        <v>204</v>
      </c>
      <c r="AW252" s="15" t="s">
        <v>33</v>
      </c>
      <c r="AX252" s="15" t="s">
        <v>85</v>
      </c>
      <c r="AY252" s="268" t="s">
        <v>198</v>
      </c>
    </row>
    <row r="253" spans="1:63" s="12" customFormat="1" ht="22.8" customHeight="1">
      <c r="A253" s="12"/>
      <c r="B253" s="205"/>
      <c r="C253" s="206"/>
      <c r="D253" s="207" t="s">
        <v>76</v>
      </c>
      <c r="E253" s="219" t="s">
        <v>1474</v>
      </c>
      <c r="F253" s="219" t="s">
        <v>1475</v>
      </c>
      <c r="G253" s="206"/>
      <c r="H253" s="206"/>
      <c r="I253" s="209"/>
      <c r="J253" s="220">
        <f>BK253</f>
        <v>0</v>
      </c>
      <c r="K253" s="206"/>
      <c r="L253" s="211"/>
      <c r="M253" s="212"/>
      <c r="N253" s="213"/>
      <c r="O253" s="213"/>
      <c r="P253" s="214">
        <f>SUM(P254:P256)</f>
        <v>0</v>
      </c>
      <c r="Q253" s="213"/>
      <c r="R253" s="214">
        <f>SUM(R254:R256)</f>
        <v>10.767</v>
      </c>
      <c r="S253" s="213"/>
      <c r="T253" s="215">
        <f>SUM(T254:T256)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6" t="s">
        <v>85</v>
      </c>
      <c r="AT253" s="217" t="s">
        <v>76</v>
      </c>
      <c r="AU253" s="217" t="s">
        <v>85</v>
      </c>
      <c r="AY253" s="216" t="s">
        <v>198</v>
      </c>
      <c r="BK253" s="218">
        <f>SUM(BK254:BK256)</f>
        <v>0</v>
      </c>
    </row>
    <row r="254" spans="1:65" s="2" customFormat="1" ht="16.5" customHeight="1">
      <c r="A254" s="39"/>
      <c r="B254" s="40"/>
      <c r="C254" s="221" t="s">
        <v>394</v>
      </c>
      <c r="D254" s="221" t="s">
        <v>200</v>
      </c>
      <c r="E254" s="222" t="s">
        <v>2145</v>
      </c>
      <c r="F254" s="223" t="s">
        <v>2146</v>
      </c>
      <c r="G254" s="224" t="s">
        <v>227</v>
      </c>
      <c r="H254" s="225">
        <v>291</v>
      </c>
      <c r="I254" s="226"/>
      <c r="J254" s="227">
        <f>ROUND(I254*H254,2)</f>
        <v>0</v>
      </c>
      <c r="K254" s="228"/>
      <c r="L254" s="45"/>
      <c r="M254" s="229" t="s">
        <v>1</v>
      </c>
      <c r="N254" s="230" t="s">
        <v>42</v>
      </c>
      <c r="O254" s="92"/>
      <c r="P254" s="231">
        <f>O254*H254</f>
        <v>0</v>
      </c>
      <c r="Q254" s="231">
        <v>0.037</v>
      </c>
      <c r="R254" s="231">
        <f>Q254*H254</f>
        <v>10.767</v>
      </c>
      <c r="S254" s="231">
        <v>0</v>
      </c>
      <c r="T254" s="232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3" t="s">
        <v>204</v>
      </c>
      <c r="AT254" s="233" t="s">
        <v>200</v>
      </c>
      <c r="AU254" s="233" t="s">
        <v>87</v>
      </c>
      <c r="AY254" s="18" t="s">
        <v>198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8" t="s">
        <v>85</v>
      </c>
      <c r="BK254" s="234">
        <f>ROUND(I254*H254,2)</f>
        <v>0</v>
      </c>
      <c r="BL254" s="18" t="s">
        <v>204</v>
      </c>
      <c r="BM254" s="233" t="s">
        <v>2147</v>
      </c>
    </row>
    <row r="255" spans="1:51" s="13" customFormat="1" ht="12">
      <c r="A255" s="13"/>
      <c r="B255" s="235"/>
      <c r="C255" s="236"/>
      <c r="D255" s="237" t="s">
        <v>206</v>
      </c>
      <c r="E255" s="238" t="s">
        <v>1</v>
      </c>
      <c r="F255" s="239" t="s">
        <v>2148</v>
      </c>
      <c r="G255" s="236"/>
      <c r="H255" s="240">
        <v>291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206</v>
      </c>
      <c r="AU255" s="246" t="s">
        <v>87</v>
      </c>
      <c r="AV255" s="13" t="s">
        <v>87</v>
      </c>
      <c r="AW255" s="13" t="s">
        <v>33</v>
      </c>
      <c r="AX255" s="13" t="s">
        <v>77</v>
      </c>
      <c r="AY255" s="246" t="s">
        <v>198</v>
      </c>
    </row>
    <row r="256" spans="1:51" s="15" customFormat="1" ht="12">
      <c r="A256" s="15"/>
      <c r="B256" s="258"/>
      <c r="C256" s="259"/>
      <c r="D256" s="237" t="s">
        <v>206</v>
      </c>
      <c r="E256" s="260" t="s">
        <v>1</v>
      </c>
      <c r="F256" s="261" t="s">
        <v>215</v>
      </c>
      <c r="G256" s="259"/>
      <c r="H256" s="262">
        <v>291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8" t="s">
        <v>206</v>
      </c>
      <c r="AU256" s="268" t="s">
        <v>87</v>
      </c>
      <c r="AV256" s="15" t="s">
        <v>204</v>
      </c>
      <c r="AW256" s="15" t="s">
        <v>33</v>
      </c>
      <c r="AX256" s="15" t="s">
        <v>85</v>
      </c>
      <c r="AY256" s="268" t="s">
        <v>198</v>
      </c>
    </row>
    <row r="257" spans="1:63" s="12" customFormat="1" ht="22.8" customHeight="1">
      <c r="A257" s="12"/>
      <c r="B257" s="205"/>
      <c r="C257" s="206"/>
      <c r="D257" s="207" t="s">
        <v>76</v>
      </c>
      <c r="E257" s="219" t="s">
        <v>1258</v>
      </c>
      <c r="F257" s="219" t="s">
        <v>1259</v>
      </c>
      <c r="G257" s="206"/>
      <c r="H257" s="206"/>
      <c r="I257" s="209"/>
      <c r="J257" s="220">
        <f>BK257</f>
        <v>0</v>
      </c>
      <c r="K257" s="206"/>
      <c r="L257" s="211"/>
      <c r="M257" s="212"/>
      <c r="N257" s="213"/>
      <c r="O257" s="213"/>
      <c r="P257" s="214">
        <f>P258</f>
        <v>0</v>
      </c>
      <c r="Q257" s="213"/>
      <c r="R257" s="214">
        <f>R258</f>
        <v>0</v>
      </c>
      <c r="S257" s="213"/>
      <c r="T257" s="215">
        <f>T258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6" t="s">
        <v>85</v>
      </c>
      <c r="AT257" s="217" t="s">
        <v>76</v>
      </c>
      <c r="AU257" s="217" t="s">
        <v>85</v>
      </c>
      <c r="AY257" s="216" t="s">
        <v>198</v>
      </c>
      <c r="BK257" s="218">
        <f>BK258</f>
        <v>0</v>
      </c>
    </row>
    <row r="258" spans="1:65" s="2" customFormat="1" ht="16.5" customHeight="1">
      <c r="A258" s="39"/>
      <c r="B258" s="40"/>
      <c r="C258" s="221" t="s">
        <v>398</v>
      </c>
      <c r="D258" s="221" t="s">
        <v>200</v>
      </c>
      <c r="E258" s="222" t="s">
        <v>1260</v>
      </c>
      <c r="F258" s="223" t="s">
        <v>1261</v>
      </c>
      <c r="G258" s="224" t="s">
        <v>276</v>
      </c>
      <c r="H258" s="225">
        <v>201.76</v>
      </c>
      <c r="I258" s="226"/>
      <c r="J258" s="227">
        <f>ROUND(I258*H258,2)</f>
        <v>0</v>
      </c>
      <c r="K258" s="228"/>
      <c r="L258" s="45"/>
      <c r="M258" s="229" t="s">
        <v>1</v>
      </c>
      <c r="N258" s="230" t="s">
        <v>42</v>
      </c>
      <c r="O258" s="92"/>
      <c r="P258" s="231">
        <f>O258*H258</f>
        <v>0</v>
      </c>
      <c r="Q258" s="231">
        <v>0</v>
      </c>
      <c r="R258" s="231">
        <f>Q258*H258</f>
        <v>0</v>
      </c>
      <c r="S258" s="231">
        <v>0</v>
      </c>
      <c r="T258" s="232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3" t="s">
        <v>204</v>
      </c>
      <c r="AT258" s="233" t="s">
        <v>200</v>
      </c>
      <c r="AU258" s="233" t="s">
        <v>87</v>
      </c>
      <c r="AY258" s="18" t="s">
        <v>198</v>
      </c>
      <c r="BE258" s="234">
        <f>IF(N258="základní",J258,0)</f>
        <v>0</v>
      </c>
      <c r="BF258" s="234">
        <f>IF(N258="snížená",J258,0)</f>
        <v>0</v>
      </c>
      <c r="BG258" s="234">
        <f>IF(N258="zákl. přenesená",J258,0)</f>
        <v>0</v>
      </c>
      <c r="BH258" s="234">
        <f>IF(N258="sníž. přenesená",J258,0)</f>
        <v>0</v>
      </c>
      <c r="BI258" s="234">
        <f>IF(N258="nulová",J258,0)</f>
        <v>0</v>
      </c>
      <c r="BJ258" s="18" t="s">
        <v>85</v>
      </c>
      <c r="BK258" s="234">
        <f>ROUND(I258*H258,2)</f>
        <v>0</v>
      </c>
      <c r="BL258" s="18" t="s">
        <v>204</v>
      </c>
      <c r="BM258" s="233" t="s">
        <v>2149</v>
      </c>
    </row>
    <row r="259" spans="1:63" s="12" customFormat="1" ht="22.8" customHeight="1">
      <c r="A259" s="12"/>
      <c r="B259" s="205"/>
      <c r="C259" s="206"/>
      <c r="D259" s="207" t="s">
        <v>76</v>
      </c>
      <c r="E259" s="219" t="s">
        <v>694</v>
      </c>
      <c r="F259" s="219" t="s">
        <v>695</v>
      </c>
      <c r="G259" s="206"/>
      <c r="H259" s="206"/>
      <c r="I259" s="209"/>
      <c r="J259" s="220">
        <f>BK259</f>
        <v>0</v>
      </c>
      <c r="K259" s="206"/>
      <c r="L259" s="211"/>
      <c r="M259" s="212"/>
      <c r="N259" s="213"/>
      <c r="O259" s="213"/>
      <c r="P259" s="214">
        <f>SUM(P260:P274)</f>
        <v>0</v>
      </c>
      <c r="Q259" s="213"/>
      <c r="R259" s="214">
        <f>SUM(R260:R274)</f>
        <v>0</v>
      </c>
      <c r="S259" s="213"/>
      <c r="T259" s="215">
        <f>SUM(T260:T274)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6" t="s">
        <v>85</v>
      </c>
      <c r="AT259" s="217" t="s">
        <v>76</v>
      </c>
      <c r="AU259" s="217" t="s">
        <v>85</v>
      </c>
      <c r="AY259" s="216" t="s">
        <v>198</v>
      </c>
      <c r="BK259" s="218">
        <f>SUM(BK260:BK274)</f>
        <v>0</v>
      </c>
    </row>
    <row r="260" spans="1:65" s="2" customFormat="1" ht="21.75" customHeight="1">
      <c r="A260" s="39"/>
      <c r="B260" s="40"/>
      <c r="C260" s="221" t="s">
        <v>599</v>
      </c>
      <c r="D260" s="221" t="s">
        <v>200</v>
      </c>
      <c r="E260" s="222" t="s">
        <v>697</v>
      </c>
      <c r="F260" s="223" t="s">
        <v>698</v>
      </c>
      <c r="G260" s="224" t="s">
        <v>276</v>
      </c>
      <c r="H260" s="225">
        <v>10.76</v>
      </c>
      <c r="I260" s="226"/>
      <c r="J260" s="227">
        <f>ROUND(I260*H260,2)</f>
        <v>0</v>
      </c>
      <c r="K260" s="228"/>
      <c r="L260" s="45"/>
      <c r="M260" s="229" t="s">
        <v>1</v>
      </c>
      <c r="N260" s="230" t="s">
        <v>42</v>
      </c>
      <c r="O260" s="92"/>
      <c r="P260" s="231">
        <f>O260*H260</f>
        <v>0</v>
      </c>
      <c r="Q260" s="231">
        <v>0</v>
      </c>
      <c r="R260" s="231">
        <f>Q260*H260</f>
        <v>0</v>
      </c>
      <c r="S260" s="231">
        <v>0</v>
      </c>
      <c r="T260" s="232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3" t="s">
        <v>204</v>
      </c>
      <c r="AT260" s="233" t="s">
        <v>200</v>
      </c>
      <c r="AU260" s="233" t="s">
        <v>87</v>
      </c>
      <c r="AY260" s="18" t="s">
        <v>198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8" t="s">
        <v>85</v>
      </c>
      <c r="BK260" s="234">
        <f>ROUND(I260*H260,2)</f>
        <v>0</v>
      </c>
      <c r="BL260" s="18" t="s">
        <v>204</v>
      </c>
      <c r="BM260" s="233" t="s">
        <v>2150</v>
      </c>
    </row>
    <row r="261" spans="1:51" s="13" customFormat="1" ht="12">
      <c r="A261" s="13"/>
      <c r="B261" s="235"/>
      <c r="C261" s="236"/>
      <c r="D261" s="237" t="s">
        <v>206</v>
      </c>
      <c r="E261" s="238" t="s">
        <v>1</v>
      </c>
      <c r="F261" s="239" t="s">
        <v>2151</v>
      </c>
      <c r="G261" s="236"/>
      <c r="H261" s="240">
        <v>10.76</v>
      </c>
      <c r="I261" s="241"/>
      <c r="J261" s="236"/>
      <c r="K261" s="236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206</v>
      </c>
      <c r="AU261" s="246" t="s">
        <v>87</v>
      </c>
      <c r="AV261" s="13" t="s">
        <v>87</v>
      </c>
      <c r="AW261" s="13" t="s">
        <v>33</v>
      </c>
      <c r="AX261" s="13" t="s">
        <v>77</v>
      </c>
      <c r="AY261" s="246" t="s">
        <v>198</v>
      </c>
    </row>
    <row r="262" spans="1:51" s="15" customFormat="1" ht="12">
      <c r="A262" s="15"/>
      <c r="B262" s="258"/>
      <c r="C262" s="259"/>
      <c r="D262" s="237" t="s">
        <v>206</v>
      </c>
      <c r="E262" s="260" t="s">
        <v>1</v>
      </c>
      <c r="F262" s="261" t="s">
        <v>215</v>
      </c>
      <c r="G262" s="259"/>
      <c r="H262" s="262">
        <v>10.76</v>
      </c>
      <c r="I262" s="263"/>
      <c r="J262" s="259"/>
      <c r="K262" s="259"/>
      <c r="L262" s="264"/>
      <c r="M262" s="265"/>
      <c r="N262" s="266"/>
      <c r="O262" s="266"/>
      <c r="P262" s="266"/>
      <c r="Q262" s="266"/>
      <c r="R262" s="266"/>
      <c r="S262" s="266"/>
      <c r="T262" s="267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8" t="s">
        <v>206</v>
      </c>
      <c r="AU262" s="268" t="s">
        <v>87</v>
      </c>
      <c r="AV262" s="15" t="s">
        <v>204</v>
      </c>
      <c r="AW262" s="15" t="s">
        <v>33</v>
      </c>
      <c r="AX262" s="15" t="s">
        <v>85</v>
      </c>
      <c r="AY262" s="268" t="s">
        <v>198</v>
      </c>
    </row>
    <row r="263" spans="1:65" s="2" customFormat="1" ht="33" customHeight="1">
      <c r="A263" s="39"/>
      <c r="B263" s="40"/>
      <c r="C263" s="221" t="s">
        <v>603</v>
      </c>
      <c r="D263" s="221" t="s">
        <v>200</v>
      </c>
      <c r="E263" s="222" t="s">
        <v>701</v>
      </c>
      <c r="F263" s="223" t="s">
        <v>702</v>
      </c>
      <c r="G263" s="224" t="s">
        <v>276</v>
      </c>
      <c r="H263" s="225">
        <v>10.76</v>
      </c>
      <c r="I263" s="226"/>
      <c r="J263" s="227">
        <f>ROUND(I263*H263,2)</f>
        <v>0</v>
      </c>
      <c r="K263" s="228"/>
      <c r="L263" s="45"/>
      <c r="M263" s="229" t="s">
        <v>1</v>
      </c>
      <c r="N263" s="230" t="s">
        <v>42</v>
      </c>
      <c r="O263" s="92"/>
      <c r="P263" s="231">
        <f>O263*H263</f>
        <v>0</v>
      </c>
      <c r="Q263" s="231">
        <v>0</v>
      </c>
      <c r="R263" s="231">
        <f>Q263*H263</f>
        <v>0</v>
      </c>
      <c r="S263" s="231">
        <v>0</v>
      </c>
      <c r="T263" s="232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3" t="s">
        <v>204</v>
      </c>
      <c r="AT263" s="233" t="s">
        <v>200</v>
      </c>
      <c r="AU263" s="233" t="s">
        <v>87</v>
      </c>
      <c r="AY263" s="18" t="s">
        <v>198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8" t="s">
        <v>85</v>
      </c>
      <c r="BK263" s="234">
        <f>ROUND(I263*H263,2)</f>
        <v>0</v>
      </c>
      <c r="BL263" s="18" t="s">
        <v>204</v>
      </c>
      <c r="BM263" s="233" t="s">
        <v>2152</v>
      </c>
    </row>
    <row r="264" spans="1:51" s="13" customFormat="1" ht="12">
      <c r="A264" s="13"/>
      <c r="B264" s="235"/>
      <c r="C264" s="236"/>
      <c r="D264" s="237" t="s">
        <v>206</v>
      </c>
      <c r="E264" s="238" t="s">
        <v>1</v>
      </c>
      <c r="F264" s="239" t="s">
        <v>2151</v>
      </c>
      <c r="G264" s="236"/>
      <c r="H264" s="240">
        <v>10.76</v>
      </c>
      <c r="I264" s="241"/>
      <c r="J264" s="236"/>
      <c r="K264" s="236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206</v>
      </c>
      <c r="AU264" s="246" t="s">
        <v>87</v>
      </c>
      <c r="AV264" s="13" t="s">
        <v>87</v>
      </c>
      <c r="AW264" s="13" t="s">
        <v>33</v>
      </c>
      <c r="AX264" s="13" t="s">
        <v>77</v>
      </c>
      <c r="AY264" s="246" t="s">
        <v>198</v>
      </c>
    </row>
    <row r="265" spans="1:51" s="15" customFormat="1" ht="12">
      <c r="A265" s="15"/>
      <c r="B265" s="258"/>
      <c r="C265" s="259"/>
      <c r="D265" s="237" t="s">
        <v>206</v>
      </c>
      <c r="E265" s="260" t="s">
        <v>1</v>
      </c>
      <c r="F265" s="261" t="s">
        <v>215</v>
      </c>
      <c r="G265" s="259"/>
      <c r="H265" s="262">
        <v>10.76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8" t="s">
        <v>206</v>
      </c>
      <c r="AU265" s="268" t="s">
        <v>87</v>
      </c>
      <c r="AV265" s="15" t="s">
        <v>204</v>
      </c>
      <c r="AW265" s="15" t="s">
        <v>33</v>
      </c>
      <c r="AX265" s="15" t="s">
        <v>85</v>
      </c>
      <c r="AY265" s="268" t="s">
        <v>198</v>
      </c>
    </row>
    <row r="266" spans="1:65" s="2" customFormat="1" ht="24.15" customHeight="1">
      <c r="A266" s="39"/>
      <c r="B266" s="40"/>
      <c r="C266" s="221" t="s">
        <v>607</v>
      </c>
      <c r="D266" s="221" t="s">
        <v>200</v>
      </c>
      <c r="E266" s="222" t="s">
        <v>2153</v>
      </c>
      <c r="F266" s="223" t="s">
        <v>2154</v>
      </c>
      <c r="G266" s="224" t="s">
        <v>276</v>
      </c>
      <c r="H266" s="225">
        <v>10.76</v>
      </c>
      <c r="I266" s="226"/>
      <c r="J266" s="227">
        <f>ROUND(I266*H266,2)</f>
        <v>0</v>
      </c>
      <c r="K266" s="228"/>
      <c r="L266" s="45"/>
      <c r="M266" s="229" t="s">
        <v>1</v>
      </c>
      <c r="N266" s="230" t="s">
        <v>42</v>
      </c>
      <c r="O266" s="92"/>
      <c r="P266" s="231">
        <f>O266*H266</f>
        <v>0</v>
      </c>
      <c r="Q266" s="231">
        <v>0</v>
      </c>
      <c r="R266" s="231">
        <f>Q266*H266</f>
        <v>0</v>
      </c>
      <c r="S266" s="231">
        <v>0</v>
      </c>
      <c r="T266" s="232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3" t="s">
        <v>204</v>
      </c>
      <c r="AT266" s="233" t="s">
        <v>200</v>
      </c>
      <c r="AU266" s="233" t="s">
        <v>87</v>
      </c>
      <c r="AY266" s="18" t="s">
        <v>198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8" t="s">
        <v>85</v>
      </c>
      <c r="BK266" s="234">
        <f>ROUND(I266*H266,2)</f>
        <v>0</v>
      </c>
      <c r="BL266" s="18" t="s">
        <v>204</v>
      </c>
      <c r="BM266" s="233" t="s">
        <v>2155</v>
      </c>
    </row>
    <row r="267" spans="1:51" s="13" customFormat="1" ht="12">
      <c r="A267" s="13"/>
      <c r="B267" s="235"/>
      <c r="C267" s="236"/>
      <c r="D267" s="237" t="s">
        <v>206</v>
      </c>
      <c r="E267" s="238" t="s">
        <v>1</v>
      </c>
      <c r="F267" s="239" t="s">
        <v>2151</v>
      </c>
      <c r="G267" s="236"/>
      <c r="H267" s="240">
        <v>10.76</v>
      </c>
      <c r="I267" s="241"/>
      <c r="J267" s="236"/>
      <c r="K267" s="236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206</v>
      </c>
      <c r="AU267" s="246" t="s">
        <v>87</v>
      </c>
      <c r="AV267" s="13" t="s">
        <v>87</v>
      </c>
      <c r="AW267" s="13" t="s">
        <v>33</v>
      </c>
      <c r="AX267" s="13" t="s">
        <v>77</v>
      </c>
      <c r="AY267" s="246" t="s">
        <v>198</v>
      </c>
    </row>
    <row r="268" spans="1:51" s="15" customFormat="1" ht="12">
      <c r="A268" s="15"/>
      <c r="B268" s="258"/>
      <c r="C268" s="259"/>
      <c r="D268" s="237" t="s">
        <v>206</v>
      </c>
      <c r="E268" s="260" t="s">
        <v>1</v>
      </c>
      <c r="F268" s="261" t="s">
        <v>215</v>
      </c>
      <c r="G268" s="259"/>
      <c r="H268" s="262">
        <v>10.76</v>
      </c>
      <c r="I268" s="263"/>
      <c r="J268" s="259"/>
      <c r="K268" s="259"/>
      <c r="L268" s="264"/>
      <c r="M268" s="265"/>
      <c r="N268" s="266"/>
      <c r="O268" s="266"/>
      <c r="P268" s="266"/>
      <c r="Q268" s="266"/>
      <c r="R268" s="266"/>
      <c r="S268" s="266"/>
      <c r="T268" s="267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8" t="s">
        <v>206</v>
      </c>
      <c r="AU268" s="268" t="s">
        <v>87</v>
      </c>
      <c r="AV268" s="15" t="s">
        <v>204</v>
      </c>
      <c r="AW268" s="15" t="s">
        <v>33</v>
      </c>
      <c r="AX268" s="15" t="s">
        <v>85</v>
      </c>
      <c r="AY268" s="268" t="s">
        <v>198</v>
      </c>
    </row>
    <row r="269" spans="1:65" s="2" customFormat="1" ht="21.75" customHeight="1">
      <c r="A269" s="39"/>
      <c r="B269" s="40"/>
      <c r="C269" s="221" t="s">
        <v>611</v>
      </c>
      <c r="D269" s="221" t="s">
        <v>200</v>
      </c>
      <c r="E269" s="222" t="s">
        <v>710</v>
      </c>
      <c r="F269" s="223" t="s">
        <v>711</v>
      </c>
      <c r="G269" s="224" t="s">
        <v>276</v>
      </c>
      <c r="H269" s="225">
        <v>10.76</v>
      </c>
      <c r="I269" s="226"/>
      <c r="J269" s="227">
        <f>ROUND(I269*H269,2)</f>
        <v>0</v>
      </c>
      <c r="K269" s="228"/>
      <c r="L269" s="45"/>
      <c r="M269" s="229" t="s">
        <v>1</v>
      </c>
      <c r="N269" s="230" t="s">
        <v>42</v>
      </c>
      <c r="O269" s="92"/>
      <c r="P269" s="231">
        <f>O269*H269</f>
        <v>0</v>
      </c>
      <c r="Q269" s="231">
        <v>0</v>
      </c>
      <c r="R269" s="231">
        <f>Q269*H269</f>
        <v>0</v>
      </c>
      <c r="S269" s="231">
        <v>0</v>
      </c>
      <c r="T269" s="232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3" t="s">
        <v>204</v>
      </c>
      <c r="AT269" s="233" t="s">
        <v>200</v>
      </c>
      <c r="AU269" s="233" t="s">
        <v>87</v>
      </c>
      <c r="AY269" s="18" t="s">
        <v>198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8" t="s">
        <v>85</v>
      </c>
      <c r="BK269" s="234">
        <f>ROUND(I269*H269,2)</f>
        <v>0</v>
      </c>
      <c r="BL269" s="18" t="s">
        <v>204</v>
      </c>
      <c r="BM269" s="233" t="s">
        <v>2156</v>
      </c>
    </row>
    <row r="270" spans="1:51" s="13" customFormat="1" ht="12">
      <c r="A270" s="13"/>
      <c r="B270" s="235"/>
      <c r="C270" s="236"/>
      <c r="D270" s="237" t="s">
        <v>206</v>
      </c>
      <c r="E270" s="238" t="s">
        <v>1</v>
      </c>
      <c r="F270" s="239" t="s">
        <v>2151</v>
      </c>
      <c r="G270" s="236"/>
      <c r="H270" s="240">
        <v>10.76</v>
      </c>
      <c r="I270" s="241"/>
      <c r="J270" s="236"/>
      <c r="K270" s="236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206</v>
      </c>
      <c r="AU270" s="246" t="s">
        <v>87</v>
      </c>
      <c r="AV270" s="13" t="s">
        <v>87</v>
      </c>
      <c r="AW270" s="13" t="s">
        <v>33</v>
      </c>
      <c r="AX270" s="13" t="s">
        <v>77</v>
      </c>
      <c r="AY270" s="246" t="s">
        <v>198</v>
      </c>
    </row>
    <row r="271" spans="1:51" s="15" customFormat="1" ht="12">
      <c r="A271" s="15"/>
      <c r="B271" s="258"/>
      <c r="C271" s="259"/>
      <c r="D271" s="237" t="s">
        <v>206</v>
      </c>
      <c r="E271" s="260" t="s">
        <v>1</v>
      </c>
      <c r="F271" s="261" t="s">
        <v>215</v>
      </c>
      <c r="G271" s="259"/>
      <c r="H271" s="262">
        <v>10.76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8" t="s">
        <v>206</v>
      </c>
      <c r="AU271" s="268" t="s">
        <v>87</v>
      </c>
      <c r="AV271" s="15" t="s">
        <v>204</v>
      </c>
      <c r="AW271" s="15" t="s">
        <v>33</v>
      </c>
      <c r="AX271" s="15" t="s">
        <v>85</v>
      </c>
      <c r="AY271" s="268" t="s">
        <v>198</v>
      </c>
    </row>
    <row r="272" spans="1:65" s="2" customFormat="1" ht="24.15" customHeight="1">
      <c r="A272" s="39"/>
      <c r="B272" s="40"/>
      <c r="C272" s="221" t="s">
        <v>615</v>
      </c>
      <c r="D272" s="221" t="s">
        <v>200</v>
      </c>
      <c r="E272" s="222" t="s">
        <v>2157</v>
      </c>
      <c r="F272" s="223" t="s">
        <v>2158</v>
      </c>
      <c r="G272" s="224" t="s">
        <v>276</v>
      </c>
      <c r="H272" s="225">
        <v>10.76</v>
      </c>
      <c r="I272" s="226"/>
      <c r="J272" s="227">
        <f>ROUND(I272*H272,2)</f>
        <v>0</v>
      </c>
      <c r="K272" s="228"/>
      <c r="L272" s="45"/>
      <c r="M272" s="229" t="s">
        <v>1</v>
      </c>
      <c r="N272" s="230" t="s">
        <v>42</v>
      </c>
      <c r="O272" s="92"/>
      <c r="P272" s="231">
        <f>O272*H272</f>
        <v>0</v>
      </c>
      <c r="Q272" s="231">
        <v>0</v>
      </c>
      <c r="R272" s="231">
        <f>Q272*H272</f>
        <v>0</v>
      </c>
      <c r="S272" s="231">
        <v>0</v>
      </c>
      <c r="T272" s="232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3" t="s">
        <v>204</v>
      </c>
      <c r="AT272" s="233" t="s">
        <v>200</v>
      </c>
      <c r="AU272" s="233" t="s">
        <v>87</v>
      </c>
      <c r="AY272" s="18" t="s">
        <v>198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8" t="s">
        <v>85</v>
      </c>
      <c r="BK272" s="234">
        <f>ROUND(I272*H272,2)</f>
        <v>0</v>
      </c>
      <c r="BL272" s="18" t="s">
        <v>204</v>
      </c>
      <c r="BM272" s="233" t="s">
        <v>2159</v>
      </c>
    </row>
    <row r="273" spans="1:51" s="13" customFormat="1" ht="12">
      <c r="A273" s="13"/>
      <c r="B273" s="235"/>
      <c r="C273" s="236"/>
      <c r="D273" s="237" t="s">
        <v>206</v>
      </c>
      <c r="E273" s="238" t="s">
        <v>1</v>
      </c>
      <c r="F273" s="239" t="s">
        <v>2151</v>
      </c>
      <c r="G273" s="236"/>
      <c r="H273" s="240">
        <v>10.76</v>
      </c>
      <c r="I273" s="241"/>
      <c r="J273" s="236"/>
      <c r="K273" s="236"/>
      <c r="L273" s="242"/>
      <c r="M273" s="243"/>
      <c r="N273" s="244"/>
      <c r="O273" s="244"/>
      <c r="P273" s="244"/>
      <c r="Q273" s="244"/>
      <c r="R273" s="244"/>
      <c r="S273" s="244"/>
      <c r="T273" s="24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6" t="s">
        <v>206</v>
      </c>
      <c r="AU273" s="246" t="s">
        <v>87</v>
      </c>
      <c r="AV273" s="13" t="s">
        <v>87</v>
      </c>
      <c r="AW273" s="13" t="s">
        <v>33</v>
      </c>
      <c r="AX273" s="13" t="s">
        <v>77</v>
      </c>
      <c r="AY273" s="246" t="s">
        <v>198</v>
      </c>
    </row>
    <row r="274" spans="1:51" s="15" customFormat="1" ht="12">
      <c r="A274" s="15"/>
      <c r="B274" s="258"/>
      <c r="C274" s="259"/>
      <c r="D274" s="237" t="s">
        <v>206</v>
      </c>
      <c r="E274" s="260" t="s">
        <v>1</v>
      </c>
      <c r="F274" s="261" t="s">
        <v>215</v>
      </c>
      <c r="G274" s="259"/>
      <c r="H274" s="262">
        <v>10.76</v>
      </c>
      <c r="I274" s="263"/>
      <c r="J274" s="259"/>
      <c r="K274" s="259"/>
      <c r="L274" s="264"/>
      <c r="M274" s="265"/>
      <c r="N274" s="266"/>
      <c r="O274" s="266"/>
      <c r="P274" s="266"/>
      <c r="Q274" s="266"/>
      <c r="R274" s="266"/>
      <c r="S274" s="266"/>
      <c r="T274" s="267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8" t="s">
        <v>206</v>
      </c>
      <c r="AU274" s="268" t="s">
        <v>87</v>
      </c>
      <c r="AV274" s="15" t="s">
        <v>204</v>
      </c>
      <c r="AW274" s="15" t="s">
        <v>33</v>
      </c>
      <c r="AX274" s="15" t="s">
        <v>85</v>
      </c>
      <c r="AY274" s="268" t="s">
        <v>198</v>
      </c>
    </row>
    <row r="275" spans="1:63" s="12" customFormat="1" ht="25.9" customHeight="1">
      <c r="A275" s="12"/>
      <c r="B275" s="205"/>
      <c r="C275" s="206"/>
      <c r="D275" s="207" t="s">
        <v>76</v>
      </c>
      <c r="E275" s="208" t="s">
        <v>356</v>
      </c>
      <c r="F275" s="208" t="s">
        <v>357</v>
      </c>
      <c r="G275" s="206"/>
      <c r="H275" s="206"/>
      <c r="I275" s="209"/>
      <c r="J275" s="210">
        <f>BK275</f>
        <v>0</v>
      </c>
      <c r="K275" s="206"/>
      <c r="L275" s="211"/>
      <c r="M275" s="212"/>
      <c r="N275" s="213"/>
      <c r="O275" s="213"/>
      <c r="P275" s="214">
        <f>P276</f>
        <v>0</v>
      </c>
      <c r="Q275" s="213"/>
      <c r="R275" s="214">
        <f>R276</f>
        <v>0</v>
      </c>
      <c r="S275" s="213"/>
      <c r="T275" s="215">
        <f>T276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6" t="s">
        <v>224</v>
      </c>
      <c r="AT275" s="217" t="s">
        <v>76</v>
      </c>
      <c r="AU275" s="217" t="s">
        <v>77</v>
      </c>
      <c r="AY275" s="216" t="s">
        <v>198</v>
      </c>
      <c r="BK275" s="218">
        <f>BK276</f>
        <v>0</v>
      </c>
    </row>
    <row r="276" spans="1:63" s="12" customFormat="1" ht="22.8" customHeight="1">
      <c r="A276" s="12"/>
      <c r="B276" s="205"/>
      <c r="C276" s="206"/>
      <c r="D276" s="207" t="s">
        <v>76</v>
      </c>
      <c r="E276" s="219" t="s">
        <v>358</v>
      </c>
      <c r="F276" s="219" t="s">
        <v>359</v>
      </c>
      <c r="G276" s="206"/>
      <c r="H276" s="206"/>
      <c r="I276" s="209"/>
      <c r="J276" s="220">
        <f>BK276</f>
        <v>0</v>
      </c>
      <c r="K276" s="206"/>
      <c r="L276" s="211"/>
      <c r="M276" s="212"/>
      <c r="N276" s="213"/>
      <c r="O276" s="213"/>
      <c r="P276" s="214">
        <f>SUM(P277:P288)</f>
        <v>0</v>
      </c>
      <c r="Q276" s="213"/>
      <c r="R276" s="214">
        <f>SUM(R277:R288)</f>
        <v>0</v>
      </c>
      <c r="S276" s="213"/>
      <c r="T276" s="215">
        <f>SUM(T277:T288)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6" t="s">
        <v>224</v>
      </c>
      <c r="AT276" s="217" t="s">
        <v>76</v>
      </c>
      <c r="AU276" s="217" t="s">
        <v>85</v>
      </c>
      <c r="AY276" s="216" t="s">
        <v>198</v>
      </c>
      <c r="BK276" s="218">
        <f>SUM(BK277:BK288)</f>
        <v>0</v>
      </c>
    </row>
    <row r="277" spans="1:65" s="2" customFormat="1" ht="62.7" customHeight="1">
      <c r="A277" s="39"/>
      <c r="B277" s="40"/>
      <c r="C277" s="221" t="s">
        <v>631</v>
      </c>
      <c r="D277" s="221" t="s">
        <v>200</v>
      </c>
      <c r="E277" s="222" t="s">
        <v>361</v>
      </c>
      <c r="F277" s="223" t="s">
        <v>362</v>
      </c>
      <c r="G277" s="224" t="s">
        <v>363</v>
      </c>
      <c r="H277" s="225">
        <v>1</v>
      </c>
      <c r="I277" s="226"/>
      <c r="J277" s="227">
        <f>ROUND(I277*H277,2)</f>
        <v>0</v>
      </c>
      <c r="K277" s="228"/>
      <c r="L277" s="45"/>
      <c r="M277" s="229" t="s">
        <v>1</v>
      </c>
      <c r="N277" s="230" t="s">
        <v>42</v>
      </c>
      <c r="O277" s="92"/>
      <c r="P277" s="231">
        <f>O277*H277</f>
        <v>0</v>
      </c>
      <c r="Q277" s="231">
        <v>0</v>
      </c>
      <c r="R277" s="231">
        <f>Q277*H277</f>
        <v>0</v>
      </c>
      <c r="S277" s="231">
        <v>0</v>
      </c>
      <c r="T277" s="232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3" t="s">
        <v>364</v>
      </c>
      <c r="AT277" s="233" t="s">
        <v>200</v>
      </c>
      <c r="AU277" s="233" t="s">
        <v>87</v>
      </c>
      <c r="AY277" s="18" t="s">
        <v>198</v>
      </c>
      <c r="BE277" s="234">
        <f>IF(N277="základní",J277,0)</f>
        <v>0</v>
      </c>
      <c r="BF277" s="234">
        <f>IF(N277="snížená",J277,0)</f>
        <v>0</v>
      </c>
      <c r="BG277" s="234">
        <f>IF(N277="zákl. přenesená",J277,0)</f>
        <v>0</v>
      </c>
      <c r="BH277" s="234">
        <f>IF(N277="sníž. přenesená",J277,0)</f>
        <v>0</v>
      </c>
      <c r="BI277" s="234">
        <f>IF(N277="nulová",J277,0)</f>
        <v>0</v>
      </c>
      <c r="BJ277" s="18" t="s">
        <v>85</v>
      </c>
      <c r="BK277" s="234">
        <f>ROUND(I277*H277,2)</f>
        <v>0</v>
      </c>
      <c r="BL277" s="18" t="s">
        <v>364</v>
      </c>
      <c r="BM277" s="233" t="s">
        <v>2160</v>
      </c>
    </row>
    <row r="278" spans="1:65" s="2" customFormat="1" ht="55.5" customHeight="1">
      <c r="A278" s="39"/>
      <c r="B278" s="40"/>
      <c r="C278" s="221" t="s">
        <v>644</v>
      </c>
      <c r="D278" s="221" t="s">
        <v>200</v>
      </c>
      <c r="E278" s="222" t="s">
        <v>367</v>
      </c>
      <c r="F278" s="223" t="s">
        <v>368</v>
      </c>
      <c r="G278" s="224" t="s">
        <v>363</v>
      </c>
      <c r="H278" s="225">
        <v>1</v>
      </c>
      <c r="I278" s="226"/>
      <c r="J278" s="227">
        <f>ROUND(I278*H278,2)</f>
        <v>0</v>
      </c>
      <c r="K278" s="228"/>
      <c r="L278" s="45"/>
      <c r="M278" s="229" t="s">
        <v>1</v>
      </c>
      <c r="N278" s="230" t="s">
        <v>42</v>
      </c>
      <c r="O278" s="92"/>
      <c r="P278" s="231">
        <f>O278*H278</f>
        <v>0</v>
      </c>
      <c r="Q278" s="231">
        <v>0</v>
      </c>
      <c r="R278" s="231">
        <f>Q278*H278</f>
        <v>0</v>
      </c>
      <c r="S278" s="231">
        <v>0</v>
      </c>
      <c r="T278" s="232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3" t="s">
        <v>364</v>
      </c>
      <c r="AT278" s="233" t="s">
        <v>200</v>
      </c>
      <c r="AU278" s="233" t="s">
        <v>87</v>
      </c>
      <c r="AY278" s="18" t="s">
        <v>198</v>
      </c>
      <c r="BE278" s="234">
        <f>IF(N278="základní",J278,0)</f>
        <v>0</v>
      </c>
      <c r="BF278" s="234">
        <f>IF(N278="snížená",J278,0)</f>
        <v>0</v>
      </c>
      <c r="BG278" s="234">
        <f>IF(N278="zákl. přenesená",J278,0)</f>
        <v>0</v>
      </c>
      <c r="BH278" s="234">
        <f>IF(N278="sníž. přenesená",J278,0)</f>
        <v>0</v>
      </c>
      <c r="BI278" s="234">
        <f>IF(N278="nulová",J278,0)</f>
        <v>0</v>
      </c>
      <c r="BJ278" s="18" t="s">
        <v>85</v>
      </c>
      <c r="BK278" s="234">
        <f>ROUND(I278*H278,2)</f>
        <v>0</v>
      </c>
      <c r="BL278" s="18" t="s">
        <v>364</v>
      </c>
      <c r="BM278" s="233" t="s">
        <v>2161</v>
      </c>
    </row>
    <row r="279" spans="1:65" s="2" customFormat="1" ht="49.05" customHeight="1">
      <c r="A279" s="39"/>
      <c r="B279" s="40"/>
      <c r="C279" s="221" t="s">
        <v>652</v>
      </c>
      <c r="D279" s="221" t="s">
        <v>200</v>
      </c>
      <c r="E279" s="222" t="s">
        <v>371</v>
      </c>
      <c r="F279" s="223" t="s">
        <v>372</v>
      </c>
      <c r="G279" s="224" t="s">
        <v>363</v>
      </c>
      <c r="H279" s="225">
        <v>1</v>
      </c>
      <c r="I279" s="226"/>
      <c r="J279" s="227">
        <f>ROUND(I279*H279,2)</f>
        <v>0</v>
      </c>
      <c r="K279" s="228"/>
      <c r="L279" s="45"/>
      <c r="M279" s="229" t="s">
        <v>1</v>
      </c>
      <c r="N279" s="230" t="s">
        <v>42</v>
      </c>
      <c r="O279" s="92"/>
      <c r="P279" s="231">
        <f>O279*H279</f>
        <v>0</v>
      </c>
      <c r="Q279" s="231">
        <v>0</v>
      </c>
      <c r="R279" s="231">
        <f>Q279*H279</f>
        <v>0</v>
      </c>
      <c r="S279" s="231">
        <v>0</v>
      </c>
      <c r="T279" s="232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3" t="s">
        <v>364</v>
      </c>
      <c r="AT279" s="233" t="s">
        <v>200</v>
      </c>
      <c r="AU279" s="233" t="s">
        <v>87</v>
      </c>
      <c r="AY279" s="18" t="s">
        <v>198</v>
      </c>
      <c r="BE279" s="234">
        <f>IF(N279="základní",J279,0)</f>
        <v>0</v>
      </c>
      <c r="BF279" s="234">
        <f>IF(N279="snížená",J279,0)</f>
        <v>0</v>
      </c>
      <c r="BG279" s="234">
        <f>IF(N279="zákl. přenesená",J279,0)</f>
        <v>0</v>
      </c>
      <c r="BH279" s="234">
        <f>IF(N279="sníž. přenesená",J279,0)</f>
        <v>0</v>
      </c>
      <c r="BI279" s="234">
        <f>IF(N279="nulová",J279,0)</f>
        <v>0</v>
      </c>
      <c r="BJ279" s="18" t="s">
        <v>85</v>
      </c>
      <c r="BK279" s="234">
        <f>ROUND(I279*H279,2)</f>
        <v>0</v>
      </c>
      <c r="BL279" s="18" t="s">
        <v>364</v>
      </c>
      <c r="BM279" s="233" t="s">
        <v>2162</v>
      </c>
    </row>
    <row r="280" spans="1:65" s="2" customFormat="1" ht="24.15" customHeight="1">
      <c r="A280" s="39"/>
      <c r="B280" s="40"/>
      <c r="C280" s="221" t="s">
        <v>657</v>
      </c>
      <c r="D280" s="221" t="s">
        <v>200</v>
      </c>
      <c r="E280" s="222" t="s">
        <v>375</v>
      </c>
      <c r="F280" s="223" t="s">
        <v>376</v>
      </c>
      <c r="G280" s="224" t="s">
        <v>363</v>
      </c>
      <c r="H280" s="225">
        <v>1</v>
      </c>
      <c r="I280" s="226"/>
      <c r="J280" s="227">
        <f>ROUND(I280*H280,2)</f>
        <v>0</v>
      </c>
      <c r="K280" s="228"/>
      <c r="L280" s="45"/>
      <c r="M280" s="229" t="s">
        <v>1</v>
      </c>
      <c r="N280" s="230" t="s">
        <v>42</v>
      </c>
      <c r="O280" s="92"/>
      <c r="P280" s="231">
        <f>O280*H280</f>
        <v>0</v>
      </c>
      <c r="Q280" s="231">
        <v>0</v>
      </c>
      <c r="R280" s="231">
        <f>Q280*H280</f>
        <v>0</v>
      </c>
      <c r="S280" s="231">
        <v>0</v>
      </c>
      <c r="T280" s="232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3" t="s">
        <v>364</v>
      </c>
      <c r="AT280" s="233" t="s">
        <v>200</v>
      </c>
      <c r="AU280" s="233" t="s">
        <v>87</v>
      </c>
      <c r="AY280" s="18" t="s">
        <v>198</v>
      </c>
      <c r="BE280" s="234">
        <f>IF(N280="základní",J280,0)</f>
        <v>0</v>
      </c>
      <c r="BF280" s="234">
        <f>IF(N280="snížená",J280,0)</f>
        <v>0</v>
      </c>
      <c r="BG280" s="234">
        <f>IF(N280="zákl. přenesená",J280,0)</f>
        <v>0</v>
      </c>
      <c r="BH280" s="234">
        <f>IF(N280="sníž. přenesená",J280,0)</f>
        <v>0</v>
      </c>
      <c r="BI280" s="234">
        <f>IF(N280="nulová",J280,0)</f>
        <v>0</v>
      </c>
      <c r="BJ280" s="18" t="s">
        <v>85</v>
      </c>
      <c r="BK280" s="234">
        <f>ROUND(I280*H280,2)</f>
        <v>0</v>
      </c>
      <c r="BL280" s="18" t="s">
        <v>364</v>
      </c>
      <c r="BM280" s="233" t="s">
        <v>2163</v>
      </c>
    </row>
    <row r="281" spans="1:65" s="2" customFormat="1" ht="24.15" customHeight="1">
      <c r="A281" s="39"/>
      <c r="B281" s="40"/>
      <c r="C281" s="221" t="s">
        <v>661</v>
      </c>
      <c r="D281" s="221" t="s">
        <v>200</v>
      </c>
      <c r="E281" s="222" t="s">
        <v>379</v>
      </c>
      <c r="F281" s="223" t="s">
        <v>380</v>
      </c>
      <c r="G281" s="224" t="s">
        <v>363</v>
      </c>
      <c r="H281" s="225">
        <v>1</v>
      </c>
      <c r="I281" s="226"/>
      <c r="J281" s="227">
        <f>ROUND(I281*H281,2)</f>
        <v>0</v>
      </c>
      <c r="K281" s="228"/>
      <c r="L281" s="45"/>
      <c r="M281" s="229" t="s">
        <v>1</v>
      </c>
      <c r="N281" s="230" t="s">
        <v>42</v>
      </c>
      <c r="O281" s="92"/>
      <c r="P281" s="231">
        <f>O281*H281</f>
        <v>0</v>
      </c>
      <c r="Q281" s="231">
        <v>0</v>
      </c>
      <c r="R281" s="231">
        <f>Q281*H281</f>
        <v>0</v>
      </c>
      <c r="S281" s="231">
        <v>0</v>
      </c>
      <c r="T281" s="232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3" t="s">
        <v>364</v>
      </c>
      <c r="AT281" s="233" t="s">
        <v>200</v>
      </c>
      <c r="AU281" s="233" t="s">
        <v>87</v>
      </c>
      <c r="AY281" s="18" t="s">
        <v>198</v>
      </c>
      <c r="BE281" s="234">
        <f>IF(N281="základní",J281,0)</f>
        <v>0</v>
      </c>
      <c r="BF281" s="234">
        <f>IF(N281="snížená",J281,0)</f>
        <v>0</v>
      </c>
      <c r="BG281" s="234">
        <f>IF(N281="zákl. přenesená",J281,0)</f>
        <v>0</v>
      </c>
      <c r="BH281" s="234">
        <f>IF(N281="sníž. přenesená",J281,0)</f>
        <v>0</v>
      </c>
      <c r="BI281" s="234">
        <f>IF(N281="nulová",J281,0)</f>
        <v>0</v>
      </c>
      <c r="BJ281" s="18" t="s">
        <v>85</v>
      </c>
      <c r="BK281" s="234">
        <f>ROUND(I281*H281,2)</f>
        <v>0</v>
      </c>
      <c r="BL281" s="18" t="s">
        <v>364</v>
      </c>
      <c r="BM281" s="233" t="s">
        <v>2164</v>
      </c>
    </row>
    <row r="282" spans="1:65" s="2" customFormat="1" ht="37.8" customHeight="1">
      <c r="A282" s="39"/>
      <c r="B282" s="40"/>
      <c r="C282" s="221" t="s">
        <v>666</v>
      </c>
      <c r="D282" s="221" t="s">
        <v>200</v>
      </c>
      <c r="E282" s="222" t="s">
        <v>383</v>
      </c>
      <c r="F282" s="223" t="s">
        <v>384</v>
      </c>
      <c r="G282" s="224" t="s">
        <v>363</v>
      </c>
      <c r="H282" s="225">
        <v>1</v>
      </c>
      <c r="I282" s="226"/>
      <c r="J282" s="227">
        <f>ROUND(I282*H282,2)</f>
        <v>0</v>
      </c>
      <c r="K282" s="228"/>
      <c r="L282" s="45"/>
      <c r="M282" s="229" t="s">
        <v>1</v>
      </c>
      <c r="N282" s="230" t="s">
        <v>42</v>
      </c>
      <c r="O282" s="92"/>
      <c r="P282" s="231">
        <f>O282*H282</f>
        <v>0</v>
      </c>
      <c r="Q282" s="231">
        <v>0</v>
      </c>
      <c r="R282" s="231">
        <f>Q282*H282</f>
        <v>0</v>
      </c>
      <c r="S282" s="231">
        <v>0</v>
      </c>
      <c r="T282" s="232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3" t="s">
        <v>364</v>
      </c>
      <c r="AT282" s="233" t="s">
        <v>200</v>
      </c>
      <c r="AU282" s="233" t="s">
        <v>87</v>
      </c>
      <c r="AY282" s="18" t="s">
        <v>198</v>
      </c>
      <c r="BE282" s="234">
        <f>IF(N282="základní",J282,0)</f>
        <v>0</v>
      </c>
      <c r="BF282" s="234">
        <f>IF(N282="snížená",J282,0)</f>
        <v>0</v>
      </c>
      <c r="BG282" s="234">
        <f>IF(N282="zákl. přenesená",J282,0)</f>
        <v>0</v>
      </c>
      <c r="BH282" s="234">
        <f>IF(N282="sníž. přenesená",J282,0)</f>
        <v>0</v>
      </c>
      <c r="BI282" s="234">
        <f>IF(N282="nulová",J282,0)</f>
        <v>0</v>
      </c>
      <c r="BJ282" s="18" t="s">
        <v>85</v>
      </c>
      <c r="BK282" s="234">
        <f>ROUND(I282*H282,2)</f>
        <v>0</v>
      </c>
      <c r="BL282" s="18" t="s">
        <v>364</v>
      </c>
      <c r="BM282" s="233" t="s">
        <v>2165</v>
      </c>
    </row>
    <row r="283" spans="1:65" s="2" customFormat="1" ht="37.8" customHeight="1">
      <c r="A283" s="39"/>
      <c r="B283" s="40"/>
      <c r="C283" s="221" t="s">
        <v>671</v>
      </c>
      <c r="D283" s="221" t="s">
        <v>200</v>
      </c>
      <c r="E283" s="222" t="s">
        <v>387</v>
      </c>
      <c r="F283" s="223" t="s">
        <v>388</v>
      </c>
      <c r="G283" s="224" t="s">
        <v>363</v>
      </c>
      <c r="H283" s="225">
        <v>1</v>
      </c>
      <c r="I283" s="226"/>
      <c r="J283" s="227">
        <f>ROUND(I283*H283,2)</f>
        <v>0</v>
      </c>
      <c r="K283" s="228"/>
      <c r="L283" s="45"/>
      <c r="M283" s="229" t="s">
        <v>1</v>
      </c>
      <c r="N283" s="230" t="s">
        <v>42</v>
      </c>
      <c r="O283" s="92"/>
      <c r="P283" s="231">
        <f>O283*H283</f>
        <v>0</v>
      </c>
      <c r="Q283" s="231">
        <v>0</v>
      </c>
      <c r="R283" s="231">
        <f>Q283*H283</f>
        <v>0</v>
      </c>
      <c r="S283" s="231">
        <v>0</v>
      </c>
      <c r="T283" s="232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3" t="s">
        <v>364</v>
      </c>
      <c r="AT283" s="233" t="s">
        <v>200</v>
      </c>
      <c r="AU283" s="233" t="s">
        <v>87</v>
      </c>
      <c r="AY283" s="18" t="s">
        <v>198</v>
      </c>
      <c r="BE283" s="234">
        <f>IF(N283="základní",J283,0)</f>
        <v>0</v>
      </c>
      <c r="BF283" s="234">
        <f>IF(N283="snížená",J283,0)</f>
        <v>0</v>
      </c>
      <c r="BG283" s="234">
        <f>IF(N283="zákl. přenesená",J283,0)</f>
        <v>0</v>
      </c>
      <c r="BH283" s="234">
        <f>IF(N283="sníž. přenesená",J283,0)</f>
        <v>0</v>
      </c>
      <c r="BI283" s="234">
        <f>IF(N283="nulová",J283,0)</f>
        <v>0</v>
      </c>
      <c r="BJ283" s="18" t="s">
        <v>85</v>
      </c>
      <c r="BK283" s="234">
        <f>ROUND(I283*H283,2)</f>
        <v>0</v>
      </c>
      <c r="BL283" s="18" t="s">
        <v>364</v>
      </c>
      <c r="BM283" s="233" t="s">
        <v>2166</v>
      </c>
    </row>
    <row r="284" spans="1:65" s="2" customFormat="1" ht="33" customHeight="1">
      <c r="A284" s="39"/>
      <c r="B284" s="40"/>
      <c r="C284" s="221" t="s">
        <v>676</v>
      </c>
      <c r="D284" s="221" t="s">
        <v>200</v>
      </c>
      <c r="E284" s="222" t="s">
        <v>2053</v>
      </c>
      <c r="F284" s="223" t="s">
        <v>2054</v>
      </c>
      <c r="G284" s="224" t="s">
        <v>363</v>
      </c>
      <c r="H284" s="225">
        <v>1</v>
      </c>
      <c r="I284" s="226"/>
      <c r="J284" s="227">
        <f>ROUND(I284*H284,2)</f>
        <v>0</v>
      </c>
      <c r="K284" s="228"/>
      <c r="L284" s="45"/>
      <c r="M284" s="229" t="s">
        <v>1</v>
      </c>
      <c r="N284" s="230" t="s">
        <v>42</v>
      </c>
      <c r="O284" s="92"/>
      <c r="P284" s="231">
        <f>O284*H284</f>
        <v>0</v>
      </c>
      <c r="Q284" s="231">
        <v>0</v>
      </c>
      <c r="R284" s="231">
        <f>Q284*H284</f>
        <v>0</v>
      </c>
      <c r="S284" s="231">
        <v>0</v>
      </c>
      <c r="T284" s="232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3" t="s">
        <v>364</v>
      </c>
      <c r="AT284" s="233" t="s">
        <v>200</v>
      </c>
      <c r="AU284" s="233" t="s">
        <v>87</v>
      </c>
      <c r="AY284" s="18" t="s">
        <v>198</v>
      </c>
      <c r="BE284" s="234">
        <f>IF(N284="základní",J284,0)</f>
        <v>0</v>
      </c>
      <c r="BF284" s="234">
        <f>IF(N284="snížená",J284,0)</f>
        <v>0</v>
      </c>
      <c r="BG284" s="234">
        <f>IF(N284="zákl. přenesená",J284,0)</f>
        <v>0</v>
      </c>
      <c r="BH284" s="234">
        <f>IF(N284="sníž. přenesená",J284,0)</f>
        <v>0</v>
      </c>
      <c r="BI284" s="234">
        <f>IF(N284="nulová",J284,0)</f>
        <v>0</v>
      </c>
      <c r="BJ284" s="18" t="s">
        <v>85</v>
      </c>
      <c r="BK284" s="234">
        <f>ROUND(I284*H284,2)</f>
        <v>0</v>
      </c>
      <c r="BL284" s="18" t="s">
        <v>364</v>
      </c>
      <c r="BM284" s="233" t="s">
        <v>2167</v>
      </c>
    </row>
    <row r="285" spans="1:65" s="2" customFormat="1" ht="37.8" customHeight="1">
      <c r="A285" s="39"/>
      <c r="B285" s="40"/>
      <c r="C285" s="221" t="s">
        <v>681</v>
      </c>
      <c r="D285" s="221" t="s">
        <v>200</v>
      </c>
      <c r="E285" s="222" t="s">
        <v>391</v>
      </c>
      <c r="F285" s="223" t="s">
        <v>392</v>
      </c>
      <c r="G285" s="224" t="s">
        <v>363</v>
      </c>
      <c r="H285" s="225">
        <v>1</v>
      </c>
      <c r="I285" s="226"/>
      <c r="J285" s="227">
        <f>ROUND(I285*H285,2)</f>
        <v>0</v>
      </c>
      <c r="K285" s="228"/>
      <c r="L285" s="45"/>
      <c r="M285" s="229" t="s">
        <v>1</v>
      </c>
      <c r="N285" s="230" t="s">
        <v>42</v>
      </c>
      <c r="O285" s="92"/>
      <c r="P285" s="231">
        <f>O285*H285</f>
        <v>0</v>
      </c>
      <c r="Q285" s="231">
        <v>0</v>
      </c>
      <c r="R285" s="231">
        <f>Q285*H285</f>
        <v>0</v>
      </c>
      <c r="S285" s="231">
        <v>0</v>
      </c>
      <c r="T285" s="232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3" t="s">
        <v>364</v>
      </c>
      <c r="AT285" s="233" t="s">
        <v>200</v>
      </c>
      <c r="AU285" s="233" t="s">
        <v>87</v>
      </c>
      <c r="AY285" s="18" t="s">
        <v>198</v>
      </c>
      <c r="BE285" s="234">
        <f>IF(N285="základní",J285,0)</f>
        <v>0</v>
      </c>
      <c r="BF285" s="234">
        <f>IF(N285="snížená",J285,0)</f>
        <v>0</v>
      </c>
      <c r="BG285" s="234">
        <f>IF(N285="zákl. přenesená",J285,0)</f>
        <v>0</v>
      </c>
      <c r="BH285" s="234">
        <f>IF(N285="sníž. přenesená",J285,0)</f>
        <v>0</v>
      </c>
      <c r="BI285" s="234">
        <f>IF(N285="nulová",J285,0)</f>
        <v>0</v>
      </c>
      <c r="BJ285" s="18" t="s">
        <v>85</v>
      </c>
      <c r="BK285" s="234">
        <f>ROUND(I285*H285,2)</f>
        <v>0</v>
      </c>
      <c r="BL285" s="18" t="s">
        <v>364</v>
      </c>
      <c r="BM285" s="233" t="s">
        <v>2168</v>
      </c>
    </row>
    <row r="286" spans="1:65" s="2" customFormat="1" ht="37.8" customHeight="1">
      <c r="A286" s="39"/>
      <c r="B286" s="40"/>
      <c r="C286" s="221" t="s">
        <v>487</v>
      </c>
      <c r="D286" s="221" t="s">
        <v>200</v>
      </c>
      <c r="E286" s="222" t="s">
        <v>395</v>
      </c>
      <c r="F286" s="223" t="s">
        <v>396</v>
      </c>
      <c r="G286" s="224" t="s">
        <v>363</v>
      </c>
      <c r="H286" s="225">
        <v>1</v>
      </c>
      <c r="I286" s="226"/>
      <c r="J286" s="227">
        <f>ROUND(I286*H286,2)</f>
        <v>0</v>
      </c>
      <c r="K286" s="228"/>
      <c r="L286" s="45"/>
      <c r="M286" s="229" t="s">
        <v>1</v>
      </c>
      <c r="N286" s="230" t="s">
        <v>42</v>
      </c>
      <c r="O286" s="92"/>
      <c r="P286" s="231">
        <f>O286*H286</f>
        <v>0</v>
      </c>
      <c r="Q286" s="231">
        <v>0</v>
      </c>
      <c r="R286" s="231">
        <f>Q286*H286</f>
        <v>0</v>
      </c>
      <c r="S286" s="231">
        <v>0</v>
      </c>
      <c r="T286" s="232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3" t="s">
        <v>364</v>
      </c>
      <c r="AT286" s="233" t="s">
        <v>200</v>
      </c>
      <c r="AU286" s="233" t="s">
        <v>87</v>
      </c>
      <c r="AY286" s="18" t="s">
        <v>198</v>
      </c>
      <c r="BE286" s="234">
        <f>IF(N286="základní",J286,0)</f>
        <v>0</v>
      </c>
      <c r="BF286" s="234">
        <f>IF(N286="snížená",J286,0)</f>
        <v>0</v>
      </c>
      <c r="BG286" s="234">
        <f>IF(N286="zákl. přenesená",J286,0)</f>
        <v>0</v>
      </c>
      <c r="BH286" s="234">
        <f>IF(N286="sníž. přenesená",J286,0)</f>
        <v>0</v>
      </c>
      <c r="BI286" s="234">
        <f>IF(N286="nulová",J286,0)</f>
        <v>0</v>
      </c>
      <c r="BJ286" s="18" t="s">
        <v>85</v>
      </c>
      <c r="BK286" s="234">
        <f>ROUND(I286*H286,2)</f>
        <v>0</v>
      </c>
      <c r="BL286" s="18" t="s">
        <v>364</v>
      </c>
      <c r="BM286" s="233" t="s">
        <v>2169</v>
      </c>
    </row>
    <row r="287" spans="1:65" s="2" customFormat="1" ht="24.15" customHeight="1">
      <c r="A287" s="39"/>
      <c r="B287" s="40"/>
      <c r="C287" s="221" t="s">
        <v>545</v>
      </c>
      <c r="D287" s="221" t="s">
        <v>200</v>
      </c>
      <c r="E287" s="222" t="s">
        <v>738</v>
      </c>
      <c r="F287" s="223" t="s">
        <v>739</v>
      </c>
      <c r="G287" s="224" t="s">
        <v>363</v>
      </c>
      <c r="H287" s="225">
        <v>1</v>
      </c>
      <c r="I287" s="226"/>
      <c r="J287" s="227">
        <f>ROUND(I287*H287,2)</f>
        <v>0</v>
      </c>
      <c r="K287" s="228"/>
      <c r="L287" s="45"/>
      <c r="M287" s="229" t="s">
        <v>1</v>
      </c>
      <c r="N287" s="230" t="s">
        <v>42</v>
      </c>
      <c r="O287" s="92"/>
      <c r="P287" s="231">
        <f>O287*H287</f>
        <v>0</v>
      </c>
      <c r="Q287" s="231">
        <v>0</v>
      </c>
      <c r="R287" s="231">
        <f>Q287*H287</f>
        <v>0</v>
      </c>
      <c r="S287" s="231">
        <v>0</v>
      </c>
      <c r="T287" s="232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3" t="s">
        <v>364</v>
      </c>
      <c r="AT287" s="233" t="s">
        <v>200</v>
      </c>
      <c r="AU287" s="233" t="s">
        <v>87</v>
      </c>
      <c r="AY287" s="18" t="s">
        <v>198</v>
      </c>
      <c r="BE287" s="234">
        <f>IF(N287="základní",J287,0)</f>
        <v>0</v>
      </c>
      <c r="BF287" s="234">
        <f>IF(N287="snížená",J287,0)</f>
        <v>0</v>
      </c>
      <c r="BG287" s="234">
        <f>IF(N287="zákl. přenesená",J287,0)</f>
        <v>0</v>
      </c>
      <c r="BH287" s="234">
        <f>IF(N287="sníž. přenesená",J287,0)</f>
        <v>0</v>
      </c>
      <c r="BI287" s="234">
        <f>IF(N287="nulová",J287,0)</f>
        <v>0</v>
      </c>
      <c r="BJ287" s="18" t="s">
        <v>85</v>
      </c>
      <c r="BK287" s="234">
        <f>ROUND(I287*H287,2)</f>
        <v>0</v>
      </c>
      <c r="BL287" s="18" t="s">
        <v>364</v>
      </c>
      <c r="BM287" s="233" t="s">
        <v>2170</v>
      </c>
    </row>
    <row r="288" spans="1:65" s="2" customFormat="1" ht="21.75" customHeight="1">
      <c r="A288" s="39"/>
      <c r="B288" s="40"/>
      <c r="C288" s="221" t="s">
        <v>696</v>
      </c>
      <c r="D288" s="221" t="s">
        <v>200</v>
      </c>
      <c r="E288" s="222" t="s">
        <v>399</v>
      </c>
      <c r="F288" s="223" t="s">
        <v>400</v>
      </c>
      <c r="G288" s="224" t="s">
        <v>363</v>
      </c>
      <c r="H288" s="225">
        <v>1</v>
      </c>
      <c r="I288" s="226"/>
      <c r="J288" s="227">
        <f>ROUND(I288*H288,2)</f>
        <v>0</v>
      </c>
      <c r="K288" s="228"/>
      <c r="L288" s="45"/>
      <c r="M288" s="280" t="s">
        <v>1</v>
      </c>
      <c r="N288" s="281" t="s">
        <v>42</v>
      </c>
      <c r="O288" s="282"/>
      <c r="P288" s="283">
        <f>O288*H288</f>
        <v>0</v>
      </c>
      <c r="Q288" s="283">
        <v>0</v>
      </c>
      <c r="R288" s="283">
        <f>Q288*H288</f>
        <v>0</v>
      </c>
      <c r="S288" s="283">
        <v>0</v>
      </c>
      <c r="T288" s="284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3" t="s">
        <v>364</v>
      </c>
      <c r="AT288" s="233" t="s">
        <v>200</v>
      </c>
      <c r="AU288" s="233" t="s">
        <v>87</v>
      </c>
      <c r="AY288" s="18" t="s">
        <v>198</v>
      </c>
      <c r="BE288" s="234">
        <f>IF(N288="základní",J288,0)</f>
        <v>0</v>
      </c>
      <c r="BF288" s="234">
        <f>IF(N288="snížená",J288,0)</f>
        <v>0</v>
      </c>
      <c r="BG288" s="234">
        <f>IF(N288="zákl. přenesená",J288,0)</f>
        <v>0</v>
      </c>
      <c r="BH288" s="234">
        <f>IF(N288="sníž. přenesená",J288,0)</f>
        <v>0</v>
      </c>
      <c r="BI288" s="234">
        <f>IF(N288="nulová",J288,0)</f>
        <v>0</v>
      </c>
      <c r="BJ288" s="18" t="s">
        <v>85</v>
      </c>
      <c r="BK288" s="234">
        <f>ROUND(I288*H288,2)</f>
        <v>0</v>
      </c>
      <c r="BL288" s="18" t="s">
        <v>364</v>
      </c>
      <c r="BM288" s="233" t="s">
        <v>2171</v>
      </c>
    </row>
    <row r="289" spans="1:31" s="2" customFormat="1" ht="6.95" customHeight="1">
      <c r="A289" s="39"/>
      <c r="B289" s="67"/>
      <c r="C289" s="68"/>
      <c r="D289" s="68"/>
      <c r="E289" s="68"/>
      <c r="F289" s="68"/>
      <c r="G289" s="68"/>
      <c r="H289" s="68"/>
      <c r="I289" s="68"/>
      <c r="J289" s="68"/>
      <c r="K289" s="68"/>
      <c r="L289" s="45"/>
      <c r="M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</row>
  </sheetData>
  <sheetProtection password="CC35" sheet="1" objects="1" scenarios="1" formatColumns="0" formatRows="0" autoFilter="0"/>
  <autoFilter ref="C128:K288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2172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ROUND((SUM(BE132:BE306)),2)</f>
        <v>0</v>
      </c>
      <c r="G33" s="39"/>
      <c r="H33" s="39"/>
      <c r="I33" s="157">
        <v>0.21</v>
      </c>
      <c r="J33" s="156">
        <f>ROUND(((SUM(BE132:BE306))*I33),2)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ROUND((SUM(BF132:BF306)),2)</f>
        <v>0</v>
      </c>
      <c r="G34" s="39"/>
      <c r="H34" s="39"/>
      <c r="I34" s="157">
        <v>0.15</v>
      </c>
      <c r="J34" s="156">
        <f>ROUND(((SUM(BF132:BF306))*I34),2)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ROUND((SUM(BG132:BG306)),2)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ROUND((SUM(BH132:BH306)),2)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ROUND((SUM(BI132:BI306)),2)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308 - Drenáže stávajících objektů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2173</v>
      </c>
      <c r="E97" s="184"/>
      <c r="F97" s="184"/>
      <c r="G97" s="184"/>
      <c r="H97" s="184"/>
      <c r="I97" s="184"/>
      <c r="J97" s="185">
        <f>J133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415</v>
      </c>
      <c r="E98" s="190"/>
      <c r="F98" s="190"/>
      <c r="G98" s="190"/>
      <c r="H98" s="190"/>
      <c r="I98" s="190"/>
      <c r="J98" s="191">
        <f>J134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1066</v>
      </c>
      <c r="E99" s="190"/>
      <c r="F99" s="190"/>
      <c r="G99" s="190"/>
      <c r="H99" s="190"/>
      <c r="I99" s="190"/>
      <c r="J99" s="191">
        <f>J147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417</v>
      </c>
      <c r="E100" s="190"/>
      <c r="F100" s="190"/>
      <c r="G100" s="190"/>
      <c r="H100" s="190"/>
      <c r="I100" s="190"/>
      <c r="J100" s="191">
        <f>J157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1162</v>
      </c>
      <c r="E101" s="190"/>
      <c r="F101" s="190"/>
      <c r="G101" s="190"/>
      <c r="H101" s="190"/>
      <c r="I101" s="190"/>
      <c r="J101" s="191">
        <f>J174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1625</v>
      </c>
      <c r="E102" s="190"/>
      <c r="F102" s="190"/>
      <c r="G102" s="190"/>
      <c r="H102" s="190"/>
      <c r="I102" s="190"/>
      <c r="J102" s="191">
        <f>J178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1164</v>
      </c>
      <c r="E103" s="190"/>
      <c r="F103" s="190"/>
      <c r="G103" s="190"/>
      <c r="H103" s="190"/>
      <c r="I103" s="190"/>
      <c r="J103" s="191">
        <f>J200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418</v>
      </c>
      <c r="E104" s="190"/>
      <c r="F104" s="190"/>
      <c r="G104" s="190"/>
      <c r="H104" s="190"/>
      <c r="I104" s="190"/>
      <c r="J104" s="191">
        <f>J211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420</v>
      </c>
      <c r="E105" s="190"/>
      <c r="F105" s="190"/>
      <c r="G105" s="190"/>
      <c r="H105" s="190"/>
      <c r="I105" s="190"/>
      <c r="J105" s="191">
        <f>J215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88"/>
      <c r="D106" s="189" t="s">
        <v>2174</v>
      </c>
      <c r="E106" s="190"/>
      <c r="F106" s="190"/>
      <c r="G106" s="190"/>
      <c r="H106" s="190"/>
      <c r="I106" s="190"/>
      <c r="J106" s="191">
        <f>J222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7"/>
      <c r="C107" s="188"/>
      <c r="D107" s="189" t="s">
        <v>1165</v>
      </c>
      <c r="E107" s="190"/>
      <c r="F107" s="190"/>
      <c r="G107" s="190"/>
      <c r="H107" s="190"/>
      <c r="I107" s="190"/>
      <c r="J107" s="191">
        <f>J229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7"/>
      <c r="C108" s="188"/>
      <c r="D108" s="189" t="s">
        <v>1166</v>
      </c>
      <c r="E108" s="190"/>
      <c r="F108" s="190"/>
      <c r="G108" s="190"/>
      <c r="H108" s="190"/>
      <c r="I108" s="190"/>
      <c r="J108" s="191">
        <f>J234</f>
        <v>0</v>
      </c>
      <c r="K108" s="188"/>
      <c r="L108" s="19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7"/>
      <c r="C109" s="188"/>
      <c r="D109" s="189" t="s">
        <v>1167</v>
      </c>
      <c r="E109" s="190"/>
      <c r="F109" s="190"/>
      <c r="G109" s="190"/>
      <c r="H109" s="190"/>
      <c r="I109" s="190"/>
      <c r="J109" s="191">
        <f>J281</f>
        <v>0</v>
      </c>
      <c r="K109" s="188"/>
      <c r="L109" s="19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7"/>
      <c r="C110" s="188"/>
      <c r="D110" s="189" t="s">
        <v>1626</v>
      </c>
      <c r="E110" s="190"/>
      <c r="F110" s="190"/>
      <c r="G110" s="190"/>
      <c r="H110" s="190"/>
      <c r="I110" s="190"/>
      <c r="J110" s="191">
        <f>J283</f>
        <v>0</v>
      </c>
      <c r="K110" s="188"/>
      <c r="L110" s="19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1"/>
      <c r="C111" s="182"/>
      <c r="D111" s="183" t="s">
        <v>181</v>
      </c>
      <c r="E111" s="184"/>
      <c r="F111" s="184"/>
      <c r="G111" s="184"/>
      <c r="H111" s="184"/>
      <c r="I111" s="184"/>
      <c r="J111" s="185">
        <f>J298</f>
        <v>0</v>
      </c>
      <c r="K111" s="182"/>
      <c r="L111" s="186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7"/>
      <c r="C112" s="188"/>
      <c r="D112" s="189" t="s">
        <v>182</v>
      </c>
      <c r="E112" s="190"/>
      <c r="F112" s="190"/>
      <c r="G112" s="190"/>
      <c r="H112" s="190"/>
      <c r="I112" s="190"/>
      <c r="J112" s="191">
        <f>J299</f>
        <v>0</v>
      </c>
      <c r="K112" s="188"/>
      <c r="L112" s="19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183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76" t="str">
        <f>E7</f>
        <v>Revitalizace sídliště Blatenská - 1. etapa DI1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162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>308 - Drenáže stávajících objektů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F12</f>
        <v>Horažďovice</v>
      </c>
      <c r="G126" s="41"/>
      <c r="H126" s="41"/>
      <c r="I126" s="33" t="s">
        <v>22</v>
      </c>
      <c r="J126" s="80" t="str">
        <f>IF(J12="","",J12)</f>
        <v>24. 5. 2023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E15</f>
        <v>město Horažďovice</v>
      </c>
      <c r="G128" s="41"/>
      <c r="H128" s="41"/>
      <c r="I128" s="33" t="s">
        <v>31</v>
      </c>
      <c r="J128" s="37" t="str">
        <f>E21</f>
        <v xml:space="preserve">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29</v>
      </c>
      <c r="D129" s="41"/>
      <c r="E129" s="41"/>
      <c r="F129" s="28" t="str">
        <f>IF(E18="","",E18)</f>
        <v>Vyplň údaj</v>
      </c>
      <c r="G129" s="41"/>
      <c r="H129" s="41"/>
      <c r="I129" s="33" t="s">
        <v>34</v>
      </c>
      <c r="J129" s="37" t="str">
        <f>E24</f>
        <v>Pavel Matoušek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193"/>
      <c r="B131" s="194"/>
      <c r="C131" s="195" t="s">
        <v>184</v>
      </c>
      <c r="D131" s="196" t="s">
        <v>62</v>
      </c>
      <c r="E131" s="196" t="s">
        <v>58</v>
      </c>
      <c r="F131" s="196" t="s">
        <v>59</v>
      </c>
      <c r="G131" s="196" t="s">
        <v>185</v>
      </c>
      <c r="H131" s="196" t="s">
        <v>186</v>
      </c>
      <c r="I131" s="196" t="s">
        <v>187</v>
      </c>
      <c r="J131" s="197" t="s">
        <v>172</v>
      </c>
      <c r="K131" s="198" t="s">
        <v>188</v>
      </c>
      <c r="L131" s="199"/>
      <c r="M131" s="101" t="s">
        <v>1</v>
      </c>
      <c r="N131" s="102" t="s">
        <v>41</v>
      </c>
      <c r="O131" s="102" t="s">
        <v>189</v>
      </c>
      <c r="P131" s="102" t="s">
        <v>190</v>
      </c>
      <c r="Q131" s="102" t="s">
        <v>191</v>
      </c>
      <c r="R131" s="102" t="s">
        <v>192</v>
      </c>
      <c r="S131" s="102" t="s">
        <v>193</v>
      </c>
      <c r="T131" s="103" t="s">
        <v>194</v>
      </c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</row>
    <row r="132" spans="1:63" s="2" customFormat="1" ht="22.8" customHeight="1">
      <c r="A132" s="39"/>
      <c r="B132" s="40"/>
      <c r="C132" s="108" t="s">
        <v>195</v>
      </c>
      <c r="D132" s="41"/>
      <c r="E132" s="41"/>
      <c r="F132" s="41"/>
      <c r="G132" s="41"/>
      <c r="H132" s="41"/>
      <c r="I132" s="41"/>
      <c r="J132" s="200">
        <f>BK132</f>
        <v>0</v>
      </c>
      <c r="K132" s="41"/>
      <c r="L132" s="45"/>
      <c r="M132" s="104"/>
      <c r="N132" s="201"/>
      <c r="O132" s="105"/>
      <c r="P132" s="202">
        <f>P133+P298</f>
        <v>0</v>
      </c>
      <c r="Q132" s="105"/>
      <c r="R132" s="202">
        <f>R133+R298</f>
        <v>515.466173</v>
      </c>
      <c r="S132" s="105"/>
      <c r="T132" s="203">
        <f>T133+T298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76</v>
      </c>
      <c r="AU132" s="18" t="s">
        <v>174</v>
      </c>
      <c r="BK132" s="204">
        <f>BK133+BK298</f>
        <v>0</v>
      </c>
    </row>
    <row r="133" spans="1:63" s="12" customFormat="1" ht="25.9" customHeight="1">
      <c r="A133" s="12"/>
      <c r="B133" s="205"/>
      <c r="C133" s="206"/>
      <c r="D133" s="207" t="s">
        <v>76</v>
      </c>
      <c r="E133" s="208" t="s">
        <v>2175</v>
      </c>
      <c r="F133" s="208" t="s">
        <v>134</v>
      </c>
      <c r="G133" s="206"/>
      <c r="H133" s="206"/>
      <c r="I133" s="209"/>
      <c r="J133" s="210">
        <f>BK133</f>
        <v>0</v>
      </c>
      <c r="K133" s="206"/>
      <c r="L133" s="211"/>
      <c r="M133" s="212"/>
      <c r="N133" s="213"/>
      <c r="O133" s="213"/>
      <c r="P133" s="214">
        <f>P134+P147+P157+P174+P178+P200+P211+P215+P222+P229+P234+P281+P283</f>
        <v>0</v>
      </c>
      <c r="Q133" s="213"/>
      <c r="R133" s="214">
        <f>R134+R147+R157+R174+R178+R200+R211+R215+R222+R229+R234+R281+R283</f>
        <v>515.466173</v>
      </c>
      <c r="S133" s="213"/>
      <c r="T133" s="215">
        <f>T134+T147+T157+T174+T178+T200+T211+T215+T222+T229+T234+T281+T283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6" t="s">
        <v>85</v>
      </c>
      <c r="AT133" s="217" t="s">
        <v>76</v>
      </c>
      <c r="AU133" s="217" t="s">
        <v>77</v>
      </c>
      <c r="AY133" s="216" t="s">
        <v>198</v>
      </c>
      <c r="BK133" s="218">
        <f>BK134+BK147+BK157+BK174+BK178+BK200+BK211+BK215+BK222+BK229+BK234+BK281+BK283</f>
        <v>0</v>
      </c>
    </row>
    <row r="134" spans="1:63" s="12" customFormat="1" ht="22.8" customHeight="1">
      <c r="A134" s="12"/>
      <c r="B134" s="205"/>
      <c r="C134" s="206"/>
      <c r="D134" s="207" t="s">
        <v>76</v>
      </c>
      <c r="E134" s="219" t="s">
        <v>257</v>
      </c>
      <c r="F134" s="219" t="s">
        <v>426</v>
      </c>
      <c r="G134" s="206"/>
      <c r="H134" s="206"/>
      <c r="I134" s="209"/>
      <c r="J134" s="220">
        <f>BK134</f>
        <v>0</v>
      </c>
      <c r="K134" s="206"/>
      <c r="L134" s="211"/>
      <c r="M134" s="212"/>
      <c r="N134" s="213"/>
      <c r="O134" s="213"/>
      <c r="P134" s="214">
        <f>SUM(P135:P146)</f>
        <v>0</v>
      </c>
      <c r="Q134" s="213"/>
      <c r="R134" s="214">
        <f>SUM(R135:R146)</f>
        <v>1.289286</v>
      </c>
      <c r="S134" s="213"/>
      <c r="T134" s="215">
        <f>SUM(T135:T146)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6" t="s">
        <v>85</v>
      </c>
      <c r="AT134" s="217" t="s">
        <v>76</v>
      </c>
      <c r="AU134" s="217" t="s">
        <v>85</v>
      </c>
      <c r="AY134" s="216" t="s">
        <v>198</v>
      </c>
      <c r="BK134" s="218">
        <f>SUM(BK135:BK146)</f>
        <v>0</v>
      </c>
    </row>
    <row r="135" spans="1:65" s="2" customFormat="1" ht="24.15" customHeight="1">
      <c r="A135" s="39"/>
      <c r="B135" s="40"/>
      <c r="C135" s="221" t="s">
        <v>85</v>
      </c>
      <c r="D135" s="221" t="s">
        <v>200</v>
      </c>
      <c r="E135" s="222" t="s">
        <v>1340</v>
      </c>
      <c r="F135" s="223" t="s">
        <v>1341</v>
      </c>
      <c r="G135" s="224" t="s">
        <v>1342</v>
      </c>
      <c r="H135" s="225">
        <v>100</v>
      </c>
      <c r="I135" s="226"/>
      <c r="J135" s="227">
        <f>ROUND(I135*H135,2)</f>
        <v>0</v>
      </c>
      <c r="K135" s="228"/>
      <c r="L135" s="45"/>
      <c r="M135" s="229" t="s">
        <v>1</v>
      </c>
      <c r="N135" s="230" t="s">
        <v>42</v>
      </c>
      <c r="O135" s="92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3" t="s">
        <v>204</v>
      </c>
      <c r="AT135" s="233" t="s">
        <v>200</v>
      </c>
      <c r="AU135" s="233" t="s">
        <v>87</v>
      </c>
      <c r="AY135" s="18" t="s">
        <v>198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8" t="s">
        <v>85</v>
      </c>
      <c r="BK135" s="234">
        <f>ROUND(I135*H135,2)</f>
        <v>0</v>
      </c>
      <c r="BL135" s="18" t="s">
        <v>204</v>
      </c>
      <c r="BM135" s="233" t="s">
        <v>2176</v>
      </c>
    </row>
    <row r="136" spans="1:51" s="13" customFormat="1" ht="12">
      <c r="A136" s="13"/>
      <c r="B136" s="235"/>
      <c r="C136" s="236"/>
      <c r="D136" s="237" t="s">
        <v>206</v>
      </c>
      <c r="E136" s="238" t="s">
        <v>1</v>
      </c>
      <c r="F136" s="239" t="s">
        <v>1344</v>
      </c>
      <c r="G136" s="236"/>
      <c r="H136" s="240">
        <v>100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206</v>
      </c>
      <c r="AU136" s="246" t="s">
        <v>87</v>
      </c>
      <c r="AV136" s="13" t="s">
        <v>87</v>
      </c>
      <c r="AW136" s="13" t="s">
        <v>33</v>
      </c>
      <c r="AX136" s="13" t="s">
        <v>77</v>
      </c>
      <c r="AY136" s="246" t="s">
        <v>198</v>
      </c>
    </row>
    <row r="137" spans="1:51" s="15" customFormat="1" ht="12">
      <c r="A137" s="15"/>
      <c r="B137" s="258"/>
      <c r="C137" s="259"/>
      <c r="D137" s="237" t="s">
        <v>206</v>
      </c>
      <c r="E137" s="260" t="s">
        <v>1</v>
      </c>
      <c r="F137" s="261" t="s">
        <v>215</v>
      </c>
      <c r="G137" s="259"/>
      <c r="H137" s="262">
        <v>100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8" t="s">
        <v>206</v>
      </c>
      <c r="AU137" s="268" t="s">
        <v>87</v>
      </c>
      <c r="AV137" s="15" t="s">
        <v>204</v>
      </c>
      <c r="AW137" s="15" t="s">
        <v>33</v>
      </c>
      <c r="AX137" s="15" t="s">
        <v>85</v>
      </c>
      <c r="AY137" s="268" t="s">
        <v>198</v>
      </c>
    </row>
    <row r="138" spans="1:65" s="2" customFormat="1" ht="21.75" customHeight="1">
      <c r="A138" s="39"/>
      <c r="B138" s="40"/>
      <c r="C138" s="221" t="s">
        <v>87</v>
      </c>
      <c r="D138" s="221" t="s">
        <v>200</v>
      </c>
      <c r="E138" s="222" t="s">
        <v>1345</v>
      </c>
      <c r="F138" s="223" t="s">
        <v>1346</v>
      </c>
      <c r="G138" s="224" t="s">
        <v>1347</v>
      </c>
      <c r="H138" s="225">
        <v>60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42</v>
      </c>
      <c r="O138" s="92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204</v>
      </c>
      <c r="AT138" s="233" t="s">
        <v>200</v>
      </c>
      <c r="AU138" s="233" t="s">
        <v>87</v>
      </c>
      <c r="AY138" s="18" t="s">
        <v>198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204</v>
      </c>
      <c r="BM138" s="233" t="s">
        <v>2177</v>
      </c>
    </row>
    <row r="139" spans="1:51" s="13" customFormat="1" ht="12">
      <c r="A139" s="13"/>
      <c r="B139" s="235"/>
      <c r="C139" s="236"/>
      <c r="D139" s="237" t="s">
        <v>206</v>
      </c>
      <c r="E139" s="238" t="s">
        <v>1</v>
      </c>
      <c r="F139" s="239" t="s">
        <v>2178</v>
      </c>
      <c r="G139" s="236"/>
      <c r="H139" s="240">
        <v>60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206</v>
      </c>
      <c r="AU139" s="246" t="s">
        <v>87</v>
      </c>
      <c r="AV139" s="13" t="s">
        <v>87</v>
      </c>
      <c r="AW139" s="13" t="s">
        <v>33</v>
      </c>
      <c r="AX139" s="13" t="s">
        <v>77</v>
      </c>
      <c r="AY139" s="246" t="s">
        <v>198</v>
      </c>
    </row>
    <row r="140" spans="1:51" s="15" customFormat="1" ht="12">
      <c r="A140" s="15"/>
      <c r="B140" s="258"/>
      <c r="C140" s="259"/>
      <c r="D140" s="237" t="s">
        <v>206</v>
      </c>
      <c r="E140" s="260" t="s">
        <v>1</v>
      </c>
      <c r="F140" s="261" t="s">
        <v>215</v>
      </c>
      <c r="G140" s="259"/>
      <c r="H140" s="262">
        <v>60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8" t="s">
        <v>206</v>
      </c>
      <c r="AU140" s="268" t="s">
        <v>87</v>
      </c>
      <c r="AV140" s="15" t="s">
        <v>204</v>
      </c>
      <c r="AW140" s="15" t="s">
        <v>33</v>
      </c>
      <c r="AX140" s="15" t="s">
        <v>85</v>
      </c>
      <c r="AY140" s="268" t="s">
        <v>198</v>
      </c>
    </row>
    <row r="141" spans="1:65" s="2" customFormat="1" ht="33" customHeight="1">
      <c r="A141" s="39"/>
      <c r="B141" s="40"/>
      <c r="C141" s="221" t="s">
        <v>213</v>
      </c>
      <c r="D141" s="221" t="s">
        <v>200</v>
      </c>
      <c r="E141" s="222" t="s">
        <v>1630</v>
      </c>
      <c r="F141" s="223" t="s">
        <v>1631</v>
      </c>
      <c r="G141" s="224" t="s">
        <v>227</v>
      </c>
      <c r="H141" s="225">
        <v>13.5</v>
      </c>
      <c r="I141" s="226"/>
      <c r="J141" s="227">
        <f>ROUND(I141*H141,2)</f>
        <v>0</v>
      </c>
      <c r="K141" s="228"/>
      <c r="L141" s="45"/>
      <c r="M141" s="229" t="s">
        <v>1</v>
      </c>
      <c r="N141" s="230" t="s">
        <v>42</v>
      </c>
      <c r="O141" s="92"/>
      <c r="P141" s="231">
        <f>O141*H141</f>
        <v>0</v>
      </c>
      <c r="Q141" s="231">
        <v>0.0107</v>
      </c>
      <c r="R141" s="231">
        <f>Q141*H141</f>
        <v>0.14445</v>
      </c>
      <c r="S141" s="231">
        <v>0</v>
      </c>
      <c r="T141" s="23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204</v>
      </c>
      <c r="AT141" s="233" t="s">
        <v>200</v>
      </c>
      <c r="AU141" s="233" t="s">
        <v>87</v>
      </c>
      <c r="AY141" s="18" t="s">
        <v>198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8" t="s">
        <v>85</v>
      </c>
      <c r="BK141" s="234">
        <f>ROUND(I141*H141,2)</f>
        <v>0</v>
      </c>
      <c r="BL141" s="18" t="s">
        <v>204</v>
      </c>
      <c r="BM141" s="233" t="s">
        <v>2179</v>
      </c>
    </row>
    <row r="142" spans="1:51" s="13" customFormat="1" ht="12">
      <c r="A142" s="13"/>
      <c r="B142" s="235"/>
      <c r="C142" s="236"/>
      <c r="D142" s="237" t="s">
        <v>206</v>
      </c>
      <c r="E142" s="238" t="s">
        <v>1</v>
      </c>
      <c r="F142" s="239" t="s">
        <v>2180</v>
      </c>
      <c r="G142" s="236"/>
      <c r="H142" s="240">
        <v>13.5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206</v>
      </c>
      <c r="AU142" s="246" t="s">
        <v>87</v>
      </c>
      <c r="AV142" s="13" t="s">
        <v>87</v>
      </c>
      <c r="AW142" s="13" t="s">
        <v>33</v>
      </c>
      <c r="AX142" s="13" t="s">
        <v>77</v>
      </c>
      <c r="AY142" s="246" t="s">
        <v>198</v>
      </c>
    </row>
    <row r="143" spans="1:51" s="15" customFormat="1" ht="12">
      <c r="A143" s="15"/>
      <c r="B143" s="258"/>
      <c r="C143" s="259"/>
      <c r="D143" s="237" t="s">
        <v>206</v>
      </c>
      <c r="E143" s="260" t="s">
        <v>1</v>
      </c>
      <c r="F143" s="261" t="s">
        <v>215</v>
      </c>
      <c r="G143" s="259"/>
      <c r="H143" s="262">
        <v>13.5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8" t="s">
        <v>206</v>
      </c>
      <c r="AU143" s="268" t="s">
        <v>87</v>
      </c>
      <c r="AV143" s="15" t="s">
        <v>204</v>
      </c>
      <c r="AW143" s="15" t="s">
        <v>33</v>
      </c>
      <c r="AX143" s="15" t="s">
        <v>85</v>
      </c>
      <c r="AY143" s="268" t="s">
        <v>198</v>
      </c>
    </row>
    <row r="144" spans="1:65" s="2" customFormat="1" ht="37.8" customHeight="1">
      <c r="A144" s="39"/>
      <c r="B144" s="40"/>
      <c r="C144" s="221" t="s">
        <v>204</v>
      </c>
      <c r="D144" s="221" t="s">
        <v>200</v>
      </c>
      <c r="E144" s="222" t="s">
        <v>1278</v>
      </c>
      <c r="F144" s="223" t="s">
        <v>1279</v>
      </c>
      <c r="G144" s="224" t="s">
        <v>227</v>
      </c>
      <c r="H144" s="225">
        <v>46.2</v>
      </c>
      <c r="I144" s="226"/>
      <c r="J144" s="227">
        <f>ROUND(I144*H144,2)</f>
        <v>0</v>
      </c>
      <c r="K144" s="228"/>
      <c r="L144" s="45"/>
      <c r="M144" s="229" t="s">
        <v>1</v>
      </c>
      <c r="N144" s="230" t="s">
        <v>42</v>
      </c>
      <c r="O144" s="92"/>
      <c r="P144" s="231">
        <f>O144*H144</f>
        <v>0</v>
      </c>
      <c r="Q144" s="231">
        <v>0.02478</v>
      </c>
      <c r="R144" s="231">
        <f>Q144*H144</f>
        <v>1.144836</v>
      </c>
      <c r="S144" s="231">
        <v>0</v>
      </c>
      <c r="T144" s="232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3" t="s">
        <v>204</v>
      </c>
      <c r="AT144" s="233" t="s">
        <v>200</v>
      </c>
      <c r="AU144" s="233" t="s">
        <v>87</v>
      </c>
      <c r="AY144" s="18" t="s">
        <v>198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8" t="s">
        <v>85</v>
      </c>
      <c r="BK144" s="234">
        <f>ROUND(I144*H144,2)</f>
        <v>0</v>
      </c>
      <c r="BL144" s="18" t="s">
        <v>204</v>
      </c>
      <c r="BM144" s="233" t="s">
        <v>2181</v>
      </c>
    </row>
    <row r="145" spans="1:51" s="13" customFormat="1" ht="12">
      <c r="A145" s="13"/>
      <c r="B145" s="235"/>
      <c r="C145" s="236"/>
      <c r="D145" s="237" t="s">
        <v>206</v>
      </c>
      <c r="E145" s="238" t="s">
        <v>1</v>
      </c>
      <c r="F145" s="239" t="s">
        <v>2182</v>
      </c>
      <c r="G145" s="236"/>
      <c r="H145" s="240">
        <v>46.2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206</v>
      </c>
      <c r="AU145" s="246" t="s">
        <v>87</v>
      </c>
      <c r="AV145" s="13" t="s">
        <v>87</v>
      </c>
      <c r="AW145" s="13" t="s">
        <v>33</v>
      </c>
      <c r="AX145" s="13" t="s">
        <v>77</v>
      </c>
      <c r="AY145" s="246" t="s">
        <v>198</v>
      </c>
    </row>
    <row r="146" spans="1:51" s="15" customFormat="1" ht="12">
      <c r="A146" s="15"/>
      <c r="B146" s="258"/>
      <c r="C146" s="259"/>
      <c r="D146" s="237" t="s">
        <v>206</v>
      </c>
      <c r="E146" s="260" t="s">
        <v>1</v>
      </c>
      <c r="F146" s="261" t="s">
        <v>215</v>
      </c>
      <c r="G146" s="259"/>
      <c r="H146" s="262">
        <v>46.2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8" t="s">
        <v>206</v>
      </c>
      <c r="AU146" s="268" t="s">
        <v>87</v>
      </c>
      <c r="AV146" s="15" t="s">
        <v>204</v>
      </c>
      <c r="AW146" s="15" t="s">
        <v>33</v>
      </c>
      <c r="AX146" s="15" t="s">
        <v>85</v>
      </c>
      <c r="AY146" s="268" t="s">
        <v>198</v>
      </c>
    </row>
    <row r="147" spans="1:63" s="12" customFormat="1" ht="22.8" customHeight="1">
      <c r="A147" s="12"/>
      <c r="B147" s="205"/>
      <c r="C147" s="206"/>
      <c r="D147" s="207" t="s">
        <v>76</v>
      </c>
      <c r="E147" s="219" t="s">
        <v>266</v>
      </c>
      <c r="F147" s="219" t="s">
        <v>1076</v>
      </c>
      <c r="G147" s="206"/>
      <c r="H147" s="206"/>
      <c r="I147" s="209"/>
      <c r="J147" s="220">
        <f>BK147</f>
        <v>0</v>
      </c>
      <c r="K147" s="206"/>
      <c r="L147" s="211"/>
      <c r="M147" s="212"/>
      <c r="N147" s="213"/>
      <c r="O147" s="213"/>
      <c r="P147" s="214">
        <f>SUM(P148:P156)</f>
        <v>0</v>
      </c>
      <c r="Q147" s="213"/>
      <c r="R147" s="214">
        <f>SUM(R148:R156)</f>
        <v>0</v>
      </c>
      <c r="S147" s="213"/>
      <c r="T147" s="215">
        <f>SUM(T148:T156)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6" t="s">
        <v>85</v>
      </c>
      <c r="AT147" s="217" t="s">
        <v>76</v>
      </c>
      <c r="AU147" s="217" t="s">
        <v>85</v>
      </c>
      <c r="AY147" s="216" t="s">
        <v>198</v>
      </c>
      <c r="BK147" s="218">
        <f>SUM(BK148:BK156)</f>
        <v>0</v>
      </c>
    </row>
    <row r="148" spans="1:65" s="2" customFormat="1" ht="24.15" customHeight="1">
      <c r="A148" s="39"/>
      <c r="B148" s="40"/>
      <c r="C148" s="221" t="s">
        <v>224</v>
      </c>
      <c r="D148" s="221" t="s">
        <v>200</v>
      </c>
      <c r="E148" s="222" t="s">
        <v>1282</v>
      </c>
      <c r="F148" s="223" t="s">
        <v>1283</v>
      </c>
      <c r="G148" s="224" t="s">
        <v>239</v>
      </c>
      <c r="H148" s="225">
        <v>73.71</v>
      </c>
      <c r="I148" s="226"/>
      <c r="J148" s="227">
        <f>ROUND(I148*H148,2)</f>
        <v>0</v>
      </c>
      <c r="K148" s="228"/>
      <c r="L148" s="45"/>
      <c r="M148" s="229" t="s">
        <v>1</v>
      </c>
      <c r="N148" s="230" t="s">
        <v>42</v>
      </c>
      <c r="O148" s="92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3" t="s">
        <v>204</v>
      </c>
      <c r="AT148" s="233" t="s">
        <v>200</v>
      </c>
      <c r="AU148" s="233" t="s">
        <v>87</v>
      </c>
      <c r="AY148" s="18" t="s">
        <v>198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8" t="s">
        <v>85</v>
      </c>
      <c r="BK148" s="234">
        <f>ROUND(I148*H148,2)</f>
        <v>0</v>
      </c>
      <c r="BL148" s="18" t="s">
        <v>204</v>
      </c>
      <c r="BM148" s="233" t="s">
        <v>2183</v>
      </c>
    </row>
    <row r="149" spans="1:51" s="13" customFormat="1" ht="12">
      <c r="A149" s="13"/>
      <c r="B149" s="235"/>
      <c r="C149" s="236"/>
      <c r="D149" s="237" t="s">
        <v>206</v>
      </c>
      <c r="E149" s="238" t="s">
        <v>1</v>
      </c>
      <c r="F149" s="239" t="s">
        <v>2184</v>
      </c>
      <c r="G149" s="236"/>
      <c r="H149" s="240">
        <v>73.71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206</v>
      </c>
      <c r="AU149" s="246" t="s">
        <v>87</v>
      </c>
      <c r="AV149" s="13" t="s">
        <v>87</v>
      </c>
      <c r="AW149" s="13" t="s">
        <v>33</v>
      </c>
      <c r="AX149" s="13" t="s">
        <v>77</v>
      </c>
      <c r="AY149" s="246" t="s">
        <v>198</v>
      </c>
    </row>
    <row r="150" spans="1:51" s="15" customFormat="1" ht="12">
      <c r="A150" s="15"/>
      <c r="B150" s="258"/>
      <c r="C150" s="259"/>
      <c r="D150" s="237" t="s">
        <v>206</v>
      </c>
      <c r="E150" s="260" t="s">
        <v>1</v>
      </c>
      <c r="F150" s="261" t="s">
        <v>215</v>
      </c>
      <c r="G150" s="259"/>
      <c r="H150" s="262">
        <v>73.71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8" t="s">
        <v>206</v>
      </c>
      <c r="AU150" s="268" t="s">
        <v>87</v>
      </c>
      <c r="AV150" s="15" t="s">
        <v>204</v>
      </c>
      <c r="AW150" s="15" t="s">
        <v>33</v>
      </c>
      <c r="AX150" s="15" t="s">
        <v>85</v>
      </c>
      <c r="AY150" s="268" t="s">
        <v>198</v>
      </c>
    </row>
    <row r="151" spans="1:65" s="2" customFormat="1" ht="24.15" customHeight="1">
      <c r="A151" s="39"/>
      <c r="B151" s="40"/>
      <c r="C151" s="221" t="s">
        <v>231</v>
      </c>
      <c r="D151" s="221" t="s">
        <v>200</v>
      </c>
      <c r="E151" s="222" t="s">
        <v>1821</v>
      </c>
      <c r="F151" s="223" t="s">
        <v>1822</v>
      </c>
      <c r="G151" s="224" t="s">
        <v>239</v>
      </c>
      <c r="H151" s="225">
        <v>384</v>
      </c>
      <c r="I151" s="226"/>
      <c r="J151" s="227">
        <f>ROUND(I151*H151,2)</f>
        <v>0</v>
      </c>
      <c r="K151" s="228"/>
      <c r="L151" s="45"/>
      <c r="M151" s="229" t="s">
        <v>1</v>
      </c>
      <c r="N151" s="230" t="s">
        <v>42</v>
      </c>
      <c r="O151" s="92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3" t="s">
        <v>204</v>
      </c>
      <c r="AT151" s="233" t="s">
        <v>200</v>
      </c>
      <c r="AU151" s="233" t="s">
        <v>87</v>
      </c>
      <c r="AY151" s="18" t="s">
        <v>198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8" t="s">
        <v>85</v>
      </c>
      <c r="BK151" s="234">
        <f>ROUND(I151*H151,2)</f>
        <v>0</v>
      </c>
      <c r="BL151" s="18" t="s">
        <v>204</v>
      </c>
      <c r="BM151" s="233" t="s">
        <v>2185</v>
      </c>
    </row>
    <row r="152" spans="1:51" s="13" customFormat="1" ht="12">
      <c r="A152" s="13"/>
      <c r="B152" s="235"/>
      <c r="C152" s="236"/>
      <c r="D152" s="237" t="s">
        <v>206</v>
      </c>
      <c r="E152" s="238" t="s">
        <v>1</v>
      </c>
      <c r="F152" s="239" t="s">
        <v>2186</v>
      </c>
      <c r="G152" s="236"/>
      <c r="H152" s="240">
        <v>384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206</v>
      </c>
      <c r="AU152" s="246" t="s">
        <v>87</v>
      </c>
      <c r="AV152" s="13" t="s">
        <v>87</v>
      </c>
      <c r="AW152" s="13" t="s">
        <v>33</v>
      </c>
      <c r="AX152" s="13" t="s">
        <v>77</v>
      </c>
      <c r="AY152" s="246" t="s">
        <v>198</v>
      </c>
    </row>
    <row r="153" spans="1:51" s="15" customFormat="1" ht="12">
      <c r="A153" s="15"/>
      <c r="B153" s="258"/>
      <c r="C153" s="259"/>
      <c r="D153" s="237" t="s">
        <v>206</v>
      </c>
      <c r="E153" s="260" t="s">
        <v>1</v>
      </c>
      <c r="F153" s="261" t="s">
        <v>215</v>
      </c>
      <c r="G153" s="259"/>
      <c r="H153" s="262">
        <v>384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8" t="s">
        <v>206</v>
      </c>
      <c r="AU153" s="268" t="s">
        <v>87</v>
      </c>
      <c r="AV153" s="15" t="s">
        <v>204</v>
      </c>
      <c r="AW153" s="15" t="s">
        <v>33</v>
      </c>
      <c r="AX153" s="15" t="s">
        <v>85</v>
      </c>
      <c r="AY153" s="268" t="s">
        <v>198</v>
      </c>
    </row>
    <row r="154" spans="1:65" s="2" customFormat="1" ht="21.75" customHeight="1">
      <c r="A154" s="39"/>
      <c r="B154" s="40"/>
      <c r="C154" s="221" t="s">
        <v>236</v>
      </c>
      <c r="D154" s="221" t="s">
        <v>200</v>
      </c>
      <c r="E154" s="222" t="s">
        <v>1360</v>
      </c>
      <c r="F154" s="223" t="s">
        <v>1361</v>
      </c>
      <c r="G154" s="224" t="s">
        <v>239</v>
      </c>
      <c r="H154" s="225">
        <v>384</v>
      </c>
      <c r="I154" s="226"/>
      <c r="J154" s="227">
        <f>ROUND(I154*H154,2)</f>
        <v>0</v>
      </c>
      <c r="K154" s="228"/>
      <c r="L154" s="45"/>
      <c r="M154" s="229" t="s">
        <v>1</v>
      </c>
      <c r="N154" s="230" t="s">
        <v>42</v>
      </c>
      <c r="O154" s="92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3" t="s">
        <v>204</v>
      </c>
      <c r="AT154" s="233" t="s">
        <v>200</v>
      </c>
      <c r="AU154" s="233" t="s">
        <v>87</v>
      </c>
      <c r="AY154" s="18" t="s">
        <v>198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8" t="s">
        <v>85</v>
      </c>
      <c r="BK154" s="234">
        <f>ROUND(I154*H154,2)</f>
        <v>0</v>
      </c>
      <c r="BL154" s="18" t="s">
        <v>204</v>
      </c>
      <c r="BM154" s="233" t="s">
        <v>2187</v>
      </c>
    </row>
    <row r="155" spans="1:51" s="13" customFormat="1" ht="12">
      <c r="A155" s="13"/>
      <c r="B155" s="235"/>
      <c r="C155" s="236"/>
      <c r="D155" s="237" t="s">
        <v>206</v>
      </c>
      <c r="E155" s="238" t="s">
        <v>1</v>
      </c>
      <c r="F155" s="239" t="s">
        <v>2186</v>
      </c>
      <c r="G155" s="236"/>
      <c r="H155" s="240">
        <v>384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206</v>
      </c>
      <c r="AU155" s="246" t="s">
        <v>87</v>
      </c>
      <c r="AV155" s="13" t="s">
        <v>87</v>
      </c>
      <c r="AW155" s="13" t="s">
        <v>33</v>
      </c>
      <c r="AX155" s="13" t="s">
        <v>77</v>
      </c>
      <c r="AY155" s="246" t="s">
        <v>198</v>
      </c>
    </row>
    <row r="156" spans="1:51" s="15" customFormat="1" ht="12">
      <c r="A156" s="15"/>
      <c r="B156" s="258"/>
      <c r="C156" s="259"/>
      <c r="D156" s="237" t="s">
        <v>206</v>
      </c>
      <c r="E156" s="260" t="s">
        <v>1</v>
      </c>
      <c r="F156" s="261" t="s">
        <v>215</v>
      </c>
      <c r="G156" s="259"/>
      <c r="H156" s="262">
        <v>384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8" t="s">
        <v>206</v>
      </c>
      <c r="AU156" s="268" t="s">
        <v>87</v>
      </c>
      <c r="AV156" s="15" t="s">
        <v>204</v>
      </c>
      <c r="AW156" s="15" t="s">
        <v>33</v>
      </c>
      <c r="AX156" s="15" t="s">
        <v>85</v>
      </c>
      <c r="AY156" s="268" t="s">
        <v>198</v>
      </c>
    </row>
    <row r="157" spans="1:63" s="12" customFormat="1" ht="22.8" customHeight="1">
      <c r="A157" s="12"/>
      <c r="B157" s="205"/>
      <c r="C157" s="206"/>
      <c r="D157" s="207" t="s">
        <v>76</v>
      </c>
      <c r="E157" s="219" t="s">
        <v>280</v>
      </c>
      <c r="F157" s="219" t="s">
        <v>468</v>
      </c>
      <c r="G157" s="206"/>
      <c r="H157" s="206"/>
      <c r="I157" s="209"/>
      <c r="J157" s="220">
        <f>BK157</f>
        <v>0</v>
      </c>
      <c r="K157" s="206"/>
      <c r="L157" s="211"/>
      <c r="M157" s="212"/>
      <c r="N157" s="213"/>
      <c r="O157" s="213"/>
      <c r="P157" s="214">
        <f>SUM(P158:P173)</f>
        <v>0</v>
      </c>
      <c r="Q157" s="213"/>
      <c r="R157" s="214">
        <f>SUM(R158:R173)</f>
        <v>0</v>
      </c>
      <c r="S157" s="213"/>
      <c r="T157" s="215">
        <f>SUM(T158:T173)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6" t="s">
        <v>85</v>
      </c>
      <c r="AT157" s="217" t="s">
        <v>76</v>
      </c>
      <c r="AU157" s="217" t="s">
        <v>85</v>
      </c>
      <c r="AY157" s="216" t="s">
        <v>198</v>
      </c>
      <c r="BK157" s="218">
        <f>SUM(BK158:BK173)</f>
        <v>0</v>
      </c>
    </row>
    <row r="158" spans="1:65" s="2" customFormat="1" ht="16.5" customHeight="1">
      <c r="A158" s="39"/>
      <c r="B158" s="40"/>
      <c r="C158" s="221" t="s">
        <v>242</v>
      </c>
      <c r="D158" s="221" t="s">
        <v>200</v>
      </c>
      <c r="E158" s="222" t="s">
        <v>1085</v>
      </c>
      <c r="F158" s="223" t="s">
        <v>1086</v>
      </c>
      <c r="G158" s="224" t="s">
        <v>239</v>
      </c>
      <c r="H158" s="225">
        <v>384</v>
      </c>
      <c r="I158" s="226"/>
      <c r="J158" s="227">
        <f>ROUND(I158*H158,2)</f>
        <v>0</v>
      </c>
      <c r="K158" s="228"/>
      <c r="L158" s="45"/>
      <c r="M158" s="229" t="s">
        <v>1</v>
      </c>
      <c r="N158" s="230" t="s">
        <v>42</v>
      </c>
      <c r="O158" s="92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3" t="s">
        <v>204</v>
      </c>
      <c r="AT158" s="233" t="s">
        <v>200</v>
      </c>
      <c r="AU158" s="233" t="s">
        <v>87</v>
      </c>
      <c r="AY158" s="18" t="s">
        <v>198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8" t="s">
        <v>85</v>
      </c>
      <c r="BK158" s="234">
        <f>ROUND(I158*H158,2)</f>
        <v>0</v>
      </c>
      <c r="BL158" s="18" t="s">
        <v>204</v>
      </c>
      <c r="BM158" s="233" t="s">
        <v>2188</v>
      </c>
    </row>
    <row r="159" spans="1:51" s="13" customFormat="1" ht="12">
      <c r="A159" s="13"/>
      <c r="B159" s="235"/>
      <c r="C159" s="236"/>
      <c r="D159" s="237" t="s">
        <v>206</v>
      </c>
      <c r="E159" s="238" t="s">
        <v>1</v>
      </c>
      <c r="F159" s="239" t="s">
        <v>2186</v>
      </c>
      <c r="G159" s="236"/>
      <c r="H159" s="240">
        <v>384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206</v>
      </c>
      <c r="AU159" s="246" t="s">
        <v>87</v>
      </c>
      <c r="AV159" s="13" t="s">
        <v>87</v>
      </c>
      <c r="AW159" s="13" t="s">
        <v>33</v>
      </c>
      <c r="AX159" s="13" t="s">
        <v>77</v>
      </c>
      <c r="AY159" s="246" t="s">
        <v>198</v>
      </c>
    </row>
    <row r="160" spans="1:51" s="15" customFormat="1" ht="12">
      <c r="A160" s="15"/>
      <c r="B160" s="258"/>
      <c r="C160" s="259"/>
      <c r="D160" s="237" t="s">
        <v>206</v>
      </c>
      <c r="E160" s="260" t="s">
        <v>1</v>
      </c>
      <c r="F160" s="261" t="s">
        <v>215</v>
      </c>
      <c r="G160" s="259"/>
      <c r="H160" s="262">
        <v>384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8" t="s">
        <v>206</v>
      </c>
      <c r="AU160" s="268" t="s">
        <v>87</v>
      </c>
      <c r="AV160" s="15" t="s">
        <v>204</v>
      </c>
      <c r="AW160" s="15" t="s">
        <v>33</v>
      </c>
      <c r="AX160" s="15" t="s">
        <v>85</v>
      </c>
      <c r="AY160" s="268" t="s">
        <v>198</v>
      </c>
    </row>
    <row r="161" spans="1:65" s="2" customFormat="1" ht="21.75" customHeight="1">
      <c r="A161" s="39"/>
      <c r="B161" s="40"/>
      <c r="C161" s="221" t="s">
        <v>246</v>
      </c>
      <c r="D161" s="221" t="s">
        <v>200</v>
      </c>
      <c r="E161" s="222" t="s">
        <v>472</v>
      </c>
      <c r="F161" s="223" t="s">
        <v>473</v>
      </c>
      <c r="G161" s="224" t="s">
        <v>239</v>
      </c>
      <c r="H161" s="225">
        <v>334</v>
      </c>
      <c r="I161" s="226"/>
      <c r="J161" s="227">
        <f>ROUND(I161*H161,2)</f>
        <v>0</v>
      </c>
      <c r="K161" s="228"/>
      <c r="L161" s="45"/>
      <c r="M161" s="229" t="s">
        <v>1</v>
      </c>
      <c r="N161" s="230" t="s">
        <v>42</v>
      </c>
      <c r="O161" s="92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3" t="s">
        <v>204</v>
      </c>
      <c r="AT161" s="233" t="s">
        <v>200</v>
      </c>
      <c r="AU161" s="233" t="s">
        <v>87</v>
      </c>
      <c r="AY161" s="18" t="s">
        <v>198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8" t="s">
        <v>85</v>
      </c>
      <c r="BK161" s="234">
        <f>ROUND(I161*H161,2)</f>
        <v>0</v>
      </c>
      <c r="BL161" s="18" t="s">
        <v>204</v>
      </c>
      <c r="BM161" s="233" t="s">
        <v>2189</v>
      </c>
    </row>
    <row r="162" spans="1:51" s="13" customFormat="1" ht="12">
      <c r="A162" s="13"/>
      <c r="B162" s="235"/>
      <c r="C162" s="236"/>
      <c r="D162" s="237" t="s">
        <v>206</v>
      </c>
      <c r="E162" s="238" t="s">
        <v>1</v>
      </c>
      <c r="F162" s="239" t="s">
        <v>2190</v>
      </c>
      <c r="G162" s="236"/>
      <c r="H162" s="240">
        <v>334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206</v>
      </c>
      <c r="AU162" s="246" t="s">
        <v>87</v>
      </c>
      <c r="AV162" s="13" t="s">
        <v>87</v>
      </c>
      <c r="AW162" s="13" t="s">
        <v>33</v>
      </c>
      <c r="AX162" s="13" t="s">
        <v>77</v>
      </c>
      <c r="AY162" s="246" t="s">
        <v>198</v>
      </c>
    </row>
    <row r="163" spans="1:51" s="15" customFormat="1" ht="12">
      <c r="A163" s="15"/>
      <c r="B163" s="258"/>
      <c r="C163" s="259"/>
      <c r="D163" s="237" t="s">
        <v>206</v>
      </c>
      <c r="E163" s="260" t="s">
        <v>1</v>
      </c>
      <c r="F163" s="261" t="s">
        <v>215</v>
      </c>
      <c r="G163" s="259"/>
      <c r="H163" s="262">
        <v>334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8" t="s">
        <v>206</v>
      </c>
      <c r="AU163" s="268" t="s">
        <v>87</v>
      </c>
      <c r="AV163" s="15" t="s">
        <v>204</v>
      </c>
      <c r="AW163" s="15" t="s">
        <v>33</v>
      </c>
      <c r="AX163" s="15" t="s">
        <v>85</v>
      </c>
      <c r="AY163" s="268" t="s">
        <v>198</v>
      </c>
    </row>
    <row r="164" spans="1:65" s="2" customFormat="1" ht="24.15" customHeight="1">
      <c r="A164" s="39"/>
      <c r="B164" s="40"/>
      <c r="C164" s="221" t="s">
        <v>252</v>
      </c>
      <c r="D164" s="221" t="s">
        <v>200</v>
      </c>
      <c r="E164" s="222" t="s">
        <v>475</v>
      </c>
      <c r="F164" s="223" t="s">
        <v>476</v>
      </c>
      <c r="G164" s="224" t="s">
        <v>239</v>
      </c>
      <c r="H164" s="225">
        <v>334</v>
      </c>
      <c r="I164" s="226"/>
      <c r="J164" s="227">
        <f>ROUND(I164*H164,2)</f>
        <v>0</v>
      </c>
      <c r="K164" s="228"/>
      <c r="L164" s="45"/>
      <c r="M164" s="229" t="s">
        <v>1</v>
      </c>
      <c r="N164" s="230" t="s">
        <v>42</v>
      </c>
      <c r="O164" s="92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3" t="s">
        <v>204</v>
      </c>
      <c r="AT164" s="233" t="s">
        <v>200</v>
      </c>
      <c r="AU164" s="233" t="s">
        <v>87</v>
      </c>
      <c r="AY164" s="18" t="s">
        <v>198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8" t="s">
        <v>85</v>
      </c>
      <c r="BK164" s="234">
        <f>ROUND(I164*H164,2)</f>
        <v>0</v>
      </c>
      <c r="BL164" s="18" t="s">
        <v>204</v>
      </c>
      <c r="BM164" s="233" t="s">
        <v>2191</v>
      </c>
    </row>
    <row r="165" spans="1:51" s="13" customFormat="1" ht="12">
      <c r="A165" s="13"/>
      <c r="B165" s="235"/>
      <c r="C165" s="236"/>
      <c r="D165" s="237" t="s">
        <v>206</v>
      </c>
      <c r="E165" s="238" t="s">
        <v>1</v>
      </c>
      <c r="F165" s="239" t="s">
        <v>2190</v>
      </c>
      <c r="G165" s="236"/>
      <c r="H165" s="240">
        <v>334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206</v>
      </c>
      <c r="AU165" s="246" t="s">
        <v>87</v>
      </c>
      <c r="AV165" s="13" t="s">
        <v>87</v>
      </c>
      <c r="AW165" s="13" t="s">
        <v>33</v>
      </c>
      <c r="AX165" s="13" t="s">
        <v>77</v>
      </c>
      <c r="AY165" s="246" t="s">
        <v>198</v>
      </c>
    </row>
    <row r="166" spans="1:51" s="15" customFormat="1" ht="12">
      <c r="A166" s="15"/>
      <c r="B166" s="258"/>
      <c r="C166" s="259"/>
      <c r="D166" s="237" t="s">
        <v>206</v>
      </c>
      <c r="E166" s="260" t="s">
        <v>1</v>
      </c>
      <c r="F166" s="261" t="s">
        <v>215</v>
      </c>
      <c r="G166" s="259"/>
      <c r="H166" s="262">
        <v>334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8" t="s">
        <v>206</v>
      </c>
      <c r="AU166" s="268" t="s">
        <v>87</v>
      </c>
      <c r="AV166" s="15" t="s">
        <v>204</v>
      </c>
      <c r="AW166" s="15" t="s">
        <v>33</v>
      </c>
      <c r="AX166" s="15" t="s">
        <v>85</v>
      </c>
      <c r="AY166" s="268" t="s">
        <v>198</v>
      </c>
    </row>
    <row r="167" spans="1:65" s="2" customFormat="1" ht="21.75" customHeight="1">
      <c r="A167" s="39"/>
      <c r="B167" s="40"/>
      <c r="C167" s="221" t="s">
        <v>257</v>
      </c>
      <c r="D167" s="221" t="s">
        <v>200</v>
      </c>
      <c r="E167" s="222" t="s">
        <v>479</v>
      </c>
      <c r="F167" s="223" t="s">
        <v>480</v>
      </c>
      <c r="G167" s="224" t="s">
        <v>239</v>
      </c>
      <c r="H167" s="225">
        <v>334</v>
      </c>
      <c r="I167" s="226"/>
      <c r="J167" s="227">
        <f>ROUND(I167*H167,2)</f>
        <v>0</v>
      </c>
      <c r="K167" s="228"/>
      <c r="L167" s="45"/>
      <c r="M167" s="229" t="s">
        <v>1</v>
      </c>
      <c r="N167" s="230" t="s">
        <v>42</v>
      </c>
      <c r="O167" s="92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3" t="s">
        <v>204</v>
      </c>
      <c r="AT167" s="233" t="s">
        <v>200</v>
      </c>
      <c r="AU167" s="233" t="s">
        <v>87</v>
      </c>
      <c r="AY167" s="18" t="s">
        <v>198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8" t="s">
        <v>85</v>
      </c>
      <c r="BK167" s="234">
        <f>ROUND(I167*H167,2)</f>
        <v>0</v>
      </c>
      <c r="BL167" s="18" t="s">
        <v>204</v>
      </c>
      <c r="BM167" s="233" t="s">
        <v>2192</v>
      </c>
    </row>
    <row r="168" spans="1:65" s="2" customFormat="1" ht="16.5" customHeight="1">
      <c r="A168" s="39"/>
      <c r="B168" s="40"/>
      <c r="C168" s="221" t="s">
        <v>261</v>
      </c>
      <c r="D168" s="221" t="s">
        <v>200</v>
      </c>
      <c r="E168" s="222" t="s">
        <v>482</v>
      </c>
      <c r="F168" s="223" t="s">
        <v>483</v>
      </c>
      <c r="G168" s="224" t="s">
        <v>239</v>
      </c>
      <c r="H168" s="225">
        <v>334</v>
      </c>
      <c r="I168" s="226"/>
      <c r="J168" s="227">
        <f>ROUND(I168*H168,2)</f>
        <v>0</v>
      </c>
      <c r="K168" s="228"/>
      <c r="L168" s="45"/>
      <c r="M168" s="229" t="s">
        <v>1</v>
      </c>
      <c r="N168" s="230" t="s">
        <v>42</v>
      </c>
      <c r="O168" s="92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3" t="s">
        <v>204</v>
      </c>
      <c r="AT168" s="233" t="s">
        <v>200</v>
      </c>
      <c r="AU168" s="233" t="s">
        <v>87</v>
      </c>
      <c r="AY168" s="18" t="s">
        <v>198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8" t="s">
        <v>85</v>
      </c>
      <c r="BK168" s="234">
        <f>ROUND(I168*H168,2)</f>
        <v>0</v>
      </c>
      <c r="BL168" s="18" t="s">
        <v>204</v>
      </c>
      <c r="BM168" s="233" t="s">
        <v>2193</v>
      </c>
    </row>
    <row r="169" spans="1:51" s="13" customFormat="1" ht="12">
      <c r="A169" s="13"/>
      <c r="B169" s="235"/>
      <c r="C169" s="236"/>
      <c r="D169" s="237" t="s">
        <v>206</v>
      </c>
      <c r="E169" s="238" t="s">
        <v>1</v>
      </c>
      <c r="F169" s="239" t="s">
        <v>2190</v>
      </c>
      <c r="G169" s="236"/>
      <c r="H169" s="240">
        <v>334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206</v>
      </c>
      <c r="AU169" s="246" t="s">
        <v>87</v>
      </c>
      <c r="AV169" s="13" t="s">
        <v>87</v>
      </c>
      <c r="AW169" s="13" t="s">
        <v>33</v>
      </c>
      <c r="AX169" s="13" t="s">
        <v>77</v>
      </c>
      <c r="AY169" s="246" t="s">
        <v>198</v>
      </c>
    </row>
    <row r="170" spans="1:51" s="15" customFormat="1" ht="12">
      <c r="A170" s="15"/>
      <c r="B170" s="258"/>
      <c r="C170" s="259"/>
      <c r="D170" s="237" t="s">
        <v>206</v>
      </c>
      <c r="E170" s="260" t="s">
        <v>1</v>
      </c>
      <c r="F170" s="261" t="s">
        <v>215</v>
      </c>
      <c r="G170" s="259"/>
      <c r="H170" s="262">
        <v>334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8" t="s">
        <v>206</v>
      </c>
      <c r="AU170" s="268" t="s">
        <v>87</v>
      </c>
      <c r="AV170" s="15" t="s">
        <v>204</v>
      </c>
      <c r="AW170" s="15" t="s">
        <v>33</v>
      </c>
      <c r="AX170" s="15" t="s">
        <v>85</v>
      </c>
      <c r="AY170" s="268" t="s">
        <v>198</v>
      </c>
    </row>
    <row r="171" spans="1:65" s="2" customFormat="1" ht="16.5" customHeight="1">
      <c r="A171" s="39"/>
      <c r="B171" s="40"/>
      <c r="C171" s="221" t="s">
        <v>266</v>
      </c>
      <c r="D171" s="221" t="s">
        <v>200</v>
      </c>
      <c r="E171" s="222" t="s">
        <v>274</v>
      </c>
      <c r="F171" s="223" t="s">
        <v>275</v>
      </c>
      <c r="G171" s="224" t="s">
        <v>276</v>
      </c>
      <c r="H171" s="225">
        <v>601.2</v>
      </c>
      <c r="I171" s="226"/>
      <c r="J171" s="227">
        <f>ROUND(I171*H171,2)</f>
        <v>0</v>
      </c>
      <c r="K171" s="228"/>
      <c r="L171" s="45"/>
      <c r="M171" s="229" t="s">
        <v>1</v>
      </c>
      <c r="N171" s="230" t="s">
        <v>42</v>
      </c>
      <c r="O171" s="92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3" t="s">
        <v>204</v>
      </c>
      <c r="AT171" s="233" t="s">
        <v>200</v>
      </c>
      <c r="AU171" s="233" t="s">
        <v>87</v>
      </c>
      <c r="AY171" s="18" t="s">
        <v>198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8" t="s">
        <v>85</v>
      </c>
      <c r="BK171" s="234">
        <f>ROUND(I171*H171,2)</f>
        <v>0</v>
      </c>
      <c r="BL171" s="18" t="s">
        <v>204</v>
      </c>
      <c r="BM171" s="233" t="s">
        <v>2194</v>
      </c>
    </row>
    <row r="172" spans="1:51" s="13" customFormat="1" ht="12">
      <c r="A172" s="13"/>
      <c r="B172" s="235"/>
      <c r="C172" s="236"/>
      <c r="D172" s="237" t="s">
        <v>206</v>
      </c>
      <c r="E172" s="238" t="s">
        <v>1</v>
      </c>
      <c r="F172" s="239" t="s">
        <v>2195</v>
      </c>
      <c r="G172" s="236"/>
      <c r="H172" s="240">
        <v>601.2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206</v>
      </c>
      <c r="AU172" s="246" t="s">
        <v>87</v>
      </c>
      <c r="AV172" s="13" t="s">
        <v>87</v>
      </c>
      <c r="AW172" s="13" t="s">
        <v>33</v>
      </c>
      <c r="AX172" s="13" t="s">
        <v>77</v>
      </c>
      <c r="AY172" s="246" t="s">
        <v>198</v>
      </c>
    </row>
    <row r="173" spans="1:51" s="15" customFormat="1" ht="12">
      <c r="A173" s="15"/>
      <c r="B173" s="258"/>
      <c r="C173" s="259"/>
      <c r="D173" s="237" t="s">
        <v>206</v>
      </c>
      <c r="E173" s="260" t="s">
        <v>1</v>
      </c>
      <c r="F173" s="261" t="s">
        <v>215</v>
      </c>
      <c r="G173" s="259"/>
      <c r="H173" s="262">
        <v>601.2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8" t="s">
        <v>206</v>
      </c>
      <c r="AU173" s="268" t="s">
        <v>87</v>
      </c>
      <c r="AV173" s="15" t="s">
        <v>204</v>
      </c>
      <c r="AW173" s="15" t="s">
        <v>33</v>
      </c>
      <c r="AX173" s="15" t="s">
        <v>85</v>
      </c>
      <c r="AY173" s="268" t="s">
        <v>198</v>
      </c>
    </row>
    <row r="174" spans="1:63" s="12" customFormat="1" ht="22.8" customHeight="1">
      <c r="A174" s="12"/>
      <c r="B174" s="205"/>
      <c r="C174" s="206"/>
      <c r="D174" s="207" t="s">
        <v>76</v>
      </c>
      <c r="E174" s="219" t="s">
        <v>285</v>
      </c>
      <c r="F174" s="219" t="s">
        <v>1187</v>
      </c>
      <c r="G174" s="206"/>
      <c r="H174" s="206"/>
      <c r="I174" s="209"/>
      <c r="J174" s="220">
        <f>BK174</f>
        <v>0</v>
      </c>
      <c r="K174" s="206"/>
      <c r="L174" s="211"/>
      <c r="M174" s="212"/>
      <c r="N174" s="213"/>
      <c r="O174" s="213"/>
      <c r="P174" s="214">
        <f>SUM(P175:P177)</f>
        <v>0</v>
      </c>
      <c r="Q174" s="213"/>
      <c r="R174" s="214">
        <f>SUM(R175:R177)</f>
        <v>0</v>
      </c>
      <c r="S174" s="213"/>
      <c r="T174" s="215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6" t="s">
        <v>85</v>
      </c>
      <c r="AT174" s="217" t="s">
        <v>76</v>
      </c>
      <c r="AU174" s="217" t="s">
        <v>85</v>
      </c>
      <c r="AY174" s="216" t="s">
        <v>198</v>
      </c>
      <c r="BK174" s="218">
        <f>SUM(BK175:BK177)</f>
        <v>0</v>
      </c>
    </row>
    <row r="175" spans="1:65" s="2" customFormat="1" ht="24.15" customHeight="1">
      <c r="A175" s="39"/>
      <c r="B175" s="40"/>
      <c r="C175" s="221" t="s">
        <v>270</v>
      </c>
      <c r="D175" s="221" t="s">
        <v>200</v>
      </c>
      <c r="E175" s="222" t="s">
        <v>2196</v>
      </c>
      <c r="F175" s="223" t="s">
        <v>2197</v>
      </c>
      <c r="G175" s="224" t="s">
        <v>239</v>
      </c>
      <c r="H175" s="225">
        <v>50</v>
      </c>
      <c r="I175" s="226"/>
      <c r="J175" s="227">
        <f>ROUND(I175*H175,2)</f>
        <v>0</v>
      </c>
      <c r="K175" s="228"/>
      <c r="L175" s="45"/>
      <c r="M175" s="229" t="s">
        <v>1</v>
      </c>
      <c r="N175" s="230" t="s">
        <v>42</v>
      </c>
      <c r="O175" s="92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3" t="s">
        <v>204</v>
      </c>
      <c r="AT175" s="233" t="s">
        <v>200</v>
      </c>
      <c r="AU175" s="233" t="s">
        <v>87</v>
      </c>
      <c r="AY175" s="18" t="s">
        <v>198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8" t="s">
        <v>85</v>
      </c>
      <c r="BK175" s="234">
        <f>ROUND(I175*H175,2)</f>
        <v>0</v>
      </c>
      <c r="BL175" s="18" t="s">
        <v>204</v>
      </c>
      <c r="BM175" s="233" t="s">
        <v>2198</v>
      </c>
    </row>
    <row r="176" spans="1:51" s="13" customFormat="1" ht="12">
      <c r="A176" s="13"/>
      <c r="B176" s="235"/>
      <c r="C176" s="236"/>
      <c r="D176" s="237" t="s">
        <v>206</v>
      </c>
      <c r="E176" s="238" t="s">
        <v>1</v>
      </c>
      <c r="F176" s="239" t="s">
        <v>1349</v>
      </c>
      <c r="G176" s="236"/>
      <c r="H176" s="240">
        <v>50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206</v>
      </c>
      <c r="AU176" s="246" t="s">
        <v>87</v>
      </c>
      <c r="AV176" s="13" t="s">
        <v>87</v>
      </c>
      <c r="AW176" s="13" t="s">
        <v>33</v>
      </c>
      <c r="AX176" s="13" t="s">
        <v>77</v>
      </c>
      <c r="AY176" s="246" t="s">
        <v>198</v>
      </c>
    </row>
    <row r="177" spans="1:51" s="15" customFormat="1" ht="12">
      <c r="A177" s="15"/>
      <c r="B177" s="258"/>
      <c r="C177" s="259"/>
      <c r="D177" s="237" t="s">
        <v>206</v>
      </c>
      <c r="E177" s="260" t="s">
        <v>1</v>
      </c>
      <c r="F177" s="261" t="s">
        <v>215</v>
      </c>
      <c r="G177" s="259"/>
      <c r="H177" s="262">
        <v>50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8" t="s">
        <v>206</v>
      </c>
      <c r="AU177" s="268" t="s">
        <v>87</v>
      </c>
      <c r="AV177" s="15" t="s">
        <v>204</v>
      </c>
      <c r="AW177" s="15" t="s">
        <v>33</v>
      </c>
      <c r="AX177" s="15" t="s">
        <v>85</v>
      </c>
      <c r="AY177" s="268" t="s">
        <v>198</v>
      </c>
    </row>
    <row r="178" spans="1:63" s="12" customFormat="1" ht="22.8" customHeight="1">
      <c r="A178" s="12"/>
      <c r="B178" s="205"/>
      <c r="C178" s="206"/>
      <c r="D178" s="207" t="s">
        <v>76</v>
      </c>
      <c r="E178" s="219" t="s">
        <v>7</v>
      </c>
      <c r="F178" s="219" t="s">
        <v>1676</v>
      </c>
      <c r="G178" s="206"/>
      <c r="H178" s="206"/>
      <c r="I178" s="209"/>
      <c r="J178" s="220">
        <f>BK178</f>
        <v>0</v>
      </c>
      <c r="K178" s="206"/>
      <c r="L178" s="211"/>
      <c r="M178" s="212"/>
      <c r="N178" s="213"/>
      <c r="O178" s="213"/>
      <c r="P178" s="214">
        <f>SUM(P179:P199)</f>
        <v>0</v>
      </c>
      <c r="Q178" s="213"/>
      <c r="R178" s="214">
        <f>SUM(R179:R199)</f>
        <v>337.58844</v>
      </c>
      <c r="S178" s="213"/>
      <c r="T178" s="215">
        <f>SUM(T179:T199)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6" t="s">
        <v>85</v>
      </c>
      <c r="AT178" s="217" t="s">
        <v>76</v>
      </c>
      <c r="AU178" s="217" t="s">
        <v>85</v>
      </c>
      <c r="AY178" s="216" t="s">
        <v>198</v>
      </c>
      <c r="BK178" s="218">
        <f>SUM(BK179:BK199)</f>
        <v>0</v>
      </c>
    </row>
    <row r="179" spans="1:65" s="2" customFormat="1" ht="24.15" customHeight="1">
      <c r="A179" s="39"/>
      <c r="B179" s="40"/>
      <c r="C179" s="221" t="s">
        <v>8</v>
      </c>
      <c r="D179" s="221" t="s">
        <v>200</v>
      </c>
      <c r="E179" s="222" t="s">
        <v>2199</v>
      </c>
      <c r="F179" s="223" t="s">
        <v>2200</v>
      </c>
      <c r="G179" s="224" t="s">
        <v>239</v>
      </c>
      <c r="H179" s="225">
        <v>121</v>
      </c>
      <c r="I179" s="226"/>
      <c r="J179" s="227">
        <f>ROUND(I179*H179,2)</f>
        <v>0</v>
      </c>
      <c r="K179" s="228"/>
      <c r="L179" s="45"/>
      <c r="M179" s="229" t="s">
        <v>1</v>
      </c>
      <c r="N179" s="230" t="s">
        <v>42</v>
      </c>
      <c r="O179" s="92"/>
      <c r="P179" s="231">
        <f>O179*H179</f>
        <v>0</v>
      </c>
      <c r="Q179" s="231">
        <v>1.63</v>
      </c>
      <c r="R179" s="231">
        <f>Q179*H179</f>
        <v>197.23</v>
      </c>
      <c r="S179" s="231">
        <v>0</v>
      </c>
      <c r="T179" s="232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3" t="s">
        <v>204</v>
      </c>
      <c r="AT179" s="233" t="s">
        <v>200</v>
      </c>
      <c r="AU179" s="233" t="s">
        <v>87</v>
      </c>
      <c r="AY179" s="18" t="s">
        <v>198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8" t="s">
        <v>85</v>
      </c>
      <c r="BK179" s="234">
        <f>ROUND(I179*H179,2)</f>
        <v>0</v>
      </c>
      <c r="BL179" s="18" t="s">
        <v>204</v>
      </c>
      <c r="BM179" s="233" t="s">
        <v>2201</v>
      </c>
    </row>
    <row r="180" spans="1:51" s="13" customFormat="1" ht="12">
      <c r="A180" s="13"/>
      <c r="B180" s="235"/>
      <c r="C180" s="236"/>
      <c r="D180" s="237" t="s">
        <v>206</v>
      </c>
      <c r="E180" s="238" t="s">
        <v>1</v>
      </c>
      <c r="F180" s="239" t="s">
        <v>2202</v>
      </c>
      <c r="G180" s="236"/>
      <c r="H180" s="240">
        <v>121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206</v>
      </c>
      <c r="AU180" s="246" t="s">
        <v>87</v>
      </c>
      <c r="AV180" s="13" t="s">
        <v>87</v>
      </c>
      <c r="AW180" s="13" t="s">
        <v>33</v>
      </c>
      <c r="AX180" s="13" t="s">
        <v>77</v>
      </c>
      <c r="AY180" s="246" t="s">
        <v>198</v>
      </c>
    </row>
    <row r="181" spans="1:51" s="15" customFormat="1" ht="12">
      <c r="A181" s="15"/>
      <c r="B181" s="258"/>
      <c r="C181" s="259"/>
      <c r="D181" s="237" t="s">
        <v>206</v>
      </c>
      <c r="E181" s="260" t="s">
        <v>1</v>
      </c>
      <c r="F181" s="261" t="s">
        <v>215</v>
      </c>
      <c r="G181" s="259"/>
      <c r="H181" s="262">
        <v>121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8" t="s">
        <v>206</v>
      </c>
      <c r="AU181" s="268" t="s">
        <v>87</v>
      </c>
      <c r="AV181" s="15" t="s">
        <v>204</v>
      </c>
      <c r="AW181" s="15" t="s">
        <v>33</v>
      </c>
      <c r="AX181" s="15" t="s">
        <v>85</v>
      </c>
      <c r="AY181" s="268" t="s">
        <v>198</v>
      </c>
    </row>
    <row r="182" spans="1:65" s="2" customFormat="1" ht="24.15" customHeight="1">
      <c r="A182" s="39"/>
      <c r="B182" s="40"/>
      <c r="C182" s="221" t="s">
        <v>280</v>
      </c>
      <c r="D182" s="221" t="s">
        <v>200</v>
      </c>
      <c r="E182" s="222" t="s">
        <v>2203</v>
      </c>
      <c r="F182" s="223" t="s">
        <v>2204</v>
      </c>
      <c r="G182" s="224" t="s">
        <v>239</v>
      </c>
      <c r="H182" s="225">
        <v>73</v>
      </c>
      <c r="I182" s="226"/>
      <c r="J182" s="227">
        <f>ROUND(I182*H182,2)</f>
        <v>0</v>
      </c>
      <c r="K182" s="228"/>
      <c r="L182" s="45"/>
      <c r="M182" s="229" t="s">
        <v>1</v>
      </c>
      <c r="N182" s="230" t="s">
        <v>42</v>
      </c>
      <c r="O182" s="92"/>
      <c r="P182" s="231">
        <f>O182*H182</f>
        <v>0</v>
      </c>
      <c r="Q182" s="231">
        <v>1.9205</v>
      </c>
      <c r="R182" s="231">
        <f>Q182*H182</f>
        <v>140.19650000000001</v>
      </c>
      <c r="S182" s="231">
        <v>0</v>
      </c>
      <c r="T182" s="232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3" t="s">
        <v>204</v>
      </c>
      <c r="AT182" s="233" t="s">
        <v>200</v>
      </c>
      <c r="AU182" s="233" t="s">
        <v>87</v>
      </c>
      <c r="AY182" s="18" t="s">
        <v>198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85</v>
      </c>
      <c r="BK182" s="234">
        <f>ROUND(I182*H182,2)</f>
        <v>0</v>
      </c>
      <c r="BL182" s="18" t="s">
        <v>204</v>
      </c>
      <c r="BM182" s="233" t="s">
        <v>2205</v>
      </c>
    </row>
    <row r="183" spans="1:51" s="13" customFormat="1" ht="12">
      <c r="A183" s="13"/>
      <c r="B183" s="235"/>
      <c r="C183" s="236"/>
      <c r="D183" s="237" t="s">
        <v>206</v>
      </c>
      <c r="E183" s="238" t="s">
        <v>1</v>
      </c>
      <c r="F183" s="239" t="s">
        <v>2206</v>
      </c>
      <c r="G183" s="236"/>
      <c r="H183" s="240">
        <v>73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206</v>
      </c>
      <c r="AU183" s="246" t="s">
        <v>87</v>
      </c>
      <c r="AV183" s="13" t="s">
        <v>87</v>
      </c>
      <c r="AW183" s="13" t="s">
        <v>33</v>
      </c>
      <c r="AX183" s="13" t="s">
        <v>77</v>
      </c>
      <c r="AY183" s="246" t="s">
        <v>198</v>
      </c>
    </row>
    <row r="184" spans="1:51" s="15" customFormat="1" ht="12">
      <c r="A184" s="15"/>
      <c r="B184" s="258"/>
      <c r="C184" s="259"/>
      <c r="D184" s="237" t="s">
        <v>206</v>
      </c>
      <c r="E184" s="260" t="s">
        <v>1</v>
      </c>
      <c r="F184" s="261" t="s">
        <v>215</v>
      </c>
      <c r="G184" s="259"/>
      <c r="H184" s="262">
        <v>73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8" t="s">
        <v>206</v>
      </c>
      <c r="AU184" s="268" t="s">
        <v>87</v>
      </c>
      <c r="AV184" s="15" t="s">
        <v>204</v>
      </c>
      <c r="AW184" s="15" t="s">
        <v>33</v>
      </c>
      <c r="AX184" s="15" t="s">
        <v>85</v>
      </c>
      <c r="AY184" s="268" t="s">
        <v>198</v>
      </c>
    </row>
    <row r="185" spans="1:65" s="2" customFormat="1" ht="16.5" customHeight="1">
      <c r="A185" s="39"/>
      <c r="B185" s="40"/>
      <c r="C185" s="221" t="s">
        <v>285</v>
      </c>
      <c r="D185" s="221" t="s">
        <v>200</v>
      </c>
      <c r="E185" s="222" t="s">
        <v>2207</v>
      </c>
      <c r="F185" s="223" t="s">
        <v>2208</v>
      </c>
      <c r="G185" s="224" t="s">
        <v>227</v>
      </c>
      <c r="H185" s="225">
        <v>336</v>
      </c>
      <c r="I185" s="226"/>
      <c r="J185" s="227">
        <f>ROUND(I185*H185,2)</f>
        <v>0</v>
      </c>
      <c r="K185" s="228"/>
      <c r="L185" s="45"/>
      <c r="M185" s="229" t="s">
        <v>1</v>
      </c>
      <c r="N185" s="230" t="s">
        <v>42</v>
      </c>
      <c r="O185" s="92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3" t="s">
        <v>204</v>
      </c>
      <c r="AT185" s="233" t="s">
        <v>200</v>
      </c>
      <c r="AU185" s="233" t="s">
        <v>87</v>
      </c>
      <c r="AY185" s="18" t="s">
        <v>198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8" t="s">
        <v>85</v>
      </c>
      <c r="BK185" s="234">
        <f>ROUND(I185*H185,2)</f>
        <v>0</v>
      </c>
      <c r="BL185" s="18" t="s">
        <v>204</v>
      </c>
      <c r="BM185" s="233" t="s">
        <v>2209</v>
      </c>
    </row>
    <row r="186" spans="1:51" s="13" customFormat="1" ht="12">
      <c r="A186" s="13"/>
      <c r="B186" s="235"/>
      <c r="C186" s="236"/>
      <c r="D186" s="237" t="s">
        <v>206</v>
      </c>
      <c r="E186" s="238" t="s">
        <v>1</v>
      </c>
      <c r="F186" s="239" t="s">
        <v>2210</v>
      </c>
      <c r="G186" s="236"/>
      <c r="H186" s="240">
        <v>336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206</v>
      </c>
      <c r="AU186" s="246" t="s">
        <v>87</v>
      </c>
      <c r="AV186" s="13" t="s">
        <v>87</v>
      </c>
      <c r="AW186" s="13" t="s">
        <v>33</v>
      </c>
      <c r="AX186" s="13" t="s">
        <v>77</v>
      </c>
      <c r="AY186" s="246" t="s">
        <v>198</v>
      </c>
    </row>
    <row r="187" spans="1:51" s="15" customFormat="1" ht="12">
      <c r="A187" s="15"/>
      <c r="B187" s="258"/>
      <c r="C187" s="259"/>
      <c r="D187" s="237" t="s">
        <v>206</v>
      </c>
      <c r="E187" s="260" t="s">
        <v>1</v>
      </c>
      <c r="F187" s="261" t="s">
        <v>215</v>
      </c>
      <c r="G187" s="259"/>
      <c r="H187" s="262">
        <v>336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8" t="s">
        <v>206</v>
      </c>
      <c r="AU187" s="268" t="s">
        <v>87</v>
      </c>
      <c r="AV187" s="15" t="s">
        <v>204</v>
      </c>
      <c r="AW187" s="15" t="s">
        <v>33</v>
      </c>
      <c r="AX187" s="15" t="s">
        <v>85</v>
      </c>
      <c r="AY187" s="268" t="s">
        <v>198</v>
      </c>
    </row>
    <row r="188" spans="1:65" s="2" customFormat="1" ht="24.15" customHeight="1">
      <c r="A188" s="39"/>
      <c r="B188" s="40"/>
      <c r="C188" s="269" t="s">
        <v>289</v>
      </c>
      <c r="D188" s="269" t="s">
        <v>315</v>
      </c>
      <c r="E188" s="270" t="s">
        <v>2211</v>
      </c>
      <c r="F188" s="271" t="s">
        <v>2212</v>
      </c>
      <c r="G188" s="272" t="s">
        <v>227</v>
      </c>
      <c r="H188" s="273">
        <v>333</v>
      </c>
      <c r="I188" s="274"/>
      <c r="J188" s="275">
        <f>ROUND(I188*H188,2)</f>
        <v>0</v>
      </c>
      <c r="K188" s="276"/>
      <c r="L188" s="277"/>
      <c r="M188" s="278" t="s">
        <v>1</v>
      </c>
      <c r="N188" s="279" t="s">
        <v>42</v>
      </c>
      <c r="O188" s="92"/>
      <c r="P188" s="231">
        <f>O188*H188</f>
        <v>0</v>
      </c>
      <c r="Q188" s="231">
        <v>0.00048</v>
      </c>
      <c r="R188" s="231">
        <f>Q188*H188</f>
        <v>0.15984</v>
      </c>
      <c r="S188" s="231">
        <v>0</v>
      </c>
      <c r="T188" s="23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242</v>
      </c>
      <c r="AT188" s="233" t="s">
        <v>315</v>
      </c>
      <c r="AU188" s="233" t="s">
        <v>87</v>
      </c>
      <c r="AY188" s="18" t="s">
        <v>198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8" t="s">
        <v>85</v>
      </c>
      <c r="BK188" s="234">
        <f>ROUND(I188*H188,2)</f>
        <v>0</v>
      </c>
      <c r="BL188" s="18" t="s">
        <v>204</v>
      </c>
      <c r="BM188" s="233" t="s">
        <v>2213</v>
      </c>
    </row>
    <row r="189" spans="1:51" s="13" customFormat="1" ht="12">
      <c r="A189" s="13"/>
      <c r="B189" s="235"/>
      <c r="C189" s="236"/>
      <c r="D189" s="237" t="s">
        <v>206</v>
      </c>
      <c r="E189" s="238" t="s">
        <v>1</v>
      </c>
      <c r="F189" s="239" t="s">
        <v>2214</v>
      </c>
      <c r="G189" s="236"/>
      <c r="H189" s="240">
        <v>333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206</v>
      </c>
      <c r="AU189" s="246" t="s">
        <v>87</v>
      </c>
      <c r="AV189" s="13" t="s">
        <v>87</v>
      </c>
      <c r="AW189" s="13" t="s">
        <v>33</v>
      </c>
      <c r="AX189" s="13" t="s">
        <v>77</v>
      </c>
      <c r="AY189" s="246" t="s">
        <v>198</v>
      </c>
    </row>
    <row r="190" spans="1:51" s="15" customFormat="1" ht="12">
      <c r="A190" s="15"/>
      <c r="B190" s="258"/>
      <c r="C190" s="259"/>
      <c r="D190" s="237" t="s">
        <v>206</v>
      </c>
      <c r="E190" s="260" t="s">
        <v>1</v>
      </c>
      <c r="F190" s="261" t="s">
        <v>215</v>
      </c>
      <c r="G190" s="259"/>
      <c r="H190" s="262">
        <v>333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8" t="s">
        <v>206</v>
      </c>
      <c r="AU190" s="268" t="s">
        <v>87</v>
      </c>
      <c r="AV190" s="15" t="s">
        <v>204</v>
      </c>
      <c r="AW190" s="15" t="s">
        <v>33</v>
      </c>
      <c r="AX190" s="15" t="s">
        <v>85</v>
      </c>
      <c r="AY190" s="268" t="s">
        <v>198</v>
      </c>
    </row>
    <row r="191" spans="1:65" s="2" customFormat="1" ht="24.15" customHeight="1">
      <c r="A191" s="39"/>
      <c r="B191" s="40"/>
      <c r="C191" s="269" t="s">
        <v>294</v>
      </c>
      <c r="D191" s="269" t="s">
        <v>315</v>
      </c>
      <c r="E191" s="270" t="s">
        <v>2215</v>
      </c>
      <c r="F191" s="271" t="s">
        <v>2216</v>
      </c>
      <c r="G191" s="272" t="s">
        <v>227</v>
      </c>
      <c r="H191" s="273">
        <v>3</v>
      </c>
      <c r="I191" s="274"/>
      <c r="J191" s="275">
        <f>ROUND(I191*H191,2)</f>
        <v>0</v>
      </c>
      <c r="K191" s="276"/>
      <c r="L191" s="277"/>
      <c r="M191" s="278" t="s">
        <v>1</v>
      </c>
      <c r="N191" s="279" t="s">
        <v>42</v>
      </c>
      <c r="O191" s="92"/>
      <c r="P191" s="231">
        <f>O191*H191</f>
        <v>0</v>
      </c>
      <c r="Q191" s="231">
        <v>0.0007</v>
      </c>
      <c r="R191" s="231">
        <f>Q191*H191</f>
        <v>0.0021</v>
      </c>
      <c r="S191" s="231">
        <v>0</v>
      </c>
      <c r="T191" s="232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3" t="s">
        <v>242</v>
      </c>
      <c r="AT191" s="233" t="s">
        <v>315</v>
      </c>
      <c r="AU191" s="233" t="s">
        <v>87</v>
      </c>
      <c r="AY191" s="18" t="s">
        <v>198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8" t="s">
        <v>85</v>
      </c>
      <c r="BK191" s="234">
        <f>ROUND(I191*H191,2)</f>
        <v>0</v>
      </c>
      <c r="BL191" s="18" t="s">
        <v>204</v>
      </c>
      <c r="BM191" s="233" t="s">
        <v>2217</v>
      </c>
    </row>
    <row r="192" spans="1:51" s="13" customFormat="1" ht="12">
      <c r="A192" s="13"/>
      <c r="B192" s="235"/>
      <c r="C192" s="236"/>
      <c r="D192" s="237" t="s">
        <v>206</v>
      </c>
      <c r="E192" s="238" t="s">
        <v>1</v>
      </c>
      <c r="F192" s="239" t="s">
        <v>1470</v>
      </c>
      <c r="G192" s="236"/>
      <c r="H192" s="240">
        <v>3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206</v>
      </c>
      <c r="AU192" s="246" t="s">
        <v>87</v>
      </c>
      <c r="AV192" s="13" t="s">
        <v>87</v>
      </c>
      <c r="AW192" s="13" t="s">
        <v>33</v>
      </c>
      <c r="AX192" s="13" t="s">
        <v>77</v>
      </c>
      <c r="AY192" s="246" t="s">
        <v>198</v>
      </c>
    </row>
    <row r="193" spans="1:51" s="15" customFormat="1" ht="12">
      <c r="A193" s="15"/>
      <c r="B193" s="258"/>
      <c r="C193" s="259"/>
      <c r="D193" s="237" t="s">
        <v>206</v>
      </c>
      <c r="E193" s="260" t="s">
        <v>1</v>
      </c>
      <c r="F193" s="261" t="s">
        <v>215</v>
      </c>
      <c r="G193" s="259"/>
      <c r="H193" s="262">
        <v>3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8" t="s">
        <v>206</v>
      </c>
      <c r="AU193" s="268" t="s">
        <v>87</v>
      </c>
      <c r="AV193" s="15" t="s">
        <v>204</v>
      </c>
      <c r="AW193" s="15" t="s">
        <v>33</v>
      </c>
      <c r="AX193" s="15" t="s">
        <v>85</v>
      </c>
      <c r="AY193" s="268" t="s">
        <v>198</v>
      </c>
    </row>
    <row r="194" spans="1:65" s="2" customFormat="1" ht="16.5" customHeight="1">
      <c r="A194" s="39"/>
      <c r="B194" s="40"/>
      <c r="C194" s="269" t="s">
        <v>298</v>
      </c>
      <c r="D194" s="269" t="s">
        <v>315</v>
      </c>
      <c r="E194" s="270" t="s">
        <v>2218</v>
      </c>
      <c r="F194" s="271" t="s">
        <v>2219</v>
      </c>
      <c r="G194" s="272" t="s">
        <v>451</v>
      </c>
      <c r="H194" s="273">
        <v>6</v>
      </c>
      <c r="I194" s="274"/>
      <c r="J194" s="275">
        <f>ROUND(I194*H194,2)</f>
        <v>0</v>
      </c>
      <c r="K194" s="276"/>
      <c r="L194" s="277"/>
      <c r="M194" s="278" t="s">
        <v>1</v>
      </c>
      <c r="N194" s="279" t="s">
        <v>42</v>
      </c>
      <c r="O194" s="92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3" t="s">
        <v>242</v>
      </c>
      <c r="AT194" s="233" t="s">
        <v>315</v>
      </c>
      <c r="AU194" s="233" t="s">
        <v>87</v>
      </c>
      <c r="AY194" s="18" t="s">
        <v>198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8" t="s">
        <v>85</v>
      </c>
      <c r="BK194" s="234">
        <f>ROUND(I194*H194,2)</f>
        <v>0</v>
      </c>
      <c r="BL194" s="18" t="s">
        <v>204</v>
      </c>
      <c r="BM194" s="233" t="s">
        <v>2220</v>
      </c>
    </row>
    <row r="195" spans="1:51" s="13" customFormat="1" ht="12">
      <c r="A195" s="13"/>
      <c r="B195" s="235"/>
      <c r="C195" s="236"/>
      <c r="D195" s="237" t="s">
        <v>206</v>
      </c>
      <c r="E195" s="238" t="s">
        <v>1</v>
      </c>
      <c r="F195" s="239" t="s">
        <v>1737</v>
      </c>
      <c r="G195" s="236"/>
      <c r="H195" s="240">
        <v>6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206</v>
      </c>
      <c r="AU195" s="246" t="s">
        <v>87</v>
      </c>
      <c r="AV195" s="13" t="s">
        <v>87</v>
      </c>
      <c r="AW195" s="13" t="s">
        <v>33</v>
      </c>
      <c r="AX195" s="13" t="s">
        <v>77</v>
      </c>
      <c r="AY195" s="246" t="s">
        <v>198</v>
      </c>
    </row>
    <row r="196" spans="1:51" s="15" customFormat="1" ht="12">
      <c r="A196" s="15"/>
      <c r="B196" s="258"/>
      <c r="C196" s="259"/>
      <c r="D196" s="237" t="s">
        <v>206</v>
      </c>
      <c r="E196" s="260" t="s">
        <v>1</v>
      </c>
      <c r="F196" s="261" t="s">
        <v>215</v>
      </c>
      <c r="G196" s="259"/>
      <c r="H196" s="262">
        <v>6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8" t="s">
        <v>206</v>
      </c>
      <c r="AU196" s="268" t="s">
        <v>87</v>
      </c>
      <c r="AV196" s="15" t="s">
        <v>204</v>
      </c>
      <c r="AW196" s="15" t="s">
        <v>33</v>
      </c>
      <c r="AX196" s="15" t="s">
        <v>85</v>
      </c>
      <c r="AY196" s="268" t="s">
        <v>198</v>
      </c>
    </row>
    <row r="197" spans="1:65" s="2" customFormat="1" ht="21.75" customHeight="1">
      <c r="A197" s="39"/>
      <c r="B197" s="40"/>
      <c r="C197" s="269" t="s">
        <v>7</v>
      </c>
      <c r="D197" s="269" t="s">
        <v>315</v>
      </c>
      <c r="E197" s="270" t="s">
        <v>2221</v>
      </c>
      <c r="F197" s="271" t="s">
        <v>2222</v>
      </c>
      <c r="G197" s="272" t="s">
        <v>451</v>
      </c>
      <c r="H197" s="273">
        <v>7</v>
      </c>
      <c r="I197" s="274"/>
      <c r="J197" s="275">
        <f>ROUND(I197*H197,2)</f>
        <v>0</v>
      </c>
      <c r="K197" s="276"/>
      <c r="L197" s="277"/>
      <c r="M197" s="278" t="s">
        <v>1</v>
      </c>
      <c r="N197" s="279" t="s">
        <v>42</v>
      </c>
      <c r="O197" s="92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3" t="s">
        <v>242</v>
      </c>
      <c r="AT197" s="233" t="s">
        <v>315</v>
      </c>
      <c r="AU197" s="233" t="s">
        <v>87</v>
      </c>
      <c r="AY197" s="18" t="s">
        <v>198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8" t="s">
        <v>85</v>
      </c>
      <c r="BK197" s="234">
        <f>ROUND(I197*H197,2)</f>
        <v>0</v>
      </c>
      <c r="BL197" s="18" t="s">
        <v>204</v>
      </c>
      <c r="BM197" s="233" t="s">
        <v>2223</v>
      </c>
    </row>
    <row r="198" spans="1:51" s="13" customFormat="1" ht="12">
      <c r="A198" s="13"/>
      <c r="B198" s="235"/>
      <c r="C198" s="236"/>
      <c r="D198" s="237" t="s">
        <v>206</v>
      </c>
      <c r="E198" s="238" t="s">
        <v>1</v>
      </c>
      <c r="F198" s="239" t="s">
        <v>1431</v>
      </c>
      <c r="G198" s="236"/>
      <c r="H198" s="240">
        <v>7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206</v>
      </c>
      <c r="AU198" s="246" t="s">
        <v>87</v>
      </c>
      <c r="AV198" s="13" t="s">
        <v>87</v>
      </c>
      <c r="AW198" s="13" t="s">
        <v>33</v>
      </c>
      <c r="AX198" s="13" t="s">
        <v>77</v>
      </c>
      <c r="AY198" s="246" t="s">
        <v>198</v>
      </c>
    </row>
    <row r="199" spans="1:51" s="15" customFormat="1" ht="12">
      <c r="A199" s="15"/>
      <c r="B199" s="258"/>
      <c r="C199" s="259"/>
      <c r="D199" s="237" t="s">
        <v>206</v>
      </c>
      <c r="E199" s="260" t="s">
        <v>1</v>
      </c>
      <c r="F199" s="261" t="s">
        <v>215</v>
      </c>
      <c r="G199" s="259"/>
      <c r="H199" s="262">
        <v>7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8" t="s">
        <v>206</v>
      </c>
      <c r="AU199" s="268" t="s">
        <v>87</v>
      </c>
      <c r="AV199" s="15" t="s">
        <v>204</v>
      </c>
      <c r="AW199" s="15" t="s">
        <v>33</v>
      </c>
      <c r="AX199" s="15" t="s">
        <v>85</v>
      </c>
      <c r="AY199" s="268" t="s">
        <v>198</v>
      </c>
    </row>
    <row r="200" spans="1:63" s="12" customFormat="1" ht="22.8" customHeight="1">
      <c r="A200" s="12"/>
      <c r="B200" s="205"/>
      <c r="C200" s="206"/>
      <c r="D200" s="207" t="s">
        <v>76</v>
      </c>
      <c r="E200" s="219" t="s">
        <v>611</v>
      </c>
      <c r="F200" s="219" t="s">
        <v>1203</v>
      </c>
      <c r="G200" s="206"/>
      <c r="H200" s="206"/>
      <c r="I200" s="209"/>
      <c r="J200" s="220">
        <f>BK200</f>
        <v>0</v>
      </c>
      <c r="K200" s="206"/>
      <c r="L200" s="211"/>
      <c r="M200" s="212"/>
      <c r="N200" s="213"/>
      <c r="O200" s="213"/>
      <c r="P200" s="214">
        <f>SUM(P201:P210)</f>
        <v>0</v>
      </c>
      <c r="Q200" s="213"/>
      <c r="R200" s="214">
        <f>SUM(R201:R210)</f>
        <v>51.58869</v>
      </c>
      <c r="S200" s="213"/>
      <c r="T200" s="215">
        <f>SUM(T201:T210)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6" t="s">
        <v>85</v>
      </c>
      <c r="AT200" s="217" t="s">
        <v>76</v>
      </c>
      <c r="AU200" s="217" t="s">
        <v>85</v>
      </c>
      <c r="AY200" s="216" t="s">
        <v>198</v>
      </c>
      <c r="BK200" s="218">
        <f>SUM(BK201:BK210)</f>
        <v>0</v>
      </c>
    </row>
    <row r="201" spans="1:65" s="2" customFormat="1" ht="24.15" customHeight="1">
      <c r="A201" s="39"/>
      <c r="B201" s="40"/>
      <c r="C201" s="221" t="s">
        <v>305</v>
      </c>
      <c r="D201" s="221" t="s">
        <v>200</v>
      </c>
      <c r="E201" s="222" t="s">
        <v>2224</v>
      </c>
      <c r="F201" s="223" t="s">
        <v>2225</v>
      </c>
      <c r="G201" s="224" t="s">
        <v>239</v>
      </c>
      <c r="H201" s="225">
        <v>17</v>
      </c>
      <c r="I201" s="226"/>
      <c r="J201" s="227">
        <f>ROUND(I201*H201,2)</f>
        <v>0</v>
      </c>
      <c r="K201" s="228"/>
      <c r="L201" s="45"/>
      <c r="M201" s="229" t="s">
        <v>1</v>
      </c>
      <c r="N201" s="230" t="s">
        <v>42</v>
      </c>
      <c r="O201" s="92"/>
      <c r="P201" s="231">
        <f>O201*H201</f>
        <v>0</v>
      </c>
      <c r="Q201" s="231">
        <v>2.525</v>
      </c>
      <c r="R201" s="231">
        <f>Q201*H201</f>
        <v>42.925</v>
      </c>
      <c r="S201" s="231">
        <v>0</v>
      </c>
      <c r="T201" s="232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3" t="s">
        <v>204</v>
      </c>
      <c r="AT201" s="233" t="s">
        <v>200</v>
      </c>
      <c r="AU201" s="233" t="s">
        <v>87</v>
      </c>
      <c r="AY201" s="18" t="s">
        <v>198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8" t="s">
        <v>85</v>
      </c>
      <c r="BK201" s="234">
        <f>ROUND(I201*H201,2)</f>
        <v>0</v>
      </c>
      <c r="BL201" s="18" t="s">
        <v>204</v>
      </c>
      <c r="BM201" s="233" t="s">
        <v>2226</v>
      </c>
    </row>
    <row r="202" spans="1:51" s="13" customFormat="1" ht="12">
      <c r="A202" s="13"/>
      <c r="B202" s="235"/>
      <c r="C202" s="236"/>
      <c r="D202" s="237" t="s">
        <v>206</v>
      </c>
      <c r="E202" s="238" t="s">
        <v>1</v>
      </c>
      <c r="F202" s="239" t="s">
        <v>1479</v>
      </c>
      <c r="G202" s="236"/>
      <c r="H202" s="240">
        <v>17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206</v>
      </c>
      <c r="AU202" s="246" t="s">
        <v>87</v>
      </c>
      <c r="AV202" s="13" t="s">
        <v>87</v>
      </c>
      <c r="AW202" s="13" t="s">
        <v>33</v>
      </c>
      <c r="AX202" s="13" t="s">
        <v>77</v>
      </c>
      <c r="AY202" s="246" t="s">
        <v>198</v>
      </c>
    </row>
    <row r="203" spans="1:51" s="15" customFormat="1" ht="12">
      <c r="A203" s="15"/>
      <c r="B203" s="258"/>
      <c r="C203" s="259"/>
      <c r="D203" s="237" t="s">
        <v>206</v>
      </c>
      <c r="E203" s="260" t="s">
        <v>1</v>
      </c>
      <c r="F203" s="261" t="s">
        <v>215</v>
      </c>
      <c r="G203" s="259"/>
      <c r="H203" s="262">
        <v>17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8" t="s">
        <v>206</v>
      </c>
      <c r="AU203" s="268" t="s">
        <v>87</v>
      </c>
      <c r="AV203" s="15" t="s">
        <v>204</v>
      </c>
      <c r="AW203" s="15" t="s">
        <v>33</v>
      </c>
      <c r="AX203" s="15" t="s">
        <v>85</v>
      </c>
      <c r="AY203" s="268" t="s">
        <v>198</v>
      </c>
    </row>
    <row r="204" spans="1:65" s="2" customFormat="1" ht="16.5" customHeight="1">
      <c r="A204" s="39"/>
      <c r="B204" s="40"/>
      <c r="C204" s="221" t="s">
        <v>310</v>
      </c>
      <c r="D204" s="221" t="s">
        <v>200</v>
      </c>
      <c r="E204" s="222" t="s">
        <v>2227</v>
      </c>
      <c r="F204" s="223" t="s">
        <v>2228</v>
      </c>
      <c r="G204" s="224" t="s">
        <v>203</v>
      </c>
      <c r="H204" s="225">
        <v>1562</v>
      </c>
      <c r="I204" s="226"/>
      <c r="J204" s="227">
        <f>ROUND(I204*H204,2)</f>
        <v>0</v>
      </c>
      <c r="K204" s="228"/>
      <c r="L204" s="45"/>
      <c r="M204" s="229" t="s">
        <v>1</v>
      </c>
      <c r="N204" s="230" t="s">
        <v>42</v>
      </c>
      <c r="O204" s="92"/>
      <c r="P204" s="231">
        <f>O204*H204</f>
        <v>0</v>
      </c>
      <c r="Q204" s="231">
        <v>0.00022</v>
      </c>
      <c r="R204" s="231">
        <f>Q204*H204</f>
        <v>0.34364</v>
      </c>
      <c r="S204" s="231">
        <v>0</v>
      </c>
      <c r="T204" s="232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3" t="s">
        <v>204</v>
      </c>
      <c r="AT204" s="233" t="s">
        <v>200</v>
      </c>
      <c r="AU204" s="233" t="s">
        <v>87</v>
      </c>
      <c r="AY204" s="18" t="s">
        <v>198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8" t="s">
        <v>85</v>
      </c>
      <c r="BK204" s="234">
        <f>ROUND(I204*H204,2)</f>
        <v>0</v>
      </c>
      <c r="BL204" s="18" t="s">
        <v>204</v>
      </c>
      <c r="BM204" s="233" t="s">
        <v>2229</v>
      </c>
    </row>
    <row r="205" spans="1:51" s="13" customFormat="1" ht="12">
      <c r="A205" s="13"/>
      <c r="B205" s="235"/>
      <c r="C205" s="236"/>
      <c r="D205" s="237" t="s">
        <v>206</v>
      </c>
      <c r="E205" s="238" t="s">
        <v>1</v>
      </c>
      <c r="F205" s="239" t="s">
        <v>2230</v>
      </c>
      <c r="G205" s="236"/>
      <c r="H205" s="240">
        <v>1562</v>
      </c>
      <c r="I205" s="241"/>
      <c r="J205" s="236"/>
      <c r="K205" s="236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206</v>
      </c>
      <c r="AU205" s="246" t="s">
        <v>87</v>
      </c>
      <c r="AV205" s="13" t="s">
        <v>87</v>
      </c>
      <c r="AW205" s="13" t="s">
        <v>33</v>
      </c>
      <c r="AX205" s="13" t="s">
        <v>77</v>
      </c>
      <c r="AY205" s="246" t="s">
        <v>198</v>
      </c>
    </row>
    <row r="206" spans="1:51" s="15" customFormat="1" ht="12">
      <c r="A206" s="15"/>
      <c r="B206" s="258"/>
      <c r="C206" s="259"/>
      <c r="D206" s="237" t="s">
        <v>206</v>
      </c>
      <c r="E206" s="260" t="s">
        <v>1</v>
      </c>
      <c r="F206" s="261" t="s">
        <v>215</v>
      </c>
      <c r="G206" s="259"/>
      <c r="H206" s="262">
        <v>1562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8" t="s">
        <v>206</v>
      </c>
      <c r="AU206" s="268" t="s">
        <v>87</v>
      </c>
      <c r="AV206" s="15" t="s">
        <v>204</v>
      </c>
      <c r="AW206" s="15" t="s">
        <v>33</v>
      </c>
      <c r="AX206" s="15" t="s">
        <v>85</v>
      </c>
      <c r="AY206" s="268" t="s">
        <v>198</v>
      </c>
    </row>
    <row r="207" spans="1:65" s="2" customFormat="1" ht="16.5" customHeight="1">
      <c r="A207" s="39"/>
      <c r="B207" s="40"/>
      <c r="C207" s="269" t="s">
        <v>314</v>
      </c>
      <c r="D207" s="269" t="s">
        <v>315</v>
      </c>
      <c r="E207" s="270" t="s">
        <v>2231</v>
      </c>
      <c r="F207" s="271" t="s">
        <v>2232</v>
      </c>
      <c r="G207" s="272" t="s">
        <v>203</v>
      </c>
      <c r="H207" s="273">
        <v>1640.1</v>
      </c>
      <c r="I207" s="274"/>
      <c r="J207" s="275">
        <f>ROUND(I207*H207,2)</f>
        <v>0</v>
      </c>
      <c r="K207" s="276"/>
      <c r="L207" s="277"/>
      <c r="M207" s="278" t="s">
        <v>1</v>
      </c>
      <c r="N207" s="279" t="s">
        <v>42</v>
      </c>
      <c r="O207" s="92"/>
      <c r="P207" s="231">
        <f>O207*H207</f>
        <v>0</v>
      </c>
      <c r="Q207" s="231">
        <v>0.0005</v>
      </c>
      <c r="R207" s="231">
        <f>Q207*H207</f>
        <v>0.82005</v>
      </c>
      <c r="S207" s="231">
        <v>0</v>
      </c>
      <c r="T207" s="232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3" t="s">
        <v>242</v>
      </c>
      <c r="AT207" s="233" t="s">
        <v>315</v>
      </c>
      <c r="AU207" s="233" t="s">
        <v>87</v>
      </c>
      <c r="AY207" s="18" t="s">
        <v>198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8" t="s">
        <v>85</v>
      </c>
      <c r="BK207" s="234">
        <f>ROUND(I207*H207,2)</f>
        <v>0</v>
      </c>
      <c r="BL207" s="18" t="s">
        <v>204</v>
      </c>
      <c r="BM207" s="233" t="s">
        <v>2233</v>
      </c>
    </row>
    <row r="208" spans="1:65" s="2" customFormat="1" ht="33" customHeight="1">
      <c r="A208" s="39"/>
      <c r="B208" s="40"/>
      <c r="C208" s="221" t="s">
        <v>319</v>
      </c>
      <c r="D208" s="221" t="s">
        <v>200</v>
      </c>
      <c r="E208" s="222" t="s">
        <v>2234</v>
      </c>
      <c r="F208" s="223" t="s">
        <v>2235</v>
      </c>
      <c r="G208" s="224" t="s">
        <v>239</v>
      </c>
      <c r="H208" s="225">
        <v>3</v>
      </c>
      <c r="I208" s="226"/>
      <c r="J208" s="227">
        <f>ROUND(I208*H208,2)</f>
        <v>0</v>
      </c>
      <c r="K208" s="228"/>
      <c r="L208" s="45"/>
      <c r="M208" s="229" t="s">
        <v>1</v>
      </c>
      <c r="N208" s="230" t="s">
        <v>42</v>
      </c>
      <c r="O208" s="92"/>
      <c r="P208" s="231">
        <f>O208*H208</f>
        <v>0</v>
      </c>
      <c r="Q208" s="231">
        <v>2.5</v>
      </c>
      <c r="R208" s="231">
        <f>Q208*H208</f>
        <v>7.5</v>
      </c>
      <c r="S208" s="231">
        <v>0</v>
      </c>
      <c r="T208" s="232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3" t="s">
        <v>204</v>
      </c>
      <c r="AT208" s="233" t="s">
        <v>200</v>
      </c>
      <c r="AU208" s="233" t="s">
        <v>87</v>
      </c>
      <c r="AY208" s="18" t="s">
        <v>198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8" t="s">
        <v>85</v>
      </c>
      <c r="BK208" s="234">
        <f>ROUND(I208*H208,2)</f>
        <v>0</v>
      </c>
      <c r="BL208" s="18" t="s">
        <v>204</v>
      </c>
      <c r="BM208" s="233" t="s">
        <v>2236</v>
      </c>
    </row>
    <row r="209" spans="1:51" s="13" customFormat="1" ht="12">
      <c r="A209" s="13"/>
      <c r="B209" s="235"/>
      <c r="C209" s="236"/>
      <c r="D209" s="237" t="s">
        <v>206</v>
      </c>
      <c r="E209" s="238" t="s">
        <v>1</v>
      </c>
      <c r="F209" s="239" t="s">
        <v>1470</v>
      </c>
      <c r="G209" s="236"/>
      <c r="H209" s="240">
        <v>3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206</v>
      </c>
      <c r="AU209" s="246" t="s">
        <v>87</v>
      </c>
      <c r="AV209" s="13" t="s">
        <v>87</v>
      </c>
      <c r="AW209" s="13" t="s">
        <v>33</v>
      </c>
      <c r="AX209" s="13" t="s">
        <v>77</v>
      </c>
      <c r="AY209" s="246" t="s">
        <v>198</v>
      </c>
    </row>
    <row r="210" spans="1:51" s="15" customFormat="1" ht="12">
      <c r="A210" s="15"/>
      <c r="B210" s="258"/>
      <c r="C210" s="259"/>
      <c r="D210" s="237" t="s">
        <v>206</v>
      </c>
      <c r="E210" s="260" t="s">
        <v>1</v>
      </c>
      <c r="F210" s="261" t="s">
        <v>215</v>
      </c>
      <c r="G210" s="259"/>
      <c r="H210" s="262">
        <v>3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8" t="s">
        <v>206</v>
      </c>
      <c r="AU210" s="268" t="s">
        <v>87</v>
      </c>
      <c r="AV210" s="15" t="s">
        <v>204</v>
      </c>
      <c r="AW210" s="15" t="s">
        <v>33</v>
      </c>
      <c r="AX210" s="15" t="s">
        <v>85</v>
      </c>
      <c r="AY210" s="268" t="s">
        <v>198</v>
      </c>
    </row>
    <row r="211" spans="1:63" s="12" customFormat="1" ht="22.8" customHeight="1">
      <c r="A211" s="12"/>
      <c r="B211" s="205"/>
      <c r="C211" s="206"/>
      <c r="D211" s="207" t="s">
        <v>76</v>
      </c>
      <c r="E211" s="219" t="s">
        <v>487</v>
      </c>
      <c r="F211" s="219" t="s">
        <v>488</v>
      </c>
      <c r="G211" s="206"/>
      <c r="H211" s="206"/>
      <c r="I211" s="209"/>
      <c r="J211" s="220">
        <f>BK211</f>
        <v>0</v>
      </c>
      <c r="K211" s="206"/>
      <c r="L211" s="211"/>
      <c r="M211" s="212"/>
      <c r="N211" s="213"/>
      <c r="O211" s="213"/>
      <c r="P211" s="214">
        <f>SUM(P212:P214)</f>
        <v>0</v>
      </c>
      <c r="Q211" s="213"/>
      <c r="R211" s="214">
        <f>SUM(R212:R214)</f>
        <v>42.742</v>
      </c>
      <c r="S211" s="213"/>
      <c r="T211" s="215">
        <f>SUM(T212:T214)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6" t="s">
        <v>85</v>
      </c>
      <c r="AT211" s="217" t="s">
        <v>76</v>
      </c>
      <c r="AU211" s="217" t="s">
        <v>85</v>
      </c>
      <c r="AY211" s="216" t="s">
        <v>198</v>
      </c>
      <c r="BK211" s="218">
        <f>SUM(BK212:BK214)</f>
        <v>0</v>
      </c>
    </row>
    <row r="212" spans="1:65" s="2" customFormat="1" ht="33" customHeight="1">
      <c r="A212" s="39"/>
      <c r="B212" s="40"/>
      <c r="C212" s="221" t="s">
        <v>324</v>
      </c>
      <c r="D212" s="221" t="s">
        <v>200</v>
      </c>
      <c r="E212" s="222" t="s">
        <v>2237</v>
      </c>
      <c r="F212" s="223" t="s">
        <v>2238</v>
      </c>
      <c r="G212" s="224" t="s">
        <v>203</v>
      </c>
      <c r="H212" s="225">
        <v>86</v>
      </c>
      <c r="I212" s="226"/>
      <c r="J212" s="227">
        <f>ROUND(I212*H212,2)</f>
        <v>0</v>
      </c>
      <c r="K212" s="228"/>
      <c r="L212" s="45"/>
      <c r="M212" s="229" t="s">
        <v>1</v>
      </c>
      <c r="N212" s="230" t="s">
        <v>42</v>
      </c>
      <c r="O212" s="92"/>
      <c r="P212" s="231">
        <f>O212*H212</f>
        <v>0</v>
      </c>
      <c r="Q212" s="231">
        <v>0.497</v>
      </c>
      <c r="R212" s="231">
        <f>Q212*H212</f>
        <v>42.742</v>
      </c>
      <c r="S212" s="231">
        <v>0</v>
      </c>
      <c r="T212" s="232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3" t="s">
        <v>204</v>
      </c>
      <c r="AT212" s="233" t="s">
        <v>200</v>
      </c>
      <c r="AU212" s="233" t="s">
        <v>87</v>
      </c>
      <c r="AY212" s="18" t="s">
        <v>198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8" t="s">
        <v>85</v>
      </c>
      <c r="BK212" s="234">
        <f>ROUND(I212*H212,2)</f>
        <v>0</v>
      </c>
      <c r="BL212" s="18" t="s">
        <v>204</v>
      </c>
      <c r="BM212" s="233" t="s">
        <v>2239</v>
      </c>
    </row>
    <row r="213" spans="1:51" s="13" customFormat="1" ht="12">
      <c r="A213" s="13"/>
      <c r="B213" s="235"/>
      <c r="C213" s="236"/>
      <c r="D213" s="237" t="s">
        <v>206</v>
      </c>
      <c r="E213" s="238" t="s">
        <v>1</v>
      </c>
      <c r="F213" s="239" t="s">
        <v>2240</v>
      </c>
      <c r="G213" s="236"/>
      <c r="H213" s="240">
        <v>86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206</v>
      </c>
      <c r="AU213" s="246" t="s">
        <v>87</v>
      </c>
      <c r="AV213" s="13" t="s">
        <v>87</v>
      </c>
      <c r="AW213" s="13" t="s">
        <v>33</v>
      </c>
      <c r="AX213" s="13" t="s">
        <v>77</v>
      </c>
      <c r="AY213" s="246" t="s">
        <v>198</v>
      </c>
    </row>
    <row r="214" spans="1:51" s="15" customFormat="1" ht="12">
      <c r="A214" s="15"/>
      <c r="B214" s="258"/>
      <c r="C214" s="259"/>
      <c r="D214" s="237" t="s">
        <v>206</v>
      </c>
      <c r="E214" s="260" t="s">
        <v>1</v>
      </c>
      <c r="F214" s="261" t="s">
        <v>215</v>
      </c>
      <c r="G214" s="259"/>
      <c r="H214" s="262">
        <v>86</v>
      </c>
      <c r="I214" s="263"/>
      <c r="J214" s="259"/>
      <c r="K214" s="259"/>
      <c r="L214" s="264"/>
      <c r="M214" s="265"/>
      <c r="N214" s="266"/>
      <c r="O214" s="266"/>
      <c r="P214" s="266"/>
      <c r="Q214" s="266"/>
      <c r="R214" s="266"/>
      <c r="S214" s="266"/>
      <c r="T214" s="267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8" t="s">
        <v>206</v>
      </c>
      <c r="AU214" s="268" t="s">
        <v>87</v>
      </c>
      <c r="AV214" s="15" t="s">
        <v>204</v>
      </c>
      <c r="AW214" s="15" t="s">
        <v>33</v>
      </c>
      <c r="AX214" s="15" t="s">
        <v>85</v>
      </c>
      <c r="AY214" s="268" t="s">
        <v>198</v>
      </c>
    </row>
    <row r="215" spans="1:63" s="12" customFormat="1" ht="22.8" customHeight="1">
      <c r="A215" s="12"/>
      <c r="B215" s="205"/>
      <c r="C215" s="206"/>
      <c r="D215" s="207" t="s">
        <v>76</v>
      </c>
      <c r="E215" s="219" t="s">
        <v>558</v>
      </c>
      <c r="F215" s="219" t="s">
        <v>559</v>
      </c>
      <c r="G215" s="206"/>
      <c r="H215" s="206"/>
      <c r="I215" s="209"/>
      <c r="J215" s="220">
        <f>BK215</f>
        <v>0</v>
      </c>
      <c r="K215" s="206"/>
      <c r="L215" s="211"/>
      <c r="M215" s="212"/>
      <c r="N215" s="213"/>
      <c r="O215" s="213"/>
      <c r="P215" s="214">
        <f>SUM(P216:P221)</f>
        <v>0</v>
      </c>
      <c r="Q215" s="213"/>
      <c r="R215" s="214">
        <f>SUM(R216:R221)</f>
        <v>26.96788</v>
      </c>
      <c r="S215" s="213"/>
      <c r="T215" s="215">
        <f>SUM(T216:T221)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6" t="s">
        <v>85</v>
      </c>
      <c r="AT215" s="217" t="s">
        <v>76</v>
      </c>
      <c r="AU215" s="217" t="s">
        <v>85</v>
      </c>
      <c r="AY215" s="216" t="s">
        <v>198</v>
      </c>
      <c r="BK215" s="218">
        <f>SUM(BK216:BK221)</f>
        <v>0</v>
      </c>
    </row>
    <row r="216" spans="1:65" s="2" customFormat="1" ht="24.15" customHeight="1">
      <c r="A216" s="39"/>
      <c r="B216" s="40"/>
      <c r="C216" s="221" t="s">
        <v>331</v>
      </c>
      <c r="D216" s="221" t="s">
        <v>200</v>
      </c>
      <c r="E216" s="222" t="s">
        <v>2241</v>
      </c>
      <c r="F216" s="223" t="s">
        <v>2242</v>
      </c>
      <c r="G216" s="224" t="s">
        <v>203</v>
      </c>
      <c r="H216" s="225">
        <v>86</v>
      </c>
      <c r="I216" s="226"/>
      <c r="J216" s="227">
        <f>ROUND(I216*H216,2)</f>
        <v>0</v>
      </c>
      <c r="K216" s="228"/>
      <c r="L216" s="45"/>
      <c r="M216" s="229" t="s">
        <v>1</v>
      </c>
      <c r="N216" s="230" t="s">
        <v>42</v>
      </c>
      <c r="O216" s="92"/>
      <c r="P216" s="231">
        <f>O216*H216</f>
        <v>0</v>
      </c>
      <c r="Q216" s="231">
        <v>0.19825</v>
      </c>
      <c r="R216" s="231">
        <f>Q216*H216</f>
        <v>17.049500000000002</v>
      </c>
      <c r="S216" s="231">
        <v>0</v>
      </c>
      <c r="T216" s="232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3" t="s">
        <v>204</v>
      </c>
      <c r="AT216" s="233" t="s">
        <v>200</v>
      </c>
      <c r="AU216" s="233" t="s">
        <v>87</v>
      </c>
      <c r="AY216" s="18" t="s">
        <v>198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8" t="s">
        <v>85</v>
      </c>
      <c r="BK216" s="234">
        <f>ROUND(I216*H216,2)</f>
        <v>0</v>
      </c>
      <c r="BL216" s="18" t="s">
        <v>204</v>
      </c>
      <c r="BM216" s="233" t="s">
        <v>2243</v>
      </c>
    </row>
    <row r="217" spans="1:51" s="13" customFormat="1" ht="12">
      <c r="A217" s="13"/>
      <c r="B217" s="235"/>
      <c r="C217" s="236"/>
      <c r="D217" s="237" t="s">
        <v>206</v>
      </c>
      <c r="E217" s="238" t="s">
        <v>1</v>
      </c>
      <c r="F217" s="239" t="s">
        <v>2240</v>
      </c>
      <c r="G217" s="236"/>
      <c r="H217" s="240">
        <v>86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206</v>
      </c>
      <c r="AU217" s="246" t="s">
        <v>87</v>
      </c>
      <c r="AV217" s="13" t="s">
        <v>87</v>
      </c>
      <c r="AW217" s="13" t="s">
        <v>33</v>
      </c>
      <c r="AX217" s="13" t="s">
        <v>77</v>
      </c>
      <c r="AY217" s="246" t="s">
        <v>198</v>
      </c>
    </row>
    <row r="218" spans="1:51" s="15" customFormat="1" ht="12">
      <c r="A218" s="15"/>
      <c r="B218" s="258"/>
      <c r="C218" s="259"/>
      <c r="D218" s="237" t="s">
        <v>206</v>
      </c>
      <c r="E218" s="260" t="s">
        <v>1</v>
      </c>
      <c r="F218" s="261" t="s">
        <v>215</v>
      </c>
      <c r="G218" s="259"/>
      <c r="H218" s="262">
        <v>86</v>
      </c>
      <c r="I218" s="263"/>
      <c r="J218" s="259"/>
      <c r="K218" s="259"/>
      <c r="L218" s="264"/>
      <c r="M218" s="265"/>
      <c r="N218" s="266"/>
      <c r="O218" s="266"/>
      <c r="P218" s="266"/>
      <c r="Q218" s="266"/>
      <c r="R218" s="266"/>
      <c r="S218" s="266"/>
      <c r="T218" s="267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8" t="s">
        <v>206</v>
      </c>
      <c r="AU218" s="268" t="s">
        <v>87</v>
      </c>
      <c r="AV218" s="15" t="s">
        <v>204</v>
      </c>
      <c r="AW218" s="15" t="s">
        <v>33</v>
      </c>
      <c r="AX218" s="15" t="s">
        <v>85</v>
      </c>
      <c r="AY218" s="268" t="s">
        <v>198</v>
      </c>
    </row>
    <row r="219" spans="1:65" s="2" customFormat="1" ht="21.75" customHeight="1">
      <c r="A219" s="39"/>
      <c r="B219" s="40"/>
      <c r="C219" s="269" t="s">
        <v>335</v>
      </c>
      <c r="D219" s="269" t="s">
        <v>315</v>
      </c>
      <c r="E219" s="270" t="s">
        <v>2244</v>
      </c>
      <c r="F219" s="271" t="s">
        <v>2245</v>
      </c>
      <c r="G219" s="272" t="s">
        <v>203</v>
      </c>
      <c r="H219" s="273">
        <v>86</v>
      </c>
      <c r="I219" s="274"/>
      <c r="J219" s="275">
        <f>ROUND(I219*H219,2)</f>
        <v>0</v>
      </c>
      <c r="K219" s="276"/>
      <c r="L219" s="277"/>
      <c r="M219" s="278" t="s">
        <v>1</v>
      </c>
      <c r="N219" s="279" t="s">
        <v>42</v>
      </c>
      <c r="O219" s="92"/>
      <c r="P219" s="231">
        <f>O219*H219</f>
        <v>0</v>
      </c>
      <c r="Q219" s="231">
        <v>0.11533</v>
      </c>
      <c r="R219" s="231">
        <f>Q219*H219</f>
        <v>9.91838</v>
      </c>
      <c r="S219" s="231">
        <v>0</v>
      </c>
      <c r="T219" s="232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3" t="s">
        <v>242</v>
      </c>
      <c r="AT219" s="233" t="s">
        <v>315</v>
      </c>
      <c r="AU219" s="233" t="s">
        <v>87</v>
      </c>
      <c r="AY219" s="18" t="s">
        <v>198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8" t="s">
        <v>85</v>
      </c>
      <c r="BK219" s="234">
        <f>ROUND(I219*H219,2)</f>
        <v>0</v>
      </c>
      <c r="BL219" s="18" t="s">
        <v>204</v>
      </c>
      <c r="BM219" s="233" t="s">
        <v>2246</v>
      </c>
    </row>
    <row r="220" spans="1:51" s="13" customFormat="1" ht="12">
      <c r="A220" s="13"/>
      <c r="B220" s="235"/>
      <c r="C220" s="236"/>
      <c r="D220" s="237" t="s">
        <v>206</v>
      </c>
      <c r="E220" s="238" t="s">
        <v>1</v>
      </c>
      <c r="F220" s="239" t="s">
        <v>2240</v>
      </c>
      <c r="G220" s="236"/>
      <c r="H220" s="240">
        <v>86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206</v>
      </c>
      <c r="AU220" s="246" t="s">
        <v>87</v>
      </c>
      <c r="AV220" s="13" t="s">
        <v>87</v>
      </c>
      <c r="AW220" s="13" t="s">
        <v>33</v>
      </c>
      <c r="AX220" s="13" t="s">
        <v>77</v>
      </c>
      <c r="AY220" s="246" t="s">
        <v>198</v>
      </c>
    </row>
    <row r="221" spans="1:51" s="15" customFormat="1" ht="12">
      <c r="A221" s="15"/>
      <c r="B221" s="258"/>
      <c r="C221" s="259"/>
      <c r="D221" s="237" t="s">
        <v>206</v>
      </c>
      <c r="E221" s="260" t="s">
        <v>1</v>
      </c>
      <c r="F221" s="261" t="s">
        <v>215</v>
      </c>
      <c r="G221" s="259"/>
      <c r="H221" s="262">
        <v>86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8" t="s">
        <v>206</v>
      </c>
      <c r="AU221" s="268" t="s">
        <v>87</v>
      </c>
      <c r="AV221" s="15" t="s">
        <v>204</v>
      </c>
      <c r="AW221" s="15" t="s">
        <v>33</v>
      </c>
      <c r="AX221" s="15" t="s">
        <v>85</v>
      </c>
      <c r="AY221" s="268" t="s">
        <v>198</v>
      </c>
    </row>
    <row r="222" spans="1:63" s="12" customFormat="1" ht="22.8" customHeight="1">
      <c r="A222" s="12"/>
      <c r="B222" s="205"/>
      <c r="C222" s="206"/>
      <c r="D222" s="207" t="s">
        <v>76</v>
      </c>
      <c r="E222" s="219" t="s">
        <v>1517</v>
      </c>
      <c r="F222" s="219" t="s">
        <v>2247</v>
      </c>
      <c r="G222" s="206"/>
      <c r="H222" s="206"/>
      <c r="I222" s="209"/>
      <c r="J222" s="220">
        <f>BK222</f>
        <v>0</v>
      </c>
      <c r="K222" s="206"/>
      <c r="L222" s="211"/>
      <c r="M222" s="212"/>
      <c r="N222" s="213"/>
      <c r="O222" s="213"/>
      <c r="P222" s="214">
        <f>SUM(P223:P228)</f>
        <v>0</v>
      </c>
      <c r="Q222" s="213"/>
      <c r="R222" s="214">
        <f>SUM(R223:R228)</f>
        <v>11.255840000000001</v>
      </c>
      <c r="S222" s="213"/>
      <c r="T222" s="215">
        <f>SUM(T223:T228)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6" t="s">
        <v>85</v>
      </c>
      <c r="AT222" s="217" t="s">
        <v>76</v>
      </c>
      <c r="AU222" s="217" t="s">
        <v>85</v>
      </c>
      <c r="AY222" s="216" t="s">
        <v>198</v>
      </c>
      <c r="BK222" s="218">
        <f>SUM(BK223:BK228)</f>
        <v>0</v>
      </c>
    </row>
    <row r="223" spans="1:65" s="2" customFormat="1" ht="24.15" customHeight="1">
      <c r="A223" s="39"/>
      <c r="B223" s="40"/>
      <c r="C223" s="221" t="s">
        <v>340</v>
      </c>
      <c r="D223" s="221" t="s">
        <v>200</v>
      </c>
      <c r="E223" s="222" t="s">
        <v>2248</v>
      </c>
      <c r="F223" s="223" t="s">
        <v>2249</v>
      </c>
      <c r="G223" s="224" t="s">
        <v>203</v>
      </c>
      <c r="H223" s="225">
        <v>412</v>
      </c>
      <c r="I223" s="226"/>
      <c r="J223" s="227">
        <f>ROUND(I223*H223,2)</f>
        <v>0</v>
      </c>
      <c r="K223" s="228"/>
      <c r="L223" s="45"/>
      <c r="M223" s="229" t="s">
        <v>1</v>
      </c>
      <c r="N223" s="230" t="s">
        <v>42</v>
      </c>
      <c r="O223" s="92"/>
      <c r="P223" s="231">
        <f>O223*H223</f>
        <v>0</v>
      </c>
      <c r="Q223" s="231">
        <v>2E-05</v>
      </c>
      <c r="R223" s="231">
        <f>Q223*H223</f>
        <v>0.00824</v>
      </c>
      <c r="S223" s="231">
        <v>0</v>
      </c>
      <c r="T223" s="232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3" t="s">
        <v>204</v>
      </c>
      <c r="AT223" s="233" t="s">
        <v>200</v>
      </c>
      <c r="AU223" s="233" t="s">
        <v>87</v>
      </c>
      <c r="AY223" s="18" t="s">
        <v>198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8" t="s">
        <v>85</v>
      </c>
      <c r="BK223" s="234">
        <f>ROUND(I223*H223,2)</f>
        <v>0</v>
      </c>
      <c r="BL223" s="18" t="s">
        <v>204</v>
      </c>
      <c r="BM223" s="233" t="s">
        <v>2250</v>
      </c>
    </row>
    <row r="224" spans="1:51" s="13" customFormat="1" ht="12">
      <c r="A224" s="13"/>
      <c r="B224" s="235"/>
      <c r="C224" s="236"/>
      <c r="D224" s="237" t="s">
        <v>206</v>
      </c>
      <c r="E224" s="238" t="s">
        <v>1</v>
      </c>
      <c r="F224" s="239" t="s">
        <v>2251</v>
      </c>
      <c r="G224" s="236"/>
      <c r="H224" s="240">
        <v>412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206</v>
      </c>
      <c r="AU224" s="246" t="s">
        <v>87</v>
      </c>
      <c r="AV224" s="13" t="s">
        <v>87</v>
      </c>
      <c r="AW224" s="13" t="s">
        <v>33</v>
      </c>
      <c r="AX224" s="13" t="s">
        <v>77</v>
      </c>
      <c r="AY224" s="246" t="s">
        <v>198</v>
      </c>
    </row>
    <row r="225" spans="1:51" s="15" customFormat="1" ht="12">
      <c r="A225" s="15"/>
      <c r="B225" s="258"/>
      <c r="C225" s="259"/>
      <c r="D225" s="237" t="s">
        <v>206</v>
      </c>
      <c r="E225" s="260" t="s">
        <v>1</v>
      </c>
      <c r="F225" s="261" t="s">
        <v>215</v>
      </c>
      <c r="G225" s="259"/>
      <c r="H225" s="262">
        <v>412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8" t="s">
        <v>206</v>
      </c>
      <c r="AU225" s="268" t="s">
        <v>87</v>
      </c>
      <c r="AV225" s="15" t="s">
        <v>204</v>
      </c>
      <c r="AW225" s="15" t="s">
        <v>33</v>
      </c>
      <c r="AX225" s="15" t="s">
        <v>85</v>
      </c>
      <c r="AY225" s="268" t="s">
        <v>198</v>
      </c>
    </row>
    <row r="226" spans="1:65" s="2" customFormat="1" ht="37.8" customHeight="1">
      <c r="A226" s="39"/>
      <c r="B226" s="40"/>
      <c r="C226" s="221" t="s">
        <v>345</v>
      </c>
      <c r="D226" s="221" t="s">
        <v>200</v>
      </c>
      <c r="E226" s="222" t="s">
        <v>2252</v>
      </c>
      <c r="F226" s="223" t="s">
        <v>2253</v>
      </c>
      <c r="G226" s="224" t="s">
        <v>203</v>
      </c>
      <c r="H226" s="225">
        <v>412</v>
      </c>
      <c r="I226" s="226"/>
      <c r="J226" s="227">
        <f>ROUND(I226*H226,2)</f>
        <v>0</v>
      </c>
      <c r="K226" s="228"/>
      <c r="L226" s="45"/>
      <c r="M226" s="229" t="s">
        <v>1</v>
      </c>
      <c r="N226" s="230" t="s">
        <v>42</v>
      </c>
      <c r="O226" s="92"/>
      <c r="P226" s="231">
        <f>O226*H226</f>
        <v>0</v>
      </c>
      <c r="Q226" s="231">
        <v>0.0273</v>
      </c>
      <c r="R226" s="231">
        <f>Q226*H226</f>
        <v>11.2476</v>
      </c>
      <c r="S226" s="231">
        <v>0</v>
      </c>
      <c r="T226" s="232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3" t="s">
        <v>204</v>
      </c>
      <c r="AT226" s="233" t="s">
        <v>200</v>
      </c>
      <c r="AU226" s="233" t="s">
        <v>87</v>
      </c>
      <c r="AY226" s="18" t="s">
        <v>198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8" t="s">
        <v>85</v>
      </c>
      <c r="BK226" s="234">
        <f>ROUND(I226*H226,2)</f>
        <v>0</v>
      </c>
      <c r="BL226" s="18" t="s">
        <v>204</v>
      </c>
      <c r="BM226" s="233" t="s">
        <v>2254</v>
      </c>
    </row>
    <row r="227" spans="1:51" s="13" customFormat="1" ht="12">
      <c r="A227" s="13"/>
      <c r="B227" s="235"/>
      <c r="C227" s="236"/>
      <c r="D227" s="237" t="s">
        <v>206</v>
      </c>
      <c r="E227" s="238" t="s">
        <v>1</v>
      </c>
      <c r="F227" s="239" t="s">
        <v>2251</v>
      </c>
      <c r="G227" s="236"/>
      <c r="H227" s="240">
        <v>412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206</v>
      </c>
      <c r="AU227" s="246" t="s">
        <v>87</v>
      </c>
      <c r="AV227" s="13" t="s">
        <v>87</v>
      </c>
      <c r="AW227" s="13" t="s">
        <v>33</v>
      </c>
      <c r="AX227" s="13" t="s">
        <v>77</v>
      </c>
      <c r="AY227" s="246" t="s">
        <v>198</v>
      </c>
    </row>
    <row r="228" spans="1:51" s="15" customFormat="1" ht="12">
      <c r="A228" s="15"/>
      <c r="B228" s="258"/>
      <c r="C228" s="259"/>
      <c r="D228" s="237" t="s">
        <v>206</v>
      </c>
      <c r="E228" s="260" t="s">
        <v>1</v>
      </c>
      <c r="F228" s="261" t="s">
        <v>215</v>
      </c>
      <c r="G228" s="259"/>
      <c r="H228" s="262">
        <v>412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8" t="s">
        <v>206</v>
      </c>
      <c r="AU228" s="268" t="s">
        <v>87</v>
      </c>
      <c r="AV228" s="15" t="s">
        <v>204</v>
      </c>
      <c r="AW228" s="15" t="s">
        <v>33</v>
      </c>
      <c r="AX228" s="15" t="s">
        <v>85</v>
      </c>
      <c r="AY228" s="268" t="s">
        <v>198</v>
      </c>
    </row>
    <row r="229" spans="1:63" s="12" customFormat="1" ht="22.8" customHeight="1">
      <c r="A229" s="12"/>
      <c r="B229" s="205"/>
      <c r="C229" s="206"/>
      <c r="D229" s="207" t="s">
        <v>76</v>
      </c>
      <c r="E229" s="219" t="s">
        <v>1211</v>
      </c>
      <c r="F229" s="219" t="s">
        <v>1212</v>
      </c>
      <c r="G229" s="206"/>
      <c r="H229" s="206"/>
      <c r="I229" s="209"/>
      <c r="J229" s="220">
        <f>BK229</f>
        <v>0</v>
      </c>
      <c r="K229" s="206"/>
      <c r="L229" s="211"/>
      <c r="M229" s="212"/>
      <c r="N229" s="213"/>
      <c r="O229" s="213"/>
      <c r="P229" s="214">
        <f>SUM(P230:P233)</f>
        <v>0</v>
      </c>
      <c r="Q229" s="213"/>
      <c r="R229" s="214">
        <f>SUM(R230:R233)</f>
        <v>0.063227</v>
      </c>
      <c r="S229" s="213"/>
      <c r="T229" s="215">
        <f>SUM(T230:T233)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6" t="s">
        <v>85</v>
      </c>
      <c r="AT229" s="217" t="s">
        <v>76</v>
      </c>
      <c r="AU229" s="217" t="s">
        <v>85</v>
      </c>
      <c r="AY229" s="216" t="s">
        <v>198</v>
      </c>
      <c r="BK229" s="218">
        <f>SUM(BK230:BK233)</f>
        <v>0</v>
      </c>
    </row>
    <row r="230" spans="1:65" s="2" customFormat="1" ht="33" customHeight="1">
      <c r="A230" s="39"/>
      <c r="B230" s="40"/>
      <c r="C230" s="221" t="s">
        <v>352</v>
      </c>
      <c r="D230" s="221" t="s">
        <v>200</v>
      </c>
      <c r="E230" s="222" t="s">
        <v>2255</v>
      </c>
      <c r="F230" s="223" t="s">
        <v>2256</v>
      </c>
      <c r="G230" s="224" t="s">
        <v>227</v>
      </c>
      <c r="H230" s="225">
        <v>14.3</v>
      </c>
      <c r="I230" s="226"/>
      <c r="J230" s="227">
        <f>ROUND(I230*H230,2)</f>
        <v>0</v>
      </c>
      <c r="K230" s="228"/>
      <c r="L230" s="45"/>
      <c r="M230" s="229" t="s">
        <v>1</v>
      </c>
      <c r="N230" s="230" t="s">
        <v>42</v>
      </c>
      <c r="O230" s="92"/>
      <c r="P230" s="231">
        <f>O230*H230</f>
        <v>0</v>
      </c>
      <c r="Q230" s="231">
        <v>1E-05</v>
      </c>
      <c r="R230" s="231">
        <f>Q230*H230</f>
        <v>0.000143</v>
      </c>
      <c r="S230" s="231">
        <v>0</v>
      </c>
      <c r="T230" s="232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3" t="s">
        <v>204</v>
      </c>
      <c r="AT230" s="233" t="s">
        <v>200</v>
      </c>
      <c r="AU230" s="233" t="s">
        <v>87</v>
      </c>
      <c r="AY230" s="18" t="s">
        <v>198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8" t="s">
        <v>85</v>
      </c>
      <c r="BK230" s="234">
        <f>ROUND(I230*H230,2)</f>
        <v>0</v>
      </c>
      <c r="BL230" s="18" t="s">
        <v>204</v>
      </c>
      <c r="BM230" s="233" t="s">
        <v>2257</v>
      </c>
    </row>
    <row r="231" spans="1:51" s="13" customFormat="1" ht="12">
      <c r="A231" s="13"/>
      <c r="B231" s="235"/>
      <c r="C231" s="236"/>
      <c r="D231" s="237" t="s">
        <v>206</v>
      </c>
      <c r="E231" s="238" t="s">
        <v>1</v>
      </c>
      <c r="F231" s="239" t="s">
        <v>2258</v>
      </c>
      <c r="G231" s="236"/>
      <c r="H231" s="240">
        <v>14.3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206</v>
      </c>
      <c r="AU231" s="246" t="s">
        <v>87</v>
      </c>
      <c r="AV231" s="13" t="s">
        <v>87</v>
      </c>
      <c r="AW231" s="13" t="s">
        <v>33</v>
      </c>
      <c r="AX231" s="13" t="s">
        <v>77</v>
      </c>
      <c r="AY231" s="246" t="s">
        <v>198</v>
      </c>
    </row>
    <row r="232" spans="1:51" s="15" customFormat="1" ht="12">
      <c r="A232" s="15"/>
      <c r="B232" s="258"/>
      <c r="C232" s="259"/>
      <c r="D232" s="237" t="s">
        <v>206</v>
      </c>
      <c r="E232" s="260" t="s">
        <v>1</v>
      </c>
      <c r="F232" s="261" t="s">
        <v>215</v>
      </c>
      <c r="G232" s="259"/>
      <c r="H232" s="262">
        <v>14.3</v>
      </c>
      <c r="I232" s="263"/>
      <c r="J232" s="259"/>
      <c r="K232" s="259"/>
      <c r="L232" s="264"/>
      <c r="M232" s="265"/>
      <c r="N232" s="266"/>
      <c r="O232" s="266"/>
      <c r="P232" s="266"/>
      <c r="Q232" s="266"/>
      <c r="R232" s="266"/>
      <c r="S232" s="266"/>
      <c r="T232" s="267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8" t="s">
        <v>206</v>
      </c>
      <c r="AU232" s="268" t="s">
        <v>87</v>
      </c>
      <c r="AV232" s="15" t="s">
        <v>204</v>
      </c>
      <c r="AW232" s="15" t="s">
        <v>33</v>
      </c>
      <c r="AX232" s="15" t="s">
        <v>85</v>
      </c>
      <c r="AY232" s="268" t="s">
        <v>198</v>
      </c>
    </row>
    <row r="233" spans="1:65" s="2" customFormat="1" ht="24.15" customHeight="1">
      <c r="A233" s="39"/>
      <c r="B233" s="40"/>
      <c r="C233" s="269" t="s">
        <v>360</v>
      </c>
      <c r="D233" s="269" t="s">
        <v>315</v>
      </c>
      <c r="E233" s="270" t="s">
        <v>2259</v>
      </c>
      <c r="F233" s="271" t="s">
        <v>2260</v>
      </c>
      <c r="G233" s="272" t="s">
        <v>227</v>
      </c>
      <c r="H233" s="273">
        <v>15.02</v>
      </c>
      <c r="I233" s="274"/>
      <c r="J233" s="275">
        <f>ROUND(I233*H233,2)</f>
        <v>0</v>
      </c>
      <c r="K233" s="276"/>
      <c r="L233" s="277"/>
      <c r="M233" s="278" t="s">
        <v>1</v>
      </c>
      <c r="N233" s="279" t="s">
        <v>42</v>
      </c>
      <c r="O233" s="92"/>
      <c r="P233" s="231">
        <f>O233*H233</f>
        <v>0</v>
      </c>
      <c r="Q233" s="231">
        <v>0.0042</v>
      </c>
      <c r="R233" s="231">
        <f>Q233*H233</f>
        <v>0.063084</v>
      </c>
      <c r="S233" s="231">
        <v>0</v>
      </c>
      <c r="T233" s="232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3" t="s">
        <v>242</v>
      </c>
      <c r="AT233" s="233" t="s">
        <v>315</v>
      </c>
      <c r="AU233" s="233" t="s">
        <v>87</v>
      </c>
      <c r="AY233" s="18" t="s">
        <v>198</v>
      </c>
      <c r="BE233" s="234">
        <f>IF(N233="základní",J233,0)</f>
        <v>0</v>
      </c>
      <c r="BF233" s="234">
        <f>IF(N233="snížená",J233,0)</f>
        <v>0</v>
      </c>
      <c r="BG233" s="234">
        <f>IF(N233="zákl. přenesená",J233,0)</f>
        <v>0</v>
      </c>
      <c r="BH233" s="234">
        <f>IF(N233="sníž. přenesená",J233,0)</f>
        <v>0</v>
      </c>
      <c r="BI233" s="234">
        <f>IF(N233="nulová",J233,0)</f>
        <v>0</v>
      </c>
      <c r="BJ233" s="18" t="s">
        <v>85</v>
      </c>
      <c r="BK233" s="234">
        <f>ROUND(I233*H233,2)</f>
        <v>0</v>
      </c>
      <c r="BL233" s="18" t="s">
        <v>204</v>
      </c>
      <c r="BM233" s="233" t="s">
        <v>2261</v>
      </c>
    </row>
    <row r="234" spans="1:63" s="12" customFormat="1" ht="22.8" customHeight="1">
      <c r="A234" s="12"/>
      <c r="B234" s="205"/>
      <c r="C234" s="206"/>
      <c r="D234" s="207" t="s">
        <v>76</v>
      </c>
      <c r="E234" s="219" t="s">
        <v>1226</v>
      </c>
      <c r="F234" s="219" t="s">
        <v>1227</v>
      </c>
      <c r="G234" s="206"/>
      <c r="H234" s="206"/>
      <c r="I234" s="209"/>
      <c r="J234" s="220">
        <f>BK234</f>
        <v>0</v>
      </c>
      <c r="K234" s="206"/>
      <c r="L234" s="211"/>
      <c r="M234" s="212"/>
      <c r="N234" s="213"/>
      <c r="O234" s="213"/>
      <c r="P234" s="214">
        <f>SUM(P235:P280)</f>
        <v>0</v>
      </c>
      <c r="Q234" s="213"/>
      <c r="R234" s="214">
        <f>SUM(R235:R280)</f>
        <v>42.24177</v>
      </c>
      <c r="S234" s="213"/>
      <c r="T234" s="215">
        <f>SUM(T235:T280)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6" t="s">
        <v>85</v>
      </c>
      <c r="AT234" s="217" t="s">
        <v>76</v>
      </c>
      <c r="AU234" s="217" t="s">
        <v>85</v>
      </c>
      <c r="AY234" s="216" t="s">
        <v>198</v>
      </c>
      <c r="BK234" s="218">
        <f>SUM(BK235:BK280)</f>
        <v>0</v>
      </c>
    </row>
    <row r="235" spans="1:65" s="2" customFormat="1" ht="24.15" customHeight="1">
      <c r="A235" s="39"/>
      <c r="B235" s="40"/>
      <c r="C235" s="221" t="s">
        <v>366</v>
      </c>
      <c r="D235" s="221" t="s">
        <v>200</v>
      </c>
      <c r="E235" s="222" t="s">
        <v>2262</v>
      </c>
      <c r="F235" s="223" t="s">
        <v>2263</v>
      </c>
      <c r="G235" s="224" t="s">
        <v>451</v>
      </c>
      <c r="H235" s="225">
        <v>11</v>
      </c>
      <c r="I235" s="226"/>
      <c r="J235" s="227">
        <f>ROUND(I235*H235,2)</f>
        <v>0</v>
      </c>
      <c r="K235" s="228"/>
      <c r="L235" s="45"/>
      <c r="M235" s="229" t="s">
        <v>1</v>
      </c>
      <c r="N235" s="230" t="s">
        <v>42</v>
      </c>
      <c r="O235" s="92"/>
      <c r="P235" s="231">
        <f>O235*H235</f>
        <v>0</v>
      </c>
      <c r="Q235" s="231">
        <v>0</v>
      </c>
      <c r="R235" s="231">
        <f>Q235*H235</f>
        <v>0</v>
      </c>
      <c r="S235" s="231">
        <v>0</v>
      </c>
      <c r="T235" s="232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3" t="s">
        <v>204</v>
      </c>
      <c r="AT235" s="233" t="s">
        <v>200</v>
      </c>
      <c r="AU235" s="233" t="s">
        <v>87</v>
      </c>
      <c r="AY235" s="18" t="s">
        <v>198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8" t="s">
        <v>85</v>
      </c>
      <c r="BK235" s="234">
        <f>ROUND(I235*H235,2)</f>
        <v>0</v>
      </c>
      <c r="BL235" s="18" t="s">
        <v>204</v>
      </c>
      <c r="BM235" s="233" t="s">
        <v>2264</v>
      </c>
    </row>
    <row r="236" spans="1:51" s="13" customFormat="1" ht="12">
      <c r="A236" s="13"/>
      <c r="B236" s="235"/>
      <c r="C236" s="236"/>
      <c r="D236" s="237" t="s">
        <v>206</v>
      </c>
      <c r="E236" s="238" t="s">
        <v>1</v>
      </c>
      <c r="F236" s="239" t="s">
        <v>1742</v>
      </c>
      <c r="G236" s="236"/>
      <c r="H236" s="240">
        <v>11</v>
      </c>
      <c r="I236" s="241"/>
      <c r="J236" s="236"/>
      <c r="K236" s="236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206</v>
      </c>
      <c r="AU236" s="246" t="s">
        <v>87</v>
      </c>
      <c r="AV236" s="13" t="s">
        <v>87</v>
      </c>
      <c r="AW236" s="13" t="s">
        <v>33</v>
      </c>
      <c r="AX236" s="13" t="s">
        <v>77</v>
      </c>
      <c r="AY236" s="246" t="s">
        <v>198</v>
      </c>
    </row>
    <row r="237" spans="1:51" s="15" customFormat="1" ht="12">
      <c r="A237" s="15"/>
      <c r="B237" s="258"/>
      <c r="C237" s="259"/>
      <c r="D237" s="237" t="s">
        <v>206</v>
      </c>
      <c r="E237" s="260" t="s">
        <v>1</v>
      </c>
      <c r="F237" s="261" t="s">
        <v>215</v>
      </c>
      <c r="G237" s="259"/>
      <c r="H237" s="262">
        <v>11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8" t="s">
        <v>206</v>
      </c>
      <c r="AU237" s="268" t="s">
        <v>87</v>
      </c>
      <c r="AV237" s="15" t="s">
        <v>204</v>
      </c>
      <c r="AW237" s="15" t="s">
        <v>33</v>
      </c>
      <c r="AX237" s="15" t="s">
        <v>85</v>
      </c>
      <c r="AY237" s="268" t="s">
        <v>198</v>
      </c>
    </row>
    <row r="238" spans="1:65" s="2" customFormat="1" ht="21.75" customHeight="1">
      <c r="A238" s="39"/>
      <c r="B238" s="40"/>
      <c r="C238" s="269" t="s">
        <v>370</v>
      </c>
      <c r="D238" s="269" t="s">
        <v>315</v>
      </c>
      <c r="E238" s="270" t="s">
        <v>2265</v>
      </c>
      <c r="F238" s="271" t="s">
        <v>2266</v>
      </c>
      <c r="G238" s="272" t="s">
        <v>451</v>
      </c>
      <c r="H238" s="273">
        <v>11</v>
      </c>
      <c r="I238" s="274"/>
      <c r="J238" s="275">
        <f>ROUND(I238*H238,2)</f>
        <v>0</v>
      </c>
      <c r="K238" s="276"/>
      <c r="L238" s="277"/>
      <c r="M238" s="278" t="s">
        <v>1</v>
      </c>
      <c r="N238" s="279" t="s">
        <v>42</v>
      </c>
      <c r="O238" s="92"/>
      <c r="P238" s="231">
        <f>O238*H238</f>
        <v>0</v>
      </c>
      <c r="Q238" s="231">
        <v>0.006</v>
      </c>
      <c r="R238" s="231">
        <f>Q238*H238</f>
        <v>0.066</v>
      </c>
      <c r="S238" s="231">
        <v>0</v>
      </c>
      <c r="T238" s="232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3" t="s">
        <v>242</v>
      </c>
      <c r="AT238" s="233" t="s">
        <v>315</v>
      </c>
      <c r="AU238" s="233" t="s">
        <v>87</v>
      </c>
      <c r="AY238" s="18" t="s">
        <v>198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8" t="s">
        <v>85</v>
      </c>
      <c r="BK238" s="234">
        <f>ROUND(I238*H238,2)</f>
        <v>0</v>
      </c>
      <c r="BL238" s="18" t="s">
        <v>204</v>
      </c>
      <c r="BM238" s="233" t="s">
        <v>2267</v>
      </c>
    </row>
    <row r="239" spans="1:51" s="13" customFormat="1" ht="12">
      <c r="A239" s="13"/>
      <c r="B239" s="235"/>
      <c r="C239" s="236"/>
      <c r="D239" s="237" t="s">
        <v>206</v>
      </c>
      <c r="E239" s="238" t="s">
        <v>1</v>
      </c>
      <c r="F239" s="239" t="s">
        <v>1742</v>
      </c>
      <c r="G239" s="236"/>
      <c r="H239" s="240">
        <v>11</v>
      </c>
      <c r="I239" s="241"/>
      <c r="J239" s="236"/>
      <c r="K239" s="236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206</v>
      </c>
      <c r="AU239" s="246" t="s">
        <v>87</v>
      </c>
      <c r="AV239" s="13" t="s">
        <v>87</v>
      </c>
      <c r="AW239" s="13" t="s">
        <v>33</v>
      </c>
      <c r="AX239" s="13" t="s">
        <v>77</v>
      </c>
      <c r="AY239" s="246" t="s">
        <v>198</v>
      </c>
    </row>
    <row r="240" spans="1:51" s="15" customFormat="1" ht="12">
      <c r="A240" s="15"/>
      <c r="B240" s="258"/>
      <c r="C240" s="259"/>
      <c r="D240" s="237" t="s">
        <v>206</v>
      </c>
      <c r="E240" s="260" t="s">
        <v>1</v>
      </c>
      <c r="F240" s="261" t="s">
        <v>215</v>
      </c>
      <c r="G240" s="259"/>
      <c r="H240" s="262">
        <v>11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8" t="s">
        <v>206</v>
      </c>
      <c r="AU240" s="268" t="s">
        <v>87</v>
      </c>
      <c r="AV240" s="15" t="s">
        <v>204</v>
      </c>
      <c r="AW240" s="15" t="s">
        <v>33</v>
      </c>
      <c r="AX240" s="15" t="s">
        <v>85</v>
      </c>
      <c r="AY240" s="268" t="s">
        <v>198</v>
      </c>
    </row>
    <row r="241" spans="1:65" s="2" customFormat="1" ht="24.15" customHeight="1">
      <c r="A241" s="39"/>
      <c r="B241" s="40"/>
      <c r="C241" s="269" t="s">
        <v>374</v>
      </c>
      <c r="D241" s="269" t="s">
        <v>315</v>
      </c>
      <c r="E241" s="270" t="s">
        <v>1596</v>
      </c>
      <c r="F241" s="271" t="s">
        <v>1597</v>
      </c>
      <c r="G241" s="272" t="s">
        <v>451</v>
      </c>
      <c r="H241" s="273">
        <v>11</v>
      </c>
      <c r="I241" s="274"/>
      <c r="J241" s="275">
        <f>ROUND(I241*H241,2)</f>
        <v>0</v>
      </c>
      <c r="K241" s="276"/>
      <c r="L241" s="277"/>
      <c r="M241" s="278" t="s">
        <v>1</v>
      </c>
      <c r="N241" s="279" t="s">
        <v>42</v>
      </c>
      <c r="O241" s="92"/>
      <c r="P241" s="231">
        <f>O241*H241</f>
        <v>0</v>
      </c>
      <c r="Q241" s="231">
        <v>0.01</v>
      </c>
      <c r="R241" s="231">
        <f>Q241*H241</f>
        <v>0.11</v>
      </c>
      <c r="S241" s="231">
        <v>0</v>
      </c>
      <c r="T241" s="232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3" t="s">
        <v>242</v>
      </c>
      <c r="AT241" s="233" t="s">
        <v>315</v>
      </c>
      <c r="AU241" s="233" t="s">
        <v>87</v>
      </c>
      <c r="AY241" s="18" t="s">
        <v>198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8" t="s">
        <v>85</v>
      </c>
      <c r="BK241" s="234">
        <f>ROUND(I241*H241,2)</f>
        <v>0</v>
      </c>
      <c r="BL241" s="18" t="s">
        <v>204</v>
      </c>
      <c r="BM241" s="233" t="s">
        <v>2268</v>
      </c>
    </row>
    <row r="242" spans="1:51" s="13" customFormat="1" ht="12">
      <c r="A242" s="13"/>
      <c r="B242" s="235"/>
      <c r="C242" s="236"/>
      <c r="D242" s="237" t="s">
        <v>206</v>
      </c>
      <c r="E242" s="238" t="s">
        <v>1</v>
      </c>
      <c r="F242" s="239" t="s">
        <v>1742</v>
      </c>
      <c r="G242" s="236"/>
      <c r="H242" s="240">
        <v>11</v>
      </c>
      <c r="I242" s="241"/>
      <c r="J242" s="236"/>
      <c r="K242" s="236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206</v>
      </c>
      <c r="AU242" s="246" t="s">
        <v>87</v>
      </c>
      <c r="AV242" s="13" t="s">
        <v>87</v>
      </c>
      <c r="AW242" s="13" t="s">
        <v>33</v>
      </c>
      <c r="AX242" s="13" t="s">
        <v>77</v>
      </c>
      <c r="AY242" s="246" t="s">
        <v>198</v>
      </c>
    </row>
    <row r="243" spans="1:51" s="15" customFormat="1" ht="12">
      <c r="A243" s="15"/>
      <c r="B243" s="258"/>
      <c r="C243" s="259"/>
      <c r="D243" s="237" t="s">
        <v>206</v>
      </c>
      <c r="E243" s="260" t="s">
        <v>1</v>
      </c>
      <c r="F243" s="261" t="s">
        <v>215</v>
      </c>
      <c r="G243" s="259"/>
      <c r="H243" s="262">
        <v>11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8" t="s">
        <v>206</v>
      </c>
      <c r="AU243" s="268" t="s">
        <v>87</v>
      </c>
      <c r="AV243" s="15" t="s">
        <v>204</v>
      </c>
      <c r="AW243" s="15" t="s">
        <v>33</v>
      </c>
      <c r="AX243" s="15" t="s">
        <v>85</v>
      </c>
      <c r="AY243" s="268" t="s">
        <v>198</v>
      </c>
    </row>
    <row r="244" spans="1:65" s="2" customFormat="1" ht="37.8" customHeight="1">
      <c r="A244" s="39"/>
      <c r="B244" s="40"/>
      <c r="C244" s="221" t="s">
        <v>378</v>
      </c>
      <c r="D244" s="221" t="s">
        <v>200</v>
      </c>
      <c r="E244" s="222" t="s">
        <v>2269</v>
      </c>
      <c r="F244" s="223" t="s">
        <v>2270</v>
      </c>
      <c r="G244" s="224" t="s">
        <v>239</v>
      </c>
      <c r="H244" s="225">
        <v>1.2</v>
      </c>
      <c r="I244" s="226"/>
      <c r="J244" s="227">
        <f>ROUND(I244*H244,2)</f>
        <v>0</v>
      </c>
      <c r="K244" s="228"/>
      <c r="L244" s="45"/>
      <c r="M244" s="229" t="s">
        <v>1</v>
      </c>
      <c r="N244" s="230" t="s">
        <v>42</v>
      </c>
      <c r="O244" s="92"/>
      <c r="P244" s="231">
        <f>O244*H244</f>
        <v>0</v>
      </c>
      <c r="Q244" s="231">
        <v>2.55</v>
      </c>
      <c r="R244" s="231">
        <f>Q244*H244</f>
        <v>3.0599999999999996</v>
      </c>
      <c r="S244" s="231">
        <v>0</v>
      </c>
      <c r="T244" s="232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3" t="s">
        <v>204</v>
      </c>
      <c r="AT244" s="233" t="s">
        <v>200</v>
      </c>
      <c r="AU244" s="233" t="s">
        <v>87</v>
      </c>
      <c r="AY244" s="18" t="s">
        <v>198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8" t="s">
        <v>85</v>
      </c>
      <c r="BK244" s="234">
        <f>ROUND(I244*H244,2)</f>
        <v>0</v>
      </c>
      <c r="BL244" s="18" t="s">
        <v>204</v>
      </c>
      <c r="BM244" s="233" t="s">
        <v>2271</v>
      </c>
    </row>
    <row r="245" spans="1:65" s="2" customFormat="1" ht="21.75" customHeight="1">
      <c r="A245" s="39"/>
      <c r="B245" s="40"/>
      <c r="C245" s="221" t="s">
        <v>382</v>
      </c>
      <c r="D245" s="221" t="s">
        <v>200</v>
      </c>
      <c r="E245" s="222" t="s">
        <v>2272</v>
      </c>
      <c r="F245" s="223" t="s">
        <v>2273</v>
      </c>
      <c r="G245" s="224" t="s">
        <v>451</v>
      </c>
      <c r="H245" s="225">
        <v>9</v>
      </c>
      <c r="I245" s="226"/>
      <c r="J245" s="227">
        <f>ROUND(I245*H245,2)</f>
        <v>0</v>
      </c>
      <c r="K245" s="228"/>
      <c r="L245" s="45"/>
      <c r="M245" s="229" t="s">
        <v>1</v>
      </c>
      <c r="N245" s="230" t="s">
        <v>42</v>
      </c>
      <c r="O245" s="92"/>
      <c r="P245" s="231">
        <f>O245*H245</f>
        <v>0</v>
      </c>
      <c r="Q245" s="231">
        <v>2.87551</v>
      </c>
      <c r="R245" s="231">
        <f>Q245*H245</f>
        <v>25.879589999999997</v>
      </c>
      <c r="S245" s="231">
        <v>0</v>
      </c>
      <c r="T245" s="232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3" t="s">
        <v>204</v>
      </c>
      <c r="AT245" s="233" t="s">
        <v>200</v>
      </c>
      <c r="AU245" s="233" t="s">
        <v>87</v>
      </c>
      <c r="AY245" s="18" t="s">
        <v>198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8" t="s">
        <v>85</v>
      </c>
      <c r="BK245" s="234">
        <f>ROUND(I245*H245,2)</f>
        <v>0</v>
      </c>
      <c r="BL245" s="18" t="s">
        <v>204</v>
      </c>
      <c r="BM245" s="233" t="s">
        <v>2274</v>
      </c>
    </row>
    <row r="246" spans="1:51" s="13" customFormat="1" ht="12">
      <c r="A246" s="13"/>
      <c r="B246" s="235"/>
      <c r="C246" s="236"/>
      <c r="D246" s="237" t="s">
        <v>206</v>
      </c>
      <c r="E246" s="238" t="s">
        <v>1</v>
      </c>
      <c r="F246" s="239" t="s">
        <v>1580</v>
      </c>
      <c r="G246" s="236"/>
      <c r="H246" s="240">
        <v>9</v>
      </c>
      <c r="I246" s="241"/>
      <c r="J246" s="236"/>
      <c r="K246" s="236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206</v>
      </c>
      <c r="AU246" s="246" t="s">
        <v>87</v>
      </c>
      <c r="AV246" s="13" t="s">
        <v>87</v>
      </c>
      <c r="AW246" s="13" t="s">
        <v>33</v>
      </c>
      <c r="AX246" s="13" t="s">
        <v>77</v>
      </c>
      <c r="AY246" s="246" t="s">
        <v>198</v>
      </c>
    </row>
    <row r="247" spans="1:51" s="15" customFormat="1" ht="12">
      <c r="A247" s="15"/>
      <c r="B247" s="258"/>
      <c r="C247" s="259"/>
      <c r="D247" s="237" t="s">
        <v>206</v>
      </c>
      <c r="E247" s="260" t="s">
        <v>1</v>
      </c>
      <c r="F247" s="261" t="s">
        <v>215</v>
      </c>
      <c r="G247" s="259"/>
      <c r="H247" s="262">
        <v>9</v>
      </c>
      <c r="I247" s="263"/>
      <c r="J247" s="259"/>
      <c r="K247" s="259"/>
      <c r="L247" s="264"/>
      <c r="M247" s="265"/>
      <c r="N247" s="266"/>
      <c r="O247" s="266"/>
      <c r="P247" s="266"/>
      <c r="Q247" s="266"/>
      <c r="R247" s="266"/>
      <c r="S247" s="266"/>
      <c r="T247" s="267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8" t="s">
        <v>206</v>
      </c>
      <c r="AU247" s="268" t="s">
        <v>87</v>
      </c>
      <c r="AV247" s="15" t="s">
        <v>204</v>
      </c>
      <c r="AW247" s="15" t="s">
        <v>33</v>
      </c>
      <c r="AX247" s="15" t="s">
        <v>85</v>
      </c>
      <c r="AY247" s="268" t="s">
        <v>198</v>
      </c>
    </row>
    <row r="248" spans="1:65" s="2" customFormat="1" ht="24.15" customHeight="1">
      <c r="A248" s="39"/>
      <c r="B248" s="40"/>
      <c r="C248" s="269" t="s">
        <v>386</v>
      </c>
      <c r="D248" s="269" t="s">
        <v>315</v>
      </c>
      <c r="E248" s="270" t="s">
        <v>1438</v>
      </c>
      <c r="F248" s="271" t="s">
        <v>1439</v>
      </c>
      <c r="G248" s="272" t="s">
        <v>451</v>
      </c>
      <c r="H248" s="273">
        <v>6</v>
      </c>
      <c r="I248" s="274"/>
      <c r="J248" s="275">
        <f>ROUND(I248*H248,2)</f>
        <v>0</v>
      </c>
      <c r="K248" s="276"/>
      <c r="L248" s="277"/>
      <c r="M248" s="278" t="s">
        <v>1</v>
      </c>
      <c r="N248" s="279" t="s">
        <v>42</v>
      </c>
      <c r="O248" s="92"/>
      <c r="P248" s="231">
        <f>O248*H248</f>
        <v>0</v>
      </c>
      <c r="Q248" s="231">
        <v>0.254</v>
      </c>
      <c r="R248" s="231">
        <f>Q248*H248</f>
        <v>1.524</v>
      </c>
      <c r="S248" s="231">
        <v>0</v>
      </c>
      <c r="T248" s="232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3" t="s">
        <v>242</v>
      </c>
      <c r="AT248" s="233" t="s">
        <v>315</v>
      </c>
      <c r="AU248" s="233" t="s">
        <v>87</v>
      </c>
      <c r="AY248" s="18" t="s">
        <v>198</v>
      </c>
      <c r="BE248" s="234">
        <f>IF(N248="základní",J248,0)</f>
        <v>0</v>
      </c>
      <c r="BF248" s="234">
        <f>IF(N248="snížená",J248,0)</f>
        <v>0</v>
      </c>
      <c r="BG248" s="234">
        <f>IF(N248="zákl. přenesená",J248,0)</f>
        <v>0</v>
      </c>
      <c r="BH248" s="234">
        <f>IF(N248="sníž. přenesená",J248,0)</f>
        <v>0</v>
      </c>
      <c r="BI248" s="234">
        <f>IF(N248="nulová",J248,0)</f>
        <v>0</v>
      </c>
      <c r="BJ248" s="18" t="s">
        <v>85</v>
      </c>
      <c r="BK248" s="234">
        <f>ROUND(I248*H248,2)</f>
        <v>0</v>
      </c>
      <c r="BL248" s="18" t="s">
        <v>204</v>
      </c>
      <c r="BM248" s="233" t="s">
        <v>2275</v>
      </c>
    </row>
    <row r="249" spans="1:51" s="13" customFormat="1" ht="12">
      <c r="A249" s="13"/>
      <c r="B249" s="235"/>
      <c r="C249" s="236"/>
      <c r="D249" s="237" t="s">
        <v>206</v>
      </c>
      <c r="E249" s="238" t="s">
        <v>1</v>
      </c>
      <c r="F249" s="239" t="s">
        <v>1737</v>
      </c>
      <c r="G249" s="236"/>
      <c r="H249" s="240">
        <v>6</v>
      </c>
      <c r="I249" s="241"/>
      <c r="J249" s="236"/>
      <c r="K249" s="236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206</v>
      </c>
      <c r="AU249" s="246" t="s">
        <v>87</v>
      </c>
      <c r="AV249" s="13" t="s">
        <v>87</v>
      </c>
      <c r="AW249" s="13" t="s">
        <v>33</v>
      </c>
      <c r="AX249" s="13" t="s">
        <v>77</v>
      </c>
      <c r="AY249" s="246" t="s">
        <v>198</v>
      </c>
    </row>
    <row r="250" spans="1:51" s="15" customFormat="1" ht="12">
      <c r="A250" s="15"/>
      <c r="B250" s="258"/>
      <c r="C250" s="259"/>
      <c r="D250" s="237" t="s">
        <v>206</v>
      </c>
      <c r="E250" s="260" t="s">
        <v>1</v>
      </c>
      <c r="F250" s="261" t="s">
        <v>215</v>
      </c>
      <c r="G250" s="259"/>
      <c r="H250" s="262">
        <v>6</v>
      </c>
      <c r="I250" s="263"/>
      <c r="J250" s="259"/>
      <c r="K250" s="259"/>
      <c r="L250" s="264"/>
      <c r="M250" s="265"/>
      <c r="N250" s="266"/>
      <c r="O250" s="266"/>
      <c r="P250" s="266"/>
      <c r="Q250" s="266"/>
      <c r="R250" s="266"/>
      <c r="S250" s="266"/>
      <c r="T250" s="267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8" t="s">
        <v>206</v>
      </c>
      <c r="AU250" s="268" t="s">
        <v>87</v>
      </c>
      <c r="AV250" s="15" t="s">
        <v>204</v>
      </c>
      <c r="AW250" s="15" t="s">
        <v>33</v>
      </c>
      <c r="AX250" s="15" t="s">
        <v>85</v>
      </c>
      <c r="AY250" s="268" t="s">
        <v>198</v>
      </c>
    </row>
    <row r="251" spans="1:65" s="2" customFormat="1" ht="24.15" customHeight="1">
      <c r="A251" s="39"/>
      <c r="B251" s="40"/>
      <c r="C251" s="269" t="s">
        <v>390</v>
      </c>
      <c r="D251" s="269" t="s">
        <v>315</v>
      </c>
      <c r="E251" s="270" t="s">
        <v>1442</v>
      </c>
      <c r="F251" s="271" t="s">
        <v>1443</v>
      </c>
      <c r="G251" s="272" t="s">
        <v>451</v>
      </c>
      <c r="H251" s="273">
        <v>10</v>
      </c>
      <c r="I251" s="274"/>
      <c r="J251" s="275">
        <f>ROUND(I251*H251,2)</f>
        <v>0</v>
      </c>
      <c r="K251" s="276"/>
      <c r="L251" s="277"/>
      <c r="M251" s="278" t="s">
        <v>1</v>
      </c>
      <c r="N251" s="279" t="s">
        <v>42</v>
      </c>
      <c r="O251" s="92"/>
      <c r="P251" s="231">
        <f>O251*H251</f>
        <v>0</v>
      </c>
      <c r="Q251" s="231">
        <v>0.509</v>
      </c>
      <c r="R251" s="231">
        <f>Q251*H251</f>
        <v>5.09</v>
      </c>
      <c r="S251" s="231">
        <v>0</v>
      </c>
      <c r="T251" s="232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3" t="s">
        <v>242</v>
      </c>
      <c r="AT251" s="233" t="s">
        <v>315</v>
      </c>
      <c r="AU251" s="233" t="s">
        <v>87</v>
      </c>
      <c r="AY251" s="18" t="s">
        <v>198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8" t="s">
        <v>85</v>
      </c>
      <c r="BK251" s="234">
        <f>ROUND(I251*H251,2)</f>
        <v>0</v>
      </c>
      <c r="BL251" s="18" t="s">
        <v>204</v>
      </c>
      <c r="BM251" s="233" t="s">
        <v>2276</v>
      </c>
    </row>
    <row r="252" spans="1:51" s="13" customFormat="1" ht="12">
      <c r="A252" s="13"/>
      <c r="B252" s="235"/>
      <c r="C252" s="236"/>
      <c r="D252" s="237" t="s">
        <v>206</v>
      </c>
      <c r="E252" s="238" t="s">
        <v>1</v>
      </c>
      <c r="F252" s="239" t="s">
        <v>2012</v>
      </c>
      <c r="G252" s="236"/>
      <c r="H252" s="240">
        <v>10</v>
      </c>
      <c r="I252" s="241"/>
      <c r="J252" s="236"/>
      <c r="K252" s="236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206</v>
      </c>
      <c r="AU252" s="246" t="s">
        <v>87</v>
      </c>
      <c r="AV252" s="13" t="s">
        <v>87</v>
      </c>
      <c r="AW252" s="13" t="s">
        <v>33</v>
      </c>
      <c r="AX252" s="13" t="s">
        <v>77</v>
      </c>
      <c r="AY252" s="246" t="s">
        <v>198</v>
      </c>
    </row>
    <row r="253" spans="1:51" s="15" customFormat="1" ht="12">
      <c r="A253" s="15"/>
      <c r="B253" s="258"/>
      <c r="C253" s="259"/>
      <c r="D253" s="237" t="s">
        <v>206</v>
      </c>
      <c r="E253" s="260" t="s">
        <v>1</v>
      </c>
      <c r="F253" s="261" t="s">
        <v>215</v>
      </c>
      <c r="G253" s="259"/>
      <c r="H253" s="262">
        <v>10</v>
      </c>
      <c r="I253" s="263"/>
      <c r="J253" s="259"/>
      <c r="K253" s="259"/>
      <c r="L253" s="264"/>
      <c r="M253" s="265"/>
      <c r="N253" s="266"/>
      <c r="O253" s="266"/>
      <c r="P253" s="266"/>
      <c r="Q253" s="266"/>
      <c r="R253" s="266"/>
      <c r="S253" s="266"/>
      <c r="T253" s="267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8" t="s">
        <v>206</v>
      </c>
      <c r="AU253" s="268" t="s">
        <v>87</v>
      </c>
      <c r="AV253" s="15" t="s">
        <v>204</v>
      </c>
      <c r="AW253" s="15" t="s">
        <v>33</v>
      </c>
      <c r="AX253" s="15" t="s">
        <v>85</v>
      </c>
      <c r="AY253" s="268" t="s">
        <v>198</v>
      </c>
    </row>
    <row r="254" spans="1:65" s="2" customFormat="1" ht="24.15" customHeight="1">
      <c r="A254" s="39"/>
      <c r="B254" s="40"/>
      <c r="C254" s="269" t="s">
        <v>394</v>
      </c>
      <c r="D254" s="269" t="s">
        <v>315</v>
      </c>
      <c r="E254" s="270" t="s">
        <v>1446</v>
      </c>
      <c r="F254" s="271" t="s">
        <v>1447</v>
      </c>
      <c r="G254" s="272" t="s">
        <v>451</v>
      </c>
      <c r="H254" s="273">
        <v>7</v>
      </c>
      <c r="I254" s="274"/>
      <c r="J254" s="275">
        <f>ROUND(I254*H254,2)</f>
        <v>0</v>
      </c>
      <c r="K254" s="276"/>
      <c r="L254" s="277"/>
      <c r="M254" s="278" t="s">
        <v>1</v>
      </c>
      <c r="N254" s="279" t="s">
        <v>42</v>
      </c>
      <c r="O254" s="92"/>
      <c r="P254" s="231">
        <f>O254*H254</f>
        <v>0</v>
      </c>
      <c r="Q254" s="231">
        <v>0.549</v>
      </c>
      <c r="R254" s="231">
        <f>Q254*H254</f>
        <v>3.8430000000000004</v>
      </c>
      <c r="S254" s="231">
        <v>0</v>
      </c>
      <c r="T254" s="232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3" t="s">
        <v>242</v>
      </c>
      <c r="AT254" s="233" t="s">
        <v>315</v>
      </c>
      <c r="AU254" s="233" t="s">
        <v>87</v>
      </c>
      <c r="AY254" s="18" t="s">
        <v>198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8" t="s">
        <v>85</v>
      </c>
      <c r="BK254" s="234">
        <f>ROUND(I254*H254,2)</f>
        <v>0</v>
      </c>
      <c r="BL254" s="18" t="s">
        <v>204</v>
      </c>
      <c r="BM254" s="233" t="s">
        <v>2277</v>
      </c>
    </row>
    <row r="255" spans="1:51" s="13" customFormat="1" ht="12">
      <c r="A255" s="13"/>
      <c r="B255" s="235"/>
      <c r="C255" s="236"/>
      <c r="D255" s="237" t="s">
        <v>206</v>
      </c>
      <c r="E255" s="238" t="s">
        <v>1</v>
      </c>
      <c r="F255" s="239" t="s">
        <v>1431</v>
      </c>
      <c r="G255" s="236"/>
      <c r="H255" s="240">
        <v>7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206</v>
      </c>
      <c r="AU255" s="246" t="s">
        <v>87</v>
      </c>
      <c r="AV255" s="13" t="s">
        <v>87</v>
      </c>
      <c r="AW255" s="13" t="s">
        <v>33</v>
      </c>
      <c r="AX255" s="13" t="s">
        <v>77</v>
      </c>
      <c r="AY255" s="246" t="s">
        <v>198</v>
      </c>
    </row>
    <row r="256" spans="1:51" s="15" customFormat="1" ht="12">
      <c r="A256" s="15"/>
      <c r="B256" s="258"/>
      <c r="C256" s="259"/>
      <c r="D256" s="237" t="s">
        <v>206</v>
      </c>
      <c r="E256" s="260" t="s">
        <v>1</v>
      </c>
      <c r="F256" s="261" t="s">
        <v>215</v>
      </c>
      <c r="G256" s="259"/>
      <c r="H256" s="262">
        <v>7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8" t="s">
        <v>206</v>
      </c>
      <c r="AU256" s="268" t="s">
        <v>87</v>
      </c>
      <c r="AV256" s="15" t="s">
        <v>204</v>
      </c>
      <c r="AW256" s="15" t="s">
        <v>33</v>
      </c>
      <c r="AX256" s="15" t="s">
        <v>85</v>
      </c>
      <c r="AY256" s="268" t="s">
        <v>198</v>
      </c>
    </row>
    <row r="257" spans="1:65" s="2" customFormat="1" ht="24.15" customHeight="1">
      <c r="A257" s="39"/>
      <c r="B257" s="40"/>
      <c r="C257" s="269" t="s">
        <v>398</v>
      </c>
      <c r="D257" s="269" t="s">
        <v>315</v>
      </c>
      <c r="E257" s="270" t="s">
        <v>2278</v>
      </c>
      <c r="F257" s="271" t="s">
        <v>2279</v>
      </c>
      <c r="G257" s="272" t="s">
        <v>451</v>
      </c>
      <c r="H257" s="273">
        <v>2</v>
      </c>
      <c r="I257" s="274"/>
      <c r="J257" s="275">
        <f>ROUND(I257*H257,2)</f>
        <v>0</v>
      </c>
      <c r="K257" s="276"/>
      <c r="L257" s="277"/>
      <c r="M257" s="278" t="s">
        <v>1</v>
      </c>
      <c r="N257" s="279" t="s">
        <v>42</v>
      </c>
      <c r="O257" s="92"/>
      <c r="P257" s="231">
        <f>O257*H257</f>
        <v>0</v>
      </c>
      <c r="Q257" s="231">
        <v>0.509</v>
      </c>
      <c r="R257" s="231">
        <f>Q257*H257</f>
        <v>1.018</v>
      </c>
      <c r="S257" s="231">
        <v>0</v>
      </c>
      <c r="T257" s="232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3" t="s">
        <v>242</v>
      </c>
      <c r="AT257" s="233" t="s">
        <v>315</v>
      </c>
      <c r="AU257" s="233" t="s">
        <v>87</v>
      </c>
      <c r="AY257" s="18" t="s">
        <v>198</v>
      </c>
      <c r="BE257" s="234">
        <f>IF(N257="základní",J257,0)</f>
        <v>0</v>
      </c>
      <c r="BF257" s="234">
        <f>IF(N257="snížená",J257,0)</f>
        <v>0</v>
      </c>
      <c r="BG257" s="234">
        <f>IF(N257="zákl. přenesená",J257,0)</f>
        <v>0</v>
      </c>
      <c r="BH257" s="234">
        <f>IF(N257="sníž. přenesená",J257,0)</f>
        <v>0</v>
      </c>
      <c r="BI257" s="234">
        <f>IF(N257="nulová",J257,0)</f>
        <v>0</v>
      </c>
      <c r="BJ257" s="18" t="s">
        <v>85</v>
      </c>
      <c r="BK257" s="234">
        <f>ROUND(I257*H257,2)</f>
        <v>0</v>
      </c>
      <c r="BL257" s="18" t="s">
        <v>204</v>
      </c>
      <c r="BM257" s="233" t="s">
        <v>2280</v>
      </c>
    </row>
    <row r="258" spans="1:51" s="13" customFormat="1" ht="12">
      <c r="A258" s="13"/>
      <c r="B258" s="235"/>
      <c r="C258" s="236"/>
      <c r="D258" s="237" t="s">
        <v>206</v>
      </c>
      <c r="E258" s="238" t="s">
        <v>1</v>
      </c>
      <c r="F258" s="239" t="s">
        <v>916</v>
      </c>
      <c r="G258" s="236"/>
      <c r="H258" s="240">
        <v>2</v>
      </c>
      <c r="I258" s="241"/>
      <c r="J258" s="236"/>
      <c r="K258" s="236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206</v>
      </c>
      <c r="AU258" s="246" t="s">
        <v>87</v>
      </c>
      <c r="AV258" s="13" t="s">
        <v>87</v>
      </c>
      <c r="AW258" s="13" t="s">
        <v>33</v>
      </c>
      <c r="AX258" s="13" t="s">
        <v>77</v>
      </c>
      <c r="AY258" s="246" t="s">
        <v>198</v>
      </c>
    </row>
    <row r="259" spans="1:51" s="15" customFormat="1" ht="12">
      <c r="A259" s="15"/>
      <c r="B259" s="258"/>
      <c r="C259" s="259"/>
      <c r="D259" s="237" t="s">
        <v>206</v>
      </c>
      <c r="E259" s="260" t="s">
        <v>1</v>
      </c>
      <c r="F259" s="261" t="s">
        <v>215</v>
      </c>
      <c r="G259" s="259"/>
      <c r="H259" s="262">
        <v>2</v>
      </c>
      <c r="I259" s="263"/>
      <c r="J259" s="259"/>
      <c r="K259" s="259"/>
      <c r="L259" s="264"/>
      <c r="M259" s="265"/>
      <c r="N259" s="266"/>
      <c r="O259" s="266"/>
      <c r="P259" s="266"/>
      <c r="Q259" s="266"/>
      <c r="R259" s="266"/>
      <c r="S259" s="266"/>
      <c r="T259" s="267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8" t="s">
        <v>206</v>
      </c>
      <c r="AU259" s="268" t="s">
        <v>87</v>
      </c>
      <c r="AV259" s="15" t="s">
        <v>204</v>
      </c>
      <c r="AW259" s="15" t="s">
        <v>33</v>
      </c>
      <c r="AX259" s="15" t="s">
        <v>85</v>
      </c>
      <c r="AY259" s="268" t="s">
        <v>198</v>
      </c>
    </row>
    <row r="260" spans="1:65" s="2" customFormat="1" ht="24.15" customHeight="1">
      <c r="A260" s="39"/>
      <c r="B260" s="40"/>
      <c r="C260" s="221" t="s">
        <v>599</v>
      </c>
      <c r="D260" s="221" t="s">
        <v>200</v>
      </c>
      <c r="E260" s="222" t="s">
        <v>2281</v>
      </c>
      <c r="F260" s="223" t="s">
        <v>2282</v>
      </c>
      <c r="G260" s="224" t="s">
        <v>451</v>
      </c>
      <c r="H260" s="225">
        <v>8</v>
      </c>
      <c r="I260" s="226"/>
      <c r="J260" s="227">
        <f>ROUND(I260*H260,2)</f>
        <v>0</v>
      </c>
      <c r="K260" s="228"/>
      <c r="L260" s="45"/>
      <c r="M260" s="229" t="s">
        <v>1</v>
      </c>
      <c r="N260" s="230" t="s">
        <v>42</v>
      </c>
      <c r="O260" s="92"/>
      <c r="P260" s="231">
        <f>O260*H260</f>
        <v>0</v>
      </c>
      <c r="Q260" s="231">
        <v>0.00702</v>
      </c>
      <c r="R260" s="231">
        <f>Q260*H260</f>
        <v>0.05616</v>
      </c>
      <c r="S260" s="231">
        <v>0</v>
      </c>
      <c r="T260" s="232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3" t="s">
        <v>204</v>
      </c>
      <c r="AT260" s="233" t="s">
        <v>200</v>
      </c>
      <c r="AU260" s="233" t="s">
        <v>87</v>
      </c>
      <c r="AY260" s="18" t="s">
        <v>198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8" t="s">
        <v>85</v>
      </c>
      <c r="BK260" s="234">
        <f>ROUND(I260*H260,2)</f>
        <v>0</v>
      </c>
      <c r="BL260" s="18" t="s">
        <v>204</v>
      </c>
      <c r="BM260" s="233" t="s">
        <v>2283</v>
      </c>
    </row>
    <row r="261" spans="1:51" s="13" customFormat="1" ht="12">
      <c r="A261" s="13"/>
      <c r="B261" s="235"/>
      <c r="C261" s="236"/>
      <c r="D261" s="237" t="s">
        <v>206</v>
      </c>
      <c r="E261" s="238" t="s">
        <v>1</v>
      </c>
      <c r="F261" s="239" t="s">
        <v>912</v>
      </c>
      <c r="G261" s="236"/>
      <c r="H261" s="240">
        <v>8</v>
      </c>
      <c r="I261" s="241"/>
      <c r="J261" s="236"/>
      <c r="K261" s="236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206</v>
      </c>
      <c r="AU261" s="246" t="s">
        <v>87</v>
      </c>
      <c r="AV261" s="13" t="s">
        <v>87</v>
      </c>
      <c r="AW261" s="13" t="s">
        <v>33</v>
      </c>
      <c r="AX261" s="13" t="s">
        <v>77</v>
      </c>
      <c r="AY261" s="246" t="s">
        <v>198</v>
      </c>
    </row>
    <row r="262" spans="1:51" s="15" customFormat="1" ht="12">
      <c r="A262" s="15"/>
      <c r="B262" s="258"/>
      <c r="C262" s="259"/>
      <c r="D262" s="237" t="s">
        <v>206</v>
      </c>
      <c r="E262" s="260" t="s">
        <v>1</v>
      </c>
      <c r="F262" s="261" t="s">
        <v>215</v>
      </c>
      <c r="G262" s="259"/>
      <c r="H262" s="262">
        <v>8</v>
      </c>
      <c r="I262" s="263"/>
      <c r="J262" s="259"/>
      <c r="K262" s="259"/>
      <c r="L262" s="264"/>
      <c r="M262" s="265"/>
      <c r="N262" s="266"/>
      <c r="O262" s="266"/>
      <c r="P262" s="266"/>
      <c r="Q262" s="266"/>
      <c r="R262" s="266"/>
      <c r="S262" s="266"/>
      <c r="T262" s="267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8" t="s">
        <v>206</v>
      </c>
      <c r="AU262" s="268" t="s">
        <v>87</v>
      </c>
      <c r="AV262" s="15" t="s">
        <v>204</v>
      </c>
      <c r="AW262" s="15" t="s">
        <v>33</v>
      </c>
      <c r="AX262" s="15" t="s">
        <v>85</v>
      </c>
      <c r="AY262" s="268" t="s">
        <v>198</v>
      </c>
    </row>
    <row r="263" spans="1:65" s="2" customFormat="1" ht="24.15" customHeight="1">
      <c r="A263" s="39"/>
      <c r="B263" s="40"/>
      <c r="C263" s="269" t="s">
        <v>603</v>
      </c>
      <c r="D263" s="269" t="s">
        <v>315</v>
      </c>
      <c r="E263" s="270" t="s">
        <v>2284</v>
      </c>
      <c r="F263" s="271" t="s">
        <v>1754</v>
      </c>
      <c r="G263" s="272" t="s">
        <v>451</v>
      </c>
      <c r="H263" s="273">
        <v>8</v>
      </c>
      <c r="I263" s="274"/>
      <c r="J263" s="275">
        <f>ROUND(I263*H263,2)</f>
        <v>0</v>
      </c>
      <c r="K263" s="276"/>
      <c r="L263" s="277"/>
      <c r="M263" s="278" t="s">
        <v>1</v>
      </c>
      <c r="N263" s="279" t="s">
        <v>42</v>
      </c>
      <c r="O263" s="92"/>
      <c r="P263" s="231">
        <f>O263*H263</f>
        <v>0</v>
      </c>
      <c r="Q263" s="231">
        <v>0.099</v>
      </c>
      <c r="R263" s="231">
        <f>Q263*H263</f>
        <v>0.792</v>
      </c>
      <c r="S263" s="231">
        <v>0</v>
      </c>
      <c r="T263" s="232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3" t="s">
        <v>242</v>
      </c>
      <c r="AT263" s="233" t="s">
        <v>315</v>
      </c>
      <c r="AU263" s="233" t="s">
        <v>87</v>
      </c>
      <c r="AY263" s="18" t="s">
        <v>198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8" t="s">
        <v>85</v>
      </c>
      <c r="BK263" s="234">
        <f>ROUND(I263*H263,2)</f>
        <v>0</v>
      </c>
      <c r="BL263" s="18" t="s">
        <v>204</v>
      </c>
      <c r="BM263" s="233" t="s">
        <v>2285</v>
      </c>
    </row>
    <row r="264" spans="1:51" s="13" customFormat="1" ht="12">
      <c r="A264" s="13"/>
      <c r="B264" s="235"/>
      <c r="C264" s="236"/>
      <c r="D264" s="237" t="s">
        <v>206</v>
      </c>
      <c r="E264" s="238" t="s">
        <v>1</v>
      </c>
      <c r="F264" s="239" t="s">
        <v>912</v>
      </c>
      <c r="G264" s="236"/>
      <c r="H264" s="240">
        <v>8</v>
      </c>
      <c r="I264" s="241"/>
      <c r="J264" s="236"/>
      <c r="K264" s="236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206</v>
      </c>
      <c r="AU264" s="246" t="s">
        <v>87</v>
      </c>
      <c r="AV264" s="13" t="s">
        <v>87</v>
      </c>
      <c r="AW264" s="13" t="s">
        <v>33</v>
      </c>
      <c r="AX264" s="13" t="s">
        <v>77</v>
      </c>
      <c r="AY264" s="246" t="s">
        <v>198</v>
      </c>
    </row>
    <row r="265" spans="1:51" s="15" customFormat="1" ht="12">
      <c r="A265" s="15"/>
      <c r="B265" s="258"/>
      <c r="C265" s="259"/>
      <c r="D265" s="237" t="s">
        <v>206</v>
      </c>
      <c r="E265" s="260" t="s">
        <v>1</v>
      </c>
      <c r="F265" s="261" t="s">
        <v>215</v>
      </c>
      <c r="G265" s="259"/>
      <c r="H265" s="262">
        <v>8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8" t="s">
        <v>206</v>
      </c>
      <c r="AU265" s="268" t="s">
        <v>87</v>
      </c>
      <c r="AV265" s="15" t="s">
        <v>204</v>
      </c>
      <c r="AW265" s="15" t="s">
        <v>33</v>
      </c>
      <c r="AX265" s="15" t="s">
        <v>85</v>
      </c>
      <c r="AY265" s="268" t="s">
        <v>198</v>
      </c>
    </row>
    <row r="266" spans="1:65" s="2" customFormat="1" ht="16.5" customHeight="1">
      <c r="A266" s="39"/>
      <c r="B266" s="40"/>
      <c r="C266" s="269" t="s">
        <v>607</v>
      </c>
      <c r="D266" s="269" t="s">
        <v>315</v>
      </c>
      <c r="E266" s="270" t="s">
        <v>1461</v>
      </c>
      <c r="F266" s="271" t="s">
        <v>1462</v>
      </c>
      <c r="G266" s="272" t="s">
        <v>451</v>
      </c>
      <c r="H266" s="273">
        <v>6</v>
      </c>
      <c r="I266" s="274"/>
      <c r="J266" s="275">
        <f>ROUND(I266*H266,2)</f>
        <v>0</v>
      </c>
      <c r="K266" s="276"/>
      <c r="L266" s="277"/>
      <c r="M266" s="278" t="s">
        <v>1</v>
      </c>
      <c r="N266" s="279" t="s">
        <v>42</v>
      </c>
      <c r="O266" s="92"/>
      <c r="P266" s="231">
        <f>O266*H266</f>
        <v>0</v>
      </c>
      <c r="Q266" s="231">
        <v>0.068</v>
      </c>
      <c r="R266" s="231">
        <f>Q266*H266</f>
        <v>0.40800000000000003</v>
      </c>
      <c r="S266" s="231">
        <v>0</v>
      </c>
      <c r="T266" s="232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3" t="s">
        <v>242</v>
      </c>
      <c r="AT266" s="233" t="s">
        <v>315</v>
      </c>
      <c r="AU266" s="233" t="s">
        <v>87</v>
      </c>
      <c r="AY266" s="18" t="s">
        <v>198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8" t="s">
        <v>85</v>
      </c>
      <c r="BK266" s="234">
        <f>ROUND(I266*H266,2)</f>
        <v>0</v>
      </c>
      <c r="BL266" s="18" t="s">
        <v>204</v>
      </c>
      <c r="BM266" s="233" t="s">
        <v>2286</v>
      </c>
    </row>
    <row r="267" spans="1:51" s="13" customFormat="1" ht="12">
      <c r="A267" s="13"/>
      <c r="B267" s="235"/>
      <c r="C267" s="236"/>
      <c r="D267" s="237" t="s">
        <v>206</v>
      </c>
      <c r="E267" s="238" t="s">
        <v>1</v>
      </c>
      <c r="F267" s="239" t="s">
        <v>1737</v>
      </c>
      <c r="G267" s="236"/>
      <c r="H267" s="240">
        <v>6</v>
      </c>
      <c r="I267" s="241"/>
      <c r="J267" s="236"/>
      <c r="K267" s="236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206</v>
      </c>
      <c r="AU267" s="246" t="s">
        <v>87</v>
      </c>
      <c r="AV267" s="13" t="s">
        <v>87</v>
      </c>
      <c r="AW267" s="13" t="s">
        <v>33</v>
      </c>
      <c r="AX267" s="13" t="s">
        <v>77</v>
      </c>
      <c r="AY267" s="246" t="s">
        <v>198</v>
      </c>
    </row>
    <row r="268" spans="1:51" s="15" customFormat="1" ht="12">
      <c r="A268" s="15"/>
      <c r="B268" s="258"/>
      <c r="C268" s="259"/>
      <c r="D268" s="237" t="s">
        <v>206</v>
      </c>
      <c r="E268" s="260" t="s">
        <v>1</v>
      </c>
      <c r="F268" s="261" t="s">
        <v>215</v>
      </c>
      <c r="G268" s="259"/>
      <c r="H268" s="262">
        <v>6</v>
      </c>
      <c r="I268" s="263"/>
      <c r="J268" s="259"/>
      <c r="K268" s="259"/>
      <c r="L268" s="264"/>
      <c r="M268" s="265"/>
      <c r="N268" s="266"/>
      <c r="O268" s="266"/>
      <c r="P268" s="266"/>
      <c r="Q268" s="266"/>
      <c r="R268" s="266"/>
      <c r="S268" s="266"/>
      <c r="T268" s="267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8" t="s">
        <v>206</v>
      </c>
      <c r="AU268" s="268" t="s">
        <v>87</v>
      </c>
      <c r="AV268" s="15" t="s">
        <v>204</v>
      </c>
      <c r="AW268" s="15" t="s">
        <v>33</v>
      </c>
      <c r="AX268" s="15" t="s">
        <v>85</v>
      </c>
      <c r="AY268" s="268" t="s">
        <v>198</v>
      </c>
    </row>
    <row r="269" spans="1:65" s="2" customFormat="1" ht="16.5" customHeight="1">
      <c r="A269" s="39"/>
      <c r="B269" s="40"/>
      <c r="C269" s="269" t="s">
        <v>611</v>
      </c>
      <c r="D269" s="269" t="s">
        <v>315</v>
      </c>
      <c r="E269" s="270" t="s">
        <v>1467</v>
      </c>
      <c r="F269" s="271" t="s">
        <v>1468</v>
      </c>
      <c r="G269" s="272" t="s">
        <v>451</v>
      </c>
      <c r="H269" s="273">
        <v>3</v>
      </c>
      <c r="I269" s="274"/>
      <c r="J269" s="275">
        <f>ROUND(I269*H269,2)</f>
        <v>0</v>
      </c>
      <c r="K269" s="276"/>
      <c r="L269" s="277"/>
      <c r="M269" s="278" t="s">
        <v>1</v>
      </c>
      <c r="N269" s="279" t="s">
        <v>42</v>
      </c>
      <c r="O269" s="92"/>
      <c r="P269" s="231">
        <f>O269*H269</f>
        <v>0</v>
      </c>
      <c r="Q269" s="231">
        <v>0.04</v>
      </c>
      <c r="R269" s="231">
        <f>Q269*H269</f>
        <v>0.12</v>
      </c>
      <c r="S269" s="231">
        <v>0</v>
      </c>
      <c r="T269" s="232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3" t="s">
        <v>242</v>
      </c>
      <c r="AT269" s="233" t="s">
        <v>315</v>
      </c>
      <c r="AU269" s="233" t="s">
        <v>87</v>
      </c>
      <c r="AY269" s="18" t="s">
        <v>198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8" t="s">
        <v>85</v>
      </c>
      <c r="BK269" s="234">
        <f>ROUND(I269*H269,2)</f>
        <v>0</v>
      </c>
      <c r="BL269" s="18" t="s">
        <v>204</v>
      </c>
      <c r="BM269" s="233" t="s">
        <v>2287</v>
      </c>
    </row>
    <row r="270" spans="1:51" s="13" customFormat="1" ht="12">
      <c r="A270" s="13"/>
      <c r="B270" s="235"/>
      <c r="C270" s="236"/>
      <c r="D270" s="237" t="s">
        <v>206</v>
      </c>
      <c r="E270" s="238" t="s">
        <v>1</v>
      </c>
      <c r="F270" s="239" t="s">
        <v>1470</v>
      </c>
      <c r="G270" s="236"/>
      <c r="H270" s="240">
        <v>3</v>
      </c>
      <c r="I270" s="241"/>
      <c r="J270" s="236"/>
      <c r="K270" s="236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206</v>
      </c>
      <c r="AU270" s="246" t="s">
        <v>87</v>
      </c>
      <c r="AV270" s="13" t="s">
        <v>87</v>
      </c>
      <c r="AW270" s="13" t="s">
        <v>33</v>
      </c>
      <c r="AX270" s="13" t="s">
        <v>77</v>
      </c>
      <c r="AY270" s="246" t="s">
        <v>198</v>
      </c>
    </row>
    <row r="271" spans="1:51" s="15" customFormat="1" ht="12">
      <c r="A271" s="15"/>
      <c r="B271" s="258"/>
      <c r="C271" s="259"/>
      <c r="D271" s="237" t="s">
        <v>206</v>
      </c>
      <c r="E271" s="260" t="s">
        <v>1</v>
      </c>
      <c r="F271" s="261" t="s">
        <v>215</v>
      </c>
      <c r="G271" s="259"/>
      <c r="H271" s="262">
        <v>3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8" t="s">
        <v>206</v>
      </c>
      <c r="AU271" s="268" t="s">
        <v>87</v>
      </c>
      <c r="AV271" s="15" t="s">
        <v>204</v>
      </c>
      <c r="AW271" s="15" t="s">
        <v>33</v>
      </c>
      <c r="AX271" s="15" t="s">
        <v>85</v>
      </c>
      <c r="AY271" s="268" t="s">
        <v>198</v>
      </c>
    </row>
    <row r="272" spans="1:65" s="2" customFormat="1" ht="16.5" customHeight="1">
      <c r="A272" s="39"/>
      <c r="B272" s="40"/>
      <c r="C272" s="269" t="s">
        <v>615</v>
      </c>
      <c r="D272" s="269" t="s">
        <v>315</v>
      </c>
      <c r="E272" s="270" t="s">
        <v>1471</v>
      </c>
      <c r="F272" s="271" t="s">
        <v>1472</v>
      </c>
      <c r="G272" s="272" t="s">
        <v>451</v>
      </c>
      <c r="H272" s="273">
        <v>4</v>
      </c>
      <c r="I272" s="274"/>
      <c r="J272" s="275">
        <f>ROUND(I272*H272,2)</f>
        <v>0</v>
      </c>
      <c r="K272" s="276"/>
      <c r="L272" s="277"/>
      <c r="M272" s="278" t="s">
        <v>1</v>
      </c>
      <c r="N272" s="279" t="s">
        <v>42</v>
      </c>
      <c r="O272" s="92"/>
      <c r="P272" s="231">
        <f>O272*H272</f>
        <v>0</v>
      </c>
      <c r="Q272" s="231">
        <v>0.028</v>
      </c>
      <c r="R272" s="231">
        <f>Q272*H272</f>
        <v>0.112</v>
      </c>
      <c r="S272" s="231">
        <v>0</v>
      </c>
      <c r="T272" s="232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3" t="s">
        <v>242</v>
      </c>
      <c r="AT272" s="233" t="s">
        <v>315</v>
      </c>
      <c r="AU272" s="233" t="s">
        <v>87</v>
      </c>
      <c r="AY272" s="18" t="s">
        <v>198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8" t="s">
        <v>85</v>
      </c>
      <c r="BK272" s="234">
        <f>ROUND(I272*H272,2)</f>
        <v>0</v>
      </c>
      <c r="BL272" s="18" t="s">
        <v>204</v>
      </c>
      <c r="BM272" s="233" t="s">
        <v>2288</v>
      </c>
    </row>
    <row r="273" spans="1:51" s="13" customFormat="1" ht="12">
      <c r="A273" s="13"/>
      <c r="B273" s="235"/>
      <c r="C273" s="236"/>
      <c r="D273" s="237" t="s">
        <v>206</v>
      </c>
      <c r="E273" s="238" t="s">
        <v>1</v>
      </c>
      <c r="F273" s="239" t="s">
        <v>670</v>
      </c>
      <c r="G273" s="236"/>
      <c r="H273" s="240">
        <v>4</v>
      </c>
      <c r="I273" s="241"/>
      <c r="J273" s="236"/>
      <c r="K273" s="236"/>
      <c r="L273" s="242"/>
      <c r="M273" s="243"/>
      <c r="N273" s="244"/>
      <c r="O273" s="244"/>
      <c r="P273" s="244"/>
      <c r="Q273" s="244"/>
      <c r="R273" s="244"/>
      <c r="S273" s="244"/>
      <c r="T273" s="24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6" t="s">
        <v>206</v>
      </c>
      <c r="AU273" s="246" t="s">
        <v>87</v>
      </c>
      <c r="AV273" s="13" t="s">
        <v>87</v>
      </c>
      <c r="AW273" s="13" t="s">
        <v>33</v>
      </c>
      <c r="AX273" s="13" t="s">
        <v>77</v>
      </c>
      <c r="AY273" s="246" t="s">
        <v>198</v>
      </c>
    </row>
    <row r="274" spans="1:51" s="15" customFormat="1" ht="12">
      <c r="A274" s="15"/>
      <c r="B274" s="258"/>
      <c r="C274" s="259"/>
      <c r="D274" s="237" t="s">
        <v>206</v>
      </c>
      <c r="E274" s="260" t="s">
        <v>1</v>
      </c>
      <c r="F274" s="261" t="s">
        <v>215</v>
      </c>
      <c r="G274" s="259"/>
      <c r="H274" s="262">
        <v>4</v>
      </c>
      <c r="I274" s="263"/>
      <c r="J274" s="259"/>
      <c r="K274" s="259"/>
      <c r="L274" s="264"/>
      <c r="M274" s="265"/>
      <c r="N274" s="266"/>
      <c r="O274" s="266"/>
      <c r="P274" s="266"/>
      <c r="Q274" s="266"/>
      <c r="R274" s="266"/>
      <c r="S274" s="266"/>
      <c r="T274" s="267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8" t="s">
        <v>206</v>
      </c>
      <c r="AU274" s="268" t="s">
        <v>87</v>
      </c>
      <c r="AV274" s="15" t="s">
        <v>204</v>
      </c>
      <c r="AW274" s="15" t="s">
        <v>33</v>
      </c>
      <c r="AX274" s="15" t="s">
        <v>85</v>
      </c>
      <c r="AY274" s="268" t="s">
        <v>198</v>
      </c>
    </row>
    <row r="275" spans="1:65" s="2" customFormat="1" ht="24.15" customHeight="1">
      <c r="A275" s="39"/>
      <c r="B275" s="40"/>
      <c r="C275" s="221" t="s">
        <v>631</v>
      </c>
      <c r="D275" s="221" t="s">
        <v>200</v>
      </c>
      <c r="E275" s="222" t="s">
        <v>2289</v>
      </c>
      <c r="F275" s="223" t="s">
        <v>2290</v>
      </c>
      <c r="G275" s="224" t="s">
        <v>451</v>
      </c>
      <c r="H275" s="225">
        <v>1</v>
      </c>
      <c r="I275" s="226"/>
      <c r="J275" s="227">
        <f>ROUND(I275*H275,2)</f>
        <v>0</v>
      </c>
      <c r="K275" s="228"/>
      <c r="L275" s="45"/>
      <c r="M275" s="229" t="s">
        <v>1</v>
      </c>
      <c r="N275" s="230" t="s">
        <v>42</v>
      </c>
      <c r="O275" s="92"/>
      <c r="P275" s="231">
        <f>O275*H275</f>
        <v>0</v>
      </c>
      <c r="Q275" s="231">
        <v>0.00702</v>
      </c>
      <c r="R275" s="231">
        <f>Q275*H275</f>
        <v>0.00702</v>
      </c>
      <c r="S275" s="231">
        <v>0</v>
      </c>
      <c r="T275" s="232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3" t="s">
        <v>204</v>
      </c>
      <c r="AT275" s="233" t="s">
        <v>200</v>
      </c>
      <c r="AU275" s="233" t="s">
        <v>87</v>
      </c>
      <c r="AY275" s="18" t="s">
        <v>198</v>
      </c>
      <c r="BE275" s="234">
        <f>IF(N275="základní",J275,0)</f>
        <v>0</v>
      </c>
      <c r="BF275" s="234">
        <f>IF(N275="snížená",J275,0)</f>
        <v>0</v>
      </c>
      <c r="BG275" s="234">
        <f>IF(N275="zákl. přenesená",J275,0)</f>
        <v>0</v>
      </c>
      <c r="BH275" s="234">
        <f>IF(N275="sníž. přenesená",J275,0)</f>
        <v>0</v>
      </c>
      <c r="BI275" s="234">
        <f>IF(N275="nulová",J275,0)</f>
        <v>0</v>
      </c>
      <c r="BJ275" s="18" t="s">
        <v>85</v>
      </c>
      <c r="BK275" s="234">
        <f>ROUND(I275*H275,2)</f>
        <v>0</v>
      </c>
      <c r="BL275" s="18" t="s">
        <v>204</v>
      </c>
      <c r="BM275" s="233" t="s">
        <v>2291</v>
      </c>
    </row>
    <row r="276" spans="1:51" s="13" customFormat="1" ht="12">
      <c r="A276" s="13"/>
      <c r="B276" s="235"/>
      <c r="C276" s="236"/>
      <c r="D276" s="237" t="s">
        <v>206</v>
      </c>
      <c r="E276" s="238" t="s">
        <v>1</v>
      </c>
      <c r="F276" s="239" t="s">
        <v>651</v>
      </c>
      <c r="G276" s="236"/>
      <c r="H276" s="240">
        <v>1</v>
      </c>
      <c r="I276" s="241"/>
      <c r="J276" s="236"/>
      <c r="K276" s="236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206</v>
      </c>
      <c r="AU276" s="246" t="s">
        <v>87</v>
      </c>
      <c r="AV276" s="13" t="s">
        <v>87</v>
      </c>
      <c r="AW276" s="13" t="s">
        <v>33</v>
      </c>
      <c r="AX276" s="13" t="s">
        <v>77</v>
      </c>
      <c r="AY276" s="246" t="s">
        <v>198</v>
      </c>
    </row>
    <row r="277" spans="1:51" s="15" customFormat="1" ht="12">
      <c r="A277" s="15"/>
      <c r="B277" s="258"/>
      <c r="C277" s="259"/>
      <c r="D277" s="237" t="s">
        <v>206</v>
      </c>
      <c r="E277" s="260" t="s">
        <v>1</v>
      </c>
      <c r="F277" s="261" t="s">
        <v>215</v>
      </c>
      <c r="G277" s="259"/>
      <c r="H277" s="262">
        <v>1</v>
      </c>
      <c r="I277" s="263"/>
      <c r="J277" s="259"/>
      <c r="K277" s="259"/>
      <c r="L277" s="264"/>
      <c r="M277" s="265"/>
      <c r="N277" s="266"/>
      <c r="O277" s="266"/>
      <c r="P277" s="266"/>
      <c r="Q277" s="266"/>
      <c r="R277" s="266"/>
      <c r="S277" s="266"/>
      <c r="T277" s="267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8" t="s">
        <v>206</v>
      </c>
      <c r="AU277" s="268" t="s">
        <v>87</v>
      </c>
      <c r="AV277" s="15" t="s">
        <v>204</v>
      </c>
      <c r="AW277" s="15" t="s">
        <v>33</v>
      </c>
      <c r="AX277" s="15" t="s">
        <v>85</v>
      </c>
      <c r="AY277" s="268" t="s">
        <v>198</v>
      </c>
    </row>
    <row r="278" spans="1:65" s="2" customFormat="1" ht="24.15" customHeight="1">
      <c r="A278" s="39"/>
      <c r="B278" s="40"/>
      <c r="C278" s="269" t="s">
        <v>644</v>
      </c>
      <c r="D278" s="269" t="s">
        <v>315</v>
      </c>
      <c r="E278" s="270" t="s">
        <v>1452</v>
      </c>
      <c r="F278" s="271" t="s">
        <v>1453</v>
      </c>
      <c r="G278" s="272" t="s">
        <v>451</v>
      </c>
      <c r="H278" s="273">
        <v>1</v>
      </c>
      <c r="I278" s="274"/>
      <c r="J278" s="275">
        <f>ROUND(I278*H278,2)</f>
        <v>0</v>
      </c>
      <c r="K278" s="276"/>
      <c r="L278" s="277"/>
      <c r="M278" s="278" t="s">
        <v>1</v>
      </c>
      <c r="N278" s="279" t="s">
        <v>42</v>
      </c>
      <c r="O278" s="92"/>
      <c r="P278" s="231">
        <f>O278*H278</f>
        <v>0</v>
      </c>
      <c r="Q278" s="231">
        <v>0.156</v>
      </c>
      <c r="R278" s="231">
        <f>Q278*H278</f>
        <v>0.156</v>
      </c>
      <c r="S278" s="231">
        <v>0</v>
      </c>
      <c r="T278" s="232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3" t="s">
        <v>242</v>
      </c>
      <c r="AT278" s="233" t="s">
        <v>315</v>
      </c>
      <c r="AU278" s="233" t="s">
        <v>87</v>
      </c>
      <c r="AY278" s="18" t="s">
        <v>198</v>
      </c>
      <c r="BE278" s="234">
        <f>IF(N278="základní",J278,0)</f>
        <v>0</v>
      </c>
      <c r="BF278" s="234">
        <f>IF(N278="snížená",J278,0)</f>
        <v>0</v>
      </c>
      <c r="BG278" s="234">
        <f>IF(N278="zákl. přenesená",J278,0)</f>
        <v>0</v>
      </c>
      <c r="BH278" s="234">
        <f>IF(N278="sníž. přenesená",J278,0)</f>
        <v>0</v>
      </c>
      <c r="BI278" s="234">
        <f>IF(N278="nulová",J278,0)</f>
        <v>0</v>
      </c>
      <c r="BJ278" s="18" t="s">
        <v>85</v>
      </c>
      <c r="BK278" s="234">
        <f>ROUND(I278*H278,2)</f>
        <v>0</v>
      </c>
      <c r="BL278" s="18" t="s">
        <v>204</v>
      </c>
      <c r="BM278" s="233" t="s">
        <v>2292</v>
      </c>
    </row>
    <row r="279" spans="1:51" s="13" customFormat="1" ht="12">
      <c r="A279" s="13"/>
      <c r="B279" s="235"/>
      <c r="C279" s="236"/>
      <c r="D279" s="237" t="s">
        <v>206</v>
      </c>
      <c r="E279" s="238" t="s">
        <v>1</v>
      </c>
      <c r="F279" s="239" t="s">
        <v>651</v>
      </c>
      <c r="G279" s="236"/>
      <c r="H279" s="240">
        <v>1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206</v>
      </c>
      <c r="AU279" s="246" t="s">
        <v>87</v>
      </c>
      <c r="AV279" s="13" t="s">
        <v>87</v>
      </c>
      <c r="AW279" s="13" t="s">
        <v>33</v>
      </c>
      <c r="AX279" s="13" t="s">
        <v>77</v>
      </c>
      <c r="AY279" s="246" t="s">
        <v>198</v>
      </c>
    </row>
    <row r="280" spans="1:51" s="15" customFormat="1" ht="12">
      <c r="A280" s="15"/>
      <c r="B280" s="258"/>
      <c r="C280" s="259"/>
      <c r="D280" s="237" t="s">
        <v>206</v>
      </c>
      <c r="E280" s="260" t="s">
        <v>1</v>
      </c>
      <c r="F280" s="261" t="s">
        <v>215</v>
      </c>
      <c r="G280" s="259"/>
      <c r="H280" s="262">
        <v>1</v>
      </c>
      <c r="I280" s="263"/>
      <c r="J280" s="259"/>
      <c r="K280" s="259"/>
      <c r="L280" s="264"/>
      <c r="M280" s="265"/>
      <c r="N280" s="266"/>
      <c r="O280" s="266"/>
      <c r="P280" s="266"/>
      <c r="Q280" s="266"/>
      <c r="R280" s="266"/>
      <c r="S280" s="266"/>
      <c r="T280" s="267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8" t="s">
        <v>206</v>
      </c>
      <c r="AU280" s="268" t="s">
        <v>87</v>
      </c>
      <c r="AV280" s="15" t="s">
        <v>204</v>
      </c>
      <c r="AW280" s="15" t="s">
        <v>33</v>
      </c>
      <c r="AX280" s="15" t="s">
        <v>85</v>
      </c>
      <c r="AY280" s="268" t="s">
        <v>198</v>
      </c>
    </row>
    <row r="281" spans="1:63" s="12" customFormat="1" ht="22.8" customHeight="1">
      <c r="A281" s="12"/>
      <c r="B281" s="205"/>
      <c r="C281" s="206"/>
      <c r="D281" s="207" t="s">
        <v>76</v>
      </c>
      <c r="E281" s="219" t="s">
        <v>1258</v>
      </c>
      <c r="F281" s="219" t="s">
        <v>1259</v>
      </c>
      <c r="G281" s="206"/>
      <c r="H281" s="206"/>
      <c r="I281" s="209"/>
      <c r="J281" s="220">
        <f>BK281</f>
        <v>0</v>
      </c>
      <c r="K281" s="206"/>
      <c r="L281" s="211"/>
      <c r="M281" s="212"/>
      <c r="N281" s="213"/>
      <c r="O281" s="213"/>
      <c r="P281" s="214">
        <f>P282</f>
        <v>0</v>
      </c>
      <c r="Q281" s="213"/>
      <c r="R281" s="214">
        <f>R282</f>
        <v>0</v>
      </c>
      <c r="S281" s="213"/>
      <c r="T281" s="215">
        <f>T282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6" t="s">
        <v>85</v>
      </c>
      <c r="AT281" s="217" t="s">
        <v>76</v>
      </c>
      <c r="AU281" s="217" t="s">
        <v>85</v>
      </c>
      <c r="AY281" s="216" t="s">
        <v>198</v>
      </c>
      <c r="BK281" s="218">
        <f>BK282</f>
        <v>0</v>
      </c>
    </row>
    <row r="282" spans="1:65" s="2" customFormat="1" ht="16.5" customHeight="1">
      <c r="A282" s="39"/>
      <c r="B282" s="40"/>
      <c r="C282" s="221" t="s">
        <v>652</v>
      </c>
      <c r="D282" s="221" t="s">
        <v>200</v>
      </c>
      <c r="E282" s="222" t="s">
        <v>1260</v>
      </c>
      <c r="F282" s="223" t="s">
        <v>1261</v>
      </c>
      <c r="G282" s="224" t="s">
        <v>276</v>
      </c>
      <c r="H282" s="225">
        <v>513.79</v>
      </c>
      <c r="I282" s="226"/>
      <c r="J282" s="227">
        <f>ROUND(I282*H282,2)</f>
        <v>0</v>
      </c>
      <c r="K282" s="228"/>
      <c r="L282" s="45"/>
      <c r="M282" s="229" t="s">
        <v>1</v>
      </c>
      <c r="N282" s="230" t="s">
        <v>42</v>
      </c>
      <c r="O282" s="92"/>
      <c r="P282" s="231">
        <f>O282*H282</f>
        <v>0</v>
      </c>
      <c r="Q282" s="231">
        <v>0</v>
      </c>
      <c r="R282" s="231">
        <f>Q282*H282</f>
        <v>0</v>
      </c>
      <c r="S282" s="231">
        <v>0</v>
      </c>
      <c r="T282" s="232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3" t="s">
        <v>204</v>
      </c>
      <c r="AT282" s="233" t="s">
        <v>200</v>
      </c>
      <c r="AU282" s="233" t="s">
        <v>87</v>
      </c>
      <c r="AY282" s="18" t="s">
        <v>198</v>
      </c>
      <c r="BE282" s="234">
        <f>IF(N282="základní",J282,0)</f>
        <v>0</v>
      </c>
      <c r="BF282" s="234">
        <f>IF(N282="snížená",J282,0)</f>
        <v>0</v>
      </c>
      <c r="BG282" s="234">
        <f>IF(N282="zákl. přenesená",J282,0)</f>
        <v>0</v>
      </c>
      <c r="BH282" s="234">
        <f>IF(N282="sníž. přenesená",J282,0)</f>
        <v>0</v>
      </c>
      <c r="BI282" s="234">
        <f>IF(N282="nulová",J282,0)</f>
        <v>0</v>
      </c>
      <c r="BJ282" s="18" t="s">
        <v>85</v>
      </c>
      <c r="BK282" s="234">
        <f>ROUND(I282*H282,2)</f>
        <v>0</v>
      </c>
      <c r="BL282" s="18" t="s">
        <v>204</v>
      </c>
      <c r="BM282" s="233" t="s">
        <v>2293</v>
      </c>
    </row>
    <row r="283" spans="1:63" s="12" customFormat="1" ht="22.8" customHeight="1">
      <c r="A283" s="12"/>
      <c r="B283" s="205"/>
      <c r="C283" s="206"/>
      <c r="D283" s="207" t="s">
        <v>76</v>
      </c>
      <c r="E283" s="219" t="s">
        <v>1770</v>
      </c>
      <c r="F283" s="219" t="s">
        <v>1771</v>
      </c>
      <c r="G283" s="206"/>
      <c r="H283" s="206"/>
      <c r="I283" s="209"/>
      <c r="J283" s="220">
        <f>BK283</f>
        <v>0</v>
      </c>
      <c r="K283" s="206"/>
      <c r="L283" s="211"/>
      <c r="M283" s="212"/>
      <c r="N283" s="213"/>
      <c r="O283" s="213"/>
      <c r="P283" s="214">
        <f>SUM(P284:P297)</f>
        <v>0</v>
      </c>
      <c r="Q283" s="213"/>
      <c r="R283" s="214">
        <f>SUM(R284:R297)</f>
        <v>1.7290400000000001</v>
      </c>
      <c r="S283" s="213"/>
      <c r="T283" s="215">
        <f>SUM(T284:T297)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6" t="s">
        <v>87</v>
      </c>
      <c r="AT283" s="217" t="s">
        <v>76</v>
      </c>
      <c r="AU283" s="217" t="s">
        <v>85</v>
      </c>
      <c r="AY283" s="216" t="s">
        <v>198</v>
      </c>
      <c r="BK283" s="218">
        <f>SUM(BK284:BK297)</f>
        <v>0</v>
      </c>
    </row>
    <row r="284" spans="1:65" s="2" customFormat="1" ht="24.15" customHeight="1">
      <c r="A284" s="39"/>
      <c r="B284" s="40"/>
      <c r="C284" s="221" t="s">
        <v>657</v>
      </c>
      <c r="D284" s="221" t="s">
        <v>200</v>
      </c>
      <c r="E284" s="222" t="s">
        <v>2294</v>
      </c>
      <c r="F284" s="223" t="s">
        <v>2295</v>
      </c>
      <c r="G284" s="224" t="s">
        <v>203</v>
      </c>
      <c r="H284" s="225">
        <v>14.09</v>
      </c>
      <c r="I284" s="226"/>
      <c r="J284" s="227">
        <f>ROUND(I284*H284,2)</f>
        <v>0</v>
      </c>
      <c r="K284" s="228"/>
      <c r="L284" s="45"/>
      <c r="M284" s="229" t="s">
        <v>1</v>
      </c>
      <c r="N284" s="230" t="s">
        <v>42</v>
      </c>
      <c r="O284" s="92"/>
      <c r="P284" s="231">
        <f>O284*H284</f>
        <v>0</v>
      </c>
      <c r="Q284" s="231">
        <v>0.002</v>
      </c>
      <c r="R284" s="231">
        <f>Q284*H284</f>
        <v>0.02818</v>
      </c>
      <c r="S284" s="231">
        <v>0</v>
      </c>
      <c r="T284" s="232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3" t="s">
        <v>280</v>
      </c>
      <c r="AT284" s="233" t="s">
        <v>200</v>
      </c>
      <c r="AU284" s="233" t="s">
        <v>87</v>
      </c>
      <c r="AY284" s="18" t="s">
        <v>198</v>
      </c>
      <c r="BE284" s="234">
        <f>IF(N284="základní",J284,0)</f>
        <v>0</v>
      </c>
      <c r="BF284" s="234">
        <f>IF(N284="snížená",J284,0)</f>
        <v>0</v>
      </c>
      <c r="BG284" s="234">
        <f>IF(N284="zákl. přenesená",J284,0)</f>
        <v>0</v>
      </c>
      <c r="BH284" s="234">
        <f>IF(N284="sníž. přenesená",J284,0)</f>
        <v>0</v>
      </c>
      <c r="BI284" s="234">
        <f>IF(N284="nulová",J284,0)</f>
        <v>0</v>
      </c>
      <c r="BJ284" s="18" t="s">
        <v>85</v>
      </c>
      <c r="BK284" s="234">
        <f>ROUND(I284*H284,2)</f>
        <v>0</v>
      </c>
      <c r="BL284" s="18" t="s">
        <v>280</v>
      </c>
      <c r="BM284" s="233" t="s">
        <v>2296</v>
      </c>
    </row>
    <row r="285" spans="1:65" s="2" customFormat="1" ht="37.8" customHeight="1">
      <c r="A285" s="39"/>
      <c r="B285" s="40"/>
      <c r="C285" s="221" t="s">
        <v>661</v>
      </c>
      <c r="D285" s="221" t="s">
        <v>200</v>
      </c>
      <c r="E285" s="222" t="s">
        <v>2297</v>
      </c>
      <c r="F285" s="223" t="s">
        <v>2298</v>
      </c>
      <c r="G285" s="224" t="s">
        <v>203</v>
      </c>
      <c r="H285" s="225">
        <v>825</v>
      </c>
      <c r="I285" s="226"/>
      <c r="J285" s="227">
        <f>ROUND(I285*H285,2)</f>
        <v>0</v>
      </c>
      <c r="K285" s="228"/>
      <c r="L285" s="45"/>
      <c r="M285" s="229" t="s">
        <v>1</v>
      </c>
      <c r="N285" s="230" t="s">
        <v>42</v>
      </c>
      <c r="O285" s="92"/>
      <c r="P285" s="231">
        <f>O285*H285</f>
        <v>0</v>
      </c>
      <c r="Q285" s="231">
        <v>0.0011</v>
      </c>
      <c r="R285" s="231">
        <f>Q285*H285</f>
        <v>0.9075000000000001</v>
      </c>
      <c r="S285" s="231">
        <v>0</v>
      </c>
      <c r="T285" s="232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3" t="s">
        <v>280</v>
      </c>
      <c r="AT285" s="233" t="s">
        <v>200</v>
      </c>
      <c r="AU285" s="233" t="s">
        <v>87</v>
      </c>
      <c r="AY285" s="18" t="s">
        <v>198</v>
      </c>
      <c r="BE285" s="234">
        <f>IF(N285="základní",J285,0)</f>
        <v>0</v>
      </c>
      <c r="BF285" s="234">
        <f>IF(N285="snížená",J285,0)</f>
        <v>0</v>
      </c>
      <c r="BG285" s="234">
        <f>IF(N285="zákl. přenesená",J285,0)</f>
        <v>0</v>
      </c>
      <c r="BH285" s="234">
        <f>IF(N285="sníž. přenesená",J285,0)</f>
        <v>0</v>
      </c>
      <c r="BI285" s="234">
        <f>IF(N285="nulová",J285,0)</f>
        <v>0</v>
      </c>
      <c r="BJ285" s="18" t="s">
        <v>85</v>
      </c>
      <c r="BK285" s="234">
        <f>ROUND(I285*H285,2)</f>
        <v>0</v>
      </c>
      <c r="BL285" s="18" t="s">
        <v>280</v>
      </c>
      <c r="BM285" s="233" t="s">
        <v>2299</v>
      </c>
    </row>
    <row r="286" spans="1:51" s="13" customFormat="1" ht="12">
      <c r="A286" s="13"/>
      <c r="B286" s="235"/>
      <c r="C286" s="236"/>
      <c r="D286" s="237" t="s">
        <v>206</v>
      </c>
      <c r="E286" s="238" t="s">
        <v>1</v>
      </c>
      <c r="F286" s="239" t="s">
        <v>2300</v>
      </c>
      <c r="G286" s="236"/>
      <c r="H286" s="240">
        <v>825</v>
      </c>
      <c r="I286" s="241"/>
      <c r="J286" s="236"/>
      <c r="K286" s="236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206</v>
      </c>
      <c r="AU286" s="246" t="s">
        <v>87</v>
      </c>
      <c r="AV286" s="13" t="s">
        <v>87</v>
      </c>
      <c r="AW286" s="13" t="s">
        <v>33</v>
      </c>
      <c r="AX286" s="13" t="s">
        <v>77</v>
      </c>
      <c r="AY286" s="246" t="s">
        <v>198</v>
      </c>
    </row>
    <row r="287" spans="1:51" s="15" customFormat="1" ht="12">
      <c r="A287" s="15"/>
      <c r="B287" s="258"/>
      <c r="C287" s="259"/>
      <c r="D287" s="237" t="s">
        <v>206</v>
      </c>
      <c r="E287" s="260" t="s">
        <v>1</v>
      </c>
      <c r="F287" s="261" t="s">
        <v>215</v>
      </c>
      <c r="G287" s="259"/>
      <c r="H287" s="262">
        <v>825</v>
      </c>
      <c r="I287" s="263"/>
      <c r="J287" s="259"/>
      <c r="K287" s="259"/>
      <c r="L287" s="264"/>
      <c r="M287" s="265"/>
      <c r="N287" s="266"/>
      <c r="O287" s="266"/>
      <c r="P287" s="266"/>
      <c r="Q287" s="266"/>
      <c r="R287" s="266"/>
      <c r="S287" s="266"/>
      <c r="T287" s="267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8" t="s">
        <v>206</v>
      </c>
      <c r="AU287" s="268" t="s">
        <v>87</v>
      </c>
      <c r="AV287" s="15" t="s">
        <v>204</v>
      </c>
      <c r="AW287" s="15" t="s">
        <v>33</v>
      </c>
      <c r="AX287" s="15" t="s">
        <v>85</v>
      </c>
      <c r="AY287" s="268" t="s">
        <v>198</v>
      </c>
    </row>
    <row r="288" spans="1:65" s="2" customFormat="1" ht="37.8" customHeight="1">
      <c r="A288" s="39"/>
      <c r="B288" s="40"/>
      <c r="C288" s="221" t="s">
        <v>666</v>
      </c>
      <c r="D288" s="221" t="s">
        <v>200</v>
      </c>
      <c r="E288" s="222" t="s">
        <v>2301</v>
      </c>
      <c r="F288" s="223" t="s">
        <v>2302</v>
      </c>
      <c r="G288" s="224" t="s">
        <v>203</v>
      </c>
      <c r="H288" s="225">
        <v>524</v>
      </c>
      <c r="I288" s="226"/>
      <c r="J288" s="227">
        <f>ROUND(I288*H288,2)</f>
        <v>0</v>
      </c>
      <c r="K288" s="228"/>
      <c r="L288" s="45"/>
      <c r="M288" s="229" t="s">
        <v>1</v>
      </c>
      <c r="N288" s="230" t="s">
        <v>42</v>
      </c>
      <c r="O288" s="92"/>
      <c r="P288" s="231">
        <f>O288*H288</f>
        <v>0</v>
      </c>
      <c r="Q288" s="231">
        <v>0.00068</v>
      </c>
      <c r="R288" s="231">
        <f>Q288*H288</f>
        <v>0.35632</v>
      </c>
      <c r="S288" s="231">
        <v>0</v>
      </c>
      <c r="T288" s="232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3" t="s">
        <v>280</v>
      </c>
      <c r="AT288" s="233" t="s">
        <v>200</v>
      </c>
      <c r="AU288" s="233" t="s">
        <v>87</v>
      </c>
      <c r="AY288" s="18" t="s">
        <v>198</v>
      </c>
      <c r="BE288" s="234">
        <f>IF(N288="základní",J288,0)</f>
        <v>0</v>
      </c>
      <c r="BF288" s="234">
        <f>IF(N288="snížená",J288,0)</f>
        <v>0</v>
      </c>
      <c r="BG288" s="234">
        <f>IF(N288="zákl. přenesená",J288,0)</f>
        <v>0</v>
      </c>
      <c r="BH288" s="234">
        <f>IF(N288="sníž. přenesená",J288,0)</f>
        <v>0</v>
      </c>
      <c r="BI288" s="234">
        <f>IF(N288="nulová",J288,0)</f>
        <v>0</v>
      </c>
      <c r="BJ288" s="18" t="s">
        <v>85</v>
      </c>
      <c r="BK288" s="234">
        <f>ROUND(I288*H288,2)</f>
        <v>0</v>
      </c>
      <c r="BL288" s="18" t="s">
        <v>280</v>
      </c>
      <c r="BM288" s="233" t="s">
        <v>2303</v>
      </c>
    </row>
    <row r="289" spans="1:51" s="13" customFormat="1" ht="12">
      <c r="A289" s="13"/>
      <c r="B289" s="235"/>
      <c r="C289" s="236"/>
      <c r="D289" s="237" t="s">
        <v>206</v>
      </c>
      <c r="E289" s="238" t="s">
        <v>1</v>
      </c>
      <c r="F289" s="239" t="s">
        <v>2304</v>
      </c>
      <c r="G289" s="236"/>
      <c r="H289" s="240">
        <v>524</v>
      </c>
      <c r="I289" s="241"/>
      <c r="J289" s="236"/>
      <c r="K289" s="236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206</v>
      </c>
      <c r="AU289" s="246" t="s">
        <v>87</v>
      </c>
      <c r="AV289" s="13" t="s">
        <v>87</v>
      </c>
      <c r="AW289" s="13" t="s">
        <v>33</v>
      </c>
      <c r="AX289" s="13" t="s">
        <v>77</v>
      </c>
      <c r="AY289" s="246" t="s">
        <v>198</v>
      </c>
    </row>
    <row r="290" spans="1:51" s="15" customFormat="1" ht="12">
      <c r="A290" s="15"/>
      <c r="B290" s="258"/>
      <c r="C290" s="259"/>
      <c r="D290" s="237" t="s">
        <v>206</v>
      </c>
      <c r="E290" s="260" t="s">
        <v>1</v>
      </c>
      <c r="F290" s="261" t="s">
        <v>215</v>
      </c>
      <c r="G290" s="259"/>
      <c r="H290" s="262">
        <v>524</v>
      </c>
      <c r="I290" s="263"/>
      <c r="J290" s="259"/>
      <c r="K290" s="259"/>
      <c r="L290" s="264"/>
      <c r="M290" s="265"/>
      <c r="N290" s="266"/>
      <c r="O290" s="266"/>
      <c r="P290" s="266"/>
      <c r="Q290" s="266"/>
      <c r="R290" s="266"/>
      <c r="S290" s="266"/>
      <c r="T290" s="267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8" t="s">
        <v>206</v>
      </c>
      <c r="AU290" s="268" t="s">
        <v>87</v>
      </c>
      <c r="AV290" s="15" t="s">
        <v>204</v>
      </c>
      <c r="AW290" s="15" t="s">
        <v>33</v>
      </c>
      <c r="AX290" s="15" t="s">
        <v>85</v>
      </c>
      <c r="AY290" s="268" t="s">
        <v>198</v>
      </c>
    </row>
    <row r="291" spans="1:65" s="2" customFormat="1" ht="16.5" customHeight="1">
      <c r="A291" s="39"/>
      <c r="B291" s="40"/>
      <c r="C291" s="269" t="s">
        <v>671</v>
      </c>
      <c r="D291" s="269" t="s">
        <v>315</v>
      </c>
      <c r="E291" s="270" t="s">
        <v>2305</v>
      </c>
      <c r="F291" s="271" t="s">
        <v>2306</v>
      </c>
      <c r="G291" s="272" t="s">
        <v>203</v>
      </c>
      <c r="H291" s="273">
        <v>524</v>
      </c>
      <c r="I291" s="274"/>
      <c r="J291" s="275">
        <f>ROUND(I291*H291,2)</f>
        <v>0</v>
      </c>
      <c r="K291" s="276"/>
      <c r="L291" s="277"/>
      <c r="M291" s="278" t="s">
        <v>1</v>
      </c>
      <c r="N291" s="279" t="s">
        <v>42</v>
      </c>
      <c r="O291" s="92"/>
      <c r="P291" s="231">
        <f>O291*H291</f>
        <v>0</v>
      </c>
      <c r="Q291" s="231">
        <v>0.00066</v>
      </c>
      <c r="R291" s="231">
        <f>Q291*H291</f>
        <v>0.34584</v>
      </c>
      <c r="S291" s="231">
        <v>0</v>
      </c>
      <c r="T291" s="232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3" t="s">
        <v>360</v>
      </c>
      <c r="AT291" s="233" t="s">
        <v>315</v>
      </c>
      <c r="AU291" s="233" t="s">
        <v>87</v>
      </c>
      <c r="AY291" s="18" t="s">
        <v>198</v>
      </c>
      <c r="BE291" s="234">
        <f>IF(N291="základní",J291,0)</f>
        <v>0</v>
      </c>
      <c r="BF291" s="234">
        <f>IF(N291="snížená",J291,0)</f>
        <v>0</v>
      </c>
      <c r="BG291" s="234">
        <f>IF(N291="zákl. přenesená",J291,0)</f>
        <v>0</v>
      </c>
      <c r="BH291" s="234">
        <f>IF(N291="sníž. přenesená",J291,0)</f>
        <v>0</v>
      </c>
      <c r="BI291" s="234">
        <f>IF(N291="nulová",J291,0)</f>
        <v>0</v>
      </c>
      <c r="BJ291" s="18" t="s">
        <v>85</v>
      </c>
      <c r="BK291" s="234">
        <f>ROUND(I291*H291,2)</f>
        <v>0</v>
      </c>
      <c r="BL291" s="18" t="s">
        <v>280</v>
      </c>
      <c r="BM291" s="233" t="s">
        <v>2307</v>
      </c>
    </row>
    <row r="292" spans="1:51" s="13" customFormat="1" ht="12">
      <c r="A292" s="13"/>
      <c r="B292" s="235"/>
      <c r="C292" s="236"/>
      <c r="D292" s="237" t="s">
        <v>206</v>
      </c>
      <c r="E292" s="238" t="s">
        <v>1</v>
      </c>
      <c r="F292" s="239" t="s">
        <v>2304</v>
      </c>
      <c r="G292" s="236"/>
      <c r="H292" s="240">
        <v>524</v>
      </c>
      <c r="I292" s="241"/>
      <c r="J292" s="236"/>
      <c r="K292" s="236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206</v>
      </c>
      <c r="AU292" s="246" t="s">
        <v>87</v>
      </c>
      <c r="AV292" s="13" t="s">
        <v>87</v>
      </c>
      <c r="AW292" s="13" t="s">
        <v>33</v>
      </c>
      <c r="AX292" s="13" t="s">
        <v>77</v>
      </c>
      <c r="AY292" s="246" t="s">
        <v>198</v>
      </c>
    </row>
    <row r="293" spans="1:51" s="15" customFormat="1" ht="12">
      <c r="A293" s="15"/>
      <c r="B293" s="258"/>
      <c r="C293" s="259"/>
      <c r="D293" s="237" t="s">
        <v>206</v>
      </c>
      <c r="E293" s="260" t="s">
        <v>1</v>
      </c>
      <c r="F293" s="261" t="s">
        <v>215</v>
      </c>
      <c r="G293" s="259"/>
      <c r="H293" s="262">
        <v>524</v>
      </c>
      <c r="I293" s="263"/>
      <c r="J293" s="259"/>
      <c r="K293" s="259"/>
      <c r="L293" s="264"/>
      <c r="M293" s="265"/>
      <c r="N293" s="266"/>
      <c r="O293" s="266"/>
      <c r="P293" s="266"/>
      <c r="Q293" s="266"/>
      <c r="R293" s="266"/>
      <c r="S293" s="266"/>
      <c r="T293" s="267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8" t="s">
        <v>206</v>
      </c>
      <c r="AU293" s="268" t="s">
        <v>87</v>
      </c>
      <c r="AV293" s="15" t="s">
        <v>204</v>
      </c>
      <c r="AW293" s="15" t="s">
        <v>33</v>
      </c>
      <c r="AX293" s="15" t="s">
        <v>85</v>
      </c>
      <c r="AY293" s="268" t="s">
        <v>198</v>
      </c>
    </row>
    <row r="294" spans="1:65" s="2" customFormat="1" ht="24.15" customHeight="1">
      <c r="A294" s="39"/>
      <c r="B294" s="40"/>
      <c r="C294" s="269" t="s">
        <v>676</v>
      </c>
      <c r="D294" s="269" t="s">
        <v>315</v>
      </c>
      <c r="E294" s="270" t="s">
        <v>2308</v>
      </c>
      <c r="F294" s="271" t="s">
        <v>2309</v>
      </c>
      <c r="G294" s="272" t="s">
        <v>227</v>
      </c>
      <c r="H294" s="273">
        <v>304</v>
      </c>
      <c r="I294" s="274"/>
      <c r="J294" s="275">
        <f>ROUND(I294*H294,2)</f>
        <v>0</v>
      </c>
      <c r="K294" s="276"/>
      <c r="L294" s="277"/>
      <c r="M294" s="278" t="s">
        <v>1</v>
      </c>
      <c r="N294" s="279" t="s">
        <v>42</v>
      </c>
      <c r="O294" s="92"/>
      <c r="P294" s="231">
        <f>O294*H294</f>
        <v>0</v>
      </c>
      <c r="Q294" s="231">
        <v>0.0003</v>
      </c>
      <c r="R294" s="231">
        <f>Q294*H294</f>
        <v>0.09119999999999999</v>
      </c>
      <c r="S294" s="231">
        <v>0</v>
      </c>
      <c r="T294" s="232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3" t="s">
        <v>360</v>
      </c>
      <c r="AT294" s="233" t="s">
        <v>315</v>
      </c>
      <c r="AU294" s="233" t="s">
        <v>87</v>
      </c>
      <c r="AY294" s="18" t="s">
        <v>198</v>
      </c>
      <c r="BE294" s="234">
        <f>IF(N294="základní",J294,0)</f>
        <v>0</v>
      </c>
      <c r="BF294" s="234">
        <f>IF(N294="snížená",J294,0)</f>
        <v>0</v>
      </c>
      <c r="BG294" s="234">
        <f>IF(N294="zákl. přenesená",J294,0)</f>
        <v>0</v>
      </c>
      <c r="BH294" s="234">
        <f>IF(N294="sníž. přenesená",J294,0)</f>
        <v>0</v>
      </c>
      <c r="BI294" s="234">
        <f>IF(N294="nulová",J294,0)</f>
        <v>0</v>
      </c>
      <c r="BJ294" s="18" t="s">
        <v>85</v>
      </c>
      <c r="BK294" s="234">
        <f>ROUND(I294*H294,2)</f>
        <v>0</v>
      </c>
      <c r="BL294" s="18" t="s">
        <v>280</v>
      </c>
      <c r="BM294" s="233" t="s">
        <v>2310</v>
      </c>
    </row>
    <row r="295" spans="1:51" s="13" customFormat="1" ht="12">
      <c r="A295" s="13"/>
      <c r="B295" s="235"/>
      <c r="C295" s="236"/>
      <c r="D295" s="237" t="s">
        <v>206</v>
      </c>
      <c r="E295" s="238" t="s">
        <v>1</v>
      </c>
      <c r="F295" s="239" t="s">
        <v>2311</v>
      </c>
      <c r="G295" s="236"/>
      <c r="H295" s="240">
        <v>304</v>
      </c>
      <c r="I295" s="241"/>
      <c r="J295" s="236"/>
      <c r="K295" s="236"/>
      <c r="L295" s="242"/>
      <c r="M295" s="243"/>
      <c r="N295" s="244"/>
      <c r="O295" s="244"/>
      <c r="P295" s="244"/>
      <c r="Q295" s="244"/>
      <c r="R295" s="244"/>
      <c r="S295" s="244"/>
      <c r="T295" s="24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6" t="s">
        <v>206</v>
      </c>
      <c r="AU295" s="246" t="s">
        <v>87</v>
      </c>
      <c r="AV295" s="13" t="s">
        <v>87</v>
      </c>
      <c r="AW295" s="13" t="s">
        <v>33</v>
      </c>
      <c r="AX295" s="13" t="s">
        <v>77</v>
      </c>
      <c r="AY295" s="246" t="s">
        <v>198</v>
      </c>
    </row>
    <row r="296" spans="1:51" s="15" customFormat="1" ht="12">
      <c r="A296" s="15"/>
      <c r="B296" s="258"/>
      <c r="C296" s="259"/>
      <c r="D296" s="237" t="s">
        <v>206</v>
      </c>
      <c r="E296" s="260" t="s">
        <v>1</v>
      </c>
      <c r="F296" s="261" t="s">
        <v>215</v>
      </c>
      <c r="G296" s="259"/>
      <c r="H296" s="262">
        <v>304</v>
      </c>
      <c r="I296" s="263"/>
      <c r="J296" s="259"/>
      <c r="K296" s="259"/>
      <c r="L296" s="264"/>
      <c r="M296" s="265"/>
      <c r="N296" s="266"/>
      <c r="O296" s="266"/>
      <c r="P296" s="266"/>
      <c r="Q296" s="266"/>
      <c r="R296" s="266"/>
      <c r="S296" s="266"/>
      <c r="T296" s="267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8" t="s">
        <v>206</v>
      </c>
      <c r="AU296" s="268" t="s">
        <v>87</v>
      </c>
      <c r="AV296" s="15" t="s">
        <v>204</v>
      </c>
      <c r="AW296" s="15" t="s">
        <v>33</v>
      </c>
      <c r="AX296" s="15" t="s">
        <v>85</v>
      </c>
      <c r="AY296" s="268" t="s">
        <v>198</v>
      </c>
    </row>
    <row r="297" spans="1:65" s="2" customFormat="1" ht="21.75" customHeight="1">
      <c r="A297" s="39"/>
      <c r="B297" s="40"/>
      <c r="C297" s="221" t="s">
        <v>681</v>
      </c>
      <c r="D297" s="221" t="s">
        <v>200</v>
      </c>
      <c r="E297" s="222" t="s">
        <v>1775</v>
      </c>
      <c r="F297" s="223" t="s">
        <v>1776</v>
      </c>
      <c r="G297" s="224" t="s">
        <v>276</v>
      </c>
      <c r="H297" s="225">
        <v>1.73</v>
      </c>
      <c r="I297" s="226"/>
      <c r="J297" s="227">
        <f>ROUND(I297*H297,2)</f>
        <v>0</v>
      </c>
      <c r="K297" s="228"/>
      <c r="L297" s="45"/>
      <c r="M297" s="229" t="s">
        <v>1</v>
      </c>
      <c r="N297" s="230" t="s">
        <v>42</v>
      </c>
      <c r="O297" s="92"/>
      <c r="P297" s="231">
        <f>O297*H297</f>
        <v>0</v>
      </c>
      <c r="Q297" s="231">
        <v>0</v>
      </c>
      <c r="R297" s="231">
        <f>Q297*H297</f>
        <v>0</v>
      </c>
      <c r="S297" s="231">
        <v>0</v>
      </c>
      <c r="T297" s="232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3" t="s">
        <v>280</v>
      </c>
      <c r="AT297" s="233" t="s">
        <v>200</v>
      </c>
      <c r="AU297" s="233" t="s">
        <v>87</v>
      </c>
      <c r="AY297" s="18" t="s">
        <v>198</v>
      </c>
      <c r="BE297" s="234">
        <f>IF(N297="základní",J297,0)</f>
        <v>0</v>
      </c>
      <c r="BF297" s="234">
        <f>IF(N297="snížená",J297,0)</f>
        <v>0</v>
      </c>
      <c r="BG297" s="234">
        <f>IF(N297="zákl. přenesená",J297,0)</f>
        <v>0</v>
      </c>
      <c r="BH297" s="234">
        <f>IF(N297="sníž. přenesená",J297,0)</f>
        <v>0</v>
      </c>
      <c r="BI297" s="234">
        <f>IF(N297="nulová",J297,0)</f>
        <v>0</v>
      </c>
      <c r="BJ297" s="18" t="s">
        <v>85</v>
      </c>
      <c r="BK297" s="234">
        <f>ROUND(I297*H297,2)</f>
        <v>0</v>
      </c>
      <c r="BL297" s="18" t="s">
        <v>280</v>
      </c>
      <c r="BM297" s="233" t="s">
        <v>2312</v>
      </c>
    </row>
    <row r="298" spans="1:63" s="12" customFormat="1" ht="25.9" customHeight="1">
      <c r="A298" s="12"/>
      <c r="B298" s="205"/>
      <c r="C298" s="206"/>
      <c r="D298" s="207" t="s">
        <v>76</v>
      </c>
      <c r="E298" s="208" t="s">
        <v>356</v>
      </c>
      <c r="F298" s="208" t="s">
        <v>357</v>
      </c>
      <c r="G298" s="206"/>
      <c r="H298" s="206"/>
      <c r="I298" s="209"/>
      <c r="J298" s="210">
        <f>BK298</f>
        <v>0</v>
      </c>
      <c r="K298" s="206"/>
      <c r="L298" s="211"/>
      <c r="M298" s="212"/>
      <c r="N298" s="213"/>
      <c r="O298" s="213"/>
      <c r="P298" s="214">
        <f>P299</f>
        <v>0</v>
      </c>
      <c r="Q298" s="213"/>
      <c r="R298" s="214">
        <f>R299</f>
        <v>0</v>
      </c>
      <c r="S298" s="213"/>
      <c r="T298" s="215">
        <f>T299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6" t="s">
        <v>224</v>
      </c>
      <c r="AT298" s="217" t="s">
        <v>76</v>
      </c>
      <c r="AU298" s="217" t="s">
        <v>77</v>
      </c>
      <c r="AY298" s="216" t="s">
        <v>198</v>
      </c>
      <c r="BK298" s="218">
        <f>BK299</f>
        <v>0</v>
      </c>
    </row>
    <row r="299" spans="1:63" s="12" customFormat="1" ht="22.8" customHeight="1">
      <c r="A299" s="12"/>
      <c r="B299" s="205"/>
      <c r="C299" s="206"/>
      <c r="D299" s="207" t="s">
        <v>76</v>
      </c>
      <c r="E299" s="219" t="s">
        <v>358</v>
      </c>
      <c r="F299" s="219" t="s">
        <v>359</v>
      </c>
      <c r="G299" s="206"/>
      <c r="H299" s="206"/>
      <c r="I299" s="209"/>
      <c r="J299" s="220">
        <f>BK299</f>
        <v>0</v>
      </c>
      <c r="K299" s="206"/>
      <c r="L299" s="211"/>
      <c r="M299" s="212"/>
      <c r="N299" s="213"/>
      <c r="O299" s="213"/>
      <c r="P299" s="214">
        <f>SUM(P300:P306)</f>
        <v>0</v>
      </c>
      <c r="Q299" s="213"/>
      <c r="R299" s="214">
        <f>SUM(R300:R306)</f>
        <v>0</v>
      </c>
      <c r="S299" s="213"/>
      <c r="T299" s="215">
        <f>SUM(T300:T306)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6" t="s">
        <v>224</v>
      </c>
      <c r="AT299" s="217" t="s">
        <v>76</v>
      </c>
      <c r="AU299" s="217" t="s">
        <v>85</v>
      </c>
      <c r="AY299" s="216" t="s">
        <v>198</v>
      </c>
      <c r="BK299" s="218">
        <f>SUM(BK300:BK306)</f>
        <v>0</v>
      </c>
    </row>
    <row r="300" spans="1:65" s="2" customFormat="1" ht="62.7" customHeight="1">
      <c r="A300" s="39"/>
      <c r="B300" s="40"/>
      <c r="C300" s="221" t="s">
        <v>487</v>
      </c>
      <c r="D300" s="221" t="s">
        <v>200</v>
      </c>
      <c r="E300" s="222" t="s">
        <v>361</v>
      </c>
      <c r="F300" s="223" t="s">
        <v>362</v>
      </c>
      <c r="G300" s="224" t="s">
        <v>363</v>
      </c>
      <c r="H300" s="225">
        <v>1</v>
      </c>
      <c r="I300" s="226"/>
      <c r="J300" s="227">
        <f>ROUND(I300*H300,2)</f>
        <v>0</v>
      </c>
      <c r="K300" s="228"/>
      <c r="L300" s="45"/>
      <c r="M300" s="229" t="s">
        <v>1</v>
      </c>
      <c r="N300" s="230" t="s">
        <v>42</v>
      </c>
      <c r="O300" s="92"/>
      <c r="P300" s="231">
        <f>O300*H300</f>
        <v>0</v>
      </c>
      <c r="Q300" s="231">
        <v>0</v>
      </c>
      <c r="R300" s="231">
        <f>Q300*H300</f>
        <v>0</v>
      </c>
      <c r="S300" s="231">
        <v>0</v>
      </c>
      <c r="T300" s="232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3" t="s">
        <v>364</v>
      </c>
      <c r="AT300" s="233" t="s">
        <v>200</v>
      </c>
      <c r="AU300" s="233" t="s">
        <v>87</v>
      </c>
      <c r="AY300" s="18" t="s">
        <v>198</v>
      </c>
      <c r="BE300" s="234">
        <f>IF(N300="základní",J300,0)</f>
        <v>0</v>
      </c>
      <c r="BF300" s="234">
        <f>IF(N300="snížená",J300,0)</f>
        <v>0</v>
      </c>
      <c r="BG300" s="234">
        <f>IF(N300="zákl. přenesená",J300,0)</f>
        <v>0</v>
      </c>
      <c r="BH300" s="234">
        <f>IF(N300="sníž. přenesená",J300,0)</f>
        <v>0</v>
      </c>
      <c r="BI300" s="234">
        <f>IF(N300="nulová",J300,0)</f>
        <v>0</v>
      </c>
      <c r="BJ300" s="18" t="s">
        <v>85</v>
      </c>
      <c r="BK300" s="234">
        <f>ROUND(I300*H300,2)</f>
        <v>0</v>
      </c>
      <c r="BL300" s="18" t="s">
        <v>364</v>
      </c>
      <c r="BM300" s="233" t="s">
        <v>2313</v>
      </c>
    </row>
    <row r="301" spans="1:65" s="2" customFormat="1" ht="55.5" customHeight="1">
      <c r="A301" s="39"/>
      <c r="B301" s="40"/>
      <c r="C301" s="221" t="s">
        <v>545</v>
      </c>
      <c r="D301" s="221" t="s">
        <v>200</v>
      </c>
      <c r="E301" s="222" t="s">
        <v>367</v>
      </c>
      <c r="F301" s="223" t="s">
        <v>368</v>
      </c>
      <c r="G301" s="224" t="s">
        <v>363</v>
      </c>
      <c r="H301" s="225">
        <v>1</v>
      </c>
      <c r="I301" s="226"/>
      <c r="J301" s="227">
        <f>ROUND(I301*H301,2)</f>
        <v>0</v>
      </c>
      <c r="K301" s="228"/>
      <c r="L301" s="45"/>
      <c r="M301" s="229" t="s">
        <v>1</v>
      </c>
      <c r="N301" s="230" t="s">
        <v>42</v>
      </c>
      <c r="O301" s="92"/>
      <c r="P301" s="231">
        <f>O301*H301</f>
        <v>0</v>
      </c>
      <c r="Q301" s="231">
        <v>0</v>
      </c>
      <c r="R301" s="231">
        <f>Q301*H301</f>
        <v>0</v>
      </c>
      <c r="S301" s="231">
        <v>0</v>
      </c>
      <c r="T301" s="232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3" t="s">
        <v>364</v>
      </c>
      <c r="AT301" s="233" t="s">
        <v>200</v>
      </c>
      <c r="AU301" s="233" t="s">
        <v>87</v>
      </c>
      <c r="AY301" s="18" t="s">
        <v>198</v>
      </c>
      <c r="BE301" s="234">
        <f>IF(N301="základní",J301,0)</f>
        <v>0</v>
      </c>
      <c r="BF301" s="234">
        <f>IF(N301="snížená",J301,0)</f>
        <v>0</v>
      </c>
      <c r="BG301" s="234">
        <f>IF(N301="zákl. přenesená",J301,0)</f>
        <v>0</v>
      </c>
      <c r="BH301" s="234">
        <f>IF(N301="sníž. přenesená",J301,0)</f>
        <v>0</v>
      </c>
      <c r="BI301" s="234">
        <f>IF(N301="nulová",J301,0)</f>
        <v>0</v>
      </c>
      <c r="BJ301" s="18" t="s">
        <v>85</v>
      </c>
      <c r="BK301" s="234">
        <f>ROUND(I301*H301,2)</f>
        <v>0</v>
      </c>
      <c r="BL301" s="18" t="s">
        <v>364</v>
      </c>
      <c r="BM301" s="233" t="s">
        <v>2314</v>
      </c>
    </row>
    <row r="302" spans="1:65" s="2" customFormat="1" ht="24.15" customHeight="1">
      <c r="A302" s="39"/>
      <c r="B302" s="40"/>
      <c r="C302" s="221" t="s">
        <v>696</v>
      </c>
      <c r="D302" s="221" t="s">
        <v>200</v>
      </c>
      <c r="E302" s="222" t="s">
        <v>375</v>
      </c>
      <c r="F302" s="223" t="s">
        <v>376</v>
      </c>
      <c r="G302" s="224" t="s">
        <v>363</v>
      </c>
      <c r="H302" s="225">
        <v>1</v>
      </c>
      <c r="I302" s="226"/>
      <c r="J302" s="227">
        <f>ROUND(I302*H302,2)</f>
        <v>0</v>
      </c>
      <c r="K302" s="228"/>
      <c r="L302" s="45"/>
      <c r="M302" s="229" t="s">
        <v>1</v>
      </c>
      <c r="N302" s="230" t="s">
        <v>42</v>
      </c>
      <c r="O302" s="92"/>
      <c r="P302" s="231">
        <f>O302*H302</f>
        <v>0</v>
      </c>
      <c r="Q302" s="231">
        <v>0</v>
      </c>
      <c r="R302" s="231">
        <f>Q302*H302</f>
        <v>0</v>
      </c>
      <c r="S302" s="231">
        <v>0</v>
      </c>
      <c r="T302" s="232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3" t="s">
        <v>364</v>
      </c>
      <c r="AT302" s="233" t="s">
        <v>200</v>
      </c>
      <c r="AU302" s="233" t="s">
        <v>87</v>
      </c>
      <c r="AY302" s="18" t="s">
        <v>198</v>
      </c>
      <c r="BE302" s="234">
        <f>IF(N302="základní",J302,0)</f>
        <v>0</v>
      </c>
      <c r="BF302" s="234">
        <f>IF(N302="snížená",J302,0)</f>
        <v>0</v>
      </c>
      <c r="BG302" s="234">
        <f>IF(N302="zákl. přenesená",J302,0)</f>
        <v>0</v>
      </c>
      <c r="BH302" s="234">
        <f>IF(N302="sníž. přenesená",J302,0)</f>
        <v>0</v>
      </c>
      <c r="BI302" s="234">
        <f>IF(N302="nulová",J302,0)</f>
        <v>0</v>
      </c>
      <c r="BJ302" s="18" t="s">
        <v>85</v>
      </c>
      <c r="BK302" s="234">
        <f>ROUND(I302*H302,2)</f>
        <v>0</v>
      </c>
      <c r="BL302" s="18" t="s">
        <v>364</v>
      </c>
      <c r="BM302" s="233" t="s">
        <v>2315</v>
      </c>
    </row>
    <row r="303" spans="1:65" s="2" customFormat="1" ht="24.15" customHeight="1">
      <c r="A303" s="39"/>
      <c r="B303" s="40"/>
      <c r="C303" s="221" t="s">
        <v>558</v>
      </c>
      <c r="D303" s="221" t="s">
        <v>200</v>
      </c>
      <c r="E303" s="222" t="s">
        <v>379</v>
      </c>
      <c r="F303" s="223" t="s">
        <v>380</v>
      </c>
      <c r="G303" s="224" t="s">
        <v>363</v>
      </c>
      <c r="H303" s="225">
        <v>1</v>
      </c>
      <c r="I303" s="226"/>
      <c r="J303" s="227">
        <f>ROUND(I303*H303,2)</f>
        <v>0</v>
      </c>
      <c r="K303" s="228"/>
      <c r="L303" s="45"/>
      <c r="M303" s="229" t="s">
        <v>1</v>
      </c>
      <c r="N303" s="230" t="s">
        <v>42</v>
      </c>
      <c r="O303" s="92"/>
      <c r="P303" s="231">
        <f>O303*H303</f>
        <v>0</v>
      </c>
      <c r="Q303" s="231">
        <v>0</v>
      </c>
      <c r="R303" s="231">
        <f>Q303*H303</f>
        <v>0</v>
      </c>
      <c r="S303" s="231">
        <v>0</v>
      </c>
      <c r="T303" s="232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3" t="s">
        <v>364</v>
      </c>
      <c r="AT303" s="233" t="s">
        <v>200</v>
      </c>
      <c r="AU303" s="233" t="s">
        <v>87</v>
      </c>
      <c r="AY303" s="18" t="s">
        <v>198</v>
      </c>
      <c r="BE303" s="234">
        <f>IF(N303="základní",J303,0)</f>
        <v>0</v>
      </c>
      <c r="BF303" s="234">
        <f>IF(N303="snížená",J303,0)</f>
        <v>0</v>
      </c>
      <c r="BG303" s="234">
        <f>IF(N303="zákl. přenesená",J303,0)</f>
        <v>0</v>
      </c>
      <c r="BH303" s="234">
        <f>IF(N303="sníž. přenesená",J303,0)</f>
        <v>0</v>
      </c>
      <c r="BI303" s="234">
        <f>IF(N303="nulová",J303,0)</f>
        <v>0</v>
      </c>
      <c r="BJ303" s="18" t="s">
        <v>85</v>
      </c>
      <c r="BK303" s="234">
        <f>ROUND(I303*H303,2)</f>
        <v>0</v>
      </c>
      <c r="BL303" s="18" t="s">
        <v>364</v>
      </c>
      <c r="BM303" s="233" t="s">
        <v>2316</v>
      </c>
    </row>
    <row r="304" spans="1:65" s="2" customFormat="1" ht="37.8" customHeight="1">
      <c r="A304" s="39"/>
      <c r="B304" s="40"/>
      <c r="C304" s="221" t="s">
        <v>705</v>
      </c>
      <c r="D304" s="221" t="s">
        <v>200</v>
      </c>
      <c r="E304" s="222" t="s">
        <v>391</v>
      </c>
      <c r="F304" s="223" t="s">
        <v>392</v>
      </c>
      <c r="G304" s="224" t="s">
        <v>363</v>
      </c>
      <c r="H304" s="225">
        <v>1</v>
      </c>
      <c r="I304" s="226"/>
      <c r="J304" s="227">
        <f>ROUND(I304*H304,2)</f>
        <v>0</v>
      </c>
      <c r="K304" s="228"/>
      <c r="L304" s="45"/>
      <c r="M304" s="229" t="s">
        <v>1</v>
      </c>
      <c r="N304" s="230" t="s">
        <v>42</v>
      </c>
      <c r="O304" s="92"/>
      <c r="P304" s="231">
        <f>O304*H304</f>
        <v>0</v>
      </c>
      <c r="Q304" s="231">
        <v>0</v>
      </c>
      <c r="R304" s="231">
        <f>Q304*H304</f>
        <v>0</v>
      </c>
      <c r="S304" s="231">
        <v>0</v>
      </c>
      <c r="T304" s="232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3" t="s">
        <v>364</v>
      </c>
      <c r="AT304" s="233" t="s">
        <v>200</v>
      </c>
      <c r="AU304" s="233" t="s">
        <v>87</v>
      </c>
      <c r="AY304" s="18" t="s">
        <v>198</v>
      </c>
      <c r="BE304" s="234">
        <f>IF(N304="základní",J304,0)</f>
        <v>0</v>
      </c>
      <c r="BF304" s="234">
        <f>IF(N304="snížená",J304,0)</f>
        <v>0</v>
      </c>
      <c r="BG304" s="234">
        <f>IF(N304="zákl. přenesená",J304,0)</f>
        <v>0</v>
      </c>
      <c r="BH304" s="234">
        <f>IF(N304="sníž. přenesená",J304,0)</f>
        <v>0</v>
      </c>
      <c r="BI304" s="234">
        <f>IF(N304="nulová",J304,0)</f>
        <v>0</v>
      </c>
      <c r="BJ304" s="18" t="s">
        <v>85</v>
      </c>
      <c r="BK304" s="234">
        <f>ROUND(I304*H304,2)</f>
        <v>0</v>
      </c>
      <c r="BL304" s="18" t="s">
        <v>364</v>
      </c>
      <c r="BM304" s="233" t="s">
        <v>2317</v>
      </c>
    </row>
    <row r="305" spans="1:65" s="2" customFormat="1" ht="37.8" customHeight="1">
      <c r="A305" s="39"/>
      <c r="B305" s="40"/>
      <c r="C305" s="221" t="s">
        <v>709</v>
      </c>
      <c r="D305" s="221" t="s">
        <v>200</v>
      </c>
      <c r="E305" s="222" t="s">
        <v>395</v>
      </c>
      <c r="F305" s="223" t="s">
        <v>396</v>
      </c>
      <c r="G305" s="224" t="s">
        <v>363</v>
      </c>
      <c r="H305" s="225">
        <v>1</v>
      </c>
      <c r="I305" s="226"/>
      <c r="J305" s="227">
        <f>ROUND(I305*H305,2)</f>
        <v>0</v>
      </c>
      <c r="K305" s="228"/>
      <c r="L305" s="45"/>
      <c r="M305" s="229" t="s">
        <v>1</v>
      </c>
      <c r="N305" s="230" t="s">
        <v>42</v>
      </c>
      <c r="O305" s="92"/>
      <c r="P305" s="231">
        <f>O305*H305</f>
        <v>0</v>
      </c>
      <c r="Q305" s="231">
        <v>0</v>
      </c>
      <c r="R305" s="231">
        <f>Q305*H305</f>
        <v>0</v>
      </c>
      <c r="S305" s="231">
        <v>0</v>
      </c>
      <c r="T305" s="232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3" t="s">
        <v>364</v>
      </c>
      <c r="AT305" s="233" t="s">
        <v>200</v>
      </c>
      <c r="AU305" s="233" t="s">
        <v>87</v>
      </c>
      <c r="AY305" s="18" t="s">
        <v>198</v>
      </c>
      <c r="BE305" s="234">
        <f>IF(N305="základní",J305,0)</f>
        <v>0</v>
      </c>
      <c r="BF305" s="234">
        <f>IF(N305="snížená",J305,0)</f>
        <v>0</v>
      </c>
      <c r="BG305" s="234">
        <f>IF(N305="zákl. přenesená",J305,0)</f>
        <v>0</v>
      </c>
      <c r="BH305" s="234">
        <f>IF(N305="sníž. přenesená",J305,0)</f>
        <v>0</v>
      </c>
      <c r="BI305" s="234">
        <f>IF(N305="nulová",J305,0)</f>
        <v>0</v>
      </c>
      <c r="BJ305" s="18" t="s">
        <v>85</v>
      </c>
      <c r="BK305" s="234">
        <f>ROUND(I305*H305,2)</f>
        <v>0</v>
      </c>
      <c r="BL305" s="18" t="s">
        <v>364</v>
      </c>
      <c r="BM305" s="233" t="s">
        <v>2318</v>
      </c>
    </row>
    <row r="306" spans="1:65" s="2" customFormat="1" ht="21.75" customHeight="1">
      <c r="A306" s="39"/>
      <c r="B306" s="40"/>
      <c r="C306" s="221" t="s">
        <v>1517</v>
      </c>
      <c r="D306" s="221" t="s">
        <v>200</v>
      </c>
      <c r="E306" s="222" t="s">
        <v>399</v>
      </c>
      <c r="F306" s="223" t="s">
        <v>400</v>
      </c>
      <c r="G306" s="224" t="s">
        <v>363</v>
      </c>
      <c r="H306" s="225">
        <v>1</v>
      </c>
      <c r="I306" s="226"/>
      <c r="J306" s="227">
        <f>ROUND(I306*H306,2)</f>
        <v>0</v>
      </c>
      <c r="K306" s="228"/>
      <c r="L306" s="45"/>
      <c r="M306" s="280" t="s">
        <v>1</v>
      </c>
      <c r="N306" s="281" t="s">
        <v>42</v>
      </c>
      <c r="O306" s="282"/>
      <c r="P306" s="283">
        <f>O306*H306</f>
        <v>0</v>
      </c>
      <c r="Q306" s="283">
        <v>0</v>
      </c>
      <c r="R306" s="283">
        <f>Q306*H306</f>
        <v>0</v>
      </c>
      <c r="S306" s="283">
        <v>0</v>
      </c>
      <c r="T306" s="284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3" t="s">
        <v>364</v>
      </c>
      <c r="AT306" s="233" t="s">
        <v>200</v>
      </c>
      <c r="AU306" s="233" t="s">
        <v>87</v>
      </c>
      <c r="AY306" s="18" t="s">
        <v>198</v>
      </c>
      <c r="BE306" s="234">
        <f>IF(N306="základní",J306,0)</f>
        <v>0</v>
      </c>
      <c r="BF306" s="234">
        <f>IF(N306="snížená",J306,0)</f>
        <v>0</v>
      </c>
      <c r="BG306" s="234">
        <f>IF(N306="zákl. přenesená",J306,0)</f>
        <v>0</v>
      </c>
      <c r="BH306" s="234">
        <f>IF(N306="sníž. přenesená",J306,0)</f>
        <v>0</v>
      </c>
      <c r="BI306" s="234">
        <f>IF(N306="nulová",J306,0)</f>
        <v>0</v>
      </c>
      <c r="BJ306" s="18" t="s">
        <v>85</v>
      </c>
      <c r="BK306" s="234">
        <f>ROUND(I306*H306,2)</f>
        <v>0</v>
      </c>
      <c r="BL306" s="18" t="s">
        <v>364</v>
      </c>
      <c r="BM306" s="233" t="s">
        <v>2319</v>
      </c>
    </row>
    <row r="307" spans="1:31" s="2" customFormat="1" ht="6.95" customHeight="1">
      <c r="A307" s="39"/>
      <c r="B307" s="67"/>
      <c r="C307" s="68"/>
      <c r="D307" s="68"/>
      <c r="E307" s="68"/>
      <c r="F307" s="68"/>
      <c r="G307" s="68"/>
      <c r="H307" s="68"/>
      <c r="I307" s="68"/>
      <c r="J307" s="68"/>
      <c r="K307" s="68"/>
      <c r="L307" s="45"/>
      <c r="M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</row>
  </sheetData>
  <sheetProtection password="CC35" sheet="1" objects="1" scenarios="1" formatColumns="0" formatRows="0" autoFilter="0"/>
  <autoFilter ref="C131:K306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2320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ROUND((SUM(BE127:BE227)),2)</f>
        <v>0</v>
      </c>
      <c r="G33" s="39"/>
      <c r="H33" s="39"/>
      <c r="I33" s="157">
        <v>0.21</v>
      </c>
      <c r="J33" s="156">
        <f>ROUND(((SUM(BE127:BE227))*I33),2)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ROUND((SUM(BF127:BF227)),2)</f>
        <v>0</v>
      </c>
      <c r="G34" s="39"/>
      <c r="H34" s="39"/>
      <c r="I34" s="157">
        <v>0.15</v>
      </c>
      <c r="J34" s="156">
        <f>ROUND(((SUM(BF127:BF227))*I34),2)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ROUND((SUM(BG127:BG227)),2)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ROUND((SUM(BH127:BH227)),2)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ROUND((SUM(BI127:BI227)),2)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401 - Veřejné osvětlení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2321</v>
      </c>
      <c r="E97" s="184"/>
      <c r="F97" s="184"/>
      <c r="G97" s="184"/>
      <c r="H97" s="184"/>
      <c r="I97" s="184"/>
      <c r="J97" s="185">
        <f>J128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176</v>
      </c>
      <c r="E98" s="190"/>
      <c r="F98" s="190"/>
      <c r="G98" s="190"/>
      <c r="H98" s="190"/>
      <c r="I98" s="190"/>
      <c r="J98" s="191">
        <f>J129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1067</v>
      </c>
      <c r="E99" s="190"/>
      <c r="F99" s="190"/>
      <c r="G99" s="190"/>
      <c r="H99" s="190"/>
      <c r="I99" s="190"/>
      <c r="J99" s="191">
        <f>J143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1164</v>
      </c>
      <c r="E100" s="190"/>
      <c r="F100" s="190"/>
      <c r="G100" s="190"/>
      <c r="H100" s="190"/>
      <c r="I100" s="190"/>
      <c r="J100" s="191">
        <f>J145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1166</v>
      </c>
      <c r="E101" s="190"/>
      <c r="F101" s="190"/>
      <c r="G101" s="190"/>
      <c r="H101" s="190"/>
      <c r="I101" s="190"/>
      <c r="J101" s="191">
        <f>J148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1332</v>
      </c>
      <c r="E102" s="190"/>
      <c r="F102" s="190"/>
      <c r="G102" s="190"/>
      <c r="H102" s="190"/>
      <c r="I102" s="190"/>
      <c r="J102" s="191">
        <f>J151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2322</v>
      </c>
      <c r="E103" s="190"/>
      <c r="F103" s="190"/>
      <c r="G103" s="190"/>
      <c r="H103" s="190"/>
      <c r="I103" s="190"/>
      <c r="J103" s="191">
        <f>J156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2323</v>
      </c>
      <c r="E104" s="190"/>
      <c r="F104" s="190"/>
      <c r="G104" s="190"/>
      <c r="H104" s="190"/>
      <c r="I104" s="190"/>
      <c r="J104" s="191">
        <f>J158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423</v>
      </c>
      <c r="E105" s="190"/>
      <c r="F105" s="190"/>
      <c r="G105" s="190"/>
      <c r="H105" s="190"/>
      <c r="I105" s="190"/>
      <c r="J105" s="191">
        <f>J207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1"/>
      <c r="C106" s="182"/>
      <c r="D106" s="183" t="s">
        <v>181</v>
      </c>
      <c r="E106" s="184"/>
      <c r="F106" s="184"/>
      <c r="G106" s="184"/>
      <c r="H106" s="184"/>
      <c r="I106" s="184"/>
      <c r="J106" s="185">
        <f>J217</f>
        <v>0</v>
      </c>
      <c r="K106" s="182"/>
      <c r="L106" s="18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7"/>
      <c r="C107" s="188"/>
      <c r="D107" s="189" t="s">
        <v>182</v>
      </c>
      <c r="E107" s="190"/>
      <c r="F107" s="190"/>
      <c r="G107" s="190"/>
      <c r="H107" s="190"/>
      <c r="I107" s="190"/>
      <c r="J107" s="191">
        <f>J218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183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76" t="str">
        <f>E7</f>
        <v>Revitalizace sídliště Blatenská - 1. etapa DI1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162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401 - Veřejné osvětlení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>Horažďovice</v>
      </c>
      <c r="G121" s="41"/>
      <c r="H121" s="41"/>
      <c r="I121" s="33" t="s">
        <v>22</v>
      </c>
      <c r="J121" s="80" t="str">
        <f>IF(J12="","",J12)</f>
        <v>24. 5. 2023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>město Horažďovice</v>
      </c>
      <c r="G123" s="41"/>
      <c r="H123" s="41"/>
      <c r="I123" s="33" t="s">
        <v>31</v>
      </c>
      <c r="J123" s="37" t="str">
        <f>E21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29</v>
      </c>
      <c r="D124" s="41"/>
      <c r="E124" s="41"/>
      <c r="F124" s="28" t="str">
        <f>IF(E18="","",E18)</f>
        <v>Vyplň údaj</v>
      </c>
      <c r="G124" s="41"/>
      <c r="H124" s="41"/>
      <c r="I124" s="33" t="s">
        <v>34</v>
      </c>
      <c r="J124" s="37" t="str">
        <f>E24</f>
        <v>Pavel Matoušek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3"/>
      <c r="B126" s="194"/>
      <c r="C126" s="195" t="s">
        <v>184</v>
      </c>
      <c r="D126" s="196" t="s">
        <v>62</v>
      </c>
      <c r="E126" s="196" t="s">
        <v>58</v>
      </c>
      <c r="F126" s="196" t="s">
        <v>59</v>
      </c>
      <c r="G126" s="196" t="s">
        <v>185</v>
      </c>
      <c r="H126" s="196" t="s">
        <v>186</v>
      </c>
      <c r="I126" s="196" t="s">
        <v>187</v>
      </c>
      <c r="J126" s="197" t="s">
        <v>172</v>
      </c>
      <c r="K126" s="198" t="s">
        <v>188</v>
      </c>
      <c r="L126" s="199"/>
      <c r="M126" s="101" t="s">
        <v>1</v>
      </c>
      <c r="N126" s="102" t="s">
        <v>41</v>
      </c>
      <c r="O126" s="102" t="s">
        <v>189</v>
      </c>
      <c r="P126" s="102" t="s">
        <v>190</v>
      </c>
      <c r="Q126" s="102" t="s">
        <v>191</v>
      </c>
      <c r="R126" s="102" t="s">
        <v>192</v>
      </c>
      <c r="S126" s="102" t="s">
        <v>193</v>
      </c>
      <c r="T126" s="103" t="s">
        <v>194</v>
      </c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</row>
    <row r="127" spans="1:63" s="2" customFormat="1" ht="22.8" customHeight="1">
      <c r="A127" s="39"/>
      <c r="B127" s="40"/>
      <c r="C127" s="108" t="s">
        <v>195</v>
      </c>
      <c r="D127" s="41"/>
      <c r="E127" s="41"/>
      <c r="F127" s="41"/>
      <c r="G127" s="41"/>
      <c r="H127" s="41"/>
      <c r="I127" s="41"/>
      <c r="J127" s="200">
        <f>BK127</f>
        <v>0</v>
      </c>
      <c r="K127" s="41"/>
      <c r="L127" s="45"/>
      <c r="M127" s="104"/>
      <c r="N127" s="201"/>
      <c r="O127" s="105"/>
      <c r="P127" s="202">
        <f>P128+P217</f>
        <v>0</v>
      </c>
      <c r="Q127" s="105"/>
      <c r="R127" s="202">
        <f>R128+R217</f>
        <v>1.7464199999999999</v>
      </c>
      <c r="S127" s="105"/>
      <c r="T127" s="203">
        <f>T128+T217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76</v>
      </c>
      <c r="AU127" s="18" t="s">
        <v>174</v>
      </c>
      <c r="BK127" s="204">
        <f>BK128+BK217</f>
        <v>0</v>
      </c>
    </row>
    <row r="128" spans="1:63" s="12" customFormat="1" ht="25.9" customHeight="1">
      <c r="A128" s="12"/>
      <c r="B128" s="205"/>
      <c r="C128" s="206"/>
      <c r="D128" s="207" t="s">
        <v>76</v>
      </c>
      <c r="E128" s="208" t="s">
        <v>2324</v>
      </c>
      <c r="F128" s="208" t="s">
        <v>137</v>
      </c>
      <c r="G128" s="206"/>
      <c r="H128" s="206"/>
      <c r="I128" s="209"/>
      <c r="J128" s="210">
        <f>BK128</f>
        <v>0</v>
      </c>
      <c r="K128" s="206"/>
      <c r="L128" s="211"/>
      <c r="M128" s="212"/>
      <c r="N128" s="213"/>
      <c r="O128" s="213"/>
      <c r="P128" s="214">
        <f>P129+P143+P145+P148+P151+P156+P158+P207</f>
        <v>0</v>
      </c>
      <c r="Q128" s="213"/>
      <c r="R128" s="214">
        <f>R129+R143+R145+R148+R151+R156+R158+R207</f>
        <v>1.7464199999999999</v>
      </c>
      <c r="S128" s="213"/>
      <c r="T128" s="215">
        <f>T129+T143+T145+T148+T151+T156+T158+T207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6" t="s">
        <v>85</v>
      </c>
      <c r="AT128" s="217" t="s">
        <v>76</v>
      </c>
      <c r="AU128" s="217" t="s">
        <v>77</v>
      </c>
      <c r="AY128" s="216" t="s">
        <v>198</v>
      </c>
      <c r="BK128" s="218">
        <f>BK129+BK143+BK145+BK148+BK151+BK156+BK158+BK207</f>
        <v>0</v>
      </c>
    </row>
    <row r="129" spans="1:63" s="12" customFormat="1" ht="22.8" customHeight="1">
      <c r="A129" s="12"/>
      <c r="B129" s="205"/>
      <c r="C129" s="206"/>
      <c r="D129" s="207" t="s">
        <v>76</v>
      </c>
      <c r="E129" s="219" t="s">
        <v>85</v>
      </c>
      <c r="F129" s="219" t="s">
        <v>199</v>
      </c>
      <c r="G129" s="206"/>
      <c r="H129" s="206"/>
      <c r="I129" s="209"/>
      <c r="J129" s="220">
        <f>BK129</f>
        <v>0</v>
      </c>
      <c r="K129" s="206"/>
      <c r="L129" s="211"/>
      <c r="M129" s="212"/>
      <c r="N129" s="213"/>
      <c r="O129" s="213"/>
      <c r="P129" s="214">
        <f>SUM(P130:P142)</f>
        <v>0</v>
      </c>
      <c r="Q129" s="213"/>
      <c r="R129" s="214">
        <f>SUM(R130:R142)</f>
        <v>0</v>
      </c>
      <c r="S129" s="213"/>
      <c r="T129" s="215">
        <f>SUM(T130:T142)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6" t="s">
        <v>85</v>
      </c>
      <c r="AT129" s="217" t="s">
        <v>76</v>
      </c>
      <c r="AU129" s="217" t="s">
        <v>85</v>
      </c>
      <c r="AY129" s="216" t="s">
        <v>198</v>
      </c>
      <c r="BK129" s="218">
        <f>SUM(BK130:BK142)</f>
        <v>0</v>
      </c>
    </row>
    <row r="130" spans="1:65" s="2" customFormat="1" ht="24.15" customHeight="1">
      <c r="A130" s="39"/>
      <c r="B130" s="40"/>
      <c r="C130" s="221" t="s">
        <v>85</v>
      </c>
      <c r="D130" s="221" t="s">
        <v>200</v>
      </c>
      <c r="E130" s="222" t="s">
        <v>2325</v>
      </c>
      <c r="F130" s="223" t="s">
        <v>2326</v>
      </c>
      <c r="G130" s="224" t="s">
        <v>239</v>
      </c>
      <c r="H130" s="225">
        <v>14</v>
      </c>
      <c r="I130" s="226"/>
      <c r="J130" s="227">
        <f>ROUND(I130*H130,2)</f>
        <v>0</v>
      </c>
      <c r="K130" s="228"/>
      <c r="L130" s="45"/>
      <c r="M130" s="229" t="s">
        <v>1</v>
      </c>
      <c r="N130" s="230" t="s">
        <v>42</v>
      </c>
      <c r="O130" s="92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3" t="s">
        <v>204</v>
      </c>
      <c r="AT130" s="233" t="s">
        <v>200</v>
      </c>
      <c r="AU130" s="233" t="s">
        <v>87</v>
      </c>
      <c r="AY130" s="18" t="s">
        <v>198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8" t="s">
        <v>85</v>
      </c>
      <c r="BK130" s="234">
        <f>ROUND(I130*H130,2)</f>
        <v>0</v>
      </c>
      <c r="BL130" s="18" t="s">
        <v>204</v>
      </c>
      <c r="BM130" s="233" t="s">
        <v>2327</v>
      </c>
    </row>
    <row r="131" spans="1:65" s="2" customFormat="1" ht="44.25" customHeight="1">
      <c r="A131" s="39"/>
      <c r="B131" s="40"/>
      <c r="C131" s="221" t="s">
        <v>87</v>
      </c>
      <c r="D131" s="221" t="s">
        <v>200</v>
      </c>
      <c r="E131" s="222" t="s">
        <v>2328</v>
      </c>
      <c r="F131" s="223" t="s">
        <v>2329</v>
      </c>
      <c r="G131" s="224" t="s">
        <v>239</v>
      </c>
      <c r="H131" s="225">
        <v>14</v>
      </c>
      <c r="I131" s="226"/>
      <c r="J131" s="227">
        <f>ROUND(I131*H131,2)</f>
        <v>0</v>
      </c>
      <c r="K131" s="228"/>
      <c r="L131" s="45"/>
      <c r="M131" s="229" t="s">
        <v>1</v>
      </c>
      <c r="N131" s="230" t="s">
        <v>42</v>
      </c>
      <c r="O131" s="92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3" t="s">
        <v>204</v>
      </c>
      <c r="AT131" s="233" t="s">
        <v>200</v>
      </c>
      <c r="AU131" s="233" t="s">
        <v>87</v>
      </c>
      <c r="AY131" s="18" t="s">
        <v>198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8" t="s">
        <v>85</v>
      </c>
      <c r="BK131" s="234">
        <f>ROUND(I131*H131,2)</f>
        <v>0</v>
      </c>
      <c r="BL131" s="18" t="s">
        <v>204</v>
      </c>
      <c r="BM131" s="233" t="s">
        <v>2330</v>
      </c>
    </row>
    <row r="132" spans="1:65" s="2" customFormat="1" ht="37.8" customHeight="1">
      <c r="A132" s="39"/>
      <c r="B132" s="40"/>
      <c r="C132" s="221" t="s">
        <v>213</v>
      </c>
      <c r="D132" s="221" t="s">
        <v>200</v>
      </c>
      <c r="E132" s="222" t="s">
        <v>2331</v>
      </c>
      <c r="F132" s="223" t="s">
        <v>2332</v>
      </c>
      <c r="G132" s="224" t="s">
        <v>239</v>
      </c>
      <c r="H132" s="225">
        <v>148.8</v>
      </c>
      <c r="I132" s="226"/>
      <c r="J132" s="227">
        <f>ROUND(I132*H132,2)</f>
        <v>0</v>
      </c>
      <c r="K132" s="228"/>
      <c r="L132" s="45"/>
      <c r="M132" s="229" t="s">
        <v>1</v>
      </c>
      <c r="N132" s="230" t="s">
        <v>42</v>
      </c>
      <c r="O132" s="92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3" t="s">
        <v>204</v>
      </c>
      <c r="AT132" s="233" t="s">
        <v>200</v>
      </c>
      <c r="AU132" s="233" t="s">
        <v>87</v>
      </c>
      <c r="AY132" s="18" t="s">
        <v>198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8" t="s">
        <v>85</v>
      </c>
      <c r="BK132" s="234">
        <f>ROUND(I132*H132,2)</f>
        <v>0</v>
      </c>
      <c r="BL132" s="18" t="s">
        <v>204</v>
      </c>
      <c r="BM132" s="233" t="s">
        <v>2333</v>
      </c>
    </row>
    <row r="133" spans="1:51" s="16" customFormat="1" ht="12">
      <c r="A133" s="16"/>
      <c r="B133" s="285"/>
      <c r="C133" s="286"/>
      <c r="D133" s="237" t="s">
        <v>206</v>
      </c>
      <c r="E133" s="287" t="s">
        <v>1</v>
      </c>
      <c r="F133" s="288" t="s">
        <v>2334</v>
      </c>
      <c r="G133" s="286"/>
      <c r="H133" s="287" t="s">
        <v>1</v>
      </c>
      <c r="I133" s="289"/>
      <c r="J133" s="286"/>
      <c r="K133" s="286"/>
      <c r="L133" s="290"/>
      <c r="M133" s="291"/>
      <c r="N133" s="292"/>
      <c r="O133" s="292"/>
      <c r="P133" s="292"/>
      <c r="Q133" s="292"/>
      <c r="R133" s="292"/>
      <c r="S133" s="292"/>
      <c r="T133" s="293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94" t="s">
        <v>206</v>
      </c>
      <c r="AU133" s="294" t="s">
        <v>87</v>
      </c>
      <c r="AV133" s="16" t="s">
        <v>85</v>
      </c>
      <c r="AW133" s="16" t="s">
        <v>33</v>
      </c>
      <c r="AX133" s="16" t="s">
        <v>77</v>
      </c>
      <c r="AY133" s="294" t="s">
        <v>198</v>
      </c>
    </row>
    <row r="134" spans="1:51" s="16" customFormat="1" ht="12">
      <c r="A134" s="16"/>
      <c r="B134" s="285"/>
      <c r="C134" s="286"/>
      <c r="D134" s="237" t="s">
        <v>206</v>
      </c>
      <c r="E134" s="287" t="s">
        <v>1</v>
      </c>
      <c r="F134" s="288" t="s">
        <v>2335</v>
      </c>
      <c r="G134" s="286"/>
      <c r="H134" s="287" t="s">
        <v>1</v>
      </c>
      <c r="I134" s="289"/>
      <c r="J134" s="286"/>
      <c r="K134" s="286"/>
      <c r="L134" s="290"/>
      <c r="M134" s="291"/>
      <c r="N134" s="292"/>
      <c r="O134" s="292"/>
      <c r="P134" s="292"/>
      <c r="Q134" s="292"/>
      <c r="R134" s="292"/>
      <c r="S134" s="292"/>
      <c r="T134" s="293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T134" s="294" t="s">
        <v>206</v>
      </c>
      <c r="AU134" s="294" t="s">
        <v>87</v>
      </c>
      <c r="AV134" s="16" t="s">
        <v>85</v>
      </c>
      <c r="AW134" s="16" t="s">
        <v>33</v>
      </c>
      <c r="AX134" s="16" t="s">
        <v>77</v>
      </c>
      <c r="AY134" s="294" t="s">
        <v>198</v>
      </c>
    </row>
    <row r="135" spans="1:51" s="13" customFormat="1" ht="12">
      <c r="A135" s="13"/>
      <c r="B135" s="235"/>
      <c r="C135" s="236"/>
      <c r="D135" s="237" t="s">
        <v>206</v>
      </c>
      <c r="E135" s="238" t="s">
        <v>1</v>
      </c>
      <c r="F135" s="239" t="s">
        <v>2336</v>
      </c>
      <c r="G135" s="236"/>
      <c r="H135" s="240">
        <v>148.8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206</v>
      </c>
      <c r="AU135" s="246" t="s">
        <v>87</v>
      </c>
      <c r="AV135" s="13" t="s">
        <v>87</v>
      </c>
      <c r="AW135" s="13" t="s">
        <v>33</v>
      </c>
      <c r="AX135" s="13" t="s">
        <v>85</v>
      </c>
      <c r="AY135" s="246" t="s">
        <v>198</v>
      </c>
    </row>
    <row r="136" spans="1:65" s="2" customFormat="1" ht="44.25" customHeight="1">
      <c r="A136" s="39"/>
      <c r="B136" s="40"/>
      <c r="C136" s="221" t="s">
        <v>204</v>
      </c>
      <c r="D136" s="221" t="s">
        <v>200</v>
      </c>
      <c r="E136" s="222" t="s">
        <v>2337</v>
      </c>
      <c r="F136" s="223" t="s">
        <v>2338</v>
      </c>
      <c r="G136" s="224" t="s">
        <v>239</v>
      </c>
      <c r="H136" s="225">
        <v>148.8</v>
      </c>
      <c r="I136" s="226"/>
      <c r="J136" s="227">
        <f>ROUND(I136*H136,2)</f>
        <v>0</v>
      </c>
      <c r="K136" s="228"/>
      <c r="L136" s="45"/>
      <c r="M136" s="229" t="s">
        <v>1</v>
      </c>
      <c r="N136" s="230" t="s">
        <v>42</v>
      </c>
      <c r="O136" s="92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3" t="s">
        <v>204</v>
      </c>
      <c r="AT136" s="233" t="s">
        <v>200</v>
      </c>
      <c r="AU136" s="233" t="s">
        <v>87</v>
      </c>
      <c r="AY136" s="18" t="s">
        <v>198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8" t="s">
        <v>85</v>
      </c>
      <c r="BK136" s="234">
        <f>ROUND(I136*H136,2)</f>
        <v>0</v>
      </c>
      <c r="BL136" s="18" t="s">
        <v>204</v>
      </c>
      <c r="BM136" s="233" t="s">
        <v>2339</v>
      </c>
    </row>
    <row r="137" spans="1:65" s="2" customFormat="1" ht="24.15" customHeight="1">
      <c r="A137" s="39"/>
      <c r="B137" s="40"/>
      <c r="C137" s="221" t="s">
        <v>224</v>
      </c>
      <c r="D137" s="221" t="s">
        <v>200</v>
      </c>
      <c r="E137" s="222" t="s">
        <v>2340</v>
      </c>
      <c r="F137" s="223" t="s">
        <v>2341</v>
      </c>
      <c r="G137" s="224" t="s">
        <v>239</v>
      </c>
      <c r="H137" s="225">
        <v>61</v>
      </c>
      <c r="I137" s="226"/>
      <c r="J137" s="227">
        <f>ROUND(I137*H137,2)</f>
        <v>0</v>
      </c>
      <c r="K137" s="228"/>
      <c r="L137" s="45"/>
      <c r="M137" s="229" t="s">
        <v>1</v>
      </c>
      <c r="N137" s="230" t="s">
        <v>42</v>
      </c>
      <c r="O137" s="92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3" t="s">
        <v>204</v>
      </c>
      <c r="AT137" s="233" t="s">
        <v>200</v>
      </c>
      <c r="AU137" s="233" t="s">
        <v>87</v>
      </c>
      <c r="AY137" s="18" t="s">
        <v>198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8" t="s">
        <v>85</v>
      </c>
      <c r="BK137" s="234">
        <f>ROUND(I137*H137,2)</f>
        <v>0</v>
      </c>
      <c r="BL137" s="18" t="s">
        <v>204</v>
      </c>
      <c r="BM137" s="233" t="s">
        <v>2342</v>
      </c>
    </row>
    <row r="138" spans="1:65" s="2" customFormat="1" ht="33" customHeight="1">
      <c r="A138" s="39"/>
      <c r="B138" s="40"/>
      <c r="C138" s="221" t="s">
        <v>231</v>
      </c>
      <c r="D138" s="221" t="s">
        <v>200</v>
      </c>
      <c r="E138" s="222" t="s">
        <v>2343</v>
      </c>
      <c r="F138" s="223" t="s">
        <v>2344</v>
      </c>
      <c r="G138" s="224" t="s">
        <v>239</v>
      </c>
      <c r="H138" s="225">
        <v>427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42</v>
      </c>
      <c r="O138" s="92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204</v>
      </c>
      <c r="AT138" s="233" t="s">
        <v>200</v>
      </c>
      <c r="AU138" s="233" t="s">
        <v>87</v>
      </c>
      <c r="AY138" s="18" t="s">
        <v>198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204</v>
      </c>
      <c r="BM138" s="233" t="s">
        <v>2345</v>
      </c>
    </row>
    <row r="139" spans="1:65" s="2" customFormat="1" ht="21.75" customHeight="1">
      <c r="A139" s="39"/>
      <c r="B139" s="40"/>
      <c r="C139" s="221" t="s">
        <v>236</v>
      </c>
      <c r="D139" s="221" t="s">
        <v>200</v>
      </c>
      <c r="E139" s="222" t="s">
        <v>2346</v>
      </c>
      <c r="F139" s="223" t="s">
        <v>2347</v>
      </c>
      <c r="G139" s="224" t="s">
        <v>239</v>
      </c>
      <c r="H139" s="225">
        <v>61</v>
      </c>
      <c r="I139" s="226"/>
      <c r="J139" s="227">
        <f>ROUND(I139*H139,2)</f>
        <v>0</v>
      </c>
      <c r="K139" s="228"/>
      <c r="L139" s="45"/>
      <c r="M139" s="229" t="s">
        <v>1</v>
      </c>
      <c r="N139" s="230" t="s">
        <v>42</v>
      </c>
      <c r="O139" s="92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3" t="s">
        <v>204</v>
      </c>
      <c r="AT139" s="233" t="s">
        <v>200</v>
      </c>
      <c r="AU139" s="233" t="s">
        <v>87</v>
      </c>
      <c r="AY139" s="18" t="s">
        <v>198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8" t="s">
        <v>85</v>
      </c>
      <c r="BK139" s="234">
        <f>ROUND(I139*H139,2)</f>
        <v>0</v>
      </c>
      <c r="BL139" s="18" t="s">
        <v>204</v>
      </c>
      <c r="BM139" s="233" t="s">
        <v>2348</v>
      </c>
    </row>
    <row r="140" spans="1:65" s="2" customFormat="1" ht="16.5" customHeight="1">
      <c r="A140" s="39"/>
      <c r="B140" s="40"/>
      <c r="C140" s="221" t="s">
        <v>242</v>
      </c>
      <c r="D140" s="221" t="s">
        <v>200</v>
      </c>
      <c r="E140" s="222" t="s">
        <v>2349</v>
      </c>
      <c r="F140" s="223" t="s">
        <v>2350</v>
      </c>
      <c r="G140" s="224" t="s">
        <v>239</v>
      </c>
      <c r="H140" s="225">
        <v>61</v>
      </c>
      <c r="I140" s="226"/>
      <c r="J140" s="227">
        <f>ROUND(I140*H140,2)</f>
        <v>0</v>
      </c>
      <c r="K140" s="228"/>
      <c r="L140" s="45"/>
      <c r="M140" s="229" t="s">
        <v>1</v>
      </c>
      <c r="N140" s="230" t="s">
        <v>42</v>
      </c>
      <c r="O140" s="92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3" t="s">
        <v>204</v>
      </c>
      <c r="AT140" s="233" t="s">
        <v>200</v>
      </c>
      <c r="AU140" s="233" t="s">
        <v>87</v>
      </c>
      <c r="AY140" s="18" t="s">
        <v>198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8" t="s">
        <v>85</v>
      </c>
      <c r="BK140" s="234">
        <f>ROUND(I140*H140,2)</f>
        <v>0</v>
      </c>
      <c r="BL140" s="18" t="s">
        <v>204</v>
      </c>
      <c r="BM140" s="233" t="s">
        <v>2351</v>
      </c>
    </row>
    <row r="141" spans="1:65" s="2" customFormat="1" ht="24.15" customHeight="1">
      <c r="A141" s="39"/>
      <c r="B141" s="40"/>
      <c r="C141" s="221" t="s">
        <v>246</v>
      </c>
      <c r="D141" s="221" t="s">
        <v>200</v>
      </c>
      <c r="E141" s="222" t="s">
        <v>2352</v>
      </c>
      <c r="F141" s="223" t="s">
        <v>2353</v>
      </c>
      <c r="G141" s="224" t="s">
        <v>276</v>
      </c>
      <c r="H141" s="225">
        <v>107.6</v>
      </c>
      <c r="I141" s="226"/>
      <c r="J141" s="227">
        <f>ROUND(I141*H141,2)</f>
        <v>0</v>
      </c>
      <c r="K141" s="228"/>
      <c r="L141" s="45"/>
      <c r="M141" s="229" t="s">
        <v>1</v>
      </c>
      <c r="N141" s="230" t="s">
        <v>42</v>
      </c>
      <c r="O141" s="92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204</v>
      </c>
      <c r="AT141" s="233" t="s">
        <v>200</v>
      </c>
      <c r="AU141" s="233" t="s">
        <v>87</v>
      </c>
      <c r="AY141" s="18" t="s">
        <v>198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8" t="s">
        <v>85</v>
      </c>
      <c r="BK141" s="234">
        <f>ROUND(I141*H141,2)</f>
        <v>0</v>
      </c>
      <c r="BL141" s="18" t="s">
        <v>204</v>
      </c>
      <c r="BM141" s="233" t="s">
        <v>2354</v>
      </c>
    </row>
    <row r="142" spans="1:65" s="2" customFormat="1" ht="24.15" customHeight="1">
      <c r="A142" s="39"/>
      <c r="B142" s="40"/>
      <c r="C142" s="221" t="s">
        <v>252</v>
      </c>
      <c r="D142" s="221" t="s">
        <v>200</v>
      </c>
      <c r="E142" s="222" t="s">
        <v>2355</v>
      </c>
      <c r="F142" s="223" t="s">
        <v>2356</v>
      </c>
      <c r="G142" s="224" t="s">
        <v>239</v>
      </c>
      <c r="H142" s="225">
        <v>144</v>
      </c>
      <c r="I142" s="226"/>
      <c r="J142" s="227">
        <f>ROUND(I142*H142,2)</f>
        <v>0</v>
      </c>
      <c r="K142" s="228"/>
      <c r="L142" s="45"/>
      <c r="M142" s="229" t="s">
        <v>1</v>
      </c>
      <c r="N142" s="230" t="s">
        <v>42</v>
      </c>
      <c r="O142" s="92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3" t="s">
        <v>204</v>
      </c>
      <c r="AT142" s="233" t="s">
        <v>200</v>
      </c>
      <c r="AU142" s="233" t="s">
        <v>87</v>
      </c>
      <c r="AY142" s="18" t="s">
        <v>198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8" t="s">
        <v>85</v>
      </c>
      <c r="BK142" s="234">
        <f>ROUND(I142*H142,2)</f>
        <v>0</v>
      </c>
      <c r="BL142" s="18" t="s">
        <v>204</v>
      </c>
      <c r="BM142" s="233" t="s">
        <v>2357</v>
      </c>
    </row>
    <row r="143" spans="1:63" s="12" customFormat="1" ht="22.8" customHeight="1">
      <c r="A143" s="12"/>
      <c r="B143" s="205"/>
      <c r="C143" s="206"/>
      <c r="D143" s="207" t="s">
        <v>76</v>
      </c>
      <c r="E143" s="219" t="s">
        <v>331</v>
      </c>
      <c r="F143" s="219" t="s">
        <v>1097</v>
      </c>
      <c r="G143" s="206"/>
      <c r="H143" s="206"/>
      <c r="I143" s="209"/>
      <c r="J143" s="220">
        <f>BK143</f>
        <v>0</v>
      </c>
      <c r="K143" s="206"/>
      <c r="L143" s="211"/>
      <c r="M143" s="212"/>
      <c r="N143" s="213"/>
      <c r="O143" s="213"/>
      <c r="P143" s="214">
        <f>P144</f>
        <v>0</v>
      </c>
      <c r="Q143" s="213"/>
      <c r="R143" s="214">
        <f>R144</f>
        <v>0</v>
      </c>
      <c r="S143" s="213"/>
      <c r="T143" s="215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6" t="s">
        <v>85</v>
      </c>
      <c r="AT143" s="217" t="s">
        <v>76</v>
      </c>
      <c r="AU143" s="217" t="s">
        <v>85</v>
      </c>
      <c r="AY143" s="216" t="s">
        <v>198</v>
      </c>
      <c r="BK143" s="218">
        <f>BK144</f>
        <v>0</v>
      </c>
    </row>
    <row r="144" spans="1:65" s="2" customFormat="1" ht="16.5" customHeight="1">
      <c r="A144" s="39"/>
      <c r="B144" s="40"/>
      <c r="C144" s="221" t="s">
        <v>257</v>
      </c>
      <c r="D144" s="221" t="s">
        <v>200</v>
      </c>
      <c r="E144" s="222" t="s">
        <v>2358</v>
      </c>
      <c r="F144" s="223" t="s">
        <v>2359</v>
      </c>
      <c r="G144" s="224" t="s">
        <v>239</v>
      </c>
      <c r="H144" s="225">
        <v>14</v>
      </c>
      <c r="I144" s="226"/>
      <c r="J144" s="227">
        <f>ROUND(I144*H144,2)</f>
        <v>0</v>
      </c>
      <c r="K144" s="228"/>
      <c r="L144" s="45"/>
      <c r="M144" s="229" t="s">
        <v>1</v>
      </c>
      <c r="N144" s="230" t="s">
        <v>42</v>
      </c>
      <c r="O144" s="92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3" t="s">
        <v>204</v>
      </c>
      <c r="AT144" s="233" t="s">
        <v>200</v>
      </c>
      <c r="AU144" s="233" t="s">
        <v>87</v>
      </c>
      <c r="AY144" s="18" t="s">
        <v>198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8" t="s">
        <v>85</v>
      </c>
      <c r="BK144" s="234">
        <f>ROUND(I144*H144,2)</f>
        <v>0</v>
      </c>
      <c r="BL144" s="18" t="s">
        <v>204</v>
      </c>
      <c r="BM144" s="233" t="s">
        <v>2360</v>
      </c>
    </row>
    <row r="145" spans="1:63" s="12" customFormat="1" ht="22.8" customHeight="1">
      <c r="A145" s="12"/>
      <c r="B145" s="205"/>
      <c r="C145" s="206"/>
      <c r="D145" s="207" t="s">
        <v>76</v>
      </c>
      <c r="E145" s="219" t="s">
        <v>611</v>
      </c>
      <c r="F145" s="219" t="s">
        <v>1203</v>
      </c>
      <c r="G145" s="206"/>
      <c r="H145" s="206"/>
      <c r="I145" s="209"/>
      <c r="J145" s="220">
        <f>BK145</f>
        <v>0</v>
      </c>
      <c r="K145" s="206"/>
      <c r="L145" s="211"/>
      <c r="M145" s="212"/>
      <c r="N145" s="213"/>
      <c r="O145" s="213"/>
      <c r="P145" s="214">
        <f>SUM(P146:P147)</f>
        <v>0</v>
      </c>
      <c r="Q145" s="213"/>
      <c r="R145" s="214">
        <f>SUM(R146:R147)</f>
        <v>0</v>
      </c>
      <c r="S145" s="213"/>
      <c r="T145" s="215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6" t="s">
        <v>85</v>
      </c>
      <c r="AT145" s="217" t="s">
        <v>76</v>
      </c>
      <c r="AU145" s="217" t="s">
        <v>85</v>
      </c>
      <c r="AY145" s="216" t="s">
        <v>198</v>
      </c>
      <c r="BK145" s="218">
        <f>SUM(BK146:BK147)</f>
        <v>0</v>
      </c>
    </row>
    <row r="146" spans="1:65" s="2" customFormat="1" ht="24.15" customHeight="1">
      <c r="A146" s="39"/>
      <c r="B146" s="40"/>
      <c r="C146" s="221" t="s">
        <v>261</v>
      </c>
      <c r="D146" s="221" t="s">
        <v>200</v>
      </c>
      <c r="E146" s="222" t="s">
        <v>2361</v>
      </c>
      <c r="F146" s="223" t="s">
        <v>2362</v>
      </c>
      <c r="G146" s="224" t="s">
        <v>239</v>
      </c>
      <c r="H146" s="225">
        <v>37.2</v>
      </c>
      <c r="I146" s="226"/>
      <c r="J146" s="227">
        <f>ROUND(I146*H146,2)</f>
        <v>0</v>
      </c>
      <c r="K146" s="228"/>
      <c r="L146" s="45"/>
      <c r="M146" s="229" t="s">
        <v>1</v>
      </c>
      <c r="N146" s="230" t="s">
        <v>42</v>
      </c>
      <c r="O146" s="92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3" t="s">
        <v>204</v>
      </c>
      <c r="AT146" s="233" t="s">
        <v>200</v>
      </c>
      <c r="AU146" s="233" t="s">
        <v>87</v>
      </c>
      <c r="AY146" s="18" t="s">
        <v>198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8" t="s">
        <v>85</v>
      </c>
      <c r="BK146" s="234">
        <f>ROUND(I146*H146,2)</f>
        <v>0</v>
      </c>
      <c r="BL146" s="18" t="s">
        <v>204</v>
      </c>
      <c r="BM146" s="233" t="s">
        <v>2363</v>
      </c>
    </row>
    <row r="147" spans="1:51" s="13" customFormat="1" ht="12">
      <c r="A147" s="13"/>
      <c r="B147" s="235"/>
      <c r="C147" s="236"/>
      <c r="D147" s="237" t="s">
        <v>206</v>
      </c>
      <c r="E147" s="238" t="s">
        <v>1</v>
      </c>
      <c r="F147" s="239" t="s">
        <v>2364</v>
      </c>
      <c r="G147" s="236"/>
      <c r="H147" s="240">
        <v>37.2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206</v>
      </c>
      <c r="AU147" s="246" t="s">
        <v>87</v>
      </c>
      <c r="AV147" s="13" t="s">
        <v>87</v>
      </c>
      <c r="AW147" s="13" t="s">
        <v>33</v>
      </c>
      <c r="AX147" s="13" t="s">
        <v>85</v>
      </c>
      <c r="AY147" s="246" t="s">
        <v>198</v>
      </c>
    </row>
    <row r="148" spans="1:63" s="12" customFormat="1" ht="22.8" customHeight="1">
      <c r="A148" s="12"/>
      <c r="B148" s="205"/>
      <c r="C148" s="206"/>
      <c r="D148" s="207" t="s">
        <v>76</v>
      </c>
      <c r="E148" s="219" t="s">
        <v>1226</v>
      </c>
      <c r="F148" s="219" t="s">
        <v>1227</v>
      </c>
      <c r="G148" s="206"/>
      <c r="H148" s="206"/>
      <c r="I148" s="209"/>
      <c r="J148" s="220">
        <f>BK148</f>
        <v>0</v>
      </c>
      <c r="K148" s="206"/>
      <c r="L148" s="211"/>
      <c r="M148" s="212"/>
      <c r="N148" s="213"/>
      <c r="O148" s="213"/>
      <c r="P148" s="214">
        <f>SUM(P149:P150)</f>
        <v>0</v>
      </c>
      <c r="Q148" s="213"/>
      <c r="R148" s="214">
        <f>SUM(R149:R150)</f>
        <v>0</v>
      </c>
      <c r="S148" s="213"/>
      <c r="T148" s="215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6" t="s">
        <v>85</v>
      </c>
      <c r="AT148" s="217" t="s">
        <v>76</v>
      </c>
      <c r="AU148" s="217" t="s">
        <v>85</v>
      </c>
      <c r="AY148" s="216" t="s">
        <v>198</v>
      </c>
      <c r="BK148" s="218">
        <f>SUM(BK149:BK150)</f>
        <v>0</v>
      </c>
    </row>
    <row r="149" spans="1:65" s="2" customFormat="1" ht="21.75" customHeight="1">
      <c r="A149" s="39"/>
      <c r="B149" s="40"/>
      <c r="C149" s="221" t="s">
        <v>266</v>
      </c>
      <c r="D149" s="221" t="s">
        <v>200</v>
      </c>
      <c r="E149" s="222" t="s">
        <v>2365</v>
      </c>
      <c r="F149" s="223" t="s">
        <v>2366</v>
      </c>
      <c r="G149" s="224" t="s">
        <v>227</v>
      </c>
      <c r="H149" s="225">
        <v>300</v>
      </c>
      <c r="I149" s="226"/>
      <c r="J149" s="227">
        <f>ROUND(I149*H149,2)</f>
        <v>0</v>
      </c>
      <c r="K149" s="228"/>
      <c r="L149" s="45"/>
      <c r="M149" s="229" t="s">
        <v>1</v>
      </c>
      <c r="N149" s="230" t="s">
        <v>42</v>
      </c>
      <c r="O149" s="92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3" t="s">
        <v>204</v>
      </c>
      <c r="AT149" s="233" t="s">
        <v>200</v>
      </c>
      <c r="AU149" s="233" t="s">
        <v>87</v>
      </c>
      <c r="AY149" s="18" t="s">
        <v>198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8" t="s">
        <v>85</v>
      </c>
      <c r="BK149" s="234">
        <f>ROUND(I149*H149,2)</f>
        <v>0</v>
      </c>
      <c r="BL149" s="18" t="s">
        <v>204</v>
      </c>
      <c r="BM149" s="233" t="s">
        <v>2367</v>
      </c>
    </row>
    <row r="150" spans="1:51" s="13" customFormat="1" ht="12">
      <c r="A150" s="13"/>
      <c r="B150" s="235"/>
      <c r="C150" s="236"/>
      <c r="D150" s="237" t="s">
        <v>206</v>
      </c>
      <c r="E150" s="238" t="s">
        <v>1</v>
      </c>
      <c r="F150" s="239" t="s">
        <v>2368</v>
      </c>
      <c r="G150" s="236"/>
      <c r="H150" s="240">
        <v>300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206</v>
      </c>
      <c r="AU150" s="246" t="s">
        <v>87</v>
      </c>
      <c r="AV150" s="13" t="s">
        <v>87</v>
      </c>
      <c r="AW150" s="13" t="s">
        <v>33</v>
      </c>
      <c r="AX150" s="13" t="s">
        <v>85</v>
      </c>
      <c r="AY150" s="246" t="s">
        <v>198</v>
      </c>
    </row>
    <row r="151" spans="1:63" s="12" customFormat="1" ht="22.8" customHeight="1">
      <c r="A151" s="12"/>
      <c r="B151" s="205"/>
      <c r="C151" s="206"/>
      <c r="D151" s="207" t="s">
        <v>76</v>
      </c>
      <c r="E151" s="219" t="s">
        <v>1474</v>
      </c>
      <c r="F151" s="219" t="s">
        <v>1475</v>
      </c>
      <c r="G151" s="206"/>
      <c r="H151" s="206"/>
      <c r="I151" s="209"/>
      <c r="J151" s="220">
        <f>BK151</f>
        <v>0</v>
      </c>
      <c r="K151" s="206"/>
      <c r="L151" s="211"/>
      <c r="M151" s="212"/>
      <c r="N151" s="213"/>
      <c r="O151" s="213"/>
      <c r="P151" s="214">
        <f>SUM(P152:P155)</f>
        <v>0</v>
      </c>
      <c r="Q151" s="213"/>
      <c r="R151" s="214">
        <f>SUM(R152:R155)</f>
        <v>1.7464</v>
      </c>
      <c r="S151" s="213"/>
      <c r="T151" s="215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6" t="s">
        <v>85</v>
      </c>
      <c r="AT151" s="217" t="s">
        <v>76</v>
      </c>
      <c r="AU151" s="217" t="s">
        <v>85</v>
      </c>
      <c r="AY151" s="216" t="s">
        <v>198</v>
      </c>
      <c r="BK151" s="218">
        <f>SUM(BK152:BK155)</f>
        <v>0</v>
      </c>
    </row>
    <row r="152" spans="1:65" s="2" customFormat="1" ht="37.8" customHeight="1">
      <c r="A152" s="39"/>
      <c r="B152" s="40"/>
      <c r="C152" s="221" t="s">
        <v>270</v>
      </c>
      <c r="D152" s="221" t="s">
        <v>200</v>
      </c>
      <c r="E152" s="222" t="s">
        <v>2369</v>
      </c>
      <c r="F152" s="223" t="s">
        <v>2370</v>
      </c>
      <c r="G152" s="224" t="s">
        <v>451</v>
      </c>
      <c r="H152" s="225">
        <v>8</v>
      </c>
      <c r="I152" s="226"/>
      <c r="J152" s="227">
        <f>ROUND(I152*H152,2)</f>
        <v>0</v>
      </c>
      <c r="K152" s="228"/>
      <c r="L152" s="45"/>
      <c r="M152" s="229" t="s">
        <v>1</v>
      </c>
      <c r="N152" s="230" t="s">
        <v>42</v>
      </c>
      <c r="O152" s="92"/>
      <c r="P152" s="231">
        <f>O152*H152</f>
        <v>0</v>
      </c>
      <c r="Q152" s="231">
        <v>0.1618</v>
      </c>
      <c r="R152" s="231">
        <f>Q152*H152</f>
        <v>1.2944</v>
      </c>
      <c r="S152" s="231">
        <v>0</v>
      </c>
      <c r="T152" s="23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3" t="s">
        <v>204</v>
      </c>
      <c r="AT152" s="233" t="s">
        <v>200</v>
      </c>
      <c r="AU152" s="233" t="s">
        <v>87</v>
      </c>
      <c r="AY152" s="18" t="s">
        <v>198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8" t="s">
        <v>85</v>
      </c>
      <c r="BK152" s="234">
        <f>ROUND(I152*H152,2)</f>
        <v>0</v>
      </c>
      <c r="BL152" s="18" t="s">
        <v>204</v>
      </c>
      <c r="BM152" s="233" t="s">
        <v>2371</v>
      </c>
    </row>
    <row r="153" spans="1:65" s="2" customFormat="1" ht="37.8" customHeight="1">
      <c r="A153" s="39"/>
      <c r="B153" s="40"/>
      <c r="C153" s="221" t="s">
        <v>8</v>
      </c>
      <c r="D153" s="221" t="s">
        <v>200</v>
      </c>
      <c r="E153" s="222" t="s">
        <v>2372</v>
      </c>
      <c r="F153" s="223" t="s">
        <v>2373</v>
      </c>
      <c r="G153" s="224" t="s">
        <v>451</v>
      </c>
      <c r="H153" s="225">
        <v>1</v>
      </c>
      <c r="I153" s="226"/>
      <c r="J153" s="227">
        <f>ROUND(I153*H153,2)</f>
        <v>0</v>
      </c>
      <c r="K153" s="228"/>
      <c r="L153" s="45"/>
      <c r="M153" s="229" t="s">
        <v>1</v>
      </c>
      <c r="N153" s="230" t="s">
        <v>42</v>
      </c>
      <c r="O153" s="92"/>
      <c r="P153" s="231">
        <f>O153*H153</f>
        <v>0</v>
      </c>
      <c r="Q153" s="231">
        <v>0.452</v>
      </c>
      <c r="R153" s="231">
        <f>Q153*H153</f>
        <v>0.452</v>
      </c>
      <c r="S153" s="231">
        <v>0</v>
      </c>
      <c r="T153" s="232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3" t="s">
        <v>204</v>
      </c>
      <c r="AT153" s="233" t="s">
        <v>200</v>
      </c>
      <c r="AU153" s="233" t="s">
        <v>87</v>
      </c>
      <c r="AY153" s="18" t="s">
        <v>198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8" t="s">
        <v>85</v>
      </c>
      <c r="BK153" s="234">
        <f>ROUND(I153*H153,2)</f>
        <v>0</v>
      </c>
      <c r="BL153" s="18" t="s">
        <v>204</v>
      </c>
      <c r="BM153" s="233" t="s">
        <v>2374</v>
      </c>
    </row>
    <row r="154" spans="1:51" s="13" customFormat="1" ht="12">
      <c r="A154" s="13"/>
      <c r="B154" s="235"/>
      <c r="C154" s="236"/>
      <c r="D154" s="237" t="s">
        <v>206</v>
      </c>
      <c r="E154" s="238" t="s">
        <v>1</v>
      </c>
      <c r="F154" s="239" t="s">
        <v>651</v>
      </c>
      <c r="G154" s="236"/>
      <c r="H154" s="240">
        <v>1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206</v>
      </c>
      <c r="AU154" s="246" t="s">
        <v>87</v>
      </c>
      <c r="AV154" s="13" t="s">
        <v>87</v>
      </c>
      <c r="AW154" s="13" t="s">
        <v>33</v>
      </c>
      <c r="AX154" s="13" t="s">
        <v>77</v>
      </c>
      <c r="AY154" s="246" t="s">
        <v>198</v>
      </c>
    </row>
    <row r="155" spans="1:51" s="15" customFormat="1" ht="12">
      <c r="A155" s="15"/>
      <c r="B155" s="258"/>
      <c r="C155" s="259"/>
      <c r="D155" s="237" t="s">
        <v>206</v>
      </c>
      <c r="E155" s="260" t="s">
        <v>1</v>
      </c>
      <c r="F155" s="261" t="s">
        <v>215</v>
      </c>
      <c r="G155" s="259"/>
      <c r="H155" s="262">
        <v>1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8" t="s">
        <v>206</v>
      </c>
      <c r="AU155" s="268" t="s">
        <v>87</v>
      </c>
      <c r="AV155" s="15" t="s">
        <v>204</v>
      </c>
      <c r="AW155" s="15" t="s">
        <v>33</v>
      </c>
      <c r="AX155" s="15" t="s">
        <v>85</v>
      </c>
      <c r="AY155" s="268" t="s">
        <v>198</v>
      </c>
    </row>
    <row r="156" spans="1:63" s="12" customFormat="1" ht="22.8" customHeight="1">
      <c r="A156" s="12"/>
      <c r="B156" s="205"/>
      <c r="C156" s="206"/>
      <c r="D156" s="207" t="s">
        <v>76</v>
      </c>
      <c r="E156" s="219" t="s">
        <v>2375</v>
      </c>
      <c r="F156" s="219" t="s">
        <v>2376</v>
      </c>
      <c r="G156" s="206"/>
      <c r="H156" s="206"/>
      <c r="I156" s="209"/>
      <c r="J156" s="220">
        <f>BK156</f>
        <v>0</v>
      </c>
      <c r="K156" s="206"/>
      <c r="L156" s="211"/>
      <c r="M156" s="212"/>
      <c r="N156" s="213"/>
      <c r="O156" s="213"/>
      <c r="P156" s="214">
        <f>P157</f>
        <v>0</v>
      </c>
      <c r="Q156" s="213"/>
      <c r="R156" s="214">
        <f>R157</f>
        <v>0</v>
      </c>
      <c r="S156" s="213"/>
      <c r="T156" s="215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6" t="s">
        <v>85</v>
      </c>
      <c r="AT156" s="217" t="s">
        <v>76</v>
      </c>
      <c r="AU156" s="217" t="s">
        <v>85</v>
      </c>
      <c r="AY156" s="216" t="s">
        <v>198</v>
      </c>
      <c r="BK156" s="218">
        <f>BK157</f>
        <v>0</v>
      </c>
    </row>
    <row r="157" spans="1:65" s="2" customFormat="1" ht="24.15" customHeight="1">
      <c r="A157" s="39"/>
      <c r="B157" s="40"/>
      <c r="C157" s="221" t="s">
        <v>280</v>
      </c>
      <c r="D157" s="221" t="s">
        <v>200</v>
      </c>
      <c r="E157" s="222" t="s">
        <v>2377</v>
      </c>
      <c r="F157" s="223" t="s">
        <v>2378</v>
      </c>
      <c r="G157" s="224" t="s">
        <v>276</v>
      </c>
      <c r="H157" s="225">
        <v>42.933</v>
      </c>
      <c r="I157" s="226"/>
      <c r="J157" s="227">
        <f>ROUND(I157*H157,2)</f>
        <v>0</v>
      </c>
      <c r="K157" s="228"/>
      <c r="L157" s="45"/>
      <c r="M157" s="229" t="s">
        <v>1</v>
      </c>
      <c r="N157" s="230" t="s">
        <v>42</v>
      </c>
      <c r="O157" s="92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3" t="s">
        <v>204</v>
      </c>
      <c r="AT157" s="233" t="s">
        <v>200</v>
      </c>
      <c r="AU157" s="233" t="s">
        <v>87</v>
      </c>
      <c r="AY157" s="18" t="s">
        <v>198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8" t="s">
        <v>85</v>
      </c>
      <c r="BK157" s="234">
        <f>ROUND(I157*H157,2)</f>
        <v>0</v>
      </c>
      <c r="BL157" s="18" t="s">
        <v>204</v>
      </c>
      <c r="BM157" s="233" t="s">
        <v>2379</v>
      </c>
    </row>
    <row r="158" spans="1:63" s="12" customFormat="1" ht="22.8" customHeight="1">
      <c r="A158" s="12"/>
      <c r="B158" s="205"/>
      <c r="C158" s="206"/>
      <c r="D158" s="207" t="s">
        <v>76</v>
      </c>
      <c r="E158" s="219" t="s">
        <v>2380</v>
      </c>
      <c r="F158" s="219" t="s">
        <v>2381</v>
      </c>
      <c r="G158" s="206"/>
      <c r="H158" s="206"/>
      <c r="I158" s="209"/>
      <c r="J158" s="220">
        <f>BK158</f>
        <v>0</v>
      </c>
      <c r="K158" s="206"/>
      <c r="L158" s="211"/>
      <c r="M158" s="212"/>
      <c r="N158" s="213"/>
      <c r="O158" s="213"/>
      <c r="P158" s="214">
        <f>SUM(P159:P206)</f>
        <v>0</v>
      </c>
      <c r="Q158" s="213"/>
      <c r="R158" s="214">
        <f>SUM(R159:R206)</f>
        <v>2E-05</v>
      </c>
      <c r="S158" s="213"/>
      <c r="T158" s="215">
        <f>SUM(T159:T206)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6" t="s">
        <v>85</v>
      </c>
      <c r="AT158" s="217" t="s">
        <v>76</v>
      </c>
      <c r="AU158" s="217" t="s">
        <v>85</v>
      </c>
      <c r="AY158" s="216" t="s">
        <v>198</v>
      </c>
      <c r="BK158" s="218">
        <f>SUM(BK159:BK206)</f>
        <v>0</v>
      </c>
    </row>
    <row r="159" spans="1:65" s="2" customFormat="1" ht="24.15" customHeight="1">
      <c r="A159" s="39"/>
      <c r="B159" s="40"/>
      <c r="C159" s="221" t="s">
        <v>285</v>
      </c>
      <c r="D159" s="221" t="s">
        <v>200</v>
      </c>
      <c r="E159" s="222" t="s">
        <v>2382</v>
      </c>
      <c r="F159" s="223" t="s">
        <v>2383</v>
      </c>
      <c r="G159" s="224" t="s">
        <v>451</v>
      </c>
      <c r="H159" s="225">
        <v>14</v>
      </c>
      <c r="I159" s="226"/>
      <c r="J159" s="227">
        <f>ROUND(I159*H159,2)</f>
        <v>0</v>
      </c>
      <c r="K159" s="228"/>
      <c r="L159" s="45"/>
      <c r="M159" s="229" t="s">
        <v>1</v>
      </c>
      <c r="N159" s="230" t="s">
        <v>42</v>
      </c>
      <c r="O159" s="92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3" t="s">
        <v>204</v>
      </c>
      <c r="AT159" s="233" t="s">
        <v>200</v>
      </c>
      <c r="AU159" s="233" t="s">
        <v>87</v>
      </c>
      <c r="AY159" s="18" t="s">
        <v>198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8" t="s">
        <v>85</v>
      </c>
      <c r="BK159" s="234">
        <f>ROUND(I159*H159,2)</f>
        <v>0</v>
      </c>
      <c r="BL159" s="18" t="s">
        <v>204</v>
      </c>
      <c r="BM159" s="233" t="s">
        <v>2384</v>
      </c>
    </row>
    <row r="160" spans="1:65" s="2" customFormat="1" ht="24.15" customHeight="1">
      <c r="A160" s="39"/>
      <c r="B160" s="40"/>
      <c r="C160" s="221" t="s">
        <v>289</v>
      </c>
      <c r="D160" s="221" t="s">
        <v>200</v>
      </c>
      <c r="E160" s="222" t="s">
        <v>2385</v>
      </c>
      <c r="F160" s="223" t="s">
        <v>2386</v>
      </c>
      <c r="G160" s="224" t="s">
        <v>2387</v>
      </c>
      <c r="H160" s="225">
        <v>1</v>
      </c>
      <c r="I160" s="226"/>
      <c r="J160" s="227">
        <f>ROUND(I160*H160,2)</f>
        <v>0</v>
      </c>
      <c r="K160" s="228"/>
      <c r="L160" s="45"/>
      <c r="M160" s="229" t="s">
        <v>1</v>
      </c>
      <c r="N160" s="230" t="s">
        <v>42</v>
      </c>
      <c r="O160" s="92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3" t="s">
        <v>204</v>
      </c>
      <c r="AT160" s="233" t="s">
        <v>200</v>
      </c>
      <c r="AU160" s="233" t="s">
        <v>87</v>
      </c>
      <c r="AY160" s="18" t="s">
        <v>198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8" t="s">
        <v>85</v>
      </c>
      <c r="BK160" s="234">
        <f>ROUND(I160*H160,2)</f>
        <v>0</v>
      </c>
      <c r="BL160" s="18" t="s">
        <v>204</v>
      </c>
      <c r="BM160" s="233" t="s">
        <v>2388</v>
      </c>
    </row>
    <row r="161" spans="1:65" s="2" customFormat="1" ht="24.15" customHeight="1">
      <c r="A161" s="39"/>
      <c r="B161" s="40"/>
      <c r="C161" s="221" t="s">
        <v>294</v>
      </c>
      <c r="D161" s="221" t="s">
        <v>200</v>
      </c>
      <c r="E161" s="222" t="s">
        <v>2389</v>
      </c>
      <c r="F161" s="223" t="s">
        <v>2390</v>
      </c>
      <c r="G161" s="224" t="s">
        <v>451</v>
      </c>
      <c r="H161" s="225">
        <v>2</v>
      </c>
      <c r="I161" s="226"/>
      <c r="J161" s="227">
        <f>ROUND(I161*H161,2)</f>
        <v>0</v>
      </c>
      <c r="K161" s="228"/>
      <c r="L161" s="45"/>
      <c r="M161" s="229" t="s">
        <v>1</v>
      </c>
      <c r="N161" s="230" t="s">
        <v>42</v>
      </c>
      <c r="O161" s="92"/>
      <c r="P161" s="231">
        <f>O161*H161</f>
        <v>0</v>
      </c>
      <c r="Q161" s="231">
        <v>1E-05</v>
      </c>
      <c r="R161" s="231">
        <f>Q161*H161</f>
        <v>2E-05</v>
      </c>
      <c r="S161" s="231">
        <v>0</v>
      </c>
      <c r="T161" s="232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3" t="s">
        <v>204</v>
      </c>
      <c r="AT161" s="233" t="s">
        <v>200</v>
      </c>
      <c r="AU161" s="233" t="s">
        <v>87</v>
      </c>
      <c r="AY161" s="18" t="s">
        <v>198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8" t="s">
        <v>85</v>
      </c>
      <c r="BK161" s="234">
        <f>ROUND(I161*H161,2)</f>
        <v>0</v>
      </c>
      <c r="BL161" s="18" t="s">
        <v>204</v>
      </c>
      <c r="BM161" s="233" t="s">
        <v>2391</v>
      </c>
    </row>
    <row r="162" spans="1:51" s="13" customFormat="1" ht="12">
      <c r="A162" s="13"/>
      <c r="B162" s="235"/>
      <c r="C162" s="236"/>
      <c r="D162" s="237" t="s">
        <v>206</v>
      </c>
      <c r="E162" s="238" t="s">
        <v>1</v>
      </c>
      <c r="F162" s="239" t="s">
        <v>916</v>
      </c>
      <c r="G162" s="236"/>
      <c r="H162" s="240">
        <v>2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206</v>
      </c>
      <c r="AU162" s="246" t="s">
        <v>87</v>
      </c>
      <c r="AV162" s="13" t="s">
        <v>87</v>
      </c>
      <c r="AW162" s="13" t="s">
        <v>33</v>
      </c>
      <c r="AX162" s="13" t="s">
        <v>77</v>
      </c>
      <c r="AY162" s="246" t="s">
        <v>198</v>
      </c>
    </row>
    <row r="163" spans="1:51" s="15" customFormat="1" ht="12">
      <c r="A163" s="15"/>
      <c r="B163" s="258"/>
      <c r="C163" s="259"/>
      <c r="D163" s="237" t="s">
        <v>206</v>
      </c>
      <c r="E163" s="260" t="s">
        <v>1</v>
      </c>
      <c r="F163" s="261" t="s">
        <v>215</v>
      </c>
      <c r="G163" s="259"/>
      <c r="H163" s="262">
        <v>2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8" t="s">
        <v>206</v>
      </c>
      <c r="AU163" s="268" t="s">
        <v>87</v>
      </c>
      <c r="AV163" s="15" t="s">
        <v>204</v>
      </c>
      <c r="AW163" s="15" t="s">
        <v>33</v>
      </c>
      <c r="AX163" s="15" t="s">
        <v>85</v>
      </c>
      <c r="AY163" s="268" t="s">
        <v>198</v>
      </c>
    </row>
    <row r="164" spans="1:65" s="2" customFormat="1" ht="24.15" customHeight="1">
      <c r="A164" s="39"/>
      <c r="B164" s="40"/>
      <c r="C164" s="269" t="s">
        <v>298</v>
      </c>
      <c r="D164" s="269" t="s">
        <v>315</v>
      </c>
      <c r="E164" s="270" t="s">
        <v>2392</v>
      </c>
      <c r="F164" s="271" t="s">
        <v>2393</v>
      </c>
      <c r="G164" s="272" t="s">
        <v>1696</v>
      </c>
      <c r="H164" s="273">
        <v>2</v>
      </c>
      <c r="I164" s="274"/>
      <c r="J164" s="275">
        <f>ROUND(I164*H164,2)</f>
        <v>0</v>
      </c>
      <c r="K164" s="276"/>
      <c r="L164" s="277"/>
      <c r="M164" s="278" t="s">
        <v>1</v>
      </c>
      <c r="N164" s="279" t="s">
        <v>42</v>
      </c>
      <c r="O164" s="92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3" t="s">
        <v>242</v>
      </c>
      <c r="AT164" s="233" t="s">
        <v>315</v>
      </c>
      <c r="AU164" s="233" t="s">
        <v>87</v>
      </c>
      <c r="AY164" s="18" t="s">
        <v>198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8" t="s">
        <v>85</v>
      </c>
      <c r="BK164" s="234">
        <f>ROUND(I164*H164,2)</f>
        <v>0</v>
      </c>
      <c r="BL164" s="18" t="s">
        <v>204</v>
      </c>
      <c r="BM164" s="233" t="s">
        <v>2394</v>
      </c>
    </row>
    <row r="165" spans="1:51" s="13" customFormat="1" ht="12">
      <c r="A165" s="13"/>
      <c r="B165" s="235"/>
      <c r="C165" s="236"/>
      <c r="D165" s="237" t="s">
        <v>206</v>
      </c>
      <c r="E165" s="238" t="s">
        <v>1</v>
      </c>
      <c r="F165" s="239" t="s">
        <v>916</v>
      </c>
      <c r="G165" s="236"/>
      <c r="H165" s="240">
        <v>2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206</v>
      </c>
      <c r="AU165" s="246" t="s">
        <v>87</v>
      </c>
      <c r="AV165" s="13" t="s">
        <v>87</v>
      </c>
      <c r="AW165" s="13" t="s">
        <v>33</v>
      </c>
      <c r="AX165" s="13" t="s">
        <v>77</v>
      </c>
      <c r="AY165" s="246" t="s">
        <v>198</v>
      </c>
    </row>
    <row r="166" spans="1:51" s="15" customFormat="1" ht="12">
      <c r="A166" s="15"/>
      <c r="B166" s="258"/>
      <c r="C166" s="259"/>
      <c r="D166" s="237" t="s">
        <v>206</v>
      </c>
      <c r="E166" s="260" t="s">
        <v>1</v>
      </c>
      <c r="F166" s="261" t="s">
        <v>215</v>
      </c>
      <c r="G166" s="259"/>
      <c r="H166" s="262">
        <v>2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8" t="s">
        <v>206</v>
      </c>
      <c r="AU166" s="268" t="s">
        <v>87</v>
      </c>
      <c r="AV166" s="15" t="s">
        <v>204</v>
      </c>
      <c r="AW166" s="15" t="s">
        <v>33</v>
      </c>
      <c r="AX166" s="15" t="s">
        <v>85</v>
      </c>
      <c r="AY166" s="268" t="s">
        <v>198</v>
      </c>
    </row>
    <row r="167" spans="1:65" s="2" customFormat="1" ht="44.25" customHeight="1">
      <c r="A167" s="39"/>
      <c r="B167" s="40"/>
      <c r="C167" s="221" t="s">
        <v>7</v>
      </c>
      <c r="D167" s="221" t="s">
        <v>200</v>
      </c>
      <c r="E167" s="222" t="s">
        <v>2395</v>
      </c>
      <c r="F167" s="223" t="s">
        <v>2396</v>
      </c>
      <c r="G167" s="224" t="s">
        <v>227</v>
      </c>
      <c r="H167" s="225">
        <v>140</v>
      </c>
      <c r="I167" s="226"/>
      <c r="J167" s="227">
        <f>ROUND(I167*H167,2)</f>
        <v>0</v>
      </c>
      <c r="K167" s="228"/>
      <c r="L167" s="45"/>
      <c r="M167" s="229" t="s">
        <v>1</v>
      </c>
      <c r="N167" s="230" t="s">
        <v>42</v>
      </c>
      <c r="O167" s="92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3" t="s">
        <v>204</v>
      </c>
      <c r="AT167" s="233" t="s">
        <v>200</v>
      </c>
      <c r="AU167" s="233" t="s">
        <v>87</v>
      </c>
      <c r="AY167" s="18" t="s">
        <v>198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8" t="s">
        <v>85</v>
      </c>
      <c r="BK167" s="234">
        <f>ROUND(I167*H167,2)</f>
        <v>0</v>
      </c>
      <c r="BL167" s="18" t="s">
        <v>204</v>
      </c>
      <c r="BM167" s="233" t="s">
        <v>2397</v>
      </c>
    </row>
    <row r="168" spans="1:65" s="2" customFormat="1" ht="37.8" customHeight="1">
      <c r="A168" s="39"/>
      <c r="B168" s="40"/>
      <c r="C168" s="221" t="s">
        <v>305</v>
      </c>
      <c r="D168" s="221" t="s">
        <v>200</v>
      </c>
      <c r="E168" s="222" t="s">
        <v>2398</v>
      </c>
      <c r="F168" s="223" t="s">
        <v>2399</v>
      </c>
      <c r="G168" s="224" t="s">
        <v>451</v>
      </c>
      <c r="H168" s="225">
        <v>14</v>
      </c>
      <c r="I168" s="226"/>
      <c r="J168" s="227">
        <f>ROUND(I168*H168,2)</f>
        <v>0</v>
      </c>
      <c r="K168" s="228"/>
      <c r="L168" s="45"/>
      <c r="M168" s="229" t="s">
        <v>1</v>
      </c>
      <c r="N168" s="230" t="s">
        <v>42</v>
      </c>
      <c r="O168" s="92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3" t="s">
        <v>204</v>
      </c>
      <c r="AT168" s="233" t="s">
        <v>200</v>
      </c>
      <c r="AU168" s="233" t="s">
        <v>87</v>
      </c>
      <c r="AY168" s="18" t="s">
        <v>198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8" t="s">
        <v>85</v>
      </c>
      <c r="BK168" s="234">
        <f>ROUND(I168*H168,2)</f>
        <v>0</v>
      </c>
      <c r="BL168" s="18" t="s">
        <v>204</v>
      </c>
      <c r="BM168" s="233" t="s">
        <v>2400</v>
      </c>
    </row>
    <row r="169" spans="1:65" s="2" customFormat="1" ht="37.8" customHeight="1">
      <c r="A169" s="39"/>
      <c r="B169" s="40"/>
      <c r="C169" s="221" t="s">
        <v>310</v>
      </c>
      <c r="D169" s="221" t="s">
        <v>200</v>
      </c>
      <c r="E169" s="222" t="s">
        <v>2401</v>
      </c>
      <c r="F169" s="223" t="s">
        <v>2402</v>
      </c>
      <c r="G169" s="224" t="s">
        <v>227</v>
      </c>
      <c r="H169" s="225">
        <v>200</v>
      </c>
      <c r="I169" s="226"/>
      <c r="J169" s="227">
        <f>ROUND(I169*H169,2)</f>
        <v>0</v>
      </c>
      <c r="K169" s="228"/>
      <c r="L169" s="45"/>
      <c r="M169" s="229" t="s">
        <v>1</v>
      </c>
      <c r="N169" s="230" t="s">
        <v>42</v>
      </c>
      <c r="O169" s="92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3" t="s">
        <v>204</v>
      </c>
      <c r="AT169" s="233" t="s">
        <v>200</v>
      </c>
      <c r="AU169" s="233" t="s">
        <v>87</v>
      </c>
      <c r="AY169" s="18" t="s">
        <v>198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8" t="s">
        <v>85</v>
      </c>
      <c r="BK169" s="234">
        <f>ROUND(I169*H169,2)</f>
        <v>0</v>
      </c>
      <c r="BL169" s="18" t="s">
        <v>204</v>
      </c>
      <c r="BM169" s="233" t="s">
        <v>2403</v>
      </c>
    </row>
    <row r="170" spans="1:65" s="2" customFormat="1" ht="37.8" customHeight="1">
      <c r="A170" s="39"/>
      <c r="B170" s="40"/>
      <c r="C170" s="221" t="s">
        <v>314</v>
      </c>
      <c r="D170" s="221" t="s">
        <v>200</v>
      </c>
      <c r="E170" s="222" t="s">
        <v>2404</v>
      </c>
      <c r="F170" s="223" t="s">
        <v>2405</v>
      </c>
      <c r="G170" s="224" t="s">
        <v>227</v>
      </c>
      <c r="H170" s="225">
        <v>200</v>
      </c>
      <c r="I170" s="226"/>
      <c r="J170" s="227">
        <f>ROUND(I170*H170,2)</f>
        <v>0</v>
      </c>
      <c r="K170" s="228"/>
      <c r="L170" s="45"/>
      <c r="M170" s="229" t="s">
        <v>1</v>
      </c>
      <c r="N170" s="230" t="s">
        <v>42</v>
      </c>
      <c r="O170" s="92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3" t="s">
        <v>204</v>
      </c>
      <c r="AT170" s="233" t="s">
        <v>200</v>
      </c>
      <c r="AU170" s="233" t="s">
        <v>87</v>
      </c>
      <c r="AY170" s="18" t="s">
        <v>198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8" t="s">
        <v>85</v>
      </c>
      <c r="BK170" s="234">
        <f>ROUND(I170*H170,2)</f>
        <v>0</v>
      </c>
      <c r="BL170" s="18" t="s">
        <v>204</v>
      </c>
      <c r="BM170" s="233" t="s">
        <v>2406</v>
      </c>
    </row>
    <row r="171" spans="1:65" s="2" customFormat="1" ht="16.5" customHeight="1">
      <c r="A171" s="39"/>
      <c r="B171" s="40"/>
      <c r="C171" s="269" t="s">
        <v>319</v>
      </c>
      <c r="D171" s="269" t="s">
        <v>315</v>
      </c>
      <c r="E171" s="270" t="s">
        <v>2407</v>
      </c>
      <c r="F171" s="271" t="s">
        <v>2408</v>
      </c>
      <c r="G171" s="272" t="s">
        <v>227</v>
      </c>
      <c r="H171" s="273">
        <v>200</v>
      </c>
      <c r="I171" s="274"/>
      <c r="J171" s="275">
        <f>ROUND(I171*H171,2)</f>
        <v>0</v>
      </c>
      <c r="K171" s="276"/>
      <c r="L171" s="277"/>
      <c r="M171" s="278" t="s">
        <v>1</v>
      </c>
      <c r="N171" s="279" t="s">
        <v>42</v>
      </c>
      <c r="O171" s="92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3" t="s">
        <v>242</v>
      </c>
      <c r="AT171" s="233" t="s">
        <v>315</v>
      </c>
      <c r="AU171" s="233" t="s">
        <v>87</v>
      </c>
      <c r="AY171" s="18" t="s">
        <v>198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8" t="s">
        <v>85</v>
      </c>
      <c r="BK171" s="234">
        <f>ROUND(I171*H171,2)</f>
        <v>0</v>
      </c>
      <c r="BL171" s="18" t="s">
        <v>204</v>
      </c>
      <c r="BM171" s="233" t="s">
        <v>2409</v>
      </c>
    </row>
    <row r="172" spans="1:65" s="2" customFormat="1" ht="37.8" customHeight="1">
      <c r="A172" s="39"/>
      <c r="B172" s="40"/>
      <c r="C172" s="221" t="s">
        <v>324</v>
      </c>
      <c r="D172" s="221" t="s">
        <v>200</v>
      </c>
      <c r="E172" s="222" t="s">
        <v>2410</v>
      </c>
      <c r="F172" s="223" t="s">
        <v>2411</v>
      </c>
      <c r="G172" s="224" t="s">
        <v>227</v>
      </c>
      <c r="H172" s="225">
        <v>300</v>
      </c>
      <c r="I172" s="226"/>
      <c r="J172" s="227">
        <f>ROUND(I172*H172,2)</f>
        <v>0</v>
      </c>
      <c r="K172" s="228"/>
      <c r="L172" s="45"/>
      <c r="M172" s="229" t="s">
        <v>1</v>
      </c>
      <c r="N172" s="230" t="s">
        <v>42</v>
      </c>
      <c r="O172" s="92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204</v>
      </c>
      <c r="AT172" s="233" t="s">
        <v>200</v>
      </c>
      <c r="AU172" s="233" t="s">
        <v>87</v>
      </c>
      <c r="AY172" s="18" t="s">
        <v>198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8" t="s">
        <v>85</v>
      </c>
      <c r="BK172" s="234">
        <f>ROUND(I172*H172,2)</f>
        <v>0</v>
      </c>
      <c r="BL172" s="18" t="s">
        <v>204</v>
      </c>
      <c r="BM172" s="233" t="s">
        <v>2412</v>
      </c>
    </row>
    <row r="173" spans="1:51" s="13" customFormat="1" ht="12">
      <c r="A173" s="13"/>
      <c r="B173" s="235"/>
      <c r="C173" s="236"/>
      <c r="D173" s="237" t="s">
        <v>206</v>
      </c>
      <c r="E173" s="238" t="s">
        <v>1</v>
      </c>
      <c r="F173" s="239" t="s">
        <v>2368</v>
      </c>
      <c r="G173" s="236"/>
      <c r="H173" s="240">
        <v>300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206</v>
      </c>
      <c r="AU173" s="246" t="s">
        <v>87</v>
      </c>
      <c r="AV173" s="13" t="s">
        <v>87</v>
      </c>
      <c r="AW173" s="13" t="s">
        <v>33</v>
      </c>
      <c r="AX173" s="13" t="s">
        <v>85</v>
      </c>
      <c r="AY173" s="246" t="s">
        <v>198</v>
      </c>
    </row>
    <row r="174" spans="1:65" s="2" customFormat="1" ht="16.5" customHeight="1">
      <c r="A174" s="39"/>
      <c r="B174" s="40"/>
      <c r="C174" s="269" t="s">
        <v>331</v>
      </c>
      <c r="D174" s="269" t="s">
        <v>315</v>
      </c>
      <c r="E174" s="270" t="s">
        <v>2413</v>
      </c>
      <c r="F174" s="271" t="s">
        <v>2414</v>
      </c>
      <c r="G174" s="272" t="s">
        <v>227</v>
      </c>
      <c r="H174" s="273">
        <v>300</v>
      </c>
      <c r="I174" s="274"/>
      <c r="J174" s="275">
        <f>ROUND(I174*H174,2)</f>
        <v>0</v>
      </c>
      <c r="K174" s="276"/>
      <c r="L174" s="277"/>
      <c r="M174" s="278" t="s">
        <v>1</v>
      </c>
      <c r="N174" s="279" t="s">
        <v>42</v>
      </c>
      <c r="O174" s="92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3" t="s">
        <v>242</v>
      </c>
      <c r="AT174" s="233" t="s">
        <v>315</v>
      </c>
      <c r="AU174" s="233" t="s">
        <v>87</v>
      </c>
      <c r="AY174" s="18" t="s">
        <v>198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8" t="s">
        <v>85</v>
      </c>
      <c r="BK174" s="234">
        <f>ROUND(I174*H174,2)</f>
        <v>0</v>
      </c>
      <c r="BL174" s="18" t="s">
        <v>204</v>
      </c>
      <c r="BM174" s="233" t="s">
        <v>2415</v>
      </c>
    </row>
    <row r="175" spans="1:65" s="2" customFormat="1" ht="44.25" customHeight="1">
      <c r="A175" s="39"/>
      <c r="B175" s="40"/>
      <c r="C175" s="221" t="s">
        <v>335</v>
      </c>
      <c r="D175" s="221" t="s">
        <v>200</v>
      </c>
      <c r="E175" s="222" t="s">
        <v>2416</v>
      </c>
      <c r="F175" s="223" t="s">
        <v>2417</v>
      </c>
      <c r="G175" s="224" t="s">
        <v>451</v>
      </c>
      <c r="H175" s="225">
        <v>1</v>
      </c>
      <c r="I175" s="226"/>
      <c r="J175" s="227">
        <f>ROUND(I175*H175,2)</f>
        <v>0</v>
      </c>
      <c r="K175" s="228"/>
      <c r="L175" s="45"/>
      <c r="M175" s="229" t="s">
        <v>1</v>
      </c>
      <c r="N175" s="230" t="s">
        <v>42</v>
      </c>
      <c r="O175" s="92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3" t="s">
        <v>204</v>
      </c>
      <c r="AT175" s="233" t="s">
        <v>200</v>
      </c>
      <c r="AU175" s="233" t="s">
        <v>87</v>
      </c>
      <c r="AY175" s="18" t="s">
        <v>198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8" t="s">
        <v>85</v>
      </c>
      <c r="BK175" s="234">
        <f>ROUND(I175*H175,2)</f>
        <v>0</v>
      </c>
      <c r="BL175" s="18" t="s">
        <v>204</v>
      </c>
      <c r="BM175" s="233" t="s">
        <v>2418</v>
      </c>
    </row>
    <row r="176" spans="1:65" s="2" customFormat="1" ht="33" customHeight="1">
      <c r="A176" s="39"/>
      <c r="B176" s="40"/>
      <c r="C176" s="221" t="s">
        <v>340</v>
      </c>
      <c r="D176" s="221" t="s">
        <v>200</v>
      </c>
      <c r="E176" s="222" t="s">
        <v>2419</v>
      </c>
      <c r="F176" s="223" t="s">
        <v>2420</v>
      </c>
      <c r="G176" s="224" t="s">
        <v>451</v>
      </c>
      <c r="H176" s="225">
        <v>14</v>
      </c>
      <c r="I176" s="226"/>
      <c r="J176" s="227">
        <f>ROUND(I176*H176,2)</f>
        <v>0</v>
      </c>
      <c r="K176" s="228"/>
      <c r="L176" s="45"/>
      <c r="M176" s="229" t="s">
        <v>1</v>
      </c>
      <c r="N176" s="230" t="s">
        <v>42</v>
      </c>
      <c r="O176" s="92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3" t="s">
        <v>204</v>
      </c>
      <c r="AT176" s="233" t="s">
        <v>200</v>
      </c>
      <c r="AU176" s="233" t="s">
        <v>87</v>
      </c>
      <c r="AY176" s="18" t="s">
        <v>198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8" t="s">
        <v>85</v>
      </c>
      <c r="BK176" s="234">
        <f>ROUND(I176*H176,2)</f>
        <v>0</v>
      </c>
      <c r="BL176" s="18" t="s">
        <v>204</v>
      </c>
      <c r="BM176" s="233" t="s">
        <v>2421</v>
      </c>
    </row>
    <row r="177" spans="1:65" s="2" customFormat="1" ht="24.15" customHeight="1">
      <c r="A177" s="39"/>
      <c r="B177" s="40"/>
      <c r="C177" s="269" t="s">
        <v>345</v>
      </c>
      <c r="D177" s="269" t="s">
        <v>315</v>
      </c>
      <c r="E177" s="270" t="s">
        <v>2422</v>
      </c>
      <c r="F177" s="271" t="s">
        <v>2423</v>
      </c>
      <c r="G177" s="272" t="s">
        <v>2424</v>
      </c>
      <c r="H177" s="273">
        <v>14</v>
      </c>
      <c r="I177" s="274"/>
      <c r="J177" s="275">
        <f>ROUND(I177*H177,2)</f>
        <v>0</v>
      </c>
      <c r="K177" s="276"/>
      <c r="L177" s="277"/>
      <c r="M177" s="278" t="s">
        <v>1</v>
      </c>
      <c r="N177" s="279" t="s">
        <v>42</v>
      </c>
      <c r="O177" s="92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3" t="s">
        <v>242</v>
      </c>
      <c r="AT177" s="233" t="s">
        <v>315</v>
      </c>
      <c r="AU177" s="233" t="s">
        <v>87</v>
      </c>
      <c r="AY177" s="18" t="s">
        <v>198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8" t="s">
        <v>85</v>
      </c>
      <c r="BK177" s="234">
        <f>ROUND(I177*H177,2)</f>
        <v>0</v>
      </c>
      <c r="BL177" s="18" t="s">
        <v>204</v>
      </c>
      <c r="BM177" s="233" t="s">
        <v>2425</v>
      </c>
    </row>
    <row r="178" spans="1:65" s="2" customFormat="1" ht="24.15" customHeight="1">
      <c r="A178" s="39"/>
      <c r="B178" s="40"/>
      <c r="C178" s="221" t="s">
        <v>352</v>
      </c>
      <c r="D178" s="221" t="s">
        <v>200</v>
      </c>
      <c r="E178" s="222" t="s">
        <v>2426</v>
      </c>
      <c r="F178" s="223" t="s">
        <v>2427</v>
      </c>
      <c r="G178" s="224" t="s">
        <v>363</v>
      </c>
      <c r="H178" s="225">
        <v>3</v>
      </c>
      <c r="I178" s="226"/>
      <c r="J178" s="227">
        <f>ROUND(I178*H178,2)</f>
        <v>0</v>
      </c>
      <c r="K178" s="228"/>
      <c r="L178" s="45"/>
      <c r="M178" s="229" t="s">
        <v>1</v>
      </c>
      <c r="N178" s="230" t="s">
        <v>42</v>
      </c>
      <c r="O178" s="92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3" t="s">
        <v>204</v>
      </c>
      <c r="AT178" s="233" t="s">
        <v>200</v>
      </c>
      <c r="AU178" s="233" t="s">
        <v>87</v>
      </c>
      <c r="AY178" s="18" t="s">
        <v>198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8" t="s">
        <v>85</v>
      </c>
      <c r="BK178" s="234">
        <f>ROUND(I178*H178,2)</f>
        <v>0</v>
      </c>
      <c r="BL178" s="18" t="s">
        <v>204</v>
      </c>
      <c r="BM178" s="233" t="s">
        <v>2428</v>
      </c>
    </row>
    <row r="179" spans="1:65" s="2" customFormat="1" ht="37.8" customHeight="1">
      <c r="A179" s="39"/>
      <c r="B179" s="40"/>
      <c r="C179" s="221" t="s">
        <v>360</v>
      </c>
      <c r="D179" s="221" t="s">
        <v>200</v>
      </c>
      <c r="E179" s="222" t="s">
        <v>2429</v>
      </c>
      <c r="F179" s="223" t="s">
        <v>2430</v>
      </c>
      <c r="G179" s="224" t="s">
        <v>451</v>
      </c>
      <c r="H179" s="225">
        <v>9</v>
      </c>
      <c r="I179" s="226"/>
      <c r="J179" s="227">
        <f>ROUND(I179*H179,2)</f>
        <v>0</v>
      </c>
      <c r="K179" s="228"/>
      <c r="L179" s="45"/>
      <c r="M179" s="229" t="s">
        <v>1</v>
      </c>
      <c r="N179" s="230" t="s">
        <v>42</v>
      </c>
      <c r="O179" s="92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3" t="s">
        <v>204</v>
      </c>
      <c r="AT179" s="233" t="s">
        <v>200</v>
      </c>
      <c r="AU179" s="233" t="s">
        <v>87</v>
      </c>
      <c r="AY179" s="18" t="s">
        <v>198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8" t="s">
        <v>85</v>
      </c>
      <c r="BK179" s="234">
        <f>ROUND(I179*H179,2)</f>
        <v>0</v>
      </c>
      <c r="BL179" s="18" t="s">
        <v>204</v>
      </c>
      <c r="BM179" s="233" t="s">
        <v>2431</v>
      </c>
    </row>
    <row r="180" spans="1:65" s="2" customFormat="1" ht="16.5" customHeight="1">
      <c r="A180" s="39"/>
      <c r="B180" s="40"/>
      <c r="C180" s="221" t="s">
        <v>366</v>
      </c>
      <c r="D180" s="221" t="s">
        <v>200</v>
      </c>
      <c r="E180" s="222" t="s">
        <v>2432</v>
      </c>
      <c r="F180" s="223" t="s">
        <v>2433</v>
      </c>
      <c r="G180" s="224" t="s">
        <v>363</v>
      </c>
      <c r="H180" s="225">
        <v>1</v>
      </c>
      <c r="I180" s="226"/>
      <c r="J180" s="227">
        <f>ROUND(I180*H180,2)</f>
        <v>0</v>
      </c>
      <c r="K180" s="228"/>
      <c r="L180" s="45"/>
      <c r="M180" s="229" t="s">
        <v>1</v>
      </c>
      <c r="N180" s="230" t="s">
        <v>42</v>
      </c>
      <c r="O180" s="92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3" t="s">
        <v>204</v>
      </c>
      <c r="AT180" s="233" t="s">
        <v>200</v>
      </c>
      <c r="AU180" s="233" t="s">
        <v>87</v>
      </c>
      <c r="AY180" s="18" t="s">
        <v>198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8" t="s">
        <v>85</v>
      </c>
      <c r="BK180" s="234">
        <f>ROUND(I180*H180,2)</f>
        <v>0</v>
      </c>
      <c r="BL180" s="18" t="s">
        <v>204</v>
      </c>
      <c r="BM180" s="233" t="s">
        <v>2434</v>
      </c>
    </row>
    <row r="181" spans="1:65" s="2" customFormat="1" ht="24.15" customHeight="1">
      <c r="A181" s="39"/>
      <c r="B181" s="40"/>
      <c r="C181" s="269" t="s">
        <v>370</v>
      </c>
      <c r="D181" s="269" t="s">
        <v>315</v>
      </c>
      <c r="E181" s="270" t="s">
        <v>2435</v>
      </c>
      <c r="F181" s="271" t="s">
        <v>2436</v>
      </c>
      <c r="G181" s="272" t="s">
        <v>227</v>
      </c>
      <c r="H181" s="273">
        <v>200</v>
      </c>
      <c r="I181" s="274"/>
      <c r="J181" s="275">
        <f>ROUND(I181*H181,2)</f>
        <v>0</v>
      </c>
      <c r="K181" s="276"/>
      <c r="L181" s="277"/>
      <c r="M181" s="278" t="s">
        <v>1</v>
      </c>
      <c r="N181" s="279" t="s">
        <v>42</v>
      </c>
      <c r="O181" s="92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3" t="s">
        <v>242</v>
      </c>
      <c r="AT181" s="233" t="s">
        <v>315</v>
      </c>
      <c r="AU181" s="233" t="s">
        <v>87</v>
      </c>
      <c r="AY181" s="18" t="s">
        <v>198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8" t="s">
        <v>85</v>
      </c>
      <c r="BK181" s="234">
        <f>ROUND(I181*H181,2)</f>
        <v>0</v>
      </c>
      <c r="BL181" s="18" t="s">
        <v>204</v>
      </c>
      <c r="BM181" s="233" t="s">
        <v>2437</v>
      </c>
    </row>
    <row r="182" spans="1:65" s="2" customFormat="1" ht="37.8" customHeight="1">
      <c r="A182" s="39"/>
      <c r="B182" s="40"/>
      <c r="C182" s="221" t="s">
        <v>374</v>
      </c>
      <c r="D182" s="221" t="s">
        <v>200</v>
      </c>
      <c r="E182" s="222" t="s">
        <v>2438</v>
      </c>
      <c r="F182" s="223" t="s">
        <v>2439</v>
      </c>
      <c r="G182" s="224" t="s">
        <v>227</v>
      </c>
      <c r="H182" s="225">
        <v>300</v>
      </c>
      <c r="I182" s="226"/>
      <c r="J182" s="227">
        <f>ROUND(I182*H182,2)</f>
        <v>0</v>
      </c>
      <c r="K182" s="228"/>
      <c r="L182" s="45"/>
      <c r="M182" s="229" t="s">
        <v>1</v>
      </c>
      <c r="N182" s="230" t="s">
        <v>42</v>
      </c>
      <c r="O182" s="92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3" t="s">
        <v>204</v>
      </c>
      <c r="AT182" s="233" t="s">
        <v>200</v>
      </c>
      <c r="AU182" s="233" t="s">
        <v>87</v>
      </c>
      <c r="AY182" s="18" t="s">
        <v>198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85</v>
      </c>
      <c r="BK182" s="234">
        <f>ROUND(I182*H182,2)</f>
        <v>0</v>
      </c>
      <c r="BL182" s="18" t="s">
        <v>204</v>
      </c>
      <c r="BM182" s="233" t="s">
        <v>2440</v>
      </c>
    </row>
    <row r="183" spans="1:51" s="13" customFormat="1" ht="12">
      <c r="A183" s="13"/>
      <c r="B183" s="235"/>
      <c r="C183" s="236"/>
      <c r="D183" s="237" t="s">
        <v>206</v>
      </c>
      <c r="E183" s="238" t="s">
        <v>1</v>
      </c>
      <c r="F183" s="239" t="s">
        <v>2368</v>
      </c>
      <c r="G183" s="236"/>
      <c r="H183" s="240">
        <v>300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206</v>
      </c>
      <c r="AU183" s="246" t="s">
        <v>87</v>
      </c>
      <c r="AV183" s="13" t="s">
        <v>87</v>
      </c>
      <c r="AW183" s="13" t="s">
        <v>33</v>
      </c>
      <c r="AX183" s="13" t="s">
        <v>85</v>
      </c>
      <c r="AY183" s="246" t="s">
        <v>198</v>
      </c>
    </row>
    <row r="184" spans="1:65" s="2" customFormat="1" ht="49.05" customHeight="1">
      <c r="A184" s="39"/>
      <c r="B184" s="40"/>
      <c r="C184" s="269" t="s">
        <v>378</v>
      </c>
      <c r="D184" s="269" t="s">
        <v>315</v>
      </c>
      <c r="E184" s="270" t="s">
        <v>2441</v>
      </c>
      <c r="F184" s="271" t="s">
        <v>2442</v>
      </c>
      <c r="G184" s="272" t="s">
        <v>227</v>
      </c>
      <c r="H184" s="273">
        <v>300</v>
      </c>
      <c r="I184" s="274"/>
      <c r="J184" s="275">
        <f>ROUND(I184*H184,2)</f>
        <v>0</v>
      </c>
      <c r="K184" s="276"/>
      <c r="L184" s="277"/>
      <c r="M184" s="278" t="s">
        <v>1</v>
      </c>
      <c r="N184" s="279" t="s">
        <v>42</v>
      </c>
      <c r="O184" s="92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3" t="s">
        <v>242</v>
      </c>
      <c r="AT184" s="233" t="s">
        <v>315</v>
      </c>
      <c r="AU184" s="233" t="s">
        <v>87</v>
      </c>
      <c r="AY184" s="18" t="s">
        <v>198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85</v>
      </c>
      <c r="BK184" s="234">
        <f>ROUND(I184*H184,2)</f>
        <v>0</v>
      </c>
      <c r="BL184" s="18" t="s">
        <v>204</v>
      </c>
      <c r="BM184" s="233" t="s">
        <v>2443</v>
      </c>
    </row>
    <row r="185" spans="1:65" s="2" customFormat="1" ht="37.8" customHeight="1">
      <c r="A185" s="39"/>
      <c r="B185" s="40"/>
      <c r="C185" s="221" t="s">
        <v>382</v>
      </c>
      <c r="D185" s="221" t="s">
        <v>200</v>
      </c>
      <c r="E185" s="222" t="s">
        <v>2444</v>
      </c>
      <c r="F185" s="223" t="s">
        <v>2445</v>
      </c>
      <c r="G185" s="224" t="s">
        <v>227</v>
      </c>
      <c r="H185" s="225">
        <v>38</v>
      </c>
      <c r="I185" s="226"/>
      <c r="J185" s="227">
        <f>ROUND(I185*H185,2)</f>
        <v>0</v>
      </c>
      <c r="K185" s="228"/>
      <c r="L185" s="45"/>
      <c r="M185" s="229" t="s">
        <v>1</v>
      </c>
      <c r="N185" s="230" t="s">
        <v>42</v>
      </c>
      <c r="O185" s="92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3" t="s">
        <v>204</v>
      </c>
      <c r="AT185" s="233" t="s">
        <v>200</v>
      </c>
      <c r="AU185" s="233" t="s">
        <v>87</v>
      </c>
      <c r="AY185" s="18" t="s">
        <v>198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8" t="s">
        <v>85</v>
      </c>
      <c r="BK185" s="234">
        <f>ROUND(I185*H185,2)</f>
        <v>0</v>
      </c>
      <c r="BL185" s="18" t="s">
        <v>204</v>
      </c>
      <c r="BM185" s="233" t="s">
        <v>2446</v>
      </c>
    </row>
    <row r="186" spans="1:65" s="2" customFormat="1" ht="49.05" customHeight="1">
      <c r="A186" s="39"/>
      <c r="B186" s="40"/>
      <c r="C186" s="269" t="s">
        <v>386</v>
      </c>
      <c r="D186" s="269" t="s">
        <v>315</v>
      </c>
      <c r="E186" s="270" t="s">
        <v>2447</v>
      </c>
      <c r="F186" s="271" t="s">
        <v>2442</v>
      </c>
      <c r="G186" s="272" t="s">
        <v>227</v>
      </c>
      <c r="H186" s="273">
        <v>38</v>
      </c>
      <c r="I186" s="274"/>
      <c r="J186" s="275">
        <f>ROUND(I186*H186,2)</f>
        <v>0</v>
      </c>
      <c r="K186" s="276"/>
      <c r="L186" s="277"/>
      <c r="M186" s="278" t="s">
        <v>1</v>
      </c>
      <c r="N186" s="279" t="s">
        <v>42</v>
      </c>
      <c r="O186" s="92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3" t="s">
        <v>242</v>
      </c>
      <c r="AT186" s="233" t="s">
        <v>315</v>
      </c>
      <c r="AU186" s="233" t="s">
        <v>87</v>
      </c>
      <c r="AY186" s="18" t="s">
        <v>198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8" t="s">
        <v>85</v>
      </c>
      <c r="BK186" s="234">
        <f>ROUND(I186*H186,2)</f>
        <v>0</v>
      </c>
      <c r="BL186" s="18" t="s">
        <v>204</v>
      </c>
      <c r="BM186" s="233" t="s">
        <v>2448</v>
      </c>
    </row>
    <row r="187" spans="1:65" s="2" customFormat="1" ht="49.05" customHeight="1">
      <c r="A187" s="39"/>
      <c r="B187" s="40"/>
      <c r="C187" s="221" t="s">
        <v>390</v>
      </c>
      <c r="D187" s="221" t="s">
        <v>200</v>
      </c>
      <c r="E187" s="222" t="s">
        <v>2449</v>
      </c>
      <c r="F187" s="223" t="s">
        <v>2450</v>
      </c>
      <c r="G187" s="224" t="s">
        <v>227</v>
      </c>
      <c r="H187" s="225">
        <v>300</v>
      </c>
      <c r="I187" s="226"/>
      <c r="J187" s="227">
        <f>ROUND(I187*H187,2)</f>
        <v>0</v>
      </c>
      <c r="K187" s="228"/>
      <c r="L187" s="45"/>
      <c r="M187" s="229" t="s">
        <v>1</v>
      </c>
      <c r="N187" s="230" t="s">
        <v>42</v>
      </c>
      <c r="O187" s="92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3" t="s">
        <v>204</v>
      </c>
      <c r="AT187" s="233" t="s">
        <v>200</v>
      </c>
      <c r="AU187" s="233" t="s">
        <v>87</v>
      </c>
      <c r="AY187" s="18" t="s">
        <v>198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8" t="s">
        <v>85</v>
      </c>
      <c r="BK187" s="234">
        <f>ROUND(I187*H187,2)</f>
        <v>0</v>
      </c>
      <c r="BL187" s="18" t="s">
        <v>204</v>
      </c>
      <c r="BM187" s="233" t="s">
        <v>2451</v>
      </c>
    </row>
    <row r="188" spans="1:51" s="13" customFormat="1" ht="12">
      <c r="A188" s="13"/>
      <c r="B188" s="235"/>
      <c r="C188" s="236"/>
      <c r="D188" s="237" t="s">
        <v>206</v>
      </c>
      <c r="E188" s="238" t="s">
        <v>1</v>
      </c>
      <c r="F188" s="239" t="s">
        <v>2368</v>
      </c>
      <c r="G188" s="236"/>
      <c r="H188" s="240">
        <v>300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206</v>
      </c>
      <c r="AU188" s="246" t="s">
        <v>87</v>
      </c>
      <c r="AV188" s="13" t="s">
        <v>87</v>
      </c>
      <c r="AW188" s="13" t="s">
        <v>33</v>
      </c>
      <c r="AX188" s="13" t="s">
        <v>85</v>
      </c>
      <c r="AY188" s="246" t="s">
        <v>198</v>
      </c>
    </row>
    <row r="189" spans="1:65" s="2" customFormat="1" ht="24.15" customHeight="1">
      <c r="A189" s="39"/>
      <c r="B189" s="40"/>
      <c r="C189" s="269" t="s">
        <v>394</v>
      </c>
      <c r="D189" s="269" t="s">
        <v>315</v>
      </c>
      <c r="E189" s="270" t="s">
        <v>2452</v>
      </c>
      <c r="F189" s="271" t="s">
        <v>2453</v>
      </c>
      <c r="G189" s="272" t="s">
        <v>2454</v>
      </c>
      <c r="H189" s="273">
        <v>300</v>
      </c>
      <c r="I189" s="274"/>
      <c r="J189" s="275">
        <f>ROUND(I189*H189,2)</f>
        <v>0</v>
      </c>
      <c r="K189" s="276"/>
      <c r="L189" s="277"/>
      <c r="M189" s="278" t="s">
        <v>1</v>
      </c>
      <c r="N189" s="279" t="s">
        <v>42</v>
      </c>
      <c r="O189" s="92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3" t="s">
        <v>242</v>
      </c>
      <c r="AT189" s="233" t="s">
        <v>315</v>
      </c>
      <c r="AU189" s="233" t="s">
        <v>87</v>
      </c>
      <c r="AY189" s="18" t="s">
        <v>198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8" t="s">
        <v>85</v>
      </c>
      <c r="BK189" s="234">
        <f>ROUND(I189*H189,2)</f>
        <v>0</v>
      </c>
      <c r="BL189" s="18" t="s">
        <v>204</v>
      </c>
      <c r="BM189" s="233" t="s">
        <v>2455</v>
      </c>
    </row>
    <row r="190" spans="1:65" s="2" customFormat="1" ht="44.25" customHeight="1">
      <c r="A190" s="39"/>
      <c r="B190" s="40"/>
      <c r="C190" s="221" t="s">
        <v>398</v>
      </c>
      <c r="D190" s="221" t="s">
        <v>200</v>
      </c>
      <c r="E190" s="222" t="s">
        <v>2456</v>
      </c>
      <c r="F190" s="223" t="s">
        <v>2457</v>
      </c>
      <c r="G190" s="224" t="s">
        <v>227</v>
      </c>
      <c r="H190" s="225">
        <v>140</v>
      </c>
      <c r="I190" s="226"/>
      <c r="J190" s="227">
        <f>ROUND(I190*H190,2)</f>
        <v>0</v>
      </c>
      <c r="K190" s="228"/>
      <c r="L190" s="45"/>
      <c r="M190" s="229" t="s">
        <v>1</v>
      </c>
      <c r="N190" s="230" t="s">
        <v>42</v>
      </c>
      <c r="O190" s="92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3" t="s">
        <v>204</v>
      </c>
      <c r="AT190" s="233" t="s">
        <v>200</v>
      </c>
      <c r="AU190" s="233" t="s">
        <v>87</v>
      </c>
      <c r="AY190" s="18" t="s">
        <v>198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8" t="s">
        <v>85</v>
      </c>
      <c r="BK190" s="234">
        <f>ROUND(I190*H190,2)</f>
        <v>0</v>
      </c>
      <c r="BL190" s="18" t="s">
        <v>204</v>
      </c>
      <c r="BM190" s="233" t="s">
        <v>2458</v>
      </c>
    </row>
    <row r="191" spans="1:65" s="2" customFormat="1" ht="33" customHeight="1">
      <c r="A191" s="39"/>
      <c r="B191" s="40"/>
      <c r="C191" s="221" t="s">
        <v>599</v>
      </c>
      <c r="D191" s="221" t="s">
        <v>200</v>
      </c>
      <c r="E191" s="222" t="s">
        <v>2459</v>
      </c>
      <c r="F191" s="223" t="s">
        <v>2460</v>
      </c>
      <c r="G191" s="224" t="s">
        <v>451</v>
      </c>
      <c r="H191" s="225">
        <v>14</v>
      </c>
      <c r="I191" s="226"/>
      <c r="J191" s="227">
        <f>ROUND(I191*H191,2)</f>
        <v>0</v>
      </c>
      <c r="K191" s="228"/>
      <c r="L191" s="45"/>
      <c r="M191" s="229" t="s">
        <v>1</v>
      </c>
      <c r="N191" s="230" t="s">
        <v>42</v>
      </c>
      <c r="O191" s="92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3" t="s">
        <v>204</v>
      </c>
      <c r="AT191" s="233" t="s">
        <v>200</v>
      </c>
      <c r="AU191" s="233" t="s">
        <v>87</v>
      </c>
      <c r="AY191" s="18" t="s">
        <v>198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8" t="s">
        <v>85</v>
      </c>
      <c r="BK191" s="234">
        <f>ROUND(I191*H191,2)</f>
        <v>0</v>
      </c>
      <c r="BL191" s="18" t="s">
        <v>204</v>
      </c>
      <c r="BM191" s="233" t="s">
        <v>2461</v>
      </c>
    </row>
    <row r="192" spans="1:65" s="2" customFormat="1" ht="33" customHeight="1">
      <c r="A192" s="39"/>
      <c r="B192" s="40"/>
      <c r="C192" s="221" t="s">
        <v>603</v>
      </c>
      <c r="D192" s="221" t="s">
        <v>200</v>
      </c>
      <c r="E192" s="222" t="s">
        <v>2462</v>
      </c>
      <c r="F192" s="223" t="s">
        <v>2463</v>
      </c>
      <c r="G192" s="224" t="s">
        <v>451</v>
      </c>
      <c r="H192" s="225">
        <v>14</v>
      </c>
      <c r="I192" s="226"/>
      <c r="J192" s="227">
        <f>ROUND(I192*H192,2)</f>
        <v>0</v>
      </c>
      <c r="K192" s="228"/>
      <c r="L192" s="45"/>
      <c r="M192" s="229" t="s">
        <v>1</v>
      </c>
      <c r="N192" s="230" t="s">
        <v>42</v>
      </c>
      <c r="O192" s="92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3" t="s">
        <v>204</v>
      </c>
      <c r="AT192" s="233" t="s">
        <v>200</v>
      </c>
      <c r="AU192" s="233" t="s">
        <v>87</v>
      </c>
      <c r="AY192" s="18" t="s">
        <v>198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8" t="s">
        <v>85</v>
      </c>
      <c r="BK192" s="234">
        <f>ROUND(I192*H192,2)</f>
        <v>0</v>
      </c>
      <c r="BL192" s="18" t="s">
        <v>204</v>
      </c>
      <c r="BM192" s="233" t="s">
        <v>2464</v>
      </c>
    </row>
    <row r="193" spans="1:65" s="2" customFormat="1" ht="33" customHeight="1">
      <c r="A193" s="39"/>
      <c r="B193" s="40"/>
      <c r="C193" s="221" t="s">
        <v>607</v>
      </c>
      <c r="D193" s="221" t="s">
        <v>200</v>
      </c>
      <c r="E193" s="222" t="s">
        <v>2465</v>
      </c>
      <c r="F193" s="223" t="s">
        <v>2466</v>
      </c>
      <c r="G193" s="224" t="s">
        <v>451</v>
      </c>
      <c r="H193" s="225">
        <v>14</v>
      </c>
      <c r="I193" s="226"/>
      <c r="J193" s="227">
        <f>ROUND(I193*H193,2)</f>
        <v>0</v>
      </c>
      <c r="K193" s="228"/>
      <c r="L193" s="45"/>
      <c r="M193" s="229" t="s">
        <v>1</v>
      </c>
      <c r="N193" s="230" t="s">
        <v>42</v>
      </c>
      <c r="O193" s="92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3" t="s">
        <v>204</v>
      </c>
      <c r="AT193" s="233" t="s">
        <v>200</v>
      </c>
      <c r="AU193" s="233" t="s">
        <v>87</v>
      </c>
      <c r="AY193" s="18" t="s">
        <v>198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8" t="s">
        <v>85</v>
      </c>
      <c r="BK193" s="234">
        <f>ROUND(I193*H193,2)</f>
        <v>0</v>
      </c>
      <c r="BL193" s="18" t="s">
        <v>204</v>
      </c>
      <c r="BM193" s="233" t="s">
        <v>2467</v>
      </c>
    </row>
    <row r="194" spans="1:65" s="2" customFormat="1" ht="21.75" customHeight="1">
      <c r="A194" s="39"/>
      <c r="B194" s="40"/>
      <c r="C194" s="221" t="s">
        <v>611</v>
      </c>
      <c r="D194" s="221" t="s">
        <v>200</v>
      </c>
      <c r="E194" s="222" t="s">
        <v>2468</v>
      </c>
      <c r="F194" s="223" t="s">
        <v>2469</v>
      </c>
      <c r="G194" s="224" t="s">
        <v>451</v>
      </c>
      <c r="H194" s="225">
        <v>14</v>
      </c>
      <c r="I194" s="226"/>
      <c r="J194" s="227">
        <f>ROUND(I194*H194,2)</f>
        <v>0</v>
      </c>
      <c r="K194" s="228"/>
      <c r="L194" s="45"/>
      <c r="M194" s="229" t="s">
        <v>1</v>
      </c>
      <c r="N194" s="230" t="s">
        <v>42</v>
      </c>
      <c r="O194" s="92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3" t="s">
        <v>204</v>
      </c>
      <c r="AT194" s="233" t="s">
        <v>200</v>
      </c>
      <c r="AU194" s="233" t="s">
        <v>87</v>
      </c>
      <c r="AY194" s="18" t="s">
        <v>198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8" t="s">
        <v>85</v>
      </c>
      <c r="BK194" s="234">
        <f>ROUND(I194*H194,2)</f>
        <v>0</v>
      </c>
      <c r="BL194" s="18" t="s">
        <v>204</v>
      </c>
      <c r="BM194" s="233" t="s">
        <v>2470</v>
      </c>
    </row>
    <row r="195" spans="1:65" s="2" customFormat="1" ht="24.15" customHeight="1">
      <c r="A195" s="39"/>
      <c r="B195" s="40"/>
      <c r="C195" s="269" t="s">
        <v>615</v>
      </c>
      <c r="D195" s="269" t="s">
        <v>315</v>
      </c>
      <c r="E195" s="270" t="s">
        <v>2471</v>
      </c>
      <c r="F195" s="271" t="s">
        <v>2472</v>
      </c>
      <c r="G195" s="272" t="s">
        <v>451</v>
      </c>
      <c r="H195" s="273">
        <v>13</v>
      </c>
      <c r="I195" s="274"/>
      <c r="J195" s="275">
        <f>ROUND(I195*H195,2)</f>
        <v>0</v>
      </c>
      <c r="K195" s="276"/>
      <c r="L195" s="277"/>
      <c r="M195" s="278" t="s">
        <v>1</v>
      </c>
      <c r="N195" s="279" t="s">
        <v>42</v>
      </c>
      <c r="O195" s="92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3" t="s">
        <v>242</v>
      </c>
      <c r="AT195" s="233" t="s">
        <v>315</v>
      </c>
      <c r="AU195" s="233" t="s">
        <v>87</v>
      </c>
      <c r="AY195" s="18" t="s">
        <v>198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8" t="s">
        <v>85</v>
      </c>
      <c r="BK195" s="234">
        <f>ROUND(I195*H195,2)</f>
        <v>0</v>
      </c>
      <c r="BL195" s="18" t="s">
        <v>204</v>
      </c>
      <c r="BM195" s="233" t="s">
        <v>2473</v>
      </c>
    </row>
    <row r="196" spans="1:65" s="2" customFormat="1" ht="24.15" customHeight="1">
      <c r="A196" s="39"/>
      <c r="B196" s="40"/>
      <c r="C196" s="269" t="s">
        <v>631</v>
      </c>
      <c r="D196" s="269" t="s">
        <v>315</v>
      </c>
      <c r="E196" s="270" t="s">
        <v>2474</v>
      </c>
      <c r="F196" s="271" t="s">
        <v>2475</v>
      </c>
      <c r="G196" s="272" t="s">
        <v>451</v>
      </c>
      <c r="H196" s="273">
        <v>1</v>
      </c>
      <c r="I196" s="274"/>
      <c r="J196" s="275">
        <f>ROUND(I196*H196,2)</f>
        <v>0</v>
      </c>
      <c r="K196" s="276"/>
      <c r="L196" s="277"/>
      <c r="M196" s="278" t="s">
        <v>1</v>
      </c>
      <c r="N196" s="279" t="s">
        <v>42</v>
      </c>
      <c r="O196" s="92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3" t="s">
        <v>242</v>
      </c>
      <c r="AT196" s="233" t="s">
        <v>315</v>
      </c>
      <c r="AU196" s="233" t="s">
        <v>87</v>
      </c>
      <c r="AY196" s="18" t="s">
        <v>198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85</v>
      </c>
      <c r="BK196" s="234">
        <f>ROUND(I196*H196,2)</f>
        <v>0</v>
      </c>
      <c r="BL196" s="18" t="s">
        <v>204</v>
      </c>
      <c r="BM196" s="233" t="s">
        <v>2476</v>
      </c>
    </row>
    <row r="197" spans="1:65" s="2" customFormat="1" ht="33" customHeight="1">
      <c r="A197" s="39"/>
      <c r="B197" s="40"/>
      <c r="C197" s="221" t="s">
        <v>644</v>
      </c>
      <c r="D197" s="221" t="s">
        <v>200</v>
      </c>
      <c r="E197" s="222" t="s">
        <v>2477</v>
      </c>
      <c r="F197" s="223" t="s">
        <v>2478</v>
      </c>
      <c r="G197" s="224" t="s">
        <v>451</v>
      </c>
      <c r="H197" s="225">
        <v>13</v>
      </c>
      <c r="I197" s="226"/>
      <c r="J197" s="227">
        <f>ROUND(I197*H197,2)</f>
        <v>0</v>
      </c>
      <c r="K197" s="228"/>
      <c r="L197" s="45"/>
      <c r="M197" s="229" t="s">
        <v>1</v>
      </c>
      <c r="N197" s="230" t="s">
        <v>42</v>
      </c>
      <c r="O197" s="92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3" t="s">
        <v>204</v>
      </c>
      <c r="AT197" s="233" t="s">
        <v>200</v>
      </c>
      <c r="AU197" s="233" t="s">
        <v>87</v>
      </c>
      <c r="AY197" s="18" t="s">
        <v>198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8" t="s">
        <v>85</v>
      </c>
      <c r="BK197" s="234">
        <f>ROUND(I197*H197,2)</f>
        <v>0</v>
      </c>
      <c r="BL197" s="18" t="s">
        <v>204</v>
      </c>
      <c r="BM197" s="233" t="s">
        <v>2479</v>
      </c>
    </row>
    <row r="198" spans="1:65" s="2" customFormat="1" ht="24.15" customHeight="1">
      <c r="A198" s="39"/>
      <c r="B198" s="40"/>
      <c r="C198" s="269" t="s">
        <v>652</v>
      </c>
      <c r="D198" s="269" t="s">
        <v>315</v>
      </c>
      <c r="E198" s="270" t="s">
        <v>2480</v>
      </c>
      <c r="F198" s="271" t="s">
        <v>2481</v>
      </c>
      <c r="G198" s="272" t="s">
        <v>451</v>
      </c>
      <c r="H198" s="273">
        <v>1</v>
      </c>
      <c r="I198" s="274"/>
      <c r="J198" s="275">
        <f>ROUND(I198*H198,2)</f>
        <v>0</v>
      </c>
      <c r="K198" s="276"/>
      <c r="L198" s="277"/>
      <c r="M198" s="278" t="s">
        <v>1</v>
      </c>
      <c r="N198" s="279" t="s">
        <v>42</v>
      </c>
      <c r="O198" s="92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3" t="s">
        <v>242</v>
      </c>
      <c r="AT198" s="233" t="s">
        <v>315</v>
      </c>
      <c r="AU198" s="233" t="s">
        <v>87</v>
      </c>
      <c r="AY198" s="18" t="s">
        <v>198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8" t="s">
        <v>85</v>
      </c>
      <c r="BK198" s="234">
        <f>ROUND(I198*H198,2)</f>
        <v>0</v>
      </c>
      <c r="BL198" s="18" t="s">
        <v>204</v>
      </c>
      <c r="BM198" s="233" t="s">
        <v>2482</v>
      </c>
    </row>
    <row r="199" spans="1:65" s="2" customFormat="1" ht="24.15" customHeight="1">
      <c r="A199" s="39"/>
      <c r="B199" s="40"/>
      <c r="C199" s="269" t="s">
        <v>657</v>
      </c>
      <c r="D199" s="269" t="s">
        <v>315</v>
      </c>
      <c r="E199" s="270" t="s">
        <v>2483</v>
      </c>
      <c r="F199" s="271" t="s">
        <v>2484</v>
      </c>
      <c r="G199" s="272" t="s">
        <v>451</v>
      </c>
      <c r="H199" s="273">
        <v>13</v>
      </c>
      <c r="I199" s="274"/>
      <c r="J199" s="275">
        <f>ROUND(I199*H199,2)</f>
        <v>0</v>
      </c>
      <c r="K199" s="276"/>
      <c r="L199" s="277"/>
      <c r="M199" s="278" t="s">
        <v>1</v>
      </c>
      <c r="N199" s="279" t="s">
        <v>42</v>
      </c>
      <c r="O199" s="92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3" t="s">
        <v>242</v>
      </c>
      <c r="AT199" s="233" t="s">
        <v>315</v>
      </c>
      <c r="AU199" s="233" t="s">
        <v>87</v>
      </c>
      <c r="AY199" s="18" t="s">
        <v>198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8" t="s">
        <v>85</v>
      </c>
      <c r="BK199" s="234">
        <f>ROUND(I199*H199,2)</f>
        <v>0</v>
      </c>
      <c r="BL199" s="18" t="s">
        <v>204</v>
      </c>
      <c r="BM199" s="233" t="s">
        <v>2485</v>
      </c>
    </row>
    <row r="200" spans="1:65" s="2" customFormat="1" ht="21.75" customHeight="1">
      <c r="A200" s="39"/>
      <c r="B200" s="40"/>
      <c r="C200" s="221" t="s">
        <v>661</v>
      </c>
      <c r="D200" s="221" t="s">
        <v>200</v>
      </c>
      <c r="E200" s="222" t="s">
        <v>2486</v>
      </c>
      <c r="F200" s="223" t="s">
        <v>2487</v>
      </c>
      <c r="G200" s="224" t="s">
        <v>451</v>
      </c>
      <c r="H200" s="225">
        <v>14</v>
      </c>
      <c r="I200" s="226"/>
      <c r="J200" s="227">
        <f>ROUND(I200*H200,2)</f>
        <v>0</v>
      </c>
      <c r="K200" s="228"/>
      <c r="L200" s="45"/>
      <c r="M200" s="229" t="s">
        <v>1</v>
      </c>
      <c r="N200" s="230" t="s">
        <v>42</v>
      </c>
      <c r="O200" s="92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3" t="s">
        <v>204</v>
      </c>
      <c r="AT200" s="233" t="s">
        <v>200</v>
      </c>
      <c r="AU200" s="233" t="s">
        <v>87</v>
      </c>
      <c r="AY200" s="18" t="s">
        <v>198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8" t="s">
        <v>85</v>
      </c>
      <c r="BK200" s="234">
        <f>ROUND(I200*H200,2)</f>
        <v>0</v>
      </c>
      <c r="BL200" s="18" t="s">
        <v>204</v>
      </c>
      <c r="BM200" s="233" t="s">
        <v>2488</v>
      </c>
    </row>
    <row r="201" spans="1:65" s="2" customFormat="1" ht="16.5" customHeight="1">
      <c r="A201" s="39"/>
      <c r="B201" s="40"/>
      <c r="C201" s="269" t="s">
        <v>666</v>
      </c>
      <c r="D201" s="269" t="s">
        <v>315</v>
      </c>
      <c r="E201" s="270" t="s">
        <v>2489</v>
      </c>
      <c r="F201" s="271" t="s">
        <v>2490</v>
      </c>
      <c r="G201" s="272" t="s">
        <v>451</v>
      </c>
      <c r="H201" s="273">
        <v>14</v>
      </c>
      <c r="I201" s="274"/>
      <c r="J201" s="275">
        <f>ROUND(I201*H201,2)</f>
        <v>0</v>
      </c>
      <c r="K201" s="276"/>
      <c r="L201" s="277"/>
      <c r="M201" s="278" t="s">
        <v>1</v>
      </c>
      <c r="N201" s="279" t="s">
        <v>42</v>
      </c>
      <c r="O201" s="92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3" t="s">
        <v>242</v>
      </c>
      <c r="AT201" s="233" t="s">
        <v>315</v>
      </c>
      <c r="AU201" s="233" t="s">
        <v>87</v>
      </c>
      <c r="AY201" s="18" t="s">
        <v>198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8" t="s">
        <v>85</v>
      </c>
      <c r="BK201" s="234">
        <f>ROUND(I201*H201,2)</f>
        <v>0</v>
      </c>
      <c r="BL201" s="18" t="s">
        <v>204</v>
      </c>
      <c r="BM201" s="233" t="s">
        <v>2491</v>
      </c>
    </row>
    <row r="202" spans="1:65" s="2" customFormat="1" ht="16.5" customHeight="1">
      <c r="A202" s="39"/>
      <c r="B202" s="40"/>
      <c r="C202" s="221" t="s">
        <v>671</v>
      </c>
      <c r="D202" s="221" t="s">
        <v>200</v>
      </c>
      <c r="E202" s="222" t="s">
        <v>2492</v>
      </c>
      <c r="F202" s="223" t="s">
        <v>2493</v>
      </c>
      <c r="G202" s="224" t="s">
        <v>2494</v>
      </c>
      <c r="H202" s="225">
        <v>2</v>
      </c>
      <c r="I202" s="226"/>
      <c r="J202" s="227">
        <f>ROUND(I202*H202,2)</f>
        <v>0</v>
      </c>
      <c r="K202" s="228"/>
      <c r="L202" s="45"/>
      <c r="M202" s="229" t="s">
        <v>1</v>
      </c>
      <c r="N202" s="230" t="s">
        <v>42</v>
      </c>
      <c r="O202" s="92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3" t="s">
        <v>204</v>
      </c>
      <c r="AT202" s="233" t="s">
        <v>200</v>
      </c>
      <c r="AU202" s="233" t="s">
        <v>87</v>
      </c>
      <c r="AY202" s="18" t="s">
        <v>198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8" t="s">
        <v>85</v>
      </c>
      <c r="BK202" s="234">
        <f>ROUND(I202*H202,2)</f>
        <v>0</v>
      </c>
      <c r="BL202" s="18" t="s">
        <v>204</v>
      </c>
      <c r="BM202" s="233" t="s">
        <v>2495</v>
      </c>
    </row>
    <row r="203" spans="1:51" s="13" customFormat="1" ht="12">
      <c r="A203" s="13"/>
      <c r="B203" s="235"/>
      <c r="C203" s="236"/>
      <c r="D203" s="237" t="s">
        <v>206</v>
      </c>
      <c r="E203" s="238" t="s">
        <v>1</v>
      </c>
      <c r="F203" s="239" t="s">
        <v>916</v>
      </c>
      <c r="G203" s="236"/>
      <c r="H203" s="240">
        <v>2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206</v>
      </c>
      <c r="AU203" s="246" t="s">
        <v>87</v>
      </c>
      <c r="AV203" s="13" t="s">
        <v>87</v>
      </c>
      <c r="AW203" s="13" t="s">
        <v>33</v>
      </c>
      <c r="AX203" s="13" t="s">
        <v>77</v>
      </c>
      <c r="AY203" s="246" t="s">
        <v>198</v>
      </c>
    </row>
    <row r="204" spans="1:51" s="15" customFormat="1" ht="12">
      <c r="A204" s="15"/>
      <c r="B204" s="258"/>
      <c r="C204" s="259"/>
      <c r="D204" s="237" t="s">
        <v>206</v>
      </c>
      <c r="E204" s="260" t="s">
        <v>1</v>
      </c>
      <c r="F204" s="261" t="s">
        <v>215</v>
      </c>
      <c r="G204" s="259"/>
      <c r="H204" s="262">
        <v>2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8" t="s">
        <v>206</v>
      </c>
      <c r="AU204" s="268" t="s">
        <v>87</v>
      </c>
      <c r="AV204" s="15" t="s">
        <v>204</v>
      </c>
      <c r="AW204" s="15" t="s">
        <v>33</v>
      </c>
      <c r="AX204" s="15" t="s">
        <v>85</v>
      </c>
      <c r="AY204" s="268" t="s">
        <v>198</v>
      </c>
    </row>
    <row r="205" spans="1:65" s="2" customFormat="1" ht="24.15" customHeight="1">
      <c r="A205" s="39"/>
      <c r="B205" s="40"/>
      <c r="C205" s="221" t="s">
        <v>676</v>
      </c>
      <c r="D205" s="221" t="s">
        <v>200</v>
      </c>
      <c r="E205" s="222" t="s">
        <v>2496</v>
      </c>
      <c r="F205" s="223" t="s">
        <v>2497</v>
      </c>
      <c r="G205" s="224" t="s">
        <v>451</v>
      </c>
      <c r="H205" s="225">
        <v>14</v>
      </c>
      <c r="I205" s="226"/>
      <c r="J205" s="227">
        <f>ROUND(I205*H205,2)</f>
        <v>0</v>
      </c>
      <c r="K205" s="228"/>
      <c r="L205" s="45"/>
      <c r="M205" s="229" t="s">
        <v>1</v>
      </c>
      <c r="N205" s="230" t="s">
        <v>42</v>
      </c>
      <c r="O205" s="92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3" t="s">
        <v>204</v>
      </c>
      <c r="AT205" s="233" t="s">
        <v>200</v>
      </c>
      <c r="AU205" s="233" t="s">
        <v>87</v>
      </c>
      <c r="AY205" s="18" t="s">
        <v>198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8" t="s">
        <v>85</v>
      </c>
      <c r="BK205" s="234">
        <f>ROUND(I205*H205,2)</f>
        <v>0</v>
      </c>
      <c r="BL205" s="18" t="s">
        <v>204</v>
      </c>
      <c r="BM205" s="233" t="s">
        <v>2498</v>
      </c>
    </row>
    <row r="206" spans="1:65" s="2" customFormat="1" ht="37.8" customHeight="1">
      <c r="A206" s="39"/>
      <c r="B206" s="40"/>
      <c r="C206" s="269" t="s">
        <v>681</v>
      </c>
      <c r="D206" s="269" t="s">
        <v>315</v>
      </c>
      <c r="E206" s="270" t="s">
        <v>2499</v>
      </c>
      <c r="F206" s="271" t="s">
        <v>2500</v>
      </c>
      <c r="G206" s="272" t="s">
        <v>1696</v>
      </c>
      <c r="H206" s="273">
        <v>14</v>
      </c>
      <c r="I206" s="274"/>
      <c r="J206" s="275">
        <f>ROUND(I206*H206,2)</f>
        <v>0</v>
      </c>
      <c r="K206" s="276"/>
      <c r="L206" s="277"/>
      <c r="M206" s="278" t="s">
        <v>1</v>
      </c>
      <c r="N206" s="279" t="s">
        <v>42</v>
      </c>
      <c r="O206" s="92"/>
      <c r="P206" s="231">
        <f>O206*H206</f>
        <v>0</v>
      </c>
      <c r="Q206" s="231">
        <v>0</v>
      </c>
      <c r="R206" s="231">
        <f>Q206*H206</f>
        <v>0</v>
      </c>
      <c r="S206" s="231">
        <v>0</v>
      </c>
      <c r="T206" s="232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3" t="s">
        <v>242</v>
      </c>
      <c r="AT206" s="233" t="s">
        <v>315</v>
      </c>
      <c r="AU206" s="233" t="s">
        <v>87</v>
      </c>
      <c r="AY206" s="18" t="s">
        <v>198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8" t="s">
        <v>85</v>
      </c>
      <c r="BK206" s="234">
        <f>ROUND(I206*H206,2)</f>
        <v>0</v>
      </c>
      <c r="BL206" s="18" t="s">
        <v>204</v>
      </c>
      <c r="BM206" s="233" t="s">
        <v>2501</v>
      </c>
    </row>
    <row r="207" spans="1:63" s="12" customFormat="1" ht="22.8" customHeight="1">
      <c r="A207" s="12"/>
      <c r="B207" s="205"/>
      <c r="C207" s="206"/>
      <c r="D207" s="207" t="s">
        <v>76</v>
      </c>
      <c r="E207" s="219" t="s">
        <v>694</v>
      </c>
      <c r="F207" s="219" t="s">
        <v>695</v>
      </c>
      <c r="G207" s="206"/>
      <c r="H207" s="206"/>
      <c r="I207" s="209"/>
      <c r="J207" s="220">
        <f>BK207</f>
        <v>0</v>
      </c>
      <c r="K207" s="206"/>
      <c r="L207" s="211"/>
      <c r="M207" s="212"/>
      <c r="N207" s="213"/>
      <c r="O207" s="213"/>
      <c r="P207" s="214">
        <f>SUM(P208:P216)</f>
        <v>0</v>
      </c>
      <c r="Q207" s="213"/>
      <c r="R207" s="214">
        <f>SUM(R208:R216)</f>
        <v>0</v>
      </c>
      <c r="S207" s="213"/>
      <c r="T207" s="215">
        <f>SUM(T208:T216)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6" t="s">
        <v>85</v>
      </c>
      <c r="AT207" s="217" t="s">
        <v>76</v>
      </c>
      <c r="AU207" s="217" t="s">
        <v>85</v>
      </c>
      <c r="AY207" s="216" t="s">
        <v>198</v>
      </c>
      <c r="BK207" s="218">
        <f>SUM(BK208:BK216)</f>
        <v>0</v>
      </c>
    </row>
    <row r="208" spans="1:65" s="2" customFormat="1" ht="21.75" customHeight="1">
      <c r="A208" s="39"/>
      <c r="B208" s="40"/>
      <c r="C208" s="221" t="s">
        <v>487</v>
      </c>
      <c r="D208" s="221" t="s">
        <v>200</v>
      </c>
      <c r="E208" s="222" t="s">
        <v>697</v>
      </c>
      <c r="F208" s="223" t="s">
        <v>698</v>
      </c>
      <c r="G208" s="224" t="s">
        <v>276</v>
      </c>
      <c r="H208" s="225">
        <v>2.39</v>
      </c>
      <c r="I208" s="226"/>
      <c r="J208" s="227">
        <f>ROUND(I208*H208,2)</f>
        <v>0</v>
      </c>
      <c r="K208" s="228"/>
      <c r="L208" s="45"/>
      <c r="M208" s="229" t="s">
        <v>1</v>
      </c>
      <c r="N208" s="230" t="s">
        <v>42</v>
      </c>
      <c r="O208" s="92"/>
      <c r="P208" s="231">
        <f>O208*H208</f>
        <v>0</v>
      </c>
      <c r="Q208" s="231">
        <v>0</v>
      </c>
      <c r="R208" s="231">
        <f>Q208*H208</f>
        <v>0</v>
      </c>
      <c r="S208" s="231">
        <v>0</v>
      </c>
      <c r="T208" s="232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3" t="s">
        <v>204</v>
      </c>
      <c r="AT208" s="233" t="s">
        <v>200</v>
      </c>
      <c r="AU208" s="233" t="s">
        <v>87</v>
      </c>
      <c r="AY208" s="18" t="s">
        <v>198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8" t="s">
        <v>85</v>
      </c>
      <c r="BK208" s="234">
        <f>ROUND(I208*H208,2)</f>
        <v>0</v>
      </c>
      <c r="BL208" s="18" t="s">
        <v>204</v>
      </c>
      <c r="BM208" s="233" t="s">
        <v>2502</v>
      </c>
    </row>
    <row r="209" spans="1:51" s="13" customFormat="1" ht="12">
      <c r="A209" s="13"/>
      <c r="B209" s="235"/>
      <c r="C209" s="236"/>
      <c r="D209" s="237" t="s">
        <v>206</v>
      </c>
      <c r="E209" s="238" t="s">
        <v>1</v>
      </c>
      <c r="F209" s="239" t="s">
        <v>2503</v>
      </c>
      <c r="G209" s="236"/>
      <c r="H209" s="240">
        <v>2.39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206</v>
      </c>
      <c r="AU209" s="246" t="s">
        <v>87</v>
      </c>
      <c r="AV209" s="13" t="s">
        <v>87</v>
      </c>
      <c r="AW209" s="13" t="s">
        <v>33</v>
      </c>
      <c r="AX209" s="13" t="s">
        <v>85</v>
      </c>
      <c r="AY209" s="246" t="s">
        <v>198</v>
      </c>
    </row>
    <row r="210" spans="1:65" s="2" customFormat="1" ht="33" customHeight="1">
      <c r="A210" s="39"/>
      <c r="B210" s="40"/>
      <c r="C210" s="221" t="s">
        <v>545</v>
      </c>
      <c r="D210" s="221" t="s">
        <v>200</v>
      </c>
      <c r="E210" s="222" t="s">
        <v>701</v>
      </c>
      <c r="F210" s="223" t="s">
        <v>702</v>
      </c>
      <c r="G210" s="224" t="s">
        <v>276</v>
      </c>
      <c r="H210" s="225">
        <v>16.73</v>
      </c>
      <c r="I210" s="226"/>
      <c r="J210" s="227">
        <f>ROUND(I210*H210,2)</f>
        <v>0</v>
      </c>
      <c r="K210" s="228"/>
      <c r="L210" s="45"/>
      <c r="M210" s="229" t="s">
        <v>1</v>
      </c>
      <c r="N210" s="230" t="s">
        <v>42</v>
      </c>
      <c r="O210" s="92"/>
      <c r="P210" s="231">
        <f>O210*H210</f>
        <v>0</v>
      </c>
      <c r="Q210" s="231">
        <v>0</v>
      </c>
      <c r="R210" s="231">
        <f>Q210*H210</f>
        <v>0</v>
      </c>
      <c r="S210" s="231">
        <v>0</v>
      </c>
      <c r="T210" s="232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3" t="s">
        <v>204</v>
      </c>
      <c r="AT210" s="233" t="s">
        <v>200</v>
      </c>
      <c r="AU210" s="233" t="s">
        <v>87</v>
      </c>
      <c r="AY210" s="18" t="s">
        <v>198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8" t="s">
        <v>85</v>
      </c>
      <c r="BK210" s="234">
        <f>ROUND(I210*H210,2)</f>
        <v>0</v>
      </c>
      <c r="BL210" s="18" t="s">
        <v>204</v>
      </c>
      <c r="BM210" s="233" t="s">
        <v>2504</v>
      </c>
    </row>
    <row r="211" spans="1:51" s="13" customFormat="1" ht="12">
      <c r="A211" s="13"/>
      <c r="B211" s="235"/>
      <c r="C211" s="236"/>
      <c r="D211" s="237" t="s">
        <v>206</v>
      </c>
      <c r="E211" s="238" t="s">
        <v>1</v>
      </c>
      <c r="F211" s="239" t="s">
        <v>2505</v>
      </c>
      <c r="G211" s="236"/>
      <c r="H211" s="240">
        <v>16.73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206</v>
      </c>
      <c r="AU211" s="246" t="s">
        <v>87</v>
      </c>
      <c r="AV211" s="13" t="s">
        <v>87</v>
      </c>
      <c r="AW211" s="13" t="s">
        <v>33</v>
      </c>
      <c r="AX211" s="13" t="s">
        <v>85</v>
      </c>
      <c r="AY211" s="246" t="s">
        <v>198</v>
      </c>
    </row>
    <row r="212" spans="1:65" s="2" customFormat="1" ht="16.5" customHeight="1">
      <c r="A212" s="39"/>
      <c r="B212" s="40"/>
      <c r="C212" s="221" t="s">
        <v>696</v>
      </c>
      <c r="D212" s="221" t="s">
        <v>200</v>
      </c>
      <c r="E212" s="222" t="s">
        <v>706</v>
      </c>
      <c r="F212" s="223" t="s">
        <v>707</v>
      </c>
      <c r="G212" s="224" t="s">
        <v>276</v>
      </c>
      <c r="H212" s="225">
        <v>2.39</v>
      </c>
      <c r="I212" s="226"/>
      <c r="J212" s="227">
        <f>ROUND(I212*H212,2)</f>
        <v>0</v>
      </c>
      <c r="K212" s="228"/>
      <c r="L212" s="45"/>
      <c r="M212" s="229" t="s">
        <v>1</v>
      </c>
      <c r="N212" s="230" t="s">
        <v>42</v>
      </c>
      <c r="O212" s="92"/>
      <c r="P212" s="231">
        <f>O212*H212</f>
        <v>0</v>
      </c>
      <c r="Q212" s="231">
        <v>0</v>
      </c>
      <c r="R212" s="231">
        <f>Q212*H212</f>
        <v>0</v>
      </c>
      <c r="S212" s="231">
        <v>0</v>
      </c>
      <c r="T212" s="232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3" t="s">
        <v>204</v>
      </c>
      <c r="AT212" s="233" t="s">
        <v>200</v>
      </c>
      <c r="AU212" s="233" t="s">
        <v>87</v>
      </c>
      <c r="AY212" s="18" t="s">
        <v>198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8" t="s">
        <v>85</v>
      </c>
      <c r="BK212" s="234">
        <f>ROUND(I212*H212,2)</f>
        <v>0</v>
      </c>
      <c r="BL212" s="18" t="s">
        <v>204</v>
      </c>
      <c r="BM212" s="233" t="s">
        <v>2506</v>
      </c>
    </row>
    <row r="213" spans="1:65" s="2" customFormat="1" ht="21.75" customHeight="1">
      <c r="A213" s="39"/>
      <c r="B213" s="40"/>
      <c r="C213" s="221" t="s">
        <v>558</v>
      </c>
      <c r="D213" s="221" t="s">
        <v>200</v>
      </c>
      <c r="E213" s="222" t="s">
        <v>710</v>
      </c>
      <c r="F213" s="223" t="s">
        <v>711</v>
      </c>
      <c r="G213" s="224" t="s">
        <v>276</v>
      </c>
      <c r="H213" s="225">
        <v>2.39</v>
      </c>
      <c r="I213" s="226"/>
      <c r="J213" s="227">
        <f>ROUND(I213*H213,2)</f>
        <v>0</v>
      </c>
      <c r="K213" s="228"/>
      <c r="L213" s="45"/>
      <c r="M213" s="229" t="s">
        <v>1</v>
      </c>
      <c r="N213" s="230" t="s">
        <v>42</v>
      </c>
      <c r="O213" s="92"/>
      <c r="P213" s="231">
        <f>O213*H213</f>
        <v>0</v>
      </c>
      <c r="Q213" s="231">
        <v>0</v>
      </c>
      <c r="R213" s="231">
        <f>Q213*H213</f>
        <v>0</v>
      </c>
      <c r="S213" s="231">
        <v>0</v>
      </c>
      <c r="T213" s="232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3" t="s">
        <v>204</v>
      </c>
      <c r="AT213" s="233" t="s">
        <v>200</v>
      </c>
      <c r="AU213" s="233" t="s">
        <v>87</v>
      </c>
      <c r="AY213" s="18" t="s">
        <v>198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8" t="s">
        <v>85</v>
      </c>
      <c r="BK213" s="234">
        <f>ROUND(I213*H213,2)</f>
        <v>0</v>
      </c>
      <c r="BL213" s="18" t="s">
        <v>204</v>
      </c>
      <c r="BM213" s="233" t="s">
        <v>2507</v>
      </c>
    </row>
    <row r="214" spans="1:51" s="13" customFormat="1" ht="12">
      <c r="A214" s="13"/>
      <c r="B214" s="235"/>
      <c r="C214" s="236"/>
      <c r="D214" s="237" t="s">
        <v>206</v>
      </c>
      <c r="E214" s="238" t="s">
        <v>1</v>
      </c>
      <c r="F214" s="239" t="s">
        <v>2503</v>
      </c>
      <c r="G214" s="236"/>
      <c r="H214" s="240">
        <v>2.39</v>
      </c>
      <c r="I214" s="241"/>
      <c r="J214" s="236"/>
      <c r="K214" s="236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206</v>
      </c>
      <c r="AU214" s="246" t="s">
        <v>87</v>
      </c>
      <c r="AV214" s="13" t="s">
        <v>87</v>
      </c>
      <c r="AW214" s="13" t="s">
        <v>33</v>
      </c>
      <c r="AX214" s="13" t="s">
        <v>85</v>
      </c>
      <c r="AY214" s="246" t="s">
        <v>198</v>
      </c>
    </row>
    <row r="215" spans="1:65" s="2" customFormat="1" ht="37.8" customHeight="1">
      <c r="A215" s="39"/>
      <c r="B215" s="40"/>
      <c r="C215" s="221" t="s">
        <v>705</v>
      </c>
      <c r="D215" s="221" t="s">
        <v>200</v>
      </c>
      <c r="E215" s="222" t="s">
        <v>2508</v>
      </c>
      <c r="F215" s="223" t="s">
        <v>2509</v>
      </c>
      <c r="G215" s="224" t="s">
        <v>276</v>
      </c>
      <c r="H215" s="225">
        <v>2.39</v>
      </c>
      <c r="I215" s="226"/>
      <c r="J215" s="227">
        <f>ROUND(I215*H215,2)</f>
        <v>0</v>
      </c>
      <c r="K215" s="228"/>
      <c r="L215" s="45"/>
      <c r="M215" s="229" t="s">
        <v>1</v>
      </c>
      <c r="N215" s="230" t="s">
        <v>42</v>
      </c>
      <c r="O215" s="92"/>
      <c r="P215" s="231">
        <f>O215*H215</f>
        <v>0</v>
      </c>
      <c r="Q215" s="231">
        <v>0</v>
      </c>
      <c r="R215" s="231">
        <f>Q215*H215</f>
        <v>0</v>
      </c>
      <c r="S215" s="231">
        <v>0</v>
      </c>
      <c r="T215" s="232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3" t="s">
        <v>204</v>
      </c>
      <c r="AT215" s="233" t="s">
        <v>200</v>
      </c>
      <c r="AU215" s="233" t="s">
        <v>87</v>
      </c>
      <c r="AY215" s="18" t="s">
        <v>198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8" t="s">
        <v>85</v>
      </c>
      <c r="BK215" s="234">
        <f>ROUND(I215*H215,2)</f>
        <v>0</v>
      </c>
      <c r="BL215" s="18" t="s">
        <v>204</v>
      </c>
      <c r="BM215" s="233" t="s">
        <v>2510</v>
      </c>
    </row>
    <row r="216" spans="1:51" s="13" customFormat="1" ht="12">
      <c r="A216" s="13"/>
      <c r="B216" s="235"/>
      <c r="C216" s="236"/>
      <c r="D216" s="237" t="s">
        <v>206</v>
      </c>
      <c r="E216" s="238" t="s">
        <v>1</v>
      </c>
      <c r="F216" s="239" t="s">
        <v>2503</v>
      </c>
      <c r="G216" s="236"/>
      <c r="H216" s="240">
        <v>2.39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206</v>
      </c>
      <c r="AU216" s="246" t="s">
        <v>87</v>
      </c>
      <c r="AV216" s="13" t="s">
        <v>87</v>
      </c>
      <c r="AW216" s="13" t="s">
        <v>33</v>
      </c>
      <c r="AX216" s="13" t="s">
        <v>85</v>
      </c>
      <c r="AY216" s="246" t="s">
        <v>198</v>
      </c>
    </row>
    <row r="217" spans="1:63" s="12" customFormat="1" ht="25.9" customHeight="1">
      <c r="A217" s="12"/>
      <c r="B217" s="205"/>
      <c r="C217" s="206"/>
      <c r="D217" s="207" t="s">
        <v>76</v>
      </c>
      <c r="E217" s="208" t="s">
        <v>356</v>
      </c>
      <c r="F217" s="208" t="s">
        <v>357</v>
      </c>
      <c r="G217" s="206"/>
      <c r="H217" s="206"/>
      <c r="I217" s="209"/>
      <c r="J217" s="210">
        <f>BK217</f>
        <v>0</v>
      </c>
      <c r="K217" s="206"/>
      <c r="L217" s="211"/>
      <c r="M217" s="212"/>
      <c r="N217" s="213"/>
      <c r="O217" s="213"/>
      <c r="P217" s="214">
        <f>P218</f>
        <v>0</v>
      </c>
      <c r="Q217" s="213"/>
      <c r="R217" s="214">
        <f>R218</f>
        <v>0</v>
      </c>
      <c r="S217" s="213"/>
      <c r="T217" s="215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6" t="s">
        <v>224</v>
      </c>
      <c r="AT217" s="217" t="s">
        <v>76</v>
      </c>
      <c r="AU217" s="217" t="s">
        <v>77</v>
      </c>
      <c r="AY217" s="216" t="s">
        <v>198</v>
      </c>
      <c r="BK217" s="218">
        <f>BK218</f>
        <v>0</v>
      </c>
    </row>
    <row r="218" spans="1:63" s="12" customFormat="1" ht="22.8" customHeight="1">
      <c r="A218" s="12"/>
      <c r="B218" s="205"/>
      <c r="C218" s="206"/>
      <c r="D218" s="207" t="s">
        <v>76</v>
      </c>
      <c r="E218" s="219" t="s">
        <v>358</v>
      </c>
      <c r="F218" s="219" t="s">
        <v>359</v>
      </c>
      <c r="G218" s="206"/>
      <c r="H218" s="206"/>
      <c r="I218" s="209"/>
      <c r="J218" s="220">
        <f>BK218</f>
        <v>0</v>
      </c>
      <c r="K218" s="206"/>
      <c r="L218" s="211"/>
      <c r="M218" s="212"/>
      <c r="N218" s="213"/>
      <c r="O218" s="213"/>
      <c r="P218" s="214">
        <f>SUM(P219:P227)</f>
        <v>0</v>
      </c>
      <c r="Q218" s="213"/>
      <c r="R218" s="214">
        <f>SUM(R219:R227)</f>
        <v>0</v>
      </c>
      <c r="S218" s="213"/>
      <c r="T218" s="215">
        <f>SUM(T219:T227)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6" t="s">
        <v>224</v>
      </c>
      <c r="AT218" s="217" t="s">
        <v>76</v>
      </c>
      <c r="AU218" s="217" t="s">
        <v>85</v>
      </c>
      <c r="AY218" s="216" t="s">
        <v>198</v>
      </c>
      <c r="BK218" s="218">
        <f>SUM(BK219:BK227)</f>
        <v>0</v>
      </c>
    </row>
    <row r="219" spans="1:65" s="2" customFormat="1" ht="62.7" customHeight="1">
      <c r="A219" s="39"/>
      <c r="B219" s="40"/>
      <c r="C219" s="221" t="s">
        <v>709</v>
      </c>
      <c r="D219" s="221" t="s">
        <v>200</v>
      </c>
      <c r="E219" s="222" t="s">
        <v>361</v>
      </c>
      <c r="F219" s="223" t="s">
        <v>362</v>
      </c>
      <c r="G219" s="224" t="s">
        <v>363</v>
      </c>
      <c r="H219" s="225">
        <v>1</v>
      </c>
      <c r="I219" s="226"/>
      <c r="J219" s="227">
        <f>ROUND(I219*H219,2)</f>
        <v>0</v>
      </c>
      <c r="K219" s="228"/>
      <c r="L219" s="45"/>
      <c r="M219" s="229" t="s">
        <v>1</v>
      </c>
      <c r="N219" s="230" t="s">
        <v>42</v>
      </c>
      <c r="O219" s="92"/>
      <c r="P219" s="231">
        <f>O219*H219</f>
        <v>0</v>
      </c>
      <c r="Q219" s="231">
        <v>0</v>
      </c>
      <c r="R219" s="231">
        <f>Q219*H219</f>
        <v>0</v>
      </c>
      <c r="S219" s="231">
        <v>0</v>
      </c>
      <c r="T219" s="232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3" t="s">
        <v>364</v>
      </c>
      <c r="AT219" s="233" t="s">
        <v>200</v>
      </c>
      <c r="AU219" s="233" t="s">
        <v>87</v>
      </c>
      <c r="AY219" s="18" t="s">
        <v>198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8" t="s">
        <v>85</v>
      </c>
      <c r="BK219" s="234">
        <f>ROUND(I219*H219,2)</f>
        <v>0</v>
      </c>
      <c r="BL219" s="18" t="s">
        <v>364</v>
      </c>
      <c r="BM219" s="233" t="s">
        <v>2511</v>
      </c>
    </row>
    <row r="220" spans="1:65" s="2" customFormat="1" ht="55.5" customHeight="1">
      <c r="A220" s="39"/>
      <c r="B220" s="40"/>
      <c r="C220" s="221" t="s">
        <v>1517</v>
      </c>
      <c r="D220" s="221" t="s">
        <v>200</v>
      </c>
      <c r="E220" s="222" t="s">
        <v>367</v>
      </c>
      <c r="F220" s="223" t="s">
        <v>368</v>
      </c>
      <c r="G220" s="224" t="s">
        <v>363</v>
      </c>
      <c r="H220" s="225">
        <v>1</v>
      </c>
      <c r="I220" s="226"/>
      <c r="J220" s="227">
        <f>ROUND(I220*H220,2)</f>
        <v>0</v>
      </c>
      <c r="K220" s="228"/>
      <c r="L220" s="45"/>
      <c r="M220" s="229" t="s">
        <v>1</v>
      </c>
      <c r="N220" s="230" t="s">
        <v>42</v>
      </c>
      <c r="O220" s="92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3" t="s">
        <v>364</v>
      </c>
      <c r="AT220" s="233" t="s">
        <v>200</v>
      </c>
      <c r="AU220" s="233" t="s">
        <v>87</v>
      </c>
      <c r="AY220" s="18" t="s">
        <v>198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8" t="s">
        <v>85</v>
      </c>
      <c r="BK220" s="234">
        <f>ROUND(I220*H220,2)</f>
        <v>0</v>
      </c>
      <c r="BL220" s="18" t="s">
        <v>364</v>
      </c>
      <c r="BM220" s="233" t="s">
        <v>2512</v>
      </c>
    </row>
    <row r="221" spans="1:65" s="2" customFormat="1" ht="49.05" customHeight="1">
      <c r="A221" s="39"/>
      <c r="B221" s="40"/>
      <c r="C221" s="221" t="s">
        <v>1519</v>
      </c>
      <c r="D221" s="221" t="s">
        <v>200</v>
      </c>
      <c r="E221" s="222" t="s">
        <v>371</v>
      </c>
      <c r="F221" s="223" t="s">
        <v>372</v>
      </c>
      <c r="G221" s="224" t="s">
        <v>363</v>
      </c>
      <c r="H221" s="225">
        <v>1</v>
      </c>
      <c r="I221" s="226"/>
      <c r="J221" s="227">
        <f>ROUND(I221*H221,2)</f>
        <v>0</v>
      </c>
      <c r="K221" s="228"/>
      <c r="L221" s="45"/>
      <c r="M221" s="229" t="s">
        <v>1</v>
      </c>
      <c r="N221" s="230" t="s">
        <v>42</v>
      </c>
      <c r="O221" s="92"/>
      <c r="P221" s="231">
        <f>O221*H221</f>
        <v>0</v>
      </c>
      <c r="Q221" s="231">
        <v>0</v>
      </c>
      <c r="R221" s="231">
        <f>Q221*H221</f>
        <v>0</v>
      </c>
      <c r="S221" s="231">
        <v>0</v>
      </c>
      <c r="T221" s="232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3" t="s">
        <v>364</v>
      </c>
      <c r="AT221" s="233" t="s">
        <v>200</v>
      </c>
      <c r="AU221" s="233" t="s">
        <v>87</v>
      </c>
      <c r="AY221" s="18" t="s">
        <v>198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8" t="s">
        <v>85</v>
      </c>
      <c r="BK221" s="234">
        <f>ROUND(I221*H221,2)</f>
        <v>0</v>
      </c>
      <c r="BL221" s="18" t="s">
        <v>364</v>
      </c>
      <c r="BM221" s="233" t="s">
        <v>2513</v>
      </c>
    </row>
    <row r="222" spans="1:65" s="2" customFormat="1" ht="24.15" customHeight="1">
      <c r="A222" s="39"/>
      <c r="B222" s="40"/>
      <c r="C222" s="221" t="s">
        <v>719</v>
      </c>
      <c r="D222" s="221" t="s">
        <v>200</v>
      </c>
      <c r="E222" s="222" t="s">
        <v>375</v>
      </c>
      <c r="F222" s="223" t="s">
        <v>376</v>
      </c>
      <c r="G222" s="224" t="s">
        <v>363</v>
      </c>
      <c r="H222" s="225">
        <v>1</v>
      </c>
      <c r="I222" s="226"/>
      <c r="J222" s="227">
        <f>ROUND(I222*H222,2)</f>
        <v>0</v>
      </c>
      <c r="K222" s="228"/>
      <c r="L222" s="45"/>
      <c r="M222" s="229" t="s">
        <v>1</v>
      </c>
      <c r="N222" s="230" t="s">
        <v>42</v>
      </c>
      <c r="O222" s="92"/>
      <c r="P222" s="231">
        <f>O222*H222</f>
        <v>0</v>
      </c>
      <c r="Q222" s="231">
        <v>0</v>
      </c>
      <c r="R222" s="231">
        <f>Q222*H222</f>
        <v>0</v>
      </c>
      <c r="S222" s="231">
        <v>0</v>
      </c>
      <c r="T222" s="232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3" t="s">
        <v>364</v>
      </c>
      <c r="AT222" s="233" t="s">
        <v>200</v>
      </c>
      <c r="AU222" s="233" t="s">
        <v>87</v>
      </c>
      <c r="AY222" s="18" t="s">
        <v>198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8" t="s">
        <v>85</v>
      </c>
      <c r="BK222" s="234">
        <f>ROUND(I222*H222,2)</f>
        <v>0</v>
      </c>
      <c r="BL222" s="18" t="s">
        <v>364</v>
      </c>
      <c r="BM222" s="233" t="s">
        <v>2514</v>
      </c>
    </row>
    <row r="223" spans="1:65" s="2" customFormat="1" ht="24.15" customHeight="1">
      <c r="A223" s="39"/>
      <c r="B223" s="40"/>
      <c r="C223" s="221" t="s">
        <v>721</v>
      </c>
      <c r="D223" s="221" t="s">
        <v>200</v>
      </c>
      <c r="E223" s="222" t="s">
        <v>379</v>
      </c>
      <c r="F223" s="223" t="s">
        <v>380</v>
      </c>
      <c r="G223" s="224" t="s">
        <v>363</v>
      </c>
      <c r="H223" s="225">
        <v>1</v>
      </c>
      <c r="I223" s="226"/>
      <c r="J223" s="227">
        <f>ROUND(I223*H223,2)</f>
        <v>0</v>
      </c>
      <c r="K223" s="228"/>
      <c r="L223" s="45"/>
      <c r="M223" s="229" t="s">
        <v>1</v>
      </c>
      <c r="N223" s="230" t="s">
        <v>42</v>
      </c>
      <c r="O223" s="92"/>
      <c r="P223" s="231">
        <f>O223*H223</f>
        <v>0</v>
      </c>
      <c r="Q223" s="231">
        <v>0</v>
      </c>
      <c r="R223" s="231">
        <f>Q223*H223</f>
        <v>0</v>
      </c>
      <c r="S223" s="231">
        <v>0</v>
      </c>
      <c r="T223" s="232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3" t="s">
        <v>364</v>
      </c>
      <c r="AT223" s="233" t="s">
        <v>200</v>
      </c>
      <c r="AU223" s="233" t="s">
        <v>87</v>
      </c>
      <c r="AY223" s="18" t="s">
        <v>198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8" t="s">
        <v>85</v>
      </c>
      <c r="BK223" s="234">
        <f>ROUND(I223*H223,2)</f>
        <v>0</v>
      </c>
      <c r="BL223" s="18" t="s">
        <v>364</v>
      </c>
      <c r="BM223" s="233" t="s">
        <v>2515</v>
      </c>
    </row>
    <row r="224" spans="1:65" s="2" customFormat="1" ht="37.8" customHeight="1">
      <c r="A224" s="39"/>
      <c r="B224" s="40"/>
      <c r="C224" s="221" t="s">
        <v>723</v>
      </c>
      <c r="D224" s="221" t="s">
        <v>200</v>
      </c>
      <c r="E224" s="222" t="s">
        <v>391</v>
      </c>
      <c r="F224" s="223" t="s">
        <v>392</v>
      </c>
      <c r="G224" s="224" t="s">
        <v>363</v>
      </c>
      <c r="H224" s="225">
        <v>1</v>
      </c>
      <c r="I224" s="226"/>
      <c r="J224" s="227">
        <f>ROUND(I224*H224,2)</f>
        <v>0</v>
      </c>
      <c r="K224" s="228"/>
      <c r="L224" s="45"/>
      <c r="M224" s="229" t="s">
        <v>1</v>
      </c>
      <c r="N224" s="230" t="s">
        <v>42</v>
      </c>
      <c r="O224" s="92"/>
      <c r="P224" s="231">
        <f>O224*H224</f>
        <v>0</v>
      </c>
      <c r="Q224" s="231">
        <v>0</v>
      </c>
      <c r="R224" s="231">
        <f>Q224*H224</f>
        <v>0</v>
      </c>
      <c r="S224" s="231">
        <v>0</v>
      </c>
      <c r="T224" s="232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3" t="s">
        <v>364</v>
      </c>
      <c r="AT224" s="233" t="s">
        <v>200</v>
      </c>
      <c r="AU224" s="233" t="s">
        <v>87</v>
      </c>
      <c r="AY224" s="18" t="s">
        <v>198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8" t="s">
        <v>85</v>
      </c>
      <c r="BK224" s="234">
        <f>ROUND(I224*H224,2)</f>
        <v>0</v>
      </c>
      <c r="BL224" s="18" t="s">
        <v>364</v>
      </c>
      <c r="BM224" s="233" t="s">
        <v>2516</v>
      </c>
    </row>
    <row r="225" spans="1:65" s="2" customFormat="1" ht="37.8" customHeight="1">
      <c r="A225" s="39"/>
      <c r="B225" s="40"/>
      <c r="C225" s="221" t="s">
        <v>725</v>
      </c>
      <c r="D225" s="221" t="s">
        <v>200</v>
      </c>
      <c r="E225" s="222" t="s">
        <v>395</v>
      </c>
      <c r="F225" s="223" t="s">
        <v>396</v>
      </c>
      <c r="G225" s="224" t="s">
        <v>363</v>
      </c>
      <c r="H225" s="225">
        <v>1</v>
      </c>
      <c r="I225" s="226"/>
      <c r="J225" s="227">
        <f>ROUND(I225*H225,2)</f>
        <v>0</v>
      </c>
      <c r="K225" s="228"/>
      <c r="L225" s="45"/>
      <c r="M225" s="229" t="s">
        <v>1</v>
      </c>
      <c r="N225" s="230" t="s">
        <v>42</v>
      </c>
      <c r="O225" s="92"/>
      <c r="P225" s="231">
        <f>O225*H225</f>
        <v>0</v>
      </c>
      <c r="Q225" s="231">
        <v>0</v>
      </c>
      <c r="R225" s="231">
        <f>Q225*H225</f>
        <v>0</v>
      </c>
      <c r="S225" s="231">
        <v>0</v>
      </c>
      <c r="T225" s="232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3" t="s">
        <v>364</v>
      </c>
      <c r="AT225" s="233" t="s">
        <v>200</v>
      </c>
      <c r="AU225" s="233" t="s">
        <v>87</v>
      </c>
      <c r="AY225" s="18" t="s">
        <v>198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8" t="s">
        <v>85</v>
      </c>
      <c r="BK225" s="234">
        <f>ROUND(I225*H225,2)</f>
        <v>0</v>
      </c>
      <c r="BL225" s="18" t="s">
        <v>364</v>
      </c>
      <c r="BM225" s="233" t="s">
        <v>2517</v>
      </c>
    </row>
    <row r="226" spans="1:65" s="2" customFormat="1" ht="24.15" customHeight="1">
      <c r="A226" s="39"/>
      <c r="B226" s="40"/>
      <c r="C226" s="221" t="s">
        <v>727</v>
      </c>
      <c r="D226" s="221" t="s">
        <v>200</v>
      </c>
      <c r="E226" s="222" t="s">
        <v>738</v>
      </c>
      <c r="F226" s="223" t="s">
        <v>739</v>
      </c>
      <c r="G226" s="224" t="s">
        <v>363</v>
      </c>
      <c r="H226" s="225">
        <v>1</v>
      </c>
      <c r="I226" s="226"/>
      <c r="J226" s="227">
        <f>ROUND(I226*H226,2)</f>
        <v>0</v>
      </c>
      <c r="K226" s="228"/>
      <c r="L226" s="45"/>
      <c r="M226" s="229" t="s">
        <v>1</v>
      </c>
      <c r="N226" s="230" t="s">
        <v>42</v>
      </c>
      <c r="O226" s="92"/>
      <c r="P226" s="231">
        <f>O226*H226</f>
        <v>0</v>
      </c>
      <c r="Q226" s="231">
        <v>0</v>
      </c>
      <c r="R226" s="231">
        <f>Q226*H226</f>
        <v>0</v>
      </c>
      <c r="S226" s="231">
        <v>0</v>
      </c>
      <c r="T226" s="232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3" t="s">
        <v>364</v>
      </c>
      <c r="AT226" s="233" t="s">
        <v>200</v>
      </c>
      <c r="AU226" s="233" t="s">
        <v>87</v>
      </c>
      <c r="AY226" s="18" t="s">
        <v>198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8" t="s">
        <v>85</v>
      </c>
      <c r="BK226" s="234">
        <f>ROUND(I226*H226,2)</f>
        <v>0</v>
      </c>
      <c r="BL226" s="18" t="s">
        <v>364</v>
      </c>
      <c r="BM226" s="233" t="s">
        <v>2518</v>
      </c>
    </row>
    <row r="227" spans="1:65" s="2" customFormat="1" ht="21.75" customHeight="1">
      <c r="A227" s="39"/>
      <c r="B227" s="40"/>
      <c r="C227" s="221" t="s">
        <v>729</v>
      </c>
      <c r="D227" s="221" t="s">
        <v>200</v>
      </c>
      <c r="E227" s="222" t="s">
        <v>399</v>
      </c>
      <c r="F227" s="223" t="s">
        <v>400</v>
      </c>
      <c r="G227" s="224" t="s">
        <v>363</v>
      </c>
      <c r="H227" s="225">
        <v>1</v>
      </c>
      <c r="I227" s="226"/>
      <c r="J227" s="227">
        <f>ROUND(I227*H227,2)</f>
        <v>0</v>
      </c>
      <c r="K227" s="228"/>
      <c r="L227" s="45"/>
      <c r="M227" s="280" t="s">
        <v>1</v>
      </c>
      <c r="N227" s="281" t="s">
        <v>42</v>
      </c>
      <c r="O227" s="282"/>
      <c r="P227" s="283">
        <f>O227*H227</f>
        <v>0</v>
      </c>
      <c r="Q227" s="283">
        <v>0</v>
      </c>
      <c r="R227" s="283">
        <f>Q227*H227</f>
        <v>0</v>
      </c>
      <c r="S227" s="283">
        <v>0</v>
      </c>
      <c r="T227" s="284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3" t="s">
        <v>364</v>
      </c>
      <c r="AT227" s="233" t="s">
        <v>200</v>
      </c>
      <c r="AU227" s="233" t="s">
        <v>87</v>
      </c>
      <c r="AY227" s="18" t="s">
        <v>198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8" t="s">
        <v>85</v>
      </c>
      <c r="BK227" s="234">
        <f>ROUND(I227*H227,2)</f>
        <v>0</v>
      </c>
      <c r="BL227" s="18" t="s">
        <v>364</v>
      </c>
      <c r="BM227" s="233" t="s">
        <v>2519</v>
      </c>
    </row>
    <row r="228" spans="1:31" s="2" customFormat="1" ht="6.95" customHeight="1">
      <c r="A228" s="39"/>
      <c r="B228" s="67"/>
      <c r="C228" s="68"/>
      <c r="D228" s="68"/>
      <c r="E228" s="68"/>
      <c r="F228" s="68"/>
      <c r="G228" s="68"/>
      <c r="H228" s="68"/>
      <c r="I228" s="68"/>
      <c r="J228" s="68"/>
      <c r="K228" s="68"/>
      <c r="L228" s="45"/>
      <c r="M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</row>
  </sheetData>
  <sheetProtection password="CC35" sheet="1" objects="1" scenarios="1" formatColumns="0" formatRows="0" autoFilter="0"/>
  <autoFilter ref="C126:K227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  <c r="AZ2" s="137" t="s">
        <v>145</v>
      </c>
      <c r="BA2" s="137" t="s">
        <v>146</v>
      </c>
      <c r="BB2" s="137" t="s">
        <v>1</v>
      </c>
      <c r="BC2" s="137" t="s">
        <v>147</v>
      </c>
      <c r="BD2" s="137" t="s">
        <v>87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  <c r="AZ3" s="137" t="s">
        <v>148</v>
      </c>
      <c r="BA3" s="137" t="s">
        <v>149</v>
      </c>
      <c r="BB3" s="137" t="s">
        <v>1</v>
      </c>
      <c r="BC3" s="137" t="s">
        <v>150</v>
      </c>
      <c r="BD3" s="137" t="s">
        <v>87</v>
      </c>
    </row>
    <row r="4" spans="2:5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  <c r="AZ4" s="137" t="s">
        <v>152</v>
      </c>
      <c r="BA4" s="137" t="s">
        <v>153</v>
      </c>
      <c r="BB4" s="137" t="s">
        <v>1</v>
      </c>
      <c r="BC4" s="137" t="s">
        <v>154</v>
      </c>
      <c r="BD4" s="137" t="s">
        <v>87</v>
      </c>
    </row>
    <row r="5" spans="2:56" s="1" customFormat="1" ht="6.95" customHeight="1">
      <c r="B5" s="21"/>
      <c r="L5" s="21"/>
      <c r="AZ5" s="137" t="s">
        <v>155</v>
      </c>
      <c r="BA5" s="137" t="s">
        <v>156</v>
      </c>
      <c r="BB5" s="137" t="s">
        <v>1</v>
      </c>
      <c r="BC5" s="137" t="s">
        <v>157</v>
      </c>
      <c r="BD5" s="137" t="s">
        <v>87</v>
      </c>
    </row>
    <row r="6" spans="2:56" s="1" customFormat="1" ht="12" customHeight="1">
      <c r="B6" s="21"/>
      <c r="D6" s="142" t="s">
        <v>16</v>
      </c>
      <c r="L6" s="21"/>
      <c r="AZ6" s="137" t="s">
        <v>158</v>
      </c>
      <c r="BA6" s="137" t="s">
        <v>1</v>
      </c>
      <c r="BB6" s="137" t="s">
        <v>1</v>
      </c>
      <c r="BC6" s="137" t="s">
        <v>159</v>
      </c>
      <c r="BD6" s="137" t="s">
        <v>87</v>
      </c>
    </row>
    <row r="7" spans="2:56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  <c r="AZ7" s="137" t="s">
        <v>160</v>
      </c>
      <c r="BA7" s="137" t="s">
        <v>1</v>
      </c>
      <c r="BB7" s="137" t="s">
        <v>1</v>
      </c>
      <c r="BC7" s="137" t="s">
        <v>161</v>
      </c>
      <c r="BD7" s="137" t="s">
        <v>87</v>
      </c>
    </row>
    <row r="8" spans="1:56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163</v>
      </c>
      <c r="BA8" s="137" t="s">
        <v>164</v>
      </c>
      <c r="BB8" s="137" t="s">
        <v>1</v>
      </c>
      <c r="BC8" s="137" t="s">
        <v>165</v>
      </c>
      <c r="BD8" s="137" t="s">
        <v>87</v>
      </c>
    </row>
    <row r="9" spans="1:56" s="2" customFormat="1" ht="30" customHeight="1">
      <c r="A9" s="39"/>
      <c r="B9" s="45"/>
      <c r="C9" s="39"/>
      <c r="D9" s="39"/>
      <c r="E9" s="144" t="s">
        <v>166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7" t="s">
        <v>167</v>
      </c>
      <c r="BA9" s="137" t="s">
        <v>168</v>
      </c>
      <c r="BB9" s="137" t="s">
        <v>1</v>
      </c>
      <c r="BC9" s="137" t="s">
        <v>169</v>
      </c>
      <c r="BD9" s="137" t="s">
        <v>87</v>
      </c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ROUND((SUM(BE124:BE212)),2)</f>
        <v>0</v>
      </c>
      <c r="G33" s="39"/>
      <c r="H33" s="39"/>
      <c r="I33" s="157">
        <v>0.21</v>
      </c>
      <c r="J33" s="156">
        <f>ROUND(((SUM(BE124:BE212))*I33),2)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ROUND((SUM(BF124:BF212)),2)</f>
        <v>0</v>
      </c>
      <c r="G34" s="39"/>
      <c r="H34" s="39"/>
      <c r="I34" s="157">
        <v>0.15</v>
      </c>
      <c r="J34" s="156">
        <f>ROUND(((SUM(BF124:BF212))*I34),2)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ROUND((SUM(BG124:BG212)),2)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ROUND((SUM(BH124:BH212)),2)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ROUND((SUM(BI124:BI212)),2)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101a - Místní komunikace - Žižkova od Smetanovy k Bezručově (oprava povrchu po inž. sítích)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175</v>
      </c>
      <c r="E97" s="184"/>
      <c r="F97" s="184"/>
      <c r="G97" s="184"/>
      <c r="H97" s="184"/>
      <c r="I97" s="184"/>
      <c r="J97" s="185">
        <f>J125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176</v>
      </c>
      <c r="E98" s="190"/>
      <c r="F98" s="190"/>
      <c r="G98" s="190"/>
      <c r="H98" s="190"/>
      <c r="I98" s="190"/>
      <c r="J98" s="191">
        <f>J126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177</v>
      </c>
      <c r="E99" s="190"/>
      <c r="F99" s="190"/>
      <c r="G99" s="190"/>
      <c r="H99" s="190"/>
      <c r="I99" s="190"/>
      <c r="J99" s="191">
        <f>J169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178</v>
      </c>
      <c r="E100" s="190"/>
      <c r="F100" s="190"/>
      <c r="G100" s="190"/>
      <c r="H100" s="190"/>
      <c r="I100" s="190"/>
      <c r="J100" s="191">
        <f>J184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179</v>
      </c>
      <c r="E101" s="190"/>
      <c r="F101" s="190"/>
      <c r="G101" s="190"/>
      <c r="H101" s="190"/>
      <c r="I101" s="190"/>
      <c r="J101" s="191">
        <f>J191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180</v>
      </c>
      <c r="E102" s="190"/>
      <c r="F102" s="190"/>
      <c r="G102" s="190"/>
      <c r="H102" s="190"/>
      <c r="I102" s="190"/>
      <c r="J102" s="191">
        <f>J199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1"/>
      <c r="C103" s="182"/>
      <c r="D103" s="183" t="s">
        <v>181</v>
      </c>
      <c r="E103" s="184"/>
      <c r="F103" s="184"/>
      <c r="G103" s="184"/>
      <c r="H103" s="184"/>
      <c r="I103" s="184"/>
      <c r="J103" s="185">
        <f>J201</f>
        <v>0</v>
      </c>
      <c r="K103" s="182"/>
      <c r="L103" s="18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7"/>
      <c r="C104" s="188"/>
      <c r="D104" s="189" t="s">
        <v>182</v>
      </c>
      <c r="E104" s="190"/>
      <c r="F104" s="190"/>
      <c r="G104" s="190"/>
      <c r="H104" s="190"/>
      <c r="I104" s="190"/>
      <c r="J104" s="191">
        <f>J202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183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6" t="str">
        <f>E7</f>
        <v>Revitalizace sídliště Blatenská - 1. etapa DI1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162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30" customHeight="1">
      <c r="A116" s="39"/>
      <c r="B116" s="40"/>
      <c r="C116" s="41"/>
      <c r="D116" s="41"/>
      <c r="E116" s="77" t="str">
        <f>E9</f>
        <v>101a - Místní komunikace - Žižkova od Smetanovy k Bezručově (oprava povrchu po inž. sítích)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Horažďovice</v>
      </c>
      <c r="G118" s="41"/>
      <c r="H118" s="41"/>
      <c r="I118" s="33" t="s">
        <v>22</v>
      </c>
      <c r="J118" s="80" t="str">
        <f>IF(J12="","",J12)</f>
        <v>24. 5. 2023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město Horažďovice</v>
      </c>
      <c r="G120" s="41"/>
      <c r="H120" s="41"/>
      <c r="I120" s="33" t="s">
        <v>31</v>
      </c>
      <c r="J120" s="37" t="str">
        <f>E21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29</v>
      </c>
      <c r="D121" s="41"/>
      <c r="E121" s="41"/>
      <c r="F121" s="28" t="str">
        <f>IF(E18="","",E18)</f>
        <v>Vyplň údaj</v>
      </c>
      <c r="G121" s="41"/>
      <c r="H121" s="41"/>
      <c r="I121" s="33" t="s">
        <v>34</v>
      </c>
      <c r="J121" s="37" t="str">
        <f>E24</f>
        <v>Pavel Matoušek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3"/>
      <c r="B123" s="194"/>
      <c r="C123" s="195" t="s">
        <v>184</v>
      </c>
      <c r="D123" s="196" t="s">
        <v>62</v>
      </c>
      <c r="E123" s="196" t="s">
        <v>58</v>
      </c>
      <c r="F123" s="196" t="s">
        <v>59</v>
      </c>
      <c r="G123" s="196" t="s">
        <v>185</v>
      </c>
      <c r="H123" s="196" t="s">
        <v>186</v>
      </c>
      <c r="I123" s="196" t="s">
        <v>187</v>
      </c>
      <c r="J123" s="197" t="s">
        <v>172</v>
      </c>
      <c r="K123" s="198" t="s">
        <v>188</v>
      </c>
      <c r="L123" s="199"/>
      <c r="M123" s="101" t="s">
        <v>1</v>
      </c>
      <c r="N123" s="102" t="s">
        <v>41</v>
      </c>
      <c r="O123" s="102" t="s">
        <v>189</v>
      </c>
      <c r="P123" s="102" t="s">
        <v>190</v>
      </c>
      <c r="Q123" s="102" t="s">
        <v>191</v>
      </c>
      <c r="R123" s="102" t="s">
        <v>192</v>
      </c>
      <c r="S123" s="102" t="s">
        <v>193</v>
      </c>
      <c r="T123" s="103" t="s">
        <v>194</v>
      </c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</row>
    <row r="124" spans="1:63" s="2" customFormat="1" ht="22.8" customHeight="1">
      <c r="A124" s="39"/>
      <c r="B124" s="40"/>
      <c r="C124" s="108" t="s">
        <v>195</v>
      </c>
      <c r="D124" s="41"/>
      <c r="E124" s="41"/>
      <c r="F124" s="41"/>
      <c r="G124" s="41"/>
      <c r="H124" s="41"/>
      <c r="I124" s="41"/>
      <c r="J124" s="200">
        <f>BK124</f>
        <v>0</v>
      </c>
      <c r="K124" s="41"/>
      <c r="L124" s="45"/>
      <c r="M124" s="104"/>
      <c r="N124" s="201"/>
      <c r="O124" s="105"/>
      <c r="P124" s="202">
        <f>P125+P201</f>
        <v>0</v>
      </c>
      <c r="Q124" s="105"/>
      <c r="R124" s="202">
        <f>R125+R201</f>
        <v>348.63418800000005</v>
      </c>
      <c r="S124" s="105"/>
      <c r="T124" s="203">
        <f>T125+T201</f>
        <v>611.1622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76</v>
      </c>
      <c r="AU124" s="18" t="s">
        <v>174</v>
      </c>
      <c r="BK124" s="204">
        <f>BK125+BK201</f>
        <v>0</v>
      </c>
    </row>
    <row r="125" spans="1:63" s="12" customFormat="1" ht="25.9" customHeight="1">
      <c r="A125" s="12"/>
      <c r="B125" s="205"/>
      <c r="C125" s="206"/>
      <c r="D125" s="207" t="s">
        <v>76</v>
      </c>
      <c r="E125" s="208" t="s">
        <v>196</v>
      </c>
      <c r="F125" s="208" t="s">
        <v>197</v>
      </c>
      <c r="G125" s="206"/>
      <c r="H125" s="206"/>
      <c r="I125" s="209"/>
      <c r="J125" s="210">
        <f>BK125</f>
        <v>0</v>
      </c>
      <c r="K125" s="206"/>
      <c r="L125" s="211"/>
      <c r="M125" s="212"/>
      <c r="N125" s="213"/>
      <c r="O125" s="213"/>
      <c r="P125" s="214">
        <f>P126+P169+P184+P191+P199</f>
        <v>0</v>
      </c>
      <c r="Q125" s="213"/>
      <c r="R125" s="214">
        <f>R126+R169+R184+R191+R199</f>
        <v>348.63418800000005</v>
      </c>
      <c r="S125" s="213"/>
      <c r="T125" s="215">
        <f>T126+T169+T184+T191+T199</f>
        <v>611.1622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6" t="s">
        <v>85</v>
      </c>
      <c r="AT125" s="217" t="s">
        <v>76</v>
      </c>
      <c r="AU125" s="217" t="s">
        <v>77</v>
      </c>
      <c r="AY125" s="216" t="s">
        <v>198</v>
      </c>
      <c r="BK125" s="218">
        <f>BK126+BK169+BK184+BK191+BK199</f>
        <v>0</v>
      </c>
    </row>
    <row r="126" spans="1:63" s="12" customFormat="1" ht="22.8" customHeight="1">
      <c r="A126" s="12"/>
      <c r="B126" s="205"/>
      <c r="C126" s="206"/>
      <c r="D126" s="207" t="s">
        <v>76</v>
      </c>
      <c r="E126" s="219" t="s">
        <v>85</v>
      </c>
      <c r="F126" s="219" t="s">
        <v>199</v>
      </c>
      <c r="G126" s="206"/>
      <c r="H126" s="206"/>
      <c r="I126" s="209"/>
      <c r="J126" s="220">
        <f>BK126</f>
        <v>0</v>
      </c>
      <c r="K126" s="206"/>
      <c r="L126" s="211"/>
      <c r="M126" s="212"/>
      <c r="N126" s="213"/>
      <c r="O126" s="213"/>
      <c r="P126" s="214">
        <f>SUM(P127:P168)</f>
        <v>0</v>
      </c>
      <c r="Q126" s="213"/>
      <c r="R126" s="214">
        <f>SUM(R127:R168)</f>
        <v>0.129348</v>
      </c>
      <c r="S126" s="213"/>
      <c r="T126" s="215">
        <f>SUM(T127:T168)</f>
        <v>611.1622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6" t="s">
        <v>85</v>
      </c>
      <c r="AT126" s="217" t="s">
        <v>76</v>
      </c>
      <c r="AU126" s="217" t="s">
        <v>85</v>
      </c>
      <c r="AY126" s="216" t="s">
        <v>198</v>
      </c>
      <c r="BK126" s="218">
        <f>SUM(BK127:BK168)</f>
        <v>0</v>
      </c>
    </row>
    <row r="127" spans="1:65" s="2" customFormat="1" ht="55.5" customHeight="1">
      <c r="A127" s="39"/>
      <c r="B127" s="40"/>
      <c r="C127" s="221" t="s">
        <v>85</v>
      </c>
      <c r="D127" s="221" t="s">
        <v>200</v>
      </c>
      <c r="E127" s="222" t="s">
        <v>201</v>
      </c>
      <c r="F127" s="223" t="s">
        <v>202</v>
      </c>
      <c r="G127" s="224" t="s">
        <v>203</v>
      </c>
      <c r="H127" s="225">
        <v>36.8</v>
      </c>
      <c r="I127" s="226"/>
      <c r="J127" s="227">
        <f>ROUND(I127*H127,2)</f>
        <v>0</v>
      </c>
      <c r="K127" s="228"/>
      <c r="L127" s="45"/>
      <c r="M127" s="229" t="s">
        <v>1</v>
      </c>
      <c r="N127" s="230" t="s">
        <v>42</v>
      </c>
      <c r="O127" s="92"/>
      <c r="P127" s="231">
        <f>O127*H127</f>
        <v>0</v>
      </c>
      <c r="Q127" s="231">
        <v>0</v>
      </c>
      <c r="R127" s="231">
        <f>Q127*H127</f>
        <v>0</v>
      </c>
      <c r="S127" s="231">
        <v>0.17</v>
      </c>
      <c r="T127" s="232">
        <f>S127*H127</f>
        <v>6.256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3" t="s">
        <v>204</v>
      </c>
      <c r="AT127" s="233" t="s">
        <v>200</v>
      </c>
      <c r="AU127" s="233" t="s">
        <v>87</v>
      </c>
      <c r="AY127" s="18" t="s">
        <v>198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8" t="s">
        <v>85</v>
      </c>
      <c r="BK127" s="234">
        <f>ROUND(I127*H127,2)</f>
        <v>0</v>
      </c>
      <c r="BL127" s="18" t="s">
        <v>204</v>
      </c>
      <c r="BM127" s="233" t="s">
        <v>205</v>
      </c>
    </row>
    <row r="128" spans="1:51" s="13" customFormat="1" ht="12">
      <c r="A128" s="13"/>
      <c r="B128" s="235"/>
      <c r="C128" s="236"/>
      <c r="D128" s="237" t="s">
        <v>206</v>
      </c>
      <c r="E128" s="238" t="s">
        <v>163</v>
      </c>
      <c r="F128" s="239" t="s">
        <v>207</v>
      </c>
      <c r="G128" s="236"/>
      <c r="H128" s="240">
        <v>36.8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206</v>
      </c>
      <c r="AU128" s="246" t="s">
        <v>87</v>
      </c>
      <c r="AV128" s="13" t="s">
        <v>87</v>
      </c>
      <c r="AW128" s="13" t="s">
        <v>33</v>
      </c>
      <c r="AX128" s="13" t="s">
        <v>85</v>
      </c>
      <c r="AY128" s="246" t="s">
        <v>198</v>
      </c>
    </row>
    <row r="129" spans="1:65" s="2" customFormat="1" ht="55.5" customHeight="1">
      <c r="A129" s="39"/>
      <c r="B129" s="40"/>
      <c r="C129" s="221" t="s">
        <v>87</v>
      </c>
      <c r="D129" s="221" t="s">
        <v>200</v>
      </c>
      <c r="E129" s="222" t="s">
        <v>208</v>
      </c>
      <c r="F129" s="223" t="s">
        <v>209</v>
      </c>
      <c r="G129" s="224" t="s">
        <v>203</v>
      </c>
      <c r="H129" s="225">
        <v>580.84</v>
      </c>
      <c r="I129" s="226"/>
      <c r="J129" s="227">
        <f>ROUND(I129*H129,2)</f>
        <v>0</v>
      </c>
      <c r="K129" s="228"/>
      <c r="L129" s="45"/>
      <c r="M129" s="229" t="s">
        <v>1</v>
      </c>
      <c r="N129" s="230" t="s">
        <v>42</v>
      </c>
      <c r="O129" s="92"/>
      <c r="P129" s="231">
        <f>O129*H129</f>
        <v>0</v>
      </c>
      <c r="Q129" s="231">
        <v>0</v>
      </c>
      <c r="R129" s="231">
        <f>Q129*H129</f>
        <v>0</v>
      </c>
      <c r="S129" s="231">
        <v>0.58</v>
      </c>
      <c r="T129" s="232">
        <f>S129*H129</f>
        <v>336.8872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3" t="s">
        <v>204</v>
      </c>
      <c r="AT129" s="233" t="s">
        <v>200</v>
      </c>
      <c r="AU129" s="233" t="s">
        <v>87</v>
      </c>
      <c r="AY129" s="18" t="s">
        <v>198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8" t="s">
        <v>85</v>
      </c>
      <c r="BK129" s="234">
        <f>ROUND(I129*H129,2)</f>
        <v>0</v>
      </c>
      <c r="BL129" s="18" t="s">
        <v>204</v>
      </c>
      <c r="BM129" s="233" t="s">
        <v>210</v>
      </c>
    </row>
    <row r="130" spans="1:51" s="13" customFormat="1" ht="12">
      <c r="A130" s="13"/>
      <c r="B130" s="235"/>
      <c r="C130" s="236"/>
      <c r="D130" s="237" t="s">
        <v>206</v>
      </c>
      <c r="E130" s="238" t="s">
        <v>1</v>
      </c>
      <c r="F130" s="239" t="s">
        <v>211</v>
      </c>
      <c r="G130" s="236"/>
      <c r="H130" s="240">
        <v>562.44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206</v>
      </c>
      <c r="AU130" s="246" t="s">
        <v>87</v>
      </c>
      <c r="AV130" s="13" t="s">
        <v>87</v>
      </c>
      <c r="AW130" s="13" t="s">
        <v>33</v>
      </c>
      <c r="AX130" s="13" t="s">
        <v>77</v>
      </c>
      <c r="AY130" s="246" t="s">
        <v>198</v>
      </c>
    </row>
    <row r="131" spans="1:51" s="14" customFormat="1" ht="12">
      <c r="A131" s="14"/>
      <c r="B131" s="247"/>
      <c r="C131" s="248"/>
      <c r="D131" s="237" t="s">
        <v>206</v>
      </c>
      <c r="E131" s="249" t="s">
        <v>152</v>
      </c>
      <c r="F131" s="250" t="s">
        <v>212</v>
      </c>
      <c r="G131" s="248"/>
      <c r="H131" s="251">
        <v>562.44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7" t="s">
        <v>206</v>
      </c>
      <c r="AU131" s="257" t="s">
        <v>87</v>
      </c>
      <c r="AV131" s="14" t="s">
        <v>213</v>
      </c>
      <c r="AW131" s="14" t="s">
        <v>33</v>
      </c>
      <c r="AX131" s="14" t="s">
        <v>77</v>
      </c>
      <c r="AY131" s="257" t="s">
        <v>198</v>
      </c>
    </row>
    <row r="132" spans="1:51" s="13" customFormat="1" ht="12">
      <c r="A132" s="13"/>
      <c r="B132" s="235"/>
      <c r="C132" s="236"/>
      <c r="D132" s="237" t="s">
        <v>206</v>
      </c>
      <c r="E132" s="238" t="s">
        <v>1</v>
      </c>
      <c r="F132" s="239" t="s">
        <v>214</v>
      </c>
      <c r="G132" s="236"/>
      <c r="H132" s="240">
        <v>18.4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206</v>
      </c>
      <c r="AU132" s="246" t="s">
        <v>87</v>
      </c>
      <c r="AV132" s="13" t="s">
        <v>87</v>
      </c>
      <c r="AW132" s="13" t="s">
        <v>33</v>
      </c>
      <c r="AX132" s="13" t="s">
        <v>77</v>
      </c>
      <c r="AY132" s="246" t="s">
        <v>198</v>
      </c>
    </row>
    <row r="133" spans="1:51" s="14" customFormat="1" ht="12">
      <c r="A133" s="14"/>
      <c r="B133" s="247"/>
      <c r="C133" s="248"/>
      <c r="D133" s="237" t="s">
        <v>206</v>
      </c>
      <c r="E133" s="249" t="s">
        <v>155</v>
      </c>
      <c r="F133" s="250" t="s">
        <v>212</v>
      </c>
      <c r="G133" s="248"/>
      <c r="H133" s="251">
        <v>18.4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206</v>
      </c>
      <c r="AU133" s="257" t="s">
        <v>87</v>
      </c>
      <c r="AV133" s="14" t="s">
        <v>213</v>
      </c>
      <c r="AW133" s="14" t="s">
        <v>33</v>
      </c>
      <c r="AX133" s="14" t="s">
        <v>77</v>
      </c>
      <c r="AY133" s="257" t="s">
        <v>198</v>
      </c>
    </row>
    <row r="134" spans="1:51" s="15" customFormat="1" ht="12">
      <c r="A134" s="15"/>
      <c r="B134" s="258"/>
      <c r="C134" s="259"/>
      <c r="D134" s="237" t="s">
        <v>206</v>
      </c>
      <c r="E134" s="260" t="s">
        <v>1</v>
      </c>
      <c r="F134" s="261" t="s">
        <v>215</v>
      </c>
      <c r="G134" s="259"/>
      <c r="H134" s="262">
        <v>580.84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8" t="s">
        <v>206</v>
      </c>
      <c r="AU134" s="268" t="s">
        <v>87</v>
      </c>
      <c r="AV134" s="15" t="s">
        <v>204</v>
      </c>
      <c r="AW134" s="15" t="s">
        <v>33</v>
      </c>
      <c r="AX134" s="15" t="s">
        <v>85</v>
      </c>
      <c r="AY134" s="268" t="s">
        <v>198</v>
      </c>
    </row>
    <row r="135" spans="1:65" s="2" customFormat="1" ht="49.05" customHeight="1">
      <c r="A135" s="39"/>
      <c r="B135" s="40"/>
      <c r="C135" s="221" t="s">
        <v>213</v>
      </c>
      <c r="D135" s="221" t="s">
        <v>200</v>
      </c>
      <c r="E135" s="222" t="s">
        <v>216</v>
      </c>
      <c r="F135" s="223" t="s">
        <v>217</v>
      </c>
      <c r="G135" s="224" t="s">
        <v>203</v>
      </c>
      <c r="H135" s="225">
        <v>7.2</v>
      </c>
      <c r="I135" s="226"/>
      <c r="J135" s="227">
        <f>ROUND(I135*H135,2)</f>
        <v>0</v>
      </c>
      <c r="K135" s="228"/>
      <c r="L135" s="45"/>
      <c r="M135" s="229" t="s">
        <v>1</v>
      </c>
      <c r="N135" s="230" t="s">
        <v>42</v>
      </c>
      <c r="O135" s="92"/>
      <c r="P135" s="231">
        <f>O135*H135</f>
        <v>0</v>
      </c>
      <c r="Q135" s="231">
        <v>9E-05</v>
      </c>
      <c r="R135" s="231">
        <f>Q135*H135</f>
        <v>0.000648</v>
      </c>
      <c r="S135" s="231">
        <v>0.23</v>
      </c>
      <c r="T135" s="232">
        <f>S135*H135</f>
        <v>1.6560000000000001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3" t="s">
        <v>204</v>
      </c>
      <c r="AT135" s="233" t="s">
        <v>200</v>
      </c>
      <c r="AU135" s="233" t="s">
        <v>87</v>
      </c>
      <c r="AY135" s="18" t="s">
        <v>198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8" t="s">
        <v>85</v>
      </c>
      <c r="BK135" s="234">
        <f>ROUND(I135*H135,2)</f>
        <v>0</v>
      </c>
      <c r="BL135" s="18" t="s">
        <v>204</v>
      </c>
      <c r="BM135" s="233" t="s">
        <v>218</v>
      </c>
    </row>
    <row r="136" spans="1:51" s="13" customFormat="1" ht="12">
      <c r="A136" s="13"/>
      <c r="B136" s="235"/>
      <c r="C136" s="236"/>
      <c r="D136" s="237" t="s">
        <v>206</v>
      </c>
      <c r="E136" s="238" t="s">
        <v>1</v>
      </c>
      <c r="F136" s="239" t="s">
        <v>219</v>
      </c>
      <c r="G136" s="236"/>
      <c r="H136" s="240">
        <v>7.2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206</v>
      </c>
      <c r="AU136" s="246" t="s">
        <v>87</v>
      </c>
      <c r="AV136" s="13" t="s">
        <v>87</v>
      </c>
      <c r="AW136" s="13" t="s">
        <v>33</v>
      </c>
      <c r="AX136" s="13" t="s">
        <v>77</v>
      </c>
      <c r="AY136" s="246" t="s">
        <v>198</v>
      </c>
    </row>
    <row r="137" spans="1:51" s="14" customFormat="1" ht="12">
      <c r="A137" s="14"/>
      <c r="B137" s="247"/>
      <c r="C137" s="248"/>
      <c r="D137" s="237" t="s">
        <v>206</v>
      </c>
      <c r="E137" s="249" t="s">
        <v>145</v>
      </c>
      <c r="F137" s="250" t="s">
        <v>212</v>
      </c>
      <c r="G137" s="248"/>
      <c r="H137" s="251">
        <v>7.2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7" t="s">
        <v>206</v>
      </c>
      <c r="AU137" s="257" t="s">
        <v>87</v>
      </c>
      <c r="AV137" s="14" t="s">
        <v>213</v>
      </c>
      <c r="AW137" s="14" t="s">
        <v>33</v>
      </c>
      <c r="AX137" s="14" t="s">
        <v>85</v>
      </c>
      <c r="AY137" s="257" t="s">
        <v>198</v>
      </c>
    </row>
    <row r="138" spans="1:65" s="2" customFormat="1" ht="55.5" customHeight="1">
      <c r="A138" s="39"/>
      <c r="B138" s="40"/>
      <c r="C138" s="221" t="s">
        <v>204</v>
      </c>
      <c r="D138" s="221" t="s">
        <v>200</v>
      </c>
      <c r="E138" s="222" t="s">
        <v>220</v>
      </c>
      <c r="F138" s="223" t="s">
        <v>221</v>
      </c>
      <c r="G138" s="224" t="s">
        <v>203</v>
      </c>
      <c r="H138" s="225">
        <v>990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42</v>
      </c>
      <c r="O138" s="92"/>
      <c r="P138" s="231">
        <f>O138*H138</f>
        <v>0</v>
      </c>
      <c r="Q138" s="231">
        <v>0.00013</v>
      </c>
      <c r="R138" s="231">
        <f>Q138*H138</f>
        <v>0.12869999999999998</v>
      </c>
      <c r="S138" s="231">
        <v>0.23</v>
      </c>
      <c r="T138" s="232">
        <f>S138*H138</f>
        <v>227.70000000000002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204</v>
      </c>
      <c r="AT138" s="233" t="s">
        <v>200</v>
      </c>
      <c r="AU138" s="233" t="s">
        <v>87</v>
      </c>
      <c r="AY138" s="18" t="s">
        <v>198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204</v>
      </c>
      <c r="BM138" s="233" t="s">
        <v>222</v>
      </c>
    </row>
    <row r="139" spans="1:51" s="13" customFormat="1" ht="12">
      <c r="A139" s="13"/>
      <c r="B139" s="235"/>
      <c r="C139" s="236"/>
      <c r="D139" s="237" t="s">
        <v>206</v>
      </c>
      <c r="E139" s="238" t="s">
        <v>1</v>
      </c>
      <c r="F139" s="239" t="s">
        <v>223</v>
      </c>
      <c r="G139" s="236"/>
      <c r="H139" s="240">
        <v>990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206</v>
      </c>
      <c r="AU139" s="246" t="s">
        <v>87</v>
      </c>
      <c r="AV139" s="13" t="s">
        <v>87</v>
      </c>
      <c r="AW139" s="13" t="s">
        <v>33</v>
      </c>
      <c r="AX139" s="13" t="s">
        <v>77</v>
      </c>
      <c r="AY139" s="246" t="s">
        <v>198</v>
      </c>
    </row>
    <row r="140" spans="1:51" s="14" customFormat="1" ht="12">
      <c r="A140" s="14"/>
      <c r="B140" s="247"/>
      <c r="C140" s="248"/>
      <c r="D140" s="237" t="s">
        <v>206</v>
      </c>
      <c r="E140" s="249" t="s">
        <v>148</v>
      </c>
      <c r="F140" s="250" t="s">
        <v>212</v>
      </c>
      <c r="G140" s="248"/>
      <c r="H140" s="251">
        <v>990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206</v>
      </c>
      <c r="AU140" s="257" t="s">
        <v>87</v>
      </c>
      <c r="AV140" s="14" t="s">
        <v>213</v>
      </c>
      <c r="AW140" s="14" t="s">
        <v>33</v>
      </c>
      <c r="AX140" s="14" t="s">
        <v>85</v>
      </c>
      <c r="AY140" s="257" t="s">
        <v>198</v>
      </c>
    </row>
    <row r="141" spans="1:65" s="2" customFormat="1" ht="49.05" customHeight="1">
      <c r="A141" s="39"/>
      <c r="B141" s="40"/>
      <c r="C141" s="221" t="s">
        <v>224</v>
      </c>
      <c r="D141" s="221" t="s">
        <v>200</v>
      </c>
      <c r="E141" s="222" t="s">
        <v>225</v>
      </c>
      <c r="F141" s="223" t="s">
        <v>226</v>
      </c>
      <c r="G141" s="224" t="s">
        <v>227</v>
      </c>
      <c r="H141" s="225">
        <v>188.6</v>
      </c>
      <c r="I141" s="226"/>
      <c r="J141" s="227">
        <f>ROUND(I141*H141,2)</f>
        <v>0</v>
      </c>
      <c r="K141" s="228"/>
      <c r="L141" s="45"/>
      <c r="M141" s="229" t="s">
        <v>1</v>
      </c>
      <c r="N141" s="230" t="s">
        <v>42</v>
      </c>
      <c r="O141" s="92"/>
      <c r="P141" s="231">
        <f>O141*H141</f>
        <v>0</v>
      </c>
      <c r="Q141" s="231">
        <v>0</v>
      </c>
      <c r="R141" s="231">
        <f>Q141*H141</f>
        <v>0</v>
      </c>
      <c r="S141" s="231">
        <v>0.205</v>
      </c>
      <c r="T141" s="232">
        <f>S141*H141</f>
        <v>38.663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204</v>
      </c>
      <c r="AT141" s="233" t="s">
        <v>200</v>
      </c>
      <c r="AU141" s="233" t="s">
        <v>87</v>
      </c>
      <c r="AY141" s="18" t="s">
        <v>198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8" t="s">
        <v>85</v>
      </c>
      <c r="BK141" s="234">
        <f>ROUND(I141*H141,2)</f>
        <v>0</v>
      </c>
      <c r="BL141" s="18" t="s">
        <v>204</v>
      </c>
      <c r="BM141" s="233" t="s">
        <v>228</v>
      </c>
    </row>
    <row r="142" spans="1:51" s="13" customFormat="1" ht="12">
      <c r="A142" s="13"/>
      <c r="B142" s="235"/>
      <c r="C142" s="236"/>
      <c r="D142" s="237" t="s">
        <v>206</v>
      </c>
      <c r="E142" s="238" t="s">
        <v>1</v>
      </c>
      <c r="F142" s="239" t="s">
        <v>229</v>
      </c>
      <c r="G142" s="236"/>
      <c r="H142" s="240">
        <v>161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206</v>
      </c>
      <c r="AU142" s="246" t="s">
        <v>87</v>
      </c>
      <c r="AV142" s="13" t="s">
        <v>87</v>
      </c>
      <c r="AW142" s="13" t="s">
        <v>33</v>
      </c>
      <c r="AX142" s="13" t="s">
        <v>77</v>
      </c>
      <c r="AY142" s="246" t="s">
        <v>198</v>
      </c>
    </row>
    <row r="143" spans="1:51" s="13" customFormat="1" ht="12">
      <c r="A143" s="13"/>
      <c r="B143" s="235"/>
      <c r="C143" s="236"/>
      <c r="D143" s="237" t="s">
        <v>206</v>
      </c>
      <c r="E143" s="238" t="s">
        <v>1</v>
      </c>
      <c r="F143" s="239" t="s">
        <v>230</v>
      </c>
      <c r="G143" s="236"/>
      <c r="H143" s="240">
        <v>27.6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206</v>
      </c>
      <c r="AU143" s="246" t="s">
        <v>87</v>
      </c>
      <c r="AV143" s="13" t="s">
        <v>87</v>
      </c>
      <c r="AW143" s="13" t="s">
        <v>33</v>
      </c>
      <c r="AX143" s="13" t="s">
        <v>77</v>
      </c>
      <c r="AY143" s="246" t="s">
        <v>198</v>
      </c>
    </row>
    <row r="144" spans="1:51" s="14" customFormat="1" ht="12">
      <c r="A144" s="14"/>
      <c r="B144" s="247"/>
      <c r="C144" s="248"/>
      <c r="D144" s="237" t="s">
        <v>206</v>
      </c>
      <c r="E144" s="249" t="s">
        <v>1</v>
      </c>
      <c r="F144" s="250" t="s">
        <v>212</v>
      </c>
      <c r="G144" s="248"/>
      <c r="H144" s="251">
        <v>188.6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7" t="s">
        <v>206</v>
      </c>
      <c r="AU144" s="257" t="s">
        <v>87</v>
      </c>
      <c r="AV144" s="14" t="s">
        <v>213</v>
      </c>
      <c r="AW144" s="14" t="s">
        <v>33</v>
      </c>
      <c r="AX144" s="14" t="s">
        <v>85</v>
      </c>
      <c r="AY144" s="257" t="s">
        <v>198</v>
      </c>
    </row>
    <row r="145" spans="1:65" s="2" customFormat="1" ht="24.15" customHeight="1">
      <c r="A145" s="39"/>
      <c r="B145" s="40"/>
      <c r="C145" s="221" t="s">
        <v>231</v>
      </c>
      <c r="D145" s="221" t="s">
        <v>200</v>
      </c>
      <c r="E145" s="222" t="s">
        <v>232</v>
      </c>
      <c r="F145" s="223" t="s">
        <v>233</v>
      </c>
      <c r="G145" s="224" t="s">
        <v>203</v>
      </c>
      <c r="H145" s="225">
        <v>33.12</v>
      </c>
      <c r="I145" s="226"/>
      <c r="J145" s="227">
        <f>ROUND(I145*H145,2)</f>
        <v>0</v>
      </c>
      <c r="K145" s="228"/>
      <c r="L145" s="45"/>
      <c r="M145" s="229" t="s">
        <v>1</v>
      </c>
      <c r="N145" s="230" t="s">
        <v>42</v>
      </c>
      <c r="O145" s="92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3" t="s">
        <v>204</v>
      </c>
      <c r="AT145" s="233" t="s">
        <v>200</v>
      </c>
      <c r="AU145" s="233" t="s">
        <v>87</v>
      </c>
      <c r="AY145" s="18" t="s">
        <v>198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8" t="s">
        <v>85</v>
      </c>
      <c r="BK145" s="234">
        <f>ROUND(I145*H145,2)</f>
        <v>0</v>
      </c>
      <c r="BL145" s="18" t="s">
        <v>204</v>
      </c>
      <c r="BM145" s="233" t="s">
        <v>234</v>
      </c>
    </row>
    <row r="146" spans="1:51" s="13" customFormat="1" ht="12">
      <c r="A146" s="13"/>
      <c r="B146" s="235"/>
      <c r="C146" s="236"/>
      <c r="D146" s="237" t="s">
        <v>206</v>
      </c>
      <c r="E146" s="238" t="s">
        <v>1</v>
      </c>
      <c r="F146" s="239" t="s">
        <v>235</v>
      </c>
      <c r="G146" s="236"/>
      <c r="H146" s="240">
        <v>33.12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206</v>
      </c>
      <c r="AU146" s="246" t="s">
        <v>87</v>
      </c>
      <c r="AV146" s="13" t="s">
        <v>87</v>
      </c>
      <c r="AW146" s="13" t="s">
        <v>33</v>
      </c>
      <c r="AX146" s="13" t="s">
        <v>77</v>
      </c>
      <c r="AY146" s="246" t="s">
        <v>198</v>
      </c>
    </row>
    <row r="147" spans="1:51" s="14" customFormat="1" ht="12">
      <c r="A147" s="14"/>
      <c r="B147" s="247"/>
      <c r="C147" s="248"/>
      <c r="D147" s="237" t="s">
        <v>206</v>
      </c>
      <c r="E147" s="249" t="s">
        <v>158</v>
      </c>
      <c r="F147" s="250" t="s">
        <v>212</v>
      </c>
      <c r="G147" s="248"/>
      <c r="H147" s="251">
        <v>33.12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7" t="s">
        <v>206</v>
      </c>
      <c r="AU147" s="257" t="s">
        <v>87</v>
      </c>
      <c r="AV147" s="14" t="s">
        <v>213</v>
      </c>
      <c r="AW147" s="14" t="s">
        <v>33</v>
      </c>
      <c r="AX147" s="14" t="s">
        <v>85</v>
      </c>
      <c r="AY147" s="257" t="s">
        <v>198</v>
      </c>
    </row>
    <row r="148" spans="1:65" s="2" customFormat="1" ht="44.25" customHeight="1">
      <c r="A148" s="39"/>
      <c r="B148" s="40"/>
      <c r="C148" s="221" t="s">
        <v>236</v>
      </c>
      <c r="D148" s="221" t="s">
        <v>200</v>
      </c>
      <c r="E148" s="222" t="s">
        <v>237</v>
      </c>
      <c r="F148" s="223" t="s">
        <v>238</v>
      </c>
      <c r="G148" s="224" t="s">
        <v>239</v>
      </c>
      <c r="H148" s="225">
        <v>11.592</v>
      </c>
      <c r="I148" s="226"/>
      <c r="J148" s="227">
        <f>ROUND(I148*H148,2)</f>
        <v>0</v>
      </c>
      <c r="K148" s="228"/>
      <c r="L148" s="45"/>
      <c r="M148" s="229" t="s">
        <v>1</v>
      </c>
      <c r="N148" s="230" t="s">
        <v>42</v>
      </c>
      <c r="O148" s="92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3" t="s">
        <v>204</v>
      </c>
      <c r="AT148" s="233" t="s">
        <v>200</v>
      </c>
      <c r="AU148" s="233" t="s">
        <v>87</v>
      </c>
      <c r="AY148" s="18" t="s">
        <v>198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8" t="s">
        <v>85</v>
      </c>
      <c r="BK148" s="234">
        <f>ROUND(I148*H148,2)</f>
        <v>0</v>
      </c>
      <c r="BL148" s="18" t="s">
        <v>204</v>
      </c>
      <c r="BM148" s="233" t="s">
        <v>240</v>
      </c>
    </row>
    <row r="149" spans="1:51" s="13" customFormat="1" ht="12">
      <c r="A149" s="13"/>
      <c r="B149" s="235"/>
      <c r="C149" s="236"/>
      <c r="D149" s="237" t="s">
        <v>206</v>
      </c>
      <c r="E149" s="238" t="s">
        <v>1</v>
      </c>
      <c r="F149" s="239" t="s">
        <v>241</v>
      </c>
      <c r="G149" s="236"/>
      <c r="H149" s="240">
        <v>11.592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206</v>
      </c>
      <c r="AU149" s="246" t="s">
        <v>87</v>
      </c>
      <c r="AV149" s="13" t="s">
        <v>87</v>
      </c>
      <c r="AW149" s="13" t="s">
        <v>33</v>
      </c>
      <c r="AX149" s="13" t="s">
        <v>77</v>
      </c>
      <c r="AY149" s="246" t="s">
        <v>198</v>
      </c>
    </row>
    <row r="150" spans="1:51" s="14" customFormat="1" ht="12">
      <c r="A150" s="14"/>
      <c r="B150" s="247"/>
      <c r="C150" s="248"/>
      <c r="D150" s="237" t="s">
        <v>206</v>
      </c>
      <c r="E150" s="249" t="s">
        <v>160</v>
      </c>
      <c r="F150" s="250" t="s">
        <v>212</v>
      </c>
      <c r="G150" s="248"/>
      <c r="H150" s="251">
        <v>11.592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7" t="s">
        <v>206</v>
      </c>
      <c r="AU150" s="257" t="s">
        <v>87</v>
      </c>
      <c r="AV150" s="14" t="s">
        <v>213</v>
      </c>
      <c r="AW150" s="14" t="s">
        <v>33</v>
      </c>
      <c r="AX150" s="14" t="s">
        <v>85</v>
      </c>
      <c r="AY150" s="257" t="s">
        <v>198</v>
      </c>
    </row>
    <row r="151" spans="1:65" s="2" customFormat="1" ht="62.7" customHeight="1">
      <c r="A151" s="39"/>
      <c r="B151" s="40"/>
      <c r="C151" s="221" t="s">
        <v>242</v>
      </c>
      <c r="D151" s="221" t="s">
        <v>200</v>
      </c>
      <c r="E151" s="222" t="s">
        <v>243</v>
      </c>
      <c r="F151" s="223" t="s">
        <v>244</v>
      </c>
      <c r="G151" s="224" t="s">
        <v>239</v>
      </c>
      <c r="H151" s="225">
        <v>274.84</v>
      </c>
      <c r="I151" s="226"/>
      <c r="J151" s="227">
        <f>ROUND(I151*H151,2)</f>
        <v>0</v>
      </c>
      <c r="K151" s="228"/>
      <c r="L151" s="45"/>
      <c r="M151" s="229" t="s">
        <v>1</v>
      </c>
      <c r="N151" s="230" t="s">
        <v>42</v>
      </c>
      <c r="O151" s="92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3" t="s">
        <v>204</v>
      </c>
      <c r="AT151" s="233" t="s">
        <v>200</v>
      </c>
      <c r="AU151" s="233" t="s">
        <v>87</v>
      </c>
      <c r="AY151" s="18" t="s">
        <v>198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8" t="s">
        <v>85</v>
      </c>
      <c r="BK151" s="234">
        <f>ROUND(I151*H151,2)</f>
        <v>0</v>
      </c>
      <c r="BL151" s="18" t="s">
        <v>204</v>
      </c>
      <c r="BM151" s="233" t="s">
        <v>245</v>
      </c>
    </row>
    <row r="152" spans="1:65" s="2" customFormat="1" ht="62.7" customHeight="1">
      <c r="A152" s="39"/>
      <c r="B152" s="40"/>
      <c r="C152" s="221" t="s">
        <v>246</v>
      </c>
      <c r="D152" s="221" t="s">
        <v>200</v>
      </c>
      <c r="E152" s="222" t="s">
        <v>247</v>
      </c>
      <c r="F152" s="223" t="s">
        <v>248</v>
      </c>
      <c r="G152" s="224" t="s">
        <v>239</v>
      </c>
      <c r="H152" s="225">
        <v>256.808</v>
      </c>
      <c r="I152" s="226"/>
      <c r="J152" s="227">
        <f>ROUND(I152*H152,2)</f>
        <v>0</v>
      </c>
      <c r="K152" s="228"/>
      <c r="L152" s="45"/>
      <c r="M152" s="229" t="s">
        <v>1</v>
      </c>
      <c r="N152" s="230" t="s">
        <v>42</v>
      </c>
      <c r="O152" s="92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3" t="s">
        <v>204</v>
      </c>
      <c r="AT152" s="233" t="s">
        <v>200</v>
      </c>
      <c r="AU152" s="233" t="s">
        <v>87</v>
      </c>
      <c r="AY152" s="18" t="s">
        <v>198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8" t="s">
        <v>85</v>
      </c>
      <c r="BK152" s="234">
        <f>ROUND(I152*H152,2)</f>
        <v>0</v>
      </c>
      <c r="BL152" s="18" t="s">
        <v>204</v>
      </c>
      <c r="BM152" s="233" t="s">
        <v>249</v>
      </c>
    </row>
    <row r="153" spans="1:51" s="13" customFormat="1" ht="12">
      <c r="A153" s="13"/>
      <c r="B153" s="235"/>
      <c r="C153" s="236"/>
      <c r="D153" s="237" t="s">
        <v>206</v>
      </c>
      <c r="E153" s="238" t="s">
        <v>1</v>
      </c>
      <c r="F153" s="239" t="s">
        <v>250</v>
      </c>
      <c r="G153" s="236"/>
      <c r="H153" s="240">
        <v>256.808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206</v>
      </c>
      <c r="AU153" s="246" t="s">
        <v>87</v>
      </c>
      <c r="AV153" s="13" t="s">
        <v>87</v>
      </c>
      <c r="AW153" s="13" t="s">
        <v>33</v>
      </c>
      <c r="AX153" s="13" t="s">
        <v>77</v>
      </c>
      <c r="AY153" s="246" t="s">
        <v>198</v>
      </c>
    </row>
    <row r="154" spans="1:51" s="14" customFormat="1" ht="12">
      <c r="A154" s="14"/>
      <c r="B154" s="247"/>
      <c r="C154" s="248"/>
      <c r="D154" s="237" t="s">
        <v>206</v>
      </c>
      <c r="E154" s="249" t="s">
        <v>251</v>
      </c>
      <c r="F154" s="250" t="s">
        <v>212</v>
      </c>
      <c r="G154" s="248"/>
      <c r="H154" s="251">
        <v>256.808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206</v>
      </c>
      <c r="AU154" s="257" t="s">
        <v>87</v>
      </c>
      <c r="AV154" s="14" t="s">
        <v>213</v>
      </c>
      <c r="AW154" s="14" t="s">
        <v>33</v>
      </c>
      <c r="AX154" s="14" t="s">
        <v>85</v>
      </c>
      <c r="AY154" s="257" t="s">
        <v>198</v>
      </c>
    </row>
    <row r="155" spans="1:65" s="2" customFormat="1" ht="66.75" customHeight="1">
      <c r="A155" s="39"/>
      <c r="B155" s="40"/>
      <c r="C155" s="221" t="s">
        <v>252</v>
      </c>
      <c r="D155" s="221" t="s">
        <v>200</v>
      </c>
      <c r="E155" s="222" t="s">
        <v>253</v>
      </c>
      <c r="F155" s="223" t="s">
        <v>254</v>
      </c>
      <c r="G155" s="224" t="s">
        <v>239</v>
      </c>
      <c r="H155" s="225">
        <v>1752.576</v>
      </c>
      <c r="I155" s="226"/>
      <c r="J155" s="227">
        <f>ROUND(I155*H155,2)</f>
        <v>0</v>
      </c>
      <c r="K155" s="228"/>
      <c r="L155" s="45"/>
      <c r="M155" s="229" t="s">
        <v>1</v>
      </c>
      <c r="N155" s="230" t="s">
        <v>42</v>
      </c>
      <c r="O155" s="92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3" t="s">
        <v>204</v>
      </c>
      <c r="AT155" s="233" t="s">
        <v>200</v>
      </c>
      <c r="AU155" s="233" t="s">
        <v>87</v>
      </c>
      <c r="AY155" s="18" t="s">
        <v>198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8" t="s">
        <v>85</v>
      </c>
      <c r="BK155" s="234">
        <f>ROUND(I155*H155,2)</f>
        <v>0</v>
      </c>
      <c r="BL155" s="18" t="s">
        <v>204</v>
      </c>
      <c r="BM155" s="233" t="s">
        <v>255</v>
      </c>
    </row>
    <row r="156" spans="1:51" s="13" customFormat="1" ht="12">
      <c r="A156" s="13"/>
      <c r="B156" s="235"/>
      <c r="C156" s="236"/>
      <c r="D156" s="237" t="s">
        <v>206</v>
      </c>
      <c r="E156" s="238" t="s">
        <v>1</v>
      </c>
      <c r="F156" s="239" t="s">
        <v>256</v>
      </c>
      <c r="G156" s="236"/>
      <c r="H156" s="240">
        <v>1752.576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206</v>
      </c>
      <c r="AU156" s="246" t="s">
        <v>87</v>
      </c>
      <c r="AV156" s="13" t="s">
        <v>87</v>
      </c>
      <c r="AW156" s="13" t="s">
        <v>33</v>
      </c>
      <c r="AX156" s="13" t="s">
        <v>85</v>
      </c>
      <c r="AY156" s="246" t="s">
        <v>198</v>
      </c>
    </row>
    <row r="157" spans="1:65" s="2" customFormat="1" ht="44.25" customHeight="1">
      <c r="A157" s="39"/>
      <c r="B157" s="40"/>
      <c r="C157" s="221" t="s">
        <v>257</v>
      </c>
      <c r="D157" s="221" t="s">
        <v>200</v>
      </c>
      <c r="E157" s="222" t="s">
        <v>258</v>
      </c>
      <c r="F157" s="223" t="s">
        <v>259</v>
      </c>
      <c r="G157" s="224" t="s">
        <v>239</v>
      </c>
      <c r="H157" s="225">
        <v>287.72</v>
      </c>
      <c r="I157" s="226"/>
      <c r="J157" s="227">
        <f>ROUND(I157*H157,2)</f>
        <v>0</v>
      </c>
      <c r="K157" s="228"/>
      <c r="L157" s="45"/>
      <c r="M157" s="229" t="s">
        <v>1</v>
      </c>
      <c r="N157" s="230" t="s">
        <v>42</v>
      </c>
      <c r="O157" s="92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3" t="s">
        <v>204</v>
      </c>
      <c r="AT157" s="233" t="s">
        <v>200</v>
      </c>
      <c r="AU157" s="233" t="s">
        <v>87</v>
      </c>
      <c r="AY157" s="18" t="s">
        <v>198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8" t="s">
        <v>85</v>
      </c>
      <c r="BK157" s="234">
        <f>ROUND(I157*H157,2)</f>
        <v>0</v>
      </c>
      <c r="BL157" s="18" t="s">
        <v>204</v>
      </c>
      <c r="BM157" s="233" t="s">
        <v>260</v>
      </c>
    </row>
    <row r="158" spans="1:51" s="13" customFormat="1" ht="12">
      <c r="A158" s="13"/>
      <c r="B158" s="235"/>
      <c r="C158" s="236"/>
      <c r="D158" s="237" t="s">
        <v>206</v>
      </c>
      <c r="E158" s="238" t="s">
        <v>1</v>
      </c>
      <c r="F158" s="239" t="s">
        <v>167</v>
      </c>
      <c r="G158" s="236"/>
      <c r="H158" s="240">
        <v>287.72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206</v>
      </c>
      <c r="AU158" s="246" t="s">
        <v>87</v>
      </c>
      <c r="AV158" s="13" t="s">
        <v>87</v>
      </c>
      <c r="AW158" s="13" t="s">
        <v>33</v>
      </c>
      <c r="AX158" s="13" t="s">
        <v>85</v>
      </c>
      <c r="AY158" s="246" t="s">
        <v>198</v>
      </c>
    </row>
    <row r="159" spans="1:65" s="2" customFormat="1" ht="44.25" customHeight="1">
      <c r="A159" s="39"/>
      <c r="B159" s="40"/>
      <c r="C159" s="221" t="s">
        <v>261</v>
      </c>
      <c r="D159" s="221" t="s">
        <v>200</v>
      </c>
      <c r="E159" s="222" t="s">
        <v>262</v>
      </c>
      <c r="F159" s="223" t="s">
        <v>263</v>
      </c>
      <c r="G159" s="224" t="s">
        <v>239</v>
      </c>
      <c r="H159" s="225">
        <v>10.157</v>
      </c>
      <c r="I159" s="226"/>
      <c r="J159" s="227">
        <f>ROUND(I159*H159,2)</f>
        <v>0</v>
      </c>
      <c r="K159" s="228"/>
      <c r="L159" s="45"/>
      <c r="M159" s="229" t="s">
        <v>1</v>
      </c>
      <c r="N159" s="230" t="s">
        <v>42</v>
      </c>
      <c r="O159" s="92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3" t="s">
        <v>204</v>
      </c>
      <c r="AT159" s="233" t="s">
        <v>200</v>
      </c>
      <c r="AU159" s="233" t="s">
        <v>87</v>
      </c>
      <c r="AY159" s="18" t="s">
        <v>198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8" t="s">
        <v>85</v>
      </c>
      <c r="BK159" s="234">
        <f>ROUND(I159*H159,2)</f>
        <v>0</v>
      </c>
      <c r="BL159" s="18" t="s">
        <v>204</v>
      </c>
      <c r="BM159" s="233" t="s">
        <v>264</v>
      </c>
    </row>
    <row r="160" spans="1:51" s="13" customFormat="1" ht="12">
      <c r="A160" s="13"/>
      <c r="B160" s="235"/>
      <c r="C160" s="236"/>
      <c r="D160" s="237" t="s">
        <v>206</v>
      </c>
      <c r="E160" s="238" t="s">
        <v>1</v>
      </c>
      <c r="F160" s="239" t="s">
        <v>265</v>
      </c>
      <c r="G160" s="236"/>
      <c r="H160" s="240">
        <v>10.157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206</v>
      </c>
      <c r="AU160" s="246" t="s">
        <v>87</v>
      </c>
      <c r="AV160" s="13" t="s">
        <v>87</v>
      </c>
      <c r="AW160" s="13" t="s">
        <v>33</v>
      </c>
      <c r="AX160" s="13" t="s">
        <v>77</v>
      </c>
      <c r="AY160" s="246" t="s">
        <v>198</v>
      </c>
    </row>
    <row r="161" spans="1:51" s="15" customFormat="1" ht="12">
      <c r="A161" s="15"/>
      <c r="B161" s="258"/>
      <c r="C161" s="259"/>
      <c r="D161" s="237" t="s">
        <v>206</v>
      </c>
      <c r="E161" s="260" t="s">
        <v>1</v>
      </c>
      <c r="F161" s="261" t="s">
        <v>215</v>
      </c>
      <c r="G161" s="259"/>
      <c r="H161" s="262">
        <v>10.157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8" t="s">
        <v>206</v>
      </c>
      <c r="AU161" s="268" t="s">
        <v>87</v>
      </c>
      <c r="AV161" s="15" t="s">
        <v>204</v>
      </c>
      <c r="AW161" s="15" t="s">
        <v>33</v>
      </c>
      <c r="AX161" s="15" t="s">
        <v>85</v>
      </c>
      <c r="AY161" s="268" t="s">
        <v>198</v>
      </c>
    </row>
    <row r="162" spans="1:65" s="2" customFormat="1" ht="37.8" customHeight="1">
      <c r="A162" s="39"/>
      <c r="B162" s="40"/>
      <c r="C162" s="221" t="s">
        <v>266</v>
      </c>
      <c r="D162" s="221" t="s">
        <v>200</v>
      </c>
      <c r="E162" s="222" t="s">
        <v>267</v>
      </c>
      <c r="F162" s="223" t="s">
        <v>268</v>
      </c>
      <c r="G162" s="224" t="s">
        <v>203</v>
      </c>
      <c r="H162" s="225">
        <v>33.12</v>
      </c>
      <c r="I162" s="226"/>
      <c r="J162" s="227">
        <f>ROUND(I162*H162,2)</f>
        <v>0</v>
      </c>
      <c r="K162" s="228"/>
      <c r="L162" s="45"/>
      <c r="M162" s="229" t="s">
        <v>1</v>
      </c>
      <c r="N162" s="230" t="s">
        <v>42</v>
      </c>
      <c r="O162" s="92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3" t="s">
        <v>204</v>
      </c>
      <c r="AT162" s="233" t="s">
        <v>200</v>
      </c>
      <c r="AU162" s="233" t="s">
        <v>87</v>
      </c>
      <c r="AY162" s="18" t="s">
        <v>198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8" t="s">
        <v>85</v>
      </c>
      <c r="BK162" s="234">
        <f>ROUND(I162*H162,2)</f>
        <v>0</v>
      </c>
      <c r="BL162" s="18" t="s">
        <v>204</v>
      </c>
      <c r="BM162" s="233" t="s">
        <v>269</v>
      </c>
    </row>
    <row r="163" spans="1:51" s="13" customFormat="1" ht="12">
      <c r="A163" s="13"/>
      <c r="B163" s="235"/>
      <c r="C163" s="236"/>
      <c r="D163" s="237" t="s">
        <v>206</v>
      </c>
      <c r="E163" s="238" t="s">
        <v>1</v>
      </c>
      <c r="F163" s="239" t="s">
        <v>158</v>
      </c>
      <c r="G163" s="236"/>
      <c r="H163" s="240">
        <v>33.12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206</v>
      </c>
      <c r="AU163" s="246" t="s">
        <v>87</v>
      </c>
      <c r="AV163" s="13" t="s">
        <v>87</v>
      </c>
      <c r="AW163" s="13" t="s">
        <v>33</v>
      </c>
      <c r="AX163" s="13" t="s">
        <v>85</v>
      </c>
      <c r="AY163" s="246" t="s">
        <v>198</v>
      </c>
    </row>
    <row r="164" spans="1:65" s="2" customFormat="1" ht="33" customHeight="1">
      <c r="A164" s="39"/>
      <c r="B164" s="40"/>
      <c r="C164" s="221" t="s">
        <v>270</v>
      </c>
      <c r="D164" s="221" t="s">
        <v>200</v>
      </c>
      <c r="E164" s="222" t="s">
        <v>271</v>
      </c>
      <c r="F164" s="223" t="s">
        <v>272</v>
      </c>
      <c r="G164" s="224" t="s">
        <v>203</v>
      </c>
      <c r="H164" s="225">
        <v>562.44</v>
      </c>
      <c r="I164" s="226"/>
      <c r="J164" s="227">
        <f>ROUND(I164*H164,2)</f>
        <v>0</v>
      </c>
      <c r="K164" s="228"/>
      <c r="L164" s="45"/>
      <c r="M164" s="229" t="s">
        <v>1</v>
      </c>
      <c r="N164" s="230" t="s">
        <v>42</v>
      </c>
      <c r="O164" s="92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3" t="s">
        <v>204</v>
      </c>
      <c r="AT164" s="233" t="s">
        <v>200</v>
      </c>
      <c r="AU164" s="233" t="s">
        <v>87</v>
      </c>
      <c r="AY164" s="18" t="s">
        <v>198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8" t="s">
        <v>85</v>
      </c>
      <c r="BK164" s="234">
        <f>ROUND(I164*H164,2)</f>
        <v>0</v>
      </c>
      <c r="BL164" s="18" t="s">
        <v>204</v>
      </c>
      <c r="BM164" s="233" t="s">
        <v>273</v>
      </c>
    </row>
    <row r="165" spans="1:51" s="13" customFormat="1" ht="12">
      <c r="A165" s="13"/>
      <c r="B165" s="235"/>
      <c r="C165" s="236"/>
      <c r="D165" s="237" t="s">
        <v>206</v>
      </c>
      <c r="E165" s="238" t="s">
        <v>1</v>
      </c>
      <c r="F165" s="239" t="s">
        <v>152</v>
      </c>
      <c r="G165" s="236"/>
      <c r="H165" s="240">
        <v>562.44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206</v>
      </c>
      <c r="AU165" s="246" t="s">
        <v>87</v>
      </c>
      <c r="AV165" s="13" t="s">
        <v>87</v>
      </c>
      <c r="AW165" s="13" t="s">
        <v>33</v>
      </c>
      <c r="AX165" s="13" t="s">
        <v>85</v>
      </c>
      <c r="AY165" s="246" t="s">
        <v>198</v>
      </c>
    </row>
    <row r="166" spans="1:65" s="2" customFormat="1" ht="16.5" customHeight="1">
      <c r="A166" s="39"/>
      <c r="B166" s="40"/>
      <c r="C166" s="221" t="s">
        <v>8</v>
      </c>
      <c r="D166" s="221" t="s">
        <v>200</v>
      </c>
      <c r="E166" s="222" t="s">
        <v>274</v>
      </c>
      <c r="F166" s="223" t="s">
        <v>275</v>
      </c>
      <c r="G166" s="224" t="s">
        <v>276</v>
      </c>
      <c r="H166" s="225">
        <v>462.254</v>
      </c>
      <c r="I166" s="226"/>
      <c r="J166" s="227">
        <f>ROUND(I166*H166,2)</f>
        <v>0</v>
      </c>
      <c r="K166" s="228"/>
      <c r="L166" s="45"/>
      <c r="M166" s="229" t="s">
        <v>1</v>
      </c>
      <c r="N166" s="230" t="s">
        <v>42</v>
      </c>
      <c r="O166" s="92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3" t="s">
        <v>204</v>
      </c>
      <c r="AT166" s="233" t="s">
        <v>200</v>
      </c>
      <c r="AU166" s="233" t="s">
        <v>87</v>
      </c>
      <c r="AY166" s="18" t="s">
        <v>198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8" t="s">
        <v>85</v>
      </c>
      <c r="BK166" s="234">
        <f>ROUND(I166*H166,2)</f>
        <v>0</v>
      </c>
      <c r="BL166" s="18" t="s">
        <v>204</v>
      </c>
      <c r="BM166" s="233" t="s">
        <v>277</v>
      </c>
    </row>
    <row r="167" spans="1:51" s="13" customFormat="1" ht="12">
      <c r="A167" s="13"/>
      <c r="B167" s="235"/>
      <c r="C167" s="236"/>
      <c r="D167" s="237" t="s">
        <v>206</v>
      </c>
      <c r="E167" s="238" t="s">
        <v>1</v>
      </c>
      <c r="F167" s="239" t="s">
        <v>278</v>
      </c>
      <c r="G167" s="236"/>
      <c r="H167" s="240">
        <v>462.254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206</v>
      </c>
      <c r="AU167" s="246" t="s">
        <v>87</v>
      </c>
      <c r="AV167" s="13" t="s">
        <v>87</v>
      </c>
      <c r="AW167" s="13" t="s">
        <v>33</v>
      </c>
      <c r="AX167" s="13" t="s">
        <v>77</v>
      </c>
      <c r="AY167" s="246" t="s">
        <v>198</v>
      </c>
    </row>
    <row r="168" spans="1:51" s="15" customFormat="1" ht="12">
      <c r="A168" s="15"/>
      <c r="B168" s="258"/>
      <c r="C168" s="259"/>
      <c r="D168" s="237" t="s">
        <v>206</v>
      </c>
      <c r="E168" s="260" t="s">
        <v>1</v>
      </c>
      <c r="F168" s="261" t="s">
        <v>215</v>
      </c>
      <c r="G168" s="259"/>
      <c r="H168" s="262">
        <v>462.254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8" t="s">
        <v>206</v>
      </c>
      <c r="AU168" s="268" t="s">
        <v>87</v>
      </c>
      <c r="AV168" s="15" t="s">
        <v>204</v>
      </c>
      <c r="AW168" s="15" t="s">
        <v>33</v>
      </c>
      <c r="AX168" s="15" t="s">
        <v>85</v>
      </c>
      <c r="AY168" s="268" t="s">
        <v>198</v>
      </c>
    </row>
    <row r="169" spans="1:63" s="12" customFormat="1" ht="22.8" customHeight="1">
      <c r="A169" s="12"/>
      <c r="B169" s="205"/>
      <c r="C169" s="206"/>
      <c r="D169" s="207" t="s">
        <v>76</v>
      </c>
      <c r="E169" s="219" t="s">
        <v>224</v>
      </c>
      <c r="F169" s="219" t="s">
        <v>279</v>
      </c>
      <c r="G169" s="206"/>
      <c r="H169" s="206"/>
      <c r="I169" s="209"/>
      <c r="J169" s="220">
        <f>BK169</f>
        <v>0</v>
      </c>
      <c r="K169" s="206"/>
      <c r="L169" s="211"/>
      <c r="M169" s="212"/>
      <c r="N169" s="213"/>
      <c r="O169" s="213"/>
      <c r="P169" s="214">
        <f>SUM(P170:P183)</f>
        <v>0</v>
      </c>
      <c r="Q169" s="213"/>
      <c r="R169" s="214">
        <f>SUM(R170:R183)</f>
        <v>329.75100000000003</v>
      </c>
      <c r="S169" s="213"/>
      <c r="T169" s="215">
        <f>SUM(T170:T183)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6" t="s">
        <v>85</v>
      </c>
      <c r="AT169" s="217" t="s">
        <v>76</v>
      </c>
      <c r="AU169" s="217" t="s">
        <v>85</v>
      </c>
      <c r="AY169" s="216" t="s">
        <v>198</v>
      </c>
      <c r="BK169" s="218">
        <f>SUM(BK170:BK183)</f>
        <v>0</v>
      </c>
    </row>
    <row r="170" spans="1:65" s="2" customFormat="1" ht="33" customHeight="1">
      <c r="A170" s="39"/>
      <c r="B170" s="40"/>
      <c r="C170" s="221" t="s">
        <v>280</v>
      </c>
      <c r="D170" s="221" t="s">
        <v>200</v>
      </c>
      <c r="E170" s="222" t="s">
        <v>281</v>
      </c>
      <c r="F170" s="223" t="s">
        <v>282</v>
      </c>
      <c r="G170" s="224" t="s">
        <v>203</v>
      </c>
      <c r="H170" s="225">
        <v>18.4</v>
      </c>
      <c r="I170" s="226"/>
      <c r="J170" s="227">
        <f>ROUND(I170*H170,2)</f>
        <v>0</v>
      </c>
      <c r="K170" s="228"/>
      <c r="L170" s="45"/>
      <c r="M170" s="229" t="s">
        <v>1</v>
      </c>
      <c r="N170" s="230" t="s">
        <v>42</v>
      </c>
      <c r="O170" s="92"/>
      <c r="P170" s="231">
        <f>O170*H170</f>
        <v>0</v>
      </c>
      <c r="Q170" s="231">
        <v>0.345</v>
      </c>
      <c r="R170" s="231">
        <f>Q170*H170</f>
        <v>6.347999999999999</v>
      </c>
      <c r="S170" s="231">
        <v>0</v>
      </c>
      <c r="T170" s="232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3" t="s">
        <v>204</v>
      </c>
      <c r="AT170" s="233" t="s">
        <v>200</v>
      </c>
      <c r="AU170" s="233" t="s">
        <v>87</v>
      </c>
      <c r="AY170" s="18" t="s">
        <v>198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8" t="s">
        <v>85</v>
      </c>
      <c r="BK170" s="234">
        <f>ROUND(I170*H170,2)</f>
        <v>0</v>
      </c>
      <c r="BL170" s="18" t="s">
        <v>204</v>
      </c>
      <c r="BM170" s="233" t="s">
        <v>283</v>
      </c>
    </row>
    <row r="171" spans="1:51" s="13" customFormat="1" ht="12">
      <c r="A171" s="13"/>
      <c r="B171" s="235"/>
      <c r="C171" s="236"/>
      <c r="D171" s="237" t="s">
        <v>206</v>
      </c>
      <c r="E171" s="238" t="s">
        <v>1</v>
      </c>
      <c r="F171" s="239" t="s">
        <v>284</v>
      </c>
      <c r="G171" s="236"/>
      <c r="H171" s="240">
        <v>18.4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206</v>
      </c>
      <c r="AU171" s="246" t="s">
        <v>87</v>
      </c>
      <c r="AV171" s="13" t="s">
        <v>87</v>
      </c>
      <c r="AW171" s="13" t="s">
        <v>33</v>
      </c>
      <c r="AX171" s="13" t="s">
        <v>85</v>
      </c>
      <c r="AY171" s="246" t="s">
        <v>198</v>
      </c>
    </row>
    <row r="172" spans="1:65" s="2" customFormat="1" ht="33" customHeight="1">
      <c r="A172" s="39"/>
      <c r="B172" s="40"/>
      <c r="C172" s="221" t="s">
        <v>285</v>
      </c>
      <c r="D172" s="221" t="s">
        <v>200</v>
      </c>
      <c r="E172" s="222" t="s">
        <v>286</v>
      </c>
      <c r="F172" s="223" t="s">
        <v>287</v>
      </c>
      <c r="G172" s="224" t="s">
        <v>203</v>
      </c>
      <c r="H172" s="225">
        <v>562.44</v>
      </c>
      <c r="I172" s="226"/>
      <c r="J172" s="227">
        <f>ROUND(I172*H172,2)</f>
        <v>0</v>
      </c>
      <c r="K172" s="228"/>
      <c r="L172" s="45"/>
      <c r="M172" s="229" t="s">
        <v>1</v>
      </c>
      <c r="N172" s="230" t="s">
        <v>42</v>
      </c>
      <c r="O172" s="92"/>
      <c r="P172" s="231">
        <f>O172*H172</f>
        <v>0</v>
      </c>
      <c r="Q172" s="231">
        <v>0.575</v>
      </c>
      <c r="R172" s="231">
        <f>Q172*H172</f>
        <v>323.403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204</v>
      </c>
      <c r="AT172" s="233" t="s">
        <v>200</v>
      </c>
      <c r="AU172" s="233" t="s">
        <v>87</v>
      </c>
      <c r="AY172" s="18" t="s">
        <v>198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8" t="s">
        <v>85</v>
      </c>
      <c r="BK172" s="234">
        <f>ROUND(I172*H172,2)</f>
        <v>0</v>
      </c>
      <c r="BL172" s="18" t="s">
        <v>204</v>
      </c>
      <c r="BM172" s="233" t="s">
        <v>288</v>
      </c>
    </row>
    <row r="173" spans="1:51" s="13" customFormat="1" ht="12">
      <c r="A173" s="13"/>
      <c r="B173" s="235"/>
      <c r="C173" s="236"/>
      <c r="D173" s="237" t="s">
        <v>206</v>
      </c>
      <c r="E173" s="238" t="s">
        <v>1</v>
      </c>
      <c r="F173" s="239" t="s">
        <v>152</v>
      </c>
      <c r="G173" s="236"/>
      <c r="H173" s="240">
        <v>562.44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206</v>
      </c>
      <c r="AU173" s="246" t="s">
        <v>87</v>
      </c>
      <c r="AV173" s="13" t="s">
        <v>87</v>
      </c>
      <c r="AW173" s="13" t="s">
        <v>33</v>
      </c>
      <c r="AX173" s="13" t="s">
        <v>85</v>
      </c>
      <c r="AY173" s="246" t="s">
        <v>198</v>
      </c>
    </row>
    <row r="174" spans="1:65" s="2" customFormat="1" ht="49.05" customHeight="1">
      <c r="A174" s="39"/>
      <c r="B174" s="40"/>
      <c r="C174" s="221" t="s">
        <v>289</v>
      </c>
      <c r="D174" s="221" t="s">
        <v>200</v>
      </c>
      <c r="E174" s="222" t="s">
        <v>290</v>
      </c>
      <c r="F174" s="223" t="s">
        <v>291</v>
      </c>
      <c r="G174" s="224" t="s">
        <v>203</v>
      </c>
      <c r="H174" s="225">
        <v>997.2</v>
      </c>
      <c r="I174" s="226"/>
      <c r="J174" s="227">
        <f>ROUND(I174*H174,2)</f>
        <v>0</v>
      </c>
      <c r="K174" s="228"/>
      <c r="L174" s="45"/>
      <c r="M174" s="229" t="s">
        <v>1</v>
      </c>
      <c r="N174" s="230" t="s">
        <v>42</v>
      </c>
      <c r="O174" s="92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3" t="s">
        <v>204</v>
      </c>
      <c r="AT174" s="233" t="s">
        <v>200</v>
      </c>
      <c r="AU174" s="233" t="s">
        <v>87</v>
      </c>
      <c r="AY174" s="18" t="s">
        <v>198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8" t="s">
        <v>85</v>
      </c>
      <c r="BK174" s="234">
        <f>ROUND(I174*H174,2)</f>
        <v>0</v>
      </c>
      <c r="BL174" s="18" t="s">
        <v>204</v>
      </c>
      <c r="BM174" s="233" t="s">
        <v>292</v>
      </c>
    </row>
    <row r="175" spans="1:51" s="13" customFormat="1" ht="12">
      <c r="A175" s="13"/>
      <c r="B175" s="235"/>
      <c r="C175" s="236"/>
      <c r="D175" s="237" t="s">
        <v>206</v>
      </c>
      <c r="E175" s="238" t="s">
        <v>1</v>
      </c>
      <c r="F175" s="239" t="s">
        <v>293</v>
      </c>
      <c r="G175" s="236"/>
      <c r="H175" s="240">
        <v>997.2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206</v>
      </c>
      <c r="AU175" s="246" t="s">
        <v>87</v>
      </c>
      <c r="AV175" s="13" t="s">
        <v>87</v>
      </c>
      <c r="AW175" s="13" t="s">
        <v>33</v>
      </c>
      <c r="AX175" s="13" t="s">
        <v>85</v>
      </c>
      <c r="AY175" s="246" t="s">
        <v>198</v>
      </c>
    </row>
    <row r="176" spans="1:65" s="2" customFormat="1" ht="37.8" customHeight="1">
      <c r="A176" s="39"/>
      <c r="B176" s="40"/>
      <c r="C176" s="221" t="s">
        <v>294</v>
      </c>
      <c r="D176" s="221" t="s">
        <v>200</v>
      </c>
      <c r="E176" s="222" t="s">
        <v>295</v>
      </c>
      <c r="F176" s="223" t="s">
        <v>296</v>
      </c>
      <c r="G176" s="224" t="s">
        <v>203</v>
      </c>
      <c r="H176" s="225">
        <v>562.44</v>
      </c>
      <c r="I176" s="226"/>
      <c r="J176" s="227">
        <f>ROUND(I176*H176,2)</f>
        <v>0</v>
      </c>
      <c r="K176" s="228"/>
      <c r="L176" s="45"/>
      <c r="M176" s="229" t="s">
        <v>1</v>
      </c>
      <c r="N176" s="230" t="s">
        <v>42</v>
      </c>
      <c r="O176" s="92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3" t="s">
        <v>204</v>
      </c>
      <c r="AT176" s="233" t="s">
        <v>200</v>
      </c>
      <c r="AU176" s="233" t="s">
        <v>87</v>
      </c>
      <c r="AY176" s="18" t="s">
        <v>198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8" t="s">
        <v>85</v>
      </c>
      <c r="BK176" s="234">
        <f>ROUND(I176*H176,2)</f>
        <v>0</v>
      </c>
      <c r="BL176" s="18" t="s">
        <v>204</v>
      </c>
      <c r="BM176" s="233" t="s">
        <v>297</v>
      </c>
    </row>
    <row r="177" spans="1:51" s="13" customFormat="1" ht="12">
      <c r="A177" s="13"/>
      <c r="B177" s="235"/>
      <c r="C177" s="236"/>
      <c r="D177" s="237" t="s">
        <v>206</v>
      </c>
      <c r="E177" s="238" t="s">
        <v>1</v>
      </c>
      <c r="F177" s="239" t="s">
        <v>152</v>
      </c>
      <c r="G177" s="236"/>
      <c r="H177" s="240">
        <v>562.44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206</v>
      </c>
      <c r="AU177" s="246" t="s">
        <v>87</v>
      </c>
      <c r="AV177" s="13" t="s">
        <v>87</v>
      </c>
      <c r="AW177" s="13" t="s">
        <v>33</v>
      </c>
      <c r="AX177" s="13" t="s">
        <v>85</v>
      </c>
      <c r="AY177" s="246" t="s">
        <v>198</v>
      </c>
    </row>
    <row r="178" spans="1:65" s="2" customFormat="1" ht="24.15" customHeight="1">
      <c r="A178" s="39"/>
      <c r="B178" s="40"/>
      <c r="C178" s="221" t="s">
        <v>298</v>
      </c>
      <c r="D178" s="221" t="s">
        <v>200</v>
      </c>
      <c r="E178" s="222" t="s">
        <v>299</v>
      </c>
      <c r="F178" s="223" t="s">
        <v>300</v>
      </c>
      <c r="G178" s="224" t="s">
        <v>203</v>
      </c>
      <c r="H178" s="225">
        <v>997.2</v>
      </c>
      <c r="I178" s="226"/>
      <c r="J178" s="227">
        <f>ROUND(I178*H178,2)</f>
        <v>0</v>
      </c>
      <c r="K178" s="228"/>
      <c r="L178" s="45"/>
      <c r="M178" s="229" t="s">
        <v>1</v>
      </c>
      <c r="N178" s="230" t="s">
        <v>42</v>
      </c>
      <c r="O178" s="92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3" t="s">
        <v>204</v>
      </c>
      <c r="AT178" s="233" t="s">
        <v>200</v>
      </c>
      <c r="AU178" s="233" t="s">
        <v>87</v>
      </c>
      <c r="AY178" s="18" t="s">
        <v>198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8" t="s">
        <v>85</v>
      </c>
      <c r="BK178" s="234">
        <f>ROUND(I178*H178,2)</f>
        <v>0</v>
      </c>
      <c r="BL178" s="18" t="s">
        <v>204</v>
      </c>
      <c r="BM178" s="233" t="s">
        <v>301</v>
      </c>
    </row>
    <row r="179" spans="1:51" s="13" customFormat="1" ht="12">
      <c r="A179" s="13"/>
      <c r="B179" s="235"/>
      <c r="C179" s="236"/>
      <c r="D179" s="237" t="s">
        <v>206</v>
      </c>
      <c r="E179" s="238" t="s">
        <v>1</v>
      </c>
      <c r="F179" s="239" t="s">
        <v>293</v>
      </c>
      <c r="G179" s="236"/>
      <c r="H179" s="240">
        <v>997.2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206</v>
      </c>
      <c r="AU179" s="246" t="s">
        <v>87</v>
      </c>
      <c r="AV179" s="13" t="s">
        <v>87</v>
      </c>
      <c r="AW179" s="13" t="s">
        <v>33</v>
      </c>
      <c r="AX179" s="13" t="s">
        <v>85</v>
      </c>
      <c r="AY179" s="246" t="s">
        <v>198</v>
      </c>
    </row>
    <row r="180" spans="1:65" s="2" customFormat="1" ht="24.15" customHeight="1">
      <c r="A180" s="39"/>
      <c r="B180" s="40"/>
      <c r="C180" s="221" t="s">
        <v>7</v>
      </c>
      <c r="D180" s="221" t="s">
        <v>200</v>
      </c>
      <c r="E180" s="222" t="s">
        <v>302</v>
      </c>
      <c r="F180" s="223" t="s">
        <v>303</v>
      </c>
      <c r="G180" s="224" t="s">
        <v>203</v>
      </c>
      <c r="H180" s="225">
        <v>997.2</v>
      </c>
      <c r="I180" s="226"/>
      <c r="J180" s="227">
        <f>ROUND(I180*H180,2)</f>
        <v>0</v>
      </c>
      <c r="K180" s="228"/>
      <c r="L180" s="45"/>
      <c r="M180" s="229" t="s">
        <v>1</v>
      </c>
      <c r="N180" s="230" t="s">
        <v>42</v>
      </c>
      <c r="O180" s="92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3" t="s">
        <v>204</v>
      </c>
      <c r="AT180" s="233" t="s">
        <v>200</v>
      </c>
      <c r="AU180" s="233" t="s">
        <v>87</v>
      </c>
      <c r="AY180" s="18" t="s">
        <v>198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8" t="s">
        <v>85</v>
      </c>
      <c r="BK180" s="234">
        <f>ROUND(I180*H180,2)</f>
        <v>0</v>
      </c>
      <c r="BL180" s="18" t="s">
        <v>204</v>
      </c>
      <c r="BM180" s="233" t="s">
        <v>304</v>
      </c>
    </row>
    <row r="181" spans="1:51" s="13" customFormat="1" ht="12">
      <c r="A181" s="13"/>
      <c r="B181" s="235"/>
      <c r="C181" s="236"/>
      <c r="D181" s="237" t="s">
        <v>206</v>
      </c>
      <c r="E181" s="238" t="s">
        <v>1</v>
      </c>
      <c r="F181" s="239" t="s">
        <v>293</v>
      </c>
      <c r="G181" s="236"/>
      <c r="H181" s="240">
        <v>997.2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206</v>
      </c>
      <c r="AU181" s="246" t="s">
        <v>87</v>
      </c>
      <c r="AV181" s="13" t="s">
        <v>87</v>
      </c>
      <c r="AW181" s="13" t="s">
        <v>33</v>
      </c>
      <c r="AX181" s="13" t="s">
        <v>85</v>
      </c>
      <c r="AY181" s="246" t="s">
        <v>198</v>
      </c>
    </row>
    <row r="182" spans="1:65" s="2" customFormat="1" ht="44.25" customHeight="1">
      <c r="A182" s="39"/>
      <c r="B182" s="40"/>
      <c r="C182" s="221" t="s">
        <v>305</v>
      </c>
      <c r="D182" s="221" t="s">
        <v>200</v>
      </c>
      <c r="E182" s="222" t="s">
        <v>306</v>
      </c>
      <c r="F182" s="223" t="s">
        <v>307</v>
      </c>
      <c r="G182" s="224" t="s">
        <v>203</v>
      </c>
      <c r="H182" s="225">
        <v>997.2</v>
      </c>
      <c r="I182" s="226"/>
      <c r="J182" s="227">
        <f>ROUND(I182*H182,2)</f>
        <v>0</v>
      </c>
      <c r="K182" s="228"/>
      <c r="L182" s="45"/>
      <c r="M182" s="229" t="s">
        <v>1</v>
      </c>
      <c r="N182" s="230" t="s">
        <v>42</v>
      </c>
      <c r="O182" s="92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3" t="s">
        <v>204</v>
      </c>
      <c r="AT182" s="233" t="s">
        <v>200</v>
      </c>
      <c r="AU182" s="233" t="s">
        <v>87</v>
      </c>
      <c r="AY182" s="18" t="s">
        <v>198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85</v>
      </c>
      <c r="BK182" s="234">
        <f>ROUND(I182*H182,2)</f>
        <v>0</v>
      </c>
      <c r="BL182" s="18" t="s">
        <v>204</v>
      </c>
      <c r="BM182" s="233" t="s">
        <v>308</v>
      </c>
    </row>
    <row r="183" spans="1:51" s="13" customFormat="1" ht="12">
      <c r="A183" s="13"/>
      <c r="B183" s="235"/>
      <c r="C183" s="236"/>
      <c r="D183" s="237" t="s">
        <v>206</v>
      </c>
      <c r="E183" s="238" t="s">
        <v>1</v>
      </c>
      <c r="F183" s="239" t="s">
        <v>293</v>
      </c>
      <c r="G183" s="236"/>
      <c r="H183" s="240">
        <v>997.2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206</v>
      </c>
      <c r="AU183" s="246" t="s">
        <v>87</v>
      </c>
      <c r="AV183" s="13" t="s">
        <v>87</v>
      </c>
      <c r="AW183" s="13" t="s">
        <v>33</v>
      </c>
      <c r="AX183" s="13" t="s">
        <v>85</v>
      </c>
      <c r="AY183" s="246" t="s">
        <v>198</v>
      </c>
    </row>
    <row r="184" spans="1:63" s="12" customFormat="1" ht="22.8" customHeight="1">
      <c r="A184" s="12"/>
      <c r="B184" s="205"/>
      <c r="C184" s="206"/>
      <c r="D184" s="207" t="s">
        <v>76</v>
      </c>
      <c r="E184" s="219" t="s">
        <v>246</v>
      </c>
      <c r="F184" s="219" t="s">
        <v>309</v>
      </c>
      <c r="G184" s="206"/>
      <c r="H184" s="206"/>
      <c r="I184" s="209"/>
      <c r="J184" s="220">
        <f>BK184</f>
        <v>0</v>
      </c>
      <c r="K184" s="206"/>
      <c r="L184" s="211"/>
      <c r="M184" s="212"/>
      <c r="N184" s="213"/>
      <c r="O184" s="213"/>
      <c r="P184" s="214">
        <f>SUM(P185:P190)</f>
        <v>0</v>
      </c>
      <c r="Q184" s="213"/>
      <c r="R184" s="214">
        <f>SUM(R185:R190)</f>
        <v>18.75384</v>
      </c>
      <c r="S184" s="213"/>
      <c r="T184" s="215">
        <f>SUM(T185:T190)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6" t="s">
        <v>85</v>
      </c>
      <c r="AT184" s="217" t="s">
        <v>76</v>
      </c>
      <c r="AU184" s="217" t="s">
        <v>85</v>
      </c>
      <c r="AY184" s="216" t="s">
        <v>198</v>
      </c>
      <c r="BK184" s="218">
        <f>SUM(BK185:BK190)</f>
        <v>0</v>
      </c>
    </row>
    <row r="185" spans="1:65" s="2" customFormat="1" ht="44.25" customHeight="1">
      <c r="A185" s="39"/>
      <c r="B185" s="40"/>
      <c r="C185" s="221" t="s">
        <v>310</v>
      </c>
      <c r="D185" s="221" t="s">
        <v>200</v>
      </c>
      <c r="E185" s="222" t="s">
        <v>311</v>
      </c>
      <c r="F185" s="223" t="s">
        <v>312</v>
      </c>
      <c r="G185" s="224" t="s">
        <v>227</v>
      </c>
      <c r="H185" s="225">
        <v>168</v>
      </c>
      <c r="I185" s="226"/>
      <c r="J185" s="227">
        <f>ROUND(I185*H185,2)</f>
        <v>0</v>
      </c>
      <c r="K185" s="228"/>
      <c r="L185" s="45"/>
      <c r="M185" s="229" t="s">
        <v>1</v>
      </c>
      <c r="N185" s="230" t="s">
        <v>42</v>
      </c>
      <c r="O185" s="92"/>
      <c r="P185" s="231">
        <f>O185*H185</f>
        <v>0</v>
      </c>
      <c r="Q185" s="231">
        <v>0.11163</v>
      </c>
      <c r="R185" s="231">
        <f>Q185*H185</f>
        <v>18.75384</v>
      </c>
      <c r="S185" s="231">
        <v>0</v>
      </c>
      <c r="T185" s="232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3" t="s">
        <v>204</v>
      </c>
      <c r="AT185" s="233" t="s">
        <v>200</v>
      </c>
      <c r="AU185" s="233" t="s">
        <v>87</v>
      </c>
      <c r="AY185" s="18" t="s">
        <v>198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8" t="s">
        <v>85</v>
      </c>
      <c r="BK185" s="234">
        <f>ROUND(I185*H185,2)</f>
        <v>0</v>
      </c>
      <c r="BL185" s="18" t="s">
        <v>204</v>
      </c>
      <c r="BM185" s="233" t="s">
        <v>313</v>
      </c>
    </row>
    <row r="186" spans="1:65" s="2" customFormat="1" ht="24.15" customHeight="1">
      <c r="A186" s="39"/>
      <c r="B186" s="40"/>
      <c r="C186" s="269" t="s">
        <v>314</v>
      </c>
      <c r="D186" s="269" t="s">
        <v>315</v>
      </c>
      <c r="E186" s="270" t="s">
        <v>316</v>
      </c>
      <c r="F186" s="271" t="s">
        <v>317</v>
      </c>
      <c r="G186" s="272" t="s">
        <v>227</v>
      </c>
      <c r="H186" s="273">
        <v>168</v>
      </c>
      <c r="I186" s="274"/>
      <c r="J186" s="275">
        <f>ROUND(I186*H186,2)</f>
        <v>0</v>
      </c>
      <c r="K186" s="276"/>
      <c r="L186" s="277"/>
      <c r="M186" s="278" t="s">
        <v>1</v>
      </c>
      <c r="N186" s="279" t="s">
        <v>42</v>
      </c>
      <c r="O186" s="92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3" t="s">
        <v>242</v>
      </c>
      <c r="AT186" s="233" t="s">
        <v>315</v>
      </c>
      <c r="AU186" s="233" t="s">
        <v>87</v>
      </c>
      <c r="AY186" s="18" t="s">
        <v>198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8" t="s">
        <v>85</v>
      </c>
      <c r="BK186" s="234">
        <f>ROUND(I186*H186,2)</f>
        <v>0</v>
      </c>
      <c r="BL186" s="18" t="s">
        <v>204</v>
      </c>
      <c r="BM186" s="233" t="s">
        <v>318</v>
      </c>
    </row>
    <row r="187" spans="1:65" s="2" customFormat="1" ht="24.15" customHeight="1">
      <c r="A187" s="39"/>
      <c r="B187" s="40"/>
      <c r="C187" s="269" t="s">
        <v>319</v>
      </c>
      <c r="D187" s="269" t="s">
        <v>315</v>
      </c>
      <c r="E187" s="270" t="s">
        <v>320</v>
      </c>
      <c r="F187" s="271" t="s">
        <v>321</v>
      </c>
      <c r="G187" s="272" t="s">
        <v>227</v>
      </c>
      <c r="H187" s="273">
        <v>0</v>
      </c>
      <c r="I187" s="274"/>
      <c r="J187" s="275">
        <f>ROUND(I187*H187,2)</f>
        <v>0</v>
      </c>
      <c r="K187" s="276"/>
      <c r="L187" s="277"/>
      <c r="M187" s="278" t="s">
        <v>1</v>
      </c>
      <c r="N187" s="279" t="s">
        <v>42</v>
      </c>
      <c r="O187" s="92"/>
      <c r="P187" s="231">
        <f>O187*H187</f>
        <v>0</v>
      </c>
      <c r="Q187" s="231">
        <v>0.08</v>
      </c>
      <c r="R187" s="231">
        <f>Q187*H187</f>
        <v>0</v>
      </c>
      <c r="S187" s="231">
        <v>0</v>
      </c>
      <c r="T187" s="232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3" t="s">
        <v>242</v>
      </c>
      <c r="AT187" s="233" t="s">
        <v>315</v>
      </c>
      <c r="AU187" s="233" t="s">
        <v>87</v>
      </c>
      <c r="AY187" s="18" t="s">
        <v>198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8" t="s">
        <v>85</v>
      </c>
      <c r="BK187" s="234">
        <f>ROUND(I187*H187,2)</f>
        <v>0</v>
      </c>
      <c r="BL187" s="18" t="s">
        <v>204</v>
      </c>
      <c r="BM187" s="233" t="s">
        <v>322</v>
      </c>
    </row>
    <row r="188" spans="1:51" s="13" customFormat="1" ht="12">
      <c r="A188" s="13"/>
      <c r="B188" s="235"/>
      <c r="C188" s="236"/>
      <c r="D188" s="237" t="s">
        <v>206</v>
      </c>
      <c r="E188" s="238" t="s">
        <v>1</v>
      </c>
      <c r="F188" s="239" t="s">
        <v>323</v>
      </c>
      <c r="G188" s="236"/>
      <c r="H188" s="240">
        <v>0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206</v>
      </c>
      <c r="AU188" s="246" t="s">
        <v>87</v>
      </c>
      <c r="AV188" s="13" t="s">
        <v>87</v>
      </c>
      <c r="AW188" s="13" t="s">
        <v>33</v>
      </c>
      <c r="AX188" s="13" t="s">
        <v>85</v>
      </c>
      <c r="AY188" s="246" t="s">
        <v>198</v>
      </c>
    </row>
    <row r="189" spans="1:65" s="2" customFormat="1" ht="24.15" customHeight="1">
      <c r="A189" s="39"/>
      <c r="B189" s="40"/>
      <c r="C189" s="221" t="s">
        <v>324</v>
      </c>
      <c r="D189" s="221" t="s">
        <v>200</v>
      </c>
      <c r="E189" s="222" t="s">
        <v>325</v>
      </c>
      <c r="F189" s="223" t="s">
        <v>326</v>
      </c>
      <c r="G189" s="224" t="s">
        <v>227</v>
      </c>
      <c r="H189" s="225">
        <v>22.8</v>
      </c>
      <c r="I189" s="226"/>
      <c r="J189" s="227">
        <f>ROUND(I189*H189,2)</f>
        <v>0</v>
      </c>
      <c r="K189" s="228"/>
      <c r="L189" s="45"/>
      <c r="M189" s="229" t="s">
        <v>1</v>
      </c>
      <c r="N189" s="230" t="s">
        <v>42</v>
      </c>
      <c r="O189" s="92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3" t="s">
        <v>204</v>
      </c>
      <c r="AT189" s="233" t="s">
        <v>200</v>
      </c>
      <c r="AU189" s="233" t="s">
        <v>87</v>
      </c>
      <c r="AY189" s="18" t="s">
        <v>198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8" t="s">
        <v>85</v>
      </c>
      <c r="BK189" s="234">
        <f>ROUND(I189*H189,2)</f>
        <v>0</v>
      </c>
      <c r="BL189" s="18" t="s">
        <v>204</v>
      </c>
      <c r="BM189" s="233" t="s">
        <v>327</v>
      </c>
    </row>
    <row r="190" spans="1:51" s="13" customFormat="1" ht="12">
      <c r="A190" s="13"/>
      <c r="B190" s="235"/>
      <c r="C190" s="236"/>
      <c r="D190" s="237" t="s">
        <v>206</v>
      </c>
      <c r="E190" s="238" t="s">
        <v>1</v>
      </c>
      <c r="F190" s="239" t="s">
        <v>328</v>
      </c>
      <c r="G190" s="236"/>
      <c r="H190" s="240">
        <v>22.8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206</v>
      </c>
      <c r="AU190" s="246" t="s">
        <v>87</v>
      </c>
      <c r="AV190" s="13" t="s">
        <v>87</v>
      </c>
      <c r="AW190" s="13" t="s">
        <v>33</v>
      </c>
      <c r="AX190" s="13" t="s">
        <v>85</v>
      </c>
      <c r="AY190" s="246" t="s">
        <v>198</v>
      </c>
    </row>
    <row r="191" spans="1:63" s="12" customFormat="1" ht="22.8" customHeight="1">
      <c r="A191" s="12"/>
      <c r="B191" s="205"/>
      <c r="C191" s="206"/>
      <c r="D191" s="207" t="s">
        <v>76</v>
      </c>
      <c r="E191" s="219" t="s">
        <v>329</v>
      </c>
      <c r="F191" s="219" t="s">
        <v>330</v>
      </c>
      <c r="G191" s="206"/>
      <c r="H191" s="206"/>
      <c r="I191" s="209"/>
      <c r="J191" s="220">
        <f>BK191</f>
        <v>0</v>
      </c>
      <c r="K191" s="206"/>
      <c r="L191" s="211"/>
      <c r="M191" s="212"/>
      <c r="N191" s="213"/>
      <c r="O191" s="213"/>
      <c r="P191" s="214">
        <f>SUM(P192:P198)</f>
        <v>0</v>
      </c>
      <c r="Q191" s="213"/>
      <c r="R191" s="214">
        <f>SUM(R192:R198)</f>
        <v>0</v>
      </c>
      <c r="S191" s="213"/>
      <c r="T191" s="215">
        <f>SUM(T192:T198)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6" t="s">
        <v>85</v>
      </c>
      <c r="AT191" s="217" t="s">
        <v>76</v>
      </c>
      <c r="AU191" s="217" t="s">
        <v>85</v>
      </c>
      <c r="AY191" s="216" t="s">
        <v>198</v>
      </c>
      <c r="BK191" s="218">
        <f>SUM(BK192:BK198)</f>
        <v>0</v>
      </c>
    </row>
    <row r="192" spans="1:65" s="2" customFormat="1" ht="37.8" customHeight="1">
      <c r="A192" s="39"/>
      <c r="B192" s="40"/>
      <c r="C192" s="221" t="s">
        <v>331</v>
      </c>
      <c r="D192" s="221" t="s">
        <v>200</v>
      </c>
      <c r="E192" s="222" t="s">
        <v>332</v>
      </c>
      <c r="F192" s="223" t="s">
        <v>333</v>
      </c>
      <c r="G192" s="224" t="s">
        <v>276</v>
      </c>
      <c r="H192" s="225">
        <v>611.162</v>
      </c>
      <c r="I192" s="226"/>
      <c r="J192" s="227">
        <f>ROUND(I192*H192,2)</f>
        <v>0</v>
      </c>
      <c r="K192" s="228"/>
      <c r="L192" s="45"/>
      <c r="M192" s="229" t="s">
        <v>1</v>
      </c>
      <c r="N192" s="230" t="s">
        <v>42</v>
      </c>
      <c r="O192" s="92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3" t="s">
        <v>204</v>
      </c>
      <c r="AT192" s="233" t="s">
        <v>200</v>
      </c>
      <c r="AU192" s="233" t="s">
        <v>87</v>
      </c>
      <c r="AY192" s="18" t="s">
        <v>198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8" t="s">
        <v>85</v>
      </c>
      <c r="BK192" s="234">
        <f>ROUND(I192*H192,2)</f>
        <v>0</v>
      </c>
      <c r="BL192" s="18" t="s">
        <v>204</v>
      </c>
      <c r="BM192" s="233" t="s">
        <v>334</v>
      </c>
    </row>
    <row r="193" spans="1:65" s="2" customFormat="1" ht="49.05" customHeight="1">
      <c r="A193" s="39"/>
      <c r="B193" s="40"/>
      <c r="C193" s="221" t="s">
        <v>335</v>
      </c>
      <c r="D193" s="221" t="s">
        <v>200</v>
      </c>
      <c r="E193" s="222" t="s">
        <v>336</v>
      </c>
      <c r="F193" s="223" t="s">
        <v>337</v>
      </c>
      <c r="G193" s="224" t="s">
        <v>276</v>
      </c>
      <c r="H193" s="225">
        <v>10389.754</v>
      </c>
      <c r="I193" s="226"/>
      <c r="J193" s="227">
        <f>ROUND(I193*H193,2)</f>
        <v>0</v>
      </c>
      <c r="K193" s="228"/>
      <c r="L193" s="45"/>
      <c r="M193" s="229" t="s">
        <v>1</v>
      </c>
      <c r="N193" s="230" t="s">
        <v>42</v>
      </c>
      <c r="O193" s="92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3" t="s">
        <v>204</v>
      </c>
      <c r="AT193" s="233" t="s">
        <v>200</v>
      </c>
      <c r="AU193" s="233" t="s">
        <v>87</v>
      </c>
      <c r="AY193" s="18" t="s">
        <v>198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8" t="s">
        <v>85</v>
      </c>
      <c r="BK193" s="234">
        <f>ROUND(I193*H193,2)</f>
        <v>0</v>
      </c>
      <c r="BL193" s="18" t="s">
        <v>204</v>
      </c>
      <c r="BM193" s="233" t="s">
        <v>338</v>
      </c>
    </row>
    <row r="194" spans="1:51" s="13" customFormat="1" ht="12">
      <c r="A194" s="13"/>
      <c r="B194" s="235"/>
      <c r="C194" s="236"/>
      <c r="D194" s="237" t="s">
        <v>206</v>
      </c>
      <c r="E194" s="238" t="s">
        <v>1</v>
      </c>
      <c r="F194" s="239" t="s">
        <v>339</v>
      </c>
      <c r="G194" s="236"/>
      <c r="H194" s="240">
        <v>10389.754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206</v>
      </c>
      <c r="AU194" s="246" t="s">
        <v>87</v>
      </c>
      <c r="AV194" s="13" t="s">
        <v>87</v>
      </c>
      <c r="AW194" s="13" t="s">
        <v>33</v>
      </c>
      <c r="AX194" s="13" t="s">
        <v>85</v>
      </c>
      <c r="AY194" s="246" t="s">
        <v>198</v>
      </c>
    </row>
    <row r="195" spans="1:65" s="2" customFormat="1" ht="44.25" customHeight="1">
      <c r="A195" s="39"/>
      <c r="B195" s="40"/>
      <c r="C195" s="221" t="s">
        <v>340</v>
      </c>
      <c r="D195" s="221" t="s">
        <v>200</v>
      </c>
      <c r="E195" s="222" t="s">
        <v>341</v>
      </c>
      <c r="F195" s="223" t="s">
        <v>342</v>
      </c>
      <c r="G195" s="224" t="s">
        <v>276</v>
      </c>
      <c r="H195" s="225">
        <v>382.831</v>
      </c>
      <c r="I195" s="226"/>
      <c r="J195" s="227">
        <f>ROUND(I195*H195,2)</f>
        <v>0</v>
      </c>
      <c r="K195" s="228"/>
      <c r="L195" s="45"/>
      <c r="M195" s="229" t="s">
        <v>1</v>
      </c>
      <c r="N195" s="230" t="s">
        <v>42</v>
      </c>
      <c r="O195" s="92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3" t="s">
        <v>204</v>
      </c>
      <c r="AT195" s="233" t="s">
        <v>200</v>
      </c>
      <c r="AU195" s="233" t="s">
        <v>87</v>
      </c>
      <c r="AY195" s="18" t="s">
        <v>198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8" t="s">
        <v>85</v>
      </c>
      <c r="BK195" s="234">
        <f>ROUND(I195*H195,2)</f>
        <v>0</v>
      </c>
      <c r="BL195" s="18" t="s">
        <v>204</v>
      </c>
      <c r="BM195" s="233" t="s">
        <v>343</v>
      </c>
    </row>
    <row r="196" spans="1:51" s="13" customFormat="1" ht="12">
      <c r="A196" s="13"/>
      <c r="B196" s="235"/>
      <c r="C196" s="236"/>
      <c r="D196" s="237" t="s">
        <v>206</v>
      </c>
      <c r="E196" s="238" t="s">
        <v>1</v>
      </c>
      <c r="F196" s="239" t="s">
        <v>344</v>
      </c>
      <c r="G196" s="236"/>
      <c r="H196" s="240">
        <v>382.831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206</v>
      </c>
      <c r="AU196" s="246" t="s">
        <v>87</v>
      </c>
      <c r="AV196" s="13" t="s">
        <v>87</v>
      </c>
      <c r="AW196" s="13" t="s">
        <v>33</v>
      </c>
      <c r="AX196" s="13" t="s">
        <v>85</v>
      </c>
      <c r="AY196" s="246" t="s">
        <v>198</v>
      </c>
    </row>
    <row r="197" spans="1:65" s="2" customFormat="1" ht="44.25" customHeight="1">
      <c r="A197" s="39"/>
      <c r="B197" s="40"/>
      <c r="C197" s="221" t="s">
        <v>345</v>
      </c>
      <c r="D197" s="221" t="s">
        <v>200</v>
      </c>
      <c r="E197" s="222" t="s">
        <v>346</v>
      </c>
      <c r="F197" s="223" t="s">
        <v>347</v>
      </c>
      <c r="G197" s="224" t="s">
        <v>276</v>
      </c>
      <c r="H197" s="225">
        <v>235.152</v>
      </c>
      <c r="I197" s="226"/>
      <c r="J197" s="227">
        <f>ROUND(I197*H197,2)</f>
        <v>0</v>
      </c>
      <c r="K197" s="228"/>
      <c r="L197" s="45"/>
      <c r="M197" s="229" t="s">
        <v>1</v>
      </c>
      <c r="N197" s="230" t="s">
        <v>42</v>
      </c>
      <c r="O197" s="92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3" t="s">
        <v>204</v>
      </c>
      <c r="AT197" s="233" t="s">
        <v>200</v>
      </c>
      <c r="AU197" s="233" t="s">
        <v>87</v>
      </c>
      <c r="AY197" s="18" t="s">
        <v>198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8" t="s">
        <v>85</v>
      </c>
      <c r="BK197" s="234">
        <f>ROUND(I197*H197,2)</f>
        <v>0</v>
      </c>
      <c r="BL197" s="18" t="s">
        <v>204</v>
      </c>
      <c r="BM197" s="233" t="s">
        <v>348</v>
      </c>
    </row>
    <row r="198" spans="1:51" s="13" customFormat="1" ht="12">
      <c r="A198" s="13"/>
      <c r="B198" s="235"/>
      <c r="C198" s="236"/>
      <c r="D198" s="237" t="s">
        <v>206</v>
      </c>
      <c r="E198" s="238" t="s">
        <v>1</v>
      </c>
      <c r="F198" s="239" t="s">
        <v>349</v>
      </c>
      <c r="G198" s="236"/>
      <c r="H198" s="240">
        <v>235.152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206</v>
      </c>
      <c r="AU198" s="246" t="s">
        <v>87</v>
      </c>
      <c r="AV198" s="13" t="s">
        <v>87</v>
      </c>
      <c r="AW198" s="13" t="s">
        <v>33</v>
      </c>
      <c r="AX198" s="13" t="s">
        <v>85</v>
      </c>
      <c r="AY198" s="246" t="s">
        <v>198</v>
      </c>
    </row>
    <row r="199" spans="1:63" s="12" customFormat="1" ht="22.8" customHeight="1">
      <c r="A199" s="12"/>
      <c r="B199" s="205"/>
      <c r="C199" s="206"/>
      <c r="D199" s="207" t="s">
        <v>76</v>
      </c>
      <c r="E199" s="219" t="s">
        <v>350</v>
      </c>
      <c r="F199" s="219" t="s">
        <v>351</v>
      </c>
      <c r="G199" s="206"/>
      <c r="H199" s="206"/>
      <c r="I199" s="209"/>
      <c r="J199" s="220">
        <f>BK199</f>
        <v>0</v>
      </c>
      <c r="K199" s="206"/>
      <c r="L199" s="211"/>
      <c r="M199" s="212"/>
      <c r="N199" s="213"/>
      <c r="O199" s="213"/>
      <c r="P199" s="214">
        <f>P200</f>
        <v>0</v>
      </c>
      <c r="Q199" s="213"/>
      <c r="R199" s="214">
        <f>R200</f>
        <v>0</v>
      </c>
      <c r="S199" s="213"/>
      <c r="T199" s="215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6" t="s">
        <v>85</v>
      </c>
      <c r="AT199" s="217" t="s">
        <v>76</v>
      </c>
      <c r="AU199" s="217" t="s">
        <v>85</v>
      </c>
      <c r="AY199" s="216" t="s">
        <v>198</v>
      </c>
      <c r="BK199" s="218">
        <f>BK200</f>
        <v>0</v>
      </c>
    </row>
    <row r="200" spans="1:65" s="2" customFormat="1" ht="44.25" customHeight="1">
      <c r="A200" s="39"/>
      <c r="B200" s="40"/>
      <c r="C200" s="221" t="s">
        <v>352</v>
      </c>
      <c r="D200" s="221" t="s">
        <v>200</v>
      </c>
      <c r="E200" s="222" t="s">
        <v>353</v>
      </c>
      <c r="F200" s="223" t="s">
        <v>354</v>
      </c>
      <c r="G200" s="224" t="s">
        <v>276</v>
      </c>
      <c r="H200" s="225">
        <v>348.634</v>
      </c>
      <c r="I200" s="226"/>
      <c r="J200" s="227">
        <f>ROUND(I200*H200,2)</f>
        <v>0</v>
      </c>
      <c r="K200" s="228"/>
      <c r="L200" s="45"/>
      <c r="M200" s="229" t="s">
        <v>1</v>
      </c>
      <c r="N200" s="230" t="s">
        <v>42</v>
      </c>
      <c r="O200" s="92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3" t="s">
        <v>204</v>
      </c>
      <c r="AT200" s="233" t="s">
        <v>200</v>
      </c>
      <c r="AU200" s="233" t="s">
        <v>87</v>
      </c>
      <c r="AY200" s="18" t="s">
        <v>198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8" t="s">
        <v>85</v>
      </c>
      <c r="BK200" s="234">
        <f>ROUND(I200*H200,2)</f>
        <v>0</v>
      </c>
      <c r="BL200" s="18" t="s">
        <v>204</v>
      </c>
      <c r="BM200" s="233" t="s">
        <v>355</v>
      </c>
    </row>
    <row r="201" spans="1:63" s="12" customFormat="1" ht="25.9" customHeight="1">
      <c r="A201" s="12"/>
      <c r="B201" s="205"/>
      <c r="C201" s="206"/>
      <c r="D201" s="207" t="s">
        <v>76</v>
      </c>
      <c r="E201" s="208" t="s">
        <v>356</v>
      </c>
      <c r="F201" s="208" t="s">
        <v>357</v>
      </c>
      <c r="G201" s="206"/>
      <c r="H201" s="206"/>
      <c r="I201" s="209"/>
      <c r="J201" s="210">
        <f>BK201</f>
        <v>0</v>
      </c>
      <c r="K201" s="206"/>
      <c r="L201" s="211"/>
      <c r="M201" s="212"/>
      <c r="N201" s="213"/>
      <c r="O201" s="213"/>
      <c r="P201" s="214">
        <f>P202</f>
        <v>0</v>
      </c>
      <c r="Q201" s="213"/>
      <c r="R201" s="214">
        <f>R202</f>
        <v>0</v>
      </c>
      <c r="S201" s="213"/>
      <c r="T201" s="215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6" t="s">
        <v>224</v>
      </c>
      <c r="AT201" s="217" t="s">
        <v>76</v>
      </c>
      <c r="AU201" s="217" t="s">
        <v>77</v>
      </c>
      <c r="AY201" s="216" t="s">
        <v>198</v>
      </c>
      <c r="BK201" s="218">
        <f>BK202</f>
        <v>0</v>
      </c>
    </row>
    <row r="202" spans="1:63" s="12" customFormat="1" ht="22.8" customHeight="1">
      <c r="A202" s="12"/>
      <c r="B202" s="205"/>
      <c r="C202" s="206"/>
      <c r="D202" s="207" t="s">
        <v>76</v>
      </c>
      <c r="E202" s="219" t="s">
        <v>358</v>
      </c>
      <c r="F202" s="219" t="s">
        <v>359</v>
      </c>
      <c r="G202" s="206"/>
      <c r="H202" s="206"/>
      <c r="I202" s="209"/>
      <c r="J202" s="220">
        <f>BK202</f>
        <v>0</v>
      </c>
      <c r="K202" s="206"/>
      <c r="L202" s="211"/>
      <c r="M202" s="212"/>
      <c r="N202" s="213"/>
      <c r="O202" s="213"/>
      <c r="P202" s="214">
        <f>SUM(P203:P212)</f>
        <v>0</v>
      </c>
      <c r="Q202" s="213"/>
      <c r="R202" s="214">
        <f>SUM(R203:R212)</f>
        <v>0</v>
      </c>
      <c r="S202" s="213"/>
      <c r="T202" s="215">
        <f>SUM(T203:T212)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6" t="s">
        <v>224</v>
      </c>
      <c r="AT202" s="217" t="s">
        <v>76</v>
      </c>
      <c r="AU202" s="217" t="s">
        <v>85</v>
      </c>
      <c r="AY202" s="216" t="s">
        <v>198</v>
      </c>
      <c r="BK202" s="218">
        <f>SUM(BK203:BK212)</f>
        <v>0</v>
      </c>
    </row>
    <row r="203" spans="1:65" s="2" customFormat="1" ht="62.7" customHeight="1">
      <c r="A203" s="39"/>
      <c r="B203" s="40"/>
      <c r="C203" s="221" t="s">
        <v>360</v>
      </c>
      <c r="D203" s="221" t="s">
        <v>200</v>
      </c>
      <c r="E203" s="222" t="s">
        <v>361</v>
      </c>
      <c r="F203" s="223" t="s">
        <v>362</v>
      </c>
      <c r="G203" s="224" t="s">
        <v>363</v>
      </c>
      <c r="H203" s="225">
        <v>1</v>
      </c>
      <c r="I203" s="226"/>
      <c r="J203" s="227">
        <f>ROUND(I203*H203,2)</f>
        <v>0</v>
      </c>
      <c r="K203" s="228"/>
      <c r="L203" s="45"/>
      <c r="M203" s="229" t="s">
        <v>1</v>
      </c>
      <c r="N203" s="230" t="s">
        <v>42</v>
      </c>
      <c r="O203" s="92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3" t="s">
        <v>364</v>
      </c>
      <c r="AT203" s="233" t="s">
        <v>200</v>
      </c>
      <c r="AU203" s="233" t="s">
        <v>87</v>
      </c>
      <c r="AY203" s="18" t="s">
        <v>198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8" t="s">
        <v>85</v>
      </c>
      <c r="BK203" s="234">
        <f>ROUND(I203*H203,2)</f>
        <v>0</v>
      </c>
      <c r="BL203" s="18" t="s">
        <v>364</v>
      </c>
      <c r="BM203" s="233" t="s">
        <v>365</v>
      </c>
    </row>
    <row r="204" spans="1:65" s="2" customFormat="1" ht="55.5" customHeight="1">
      <c r="A204" s="39"/>
      <c r="B204" s="40"/>
      <c r="C204" s="221" t="s">
        <v>366</v>
      </c>
      <c r="D204" s="221" t="s">
        <v>200</v>
      </c>
      <c r="E204" s="222" t="s">
        <v>367</v>
      </c>
      <c r="F204" s="223" t="s">
        <v>368</v>
      </c>
      <c r="G204" s="224" t="s">
        <v>363</v>
      </c>
      <c r="H204" s="225">
        <v>1</v>
      </c>
      <c r="I204" s="226"/>
      <c r="J204" s="227">
        <f>ROUND(I204*H204,2)</f>
        <v>0</v>
      </c>
      <c r="K204" s="228"/>
      <c r="L204" s="45"/>
      <c r="M204" s="229" t="s">
        <v>1</v>
      </c>
      <c r="N204" s="230" t="s">
        <v>42</v>
      </c>
      <c r="O204" s="92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3" t="s">
        <v>364</v>
      </c>
      <c r="AT204" s="233" t="s">
        <v>200</v>
      </c>
      <c r="AU204" s="233" t="s">
        <v>87</v>
      </c>
      <c r="AY204" s="18" t="s">
        <v>198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8" t="s">
        <v>85</v>
      </c>
      <c r="BK204" s="234">
        <f>ROUND(I204*H204,2)</f>
        <v>0</v>
      </c>
      <c r="BL204" s="18" t="s">
        <v>364</v>
      </c>
      <c r="BM204" s="233" t="s">
        <v>369</v>
      </c>
    </row>
    <row r="205" spans="1:65" s="2" customFormat="1" ht="49.05" customHeight="1">
      <c r="A205" s="39"/>
      <c r="B205" s="40"/>
      <c r="C205" s="221" t="s">
        <v>370</v>
      </c>
      <c r="D205" s="221" t="s">
        <v>200</v>
      </c>
      <c r="E205" s="222" t="s">
        <v>371</v>
      </c>
      <c r="F205" s="223" t="s">
        <v>372</v>
      </c>
      <c r="G205" s="224" t="s">
        <v>363</v>
      </c>
      <c r="H205" s="225">
        <v>1</v>
      </c>
      <c r="I205" s="226"/>
      <c r="J205" s="227">
        <f>ROUND(I205*H205,2)</f>
        <v>0</v>
      </c>
      <c r="K205" s="228"/>
      <c r="L205" s="45"/>
      <c r="M205" s="229" t="s">
        <v>1</v>
      </c>
      <c r="N205" s="230" t="s">
        <v>42</v>
      </c>
      <c r="O205" s="92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3" t="s">
        <v>364</v>
      </c>
      <c r="AT205" s="233" t="s">
        <v>200</v>
      </c>
      <c r="AU205" s="233" t="s">
        <v>87</v>
      </c>
      <c r="AY205" s="18" t="s">
        <v>198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8" t="s">
        <v>85</v>
      </c>
      <c r="BK205" s="234">
        <f>ROUND(I205*H205,2)</f>
        <v>0</v>
      </c>
      <c r="BL205" s="18" t="s">
        <v>364</v>
      </c>
      <c r="BM205" s="233" t="s">
        <v>373</v>
      </c>
    </row>
    <row r="206" spans="1:65" s="2" customFormat="1" ht="24.15" customHeight="1">
      <c r="A206" s="39"/>
      <c r="B206" s="40"/>
      <c r="C206" s="221" t="s">
        <v>374</v>
      </c>
      <c r="D206" s="221" t="s">
        <v>200</v>
      </c>
      <c r="E206" s="222" t="s">
        <v>375</v>
      </c>
      <c r="F206" s="223" t="s">
        <v>376</v>
      </c>
      <c r="G206" s="224" t="s">
        <v>363</v>
      </c>
      <c r="H206" s="225">
        <v>1</v>
      </c>
      <c r="I206" s="226"/>
      <c r="J206" s="227">
        <f>ROUND(I206*H206,2)</f>
        <v>0</v>
      </c>
      <c r="K206" s="228"/>
      <c r="L206" s="45"/>
      <c r="M206" s="229" t="s">
        <v>1</v>
      </c>
      <c r="N206" s="230" t="s">
        <v>42</v>
      </c>
      <c r="O206" s="92"/>
      <c r="P206" s="231">
        <f>O206*H206</f>
        <v>0</v>
      </c>
      <c r="Q206" s="231">
        <v>0</v>
      </c>
      <c r="R206" s="231">
        <f>Q206*H206</f>
        <v>0</v>
      </c>
      <c r="S206" s="231">
        <v>0</v>
      </c>
      <c r="T206" s="232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3" t="s">
        <v>364</v>
      </c>
      <c r="AT206" s="233" t="s">
        <v>200</v>
      </c>
      <c r="AU206" s="233" t="s">
        <v>87</v>
      </c>
      <c r="AY206" s="18" t="s">
        <v>198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8" t="s">
        <v>85</v>
      </c>
      <c r="BK206" s="234">
        <f>ROUND(I206*H206,2)</f>
        <v>0</v>
      </c>
      <c r="BL206" s="18" t="s">
        <v>364</v>
      </c>
      <c r="BM206" s="233" t="s">
        <v>377</v>
      </c>
    </row>
    <row r="207" spans="1:65" s="2" customFormat="1" ht="24.15" customHeight="1">
      <c r="A207" s="39"/>
      <c r="B207" s="40"/>
      <c r="C207" s="221" t="s">
        <v>378</v>
      </c>
      <c r="D207" s="221" t="s">
        <v>200</v>
      </c>
      <c r="E207" s="222" t="s">
        <v>379</v>
      </c>
      <c r="F207" s="223" t="s">
        <v>380</v>
      </c>
      <c r="G207" s="224" t="s">
        <v>363</v>
      </c>
      <c r="H207" s="225">
        <v>1</v>
      </c>
      <c r="I207" s="226"/>
      <c r="J207" s="227">
        <f>ROUND(I207*H207,2)</f>
        <v>0</v>
      </c>
      <c r="K207" s="228"/>
      <c r="L207" s="45"/>
      <c r="M207" s="229" t="s">
        <v>1</v>
      </c>
      <c r="N207" s="230" t="s">
        <v>42</v>
      </c>
      <c r="O207" s="92"/>
      <c r="P207" s="231">
        <f>O207*H207</f>
        <v>0</v>
      </c>
      <c r="Q207" s="231">
        <v>0</v>
      </c>
      <c r="R207" s="231">
        <f>Q207*H207</f>
        <v>0</v>
      </c>
      <c r="S207" s="231">
        <v>0</v>
      </c>
      <c r="T207" s="232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3" t="s">
        <v>364</v>
      </c>
      <c r="AT207" s="233" t="s">
        <v>200</v>
      </c>
      <c r="AU207" s="233" t="s">
        <v>87</v>
      </c>
      <c r="AY207" s="18" t="s">
        <v>198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8" t="s">
        <v>85</v>
      </c>
      <c r="BK207" s="234">
        <f>ROUND(I207*H207,2)</f>
        <v>0</v>
      </c>
      <c r="BL207" s="18" t="s">
        <v>364</v>
      </c>
      <c r="BM207" s="233" t="s">
        <v>381</v>
      </c>
    </row>
    <row r="208" spans="1:65" s="2" customFormat="1" ht="37.8" customHeight="1">
      <c r="A208" s="39"/>
      <c r="B208" s="40"/>
      <c r="C208" s="221" t="s">
        <v>382</v>
      </c>
      <c r="D208" s="221" t="s">
        <v>200</v>
      </c>
      <c r="E208" s="222" t="s">
        <v>383</v>
      </c>
      <c r="F208" s="223" t="s">
        <v>384</v>
      </c>
      <c r="G208" s="224" t="s">
        <v>363</v>
      </c>
      <c r="H208" s="225">
        <v>1</v>
      </c>
      <c r="I208" s="226"/>
      <c r="J208" s="227">
        <f>ROUND(I208*H208,2)</f>
        <v>0</v>
      </c>
      <c r="K208" s="228"/>
      <c r="L208" s="45"/>
      <c r="M208" s="229" t="s">
        <v>1</v>
      </c>
      <c r="N208" s="230" t="s">
        <v>42</v>
      </c>
      <c r="O208" s="92"/>
      <c r="P208" s="231">
        <f>O208*H208</f>
        <v>0</v>
      </c>
      <c r="Q208" s="231">
        <v>0</v>
      </c>
      <c r="R208" s="231">
        <f>Q208*H208</f>
        <v>0</v>
      </c>
      <c r="S208" s="231">
        <v>0</v>
      </c>
      <c r="T208" s="232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3" t="s">
        <v>364</v>
      </c>
      <c r="AT208" s="233" t="s">
        <v>200</v>
      </c>
      <c r="AU208" s="233" t="s">
        <v>87</v>
      </c>
      <c r="AY208" s="18" t="s">
        <v>198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8" t="s">
        <v>85</v>
      </c>
      <c r="BK208" s="234">
        <f>ROUND(I208*H208,2)</f>
        <v>0</v>
      </c>
      <c r="BL208" s="18" t="s">
        <v>364</v>
      </c>
      <c r="BM208" s="233" t="s">
        <v>385</v>
      </c>
    </row>
    <row r="209" spans="1:65" s="2" customFormat="1" ht="37.8" customHeight="1">
      <c r="A209" s="39"/>
      <c r="B209" s="40"/>
      <c r="C209" s="221" t="s">
        <v>386</v>
      </c>
      <c r="D209" s="221" t="s">
        <v>200</v>
      </c>
      <c r="E209" s="222" t="s">
        <v>387</v>
      </c>
      <c r="F209" s="223" t="s">
        <v>388</v>
      </c>
      <c r="G209" s="224" t="s">
        <v>363</v>
      </c>
      <c r="H209" s="225">
        <v>1</v>
      </c>
      <c r="I209" s="226"/>
      <c r="J209" s="227">
        <f>ROUND(I209*H209,2)</f>
        <v>0</v>
      </c>
      <c r="K209" s="228"/>
      <c r="L209" s="45"/>
      <c r="M209" s="229" t="s">
        <v>1</v>
      </c>
      <c r="N209" s="230" t="s">
        <v>42</v>
      </c>
      <c r="O209" s="92"/>
      <c r="P209" s="231">
        <f>O209*H209</f>
        <v>0</v>
      </c>
      <c r="Q209" s="231">
        <v>0</v>
      </c>
      <c r="R209" s="231">
        <f>Q209*H209</f>
        <v>0</v>
      </c>
      <c r="S209" s="231">
        <v>0</v>
      </c>
      <c r="T209" s="232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3" t="s">
        <v>364</v>
      </c>
      <c r="AT209" s="233" t="s">
        <v>200</v>
      </c>
      <c r="AU209" s="233" t="s">
        <v>87</v>
      </c>
      <c r="AY209" s="18" t="s">
        <v>198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8" t="s">
        <v>85</v>
      </c>
      <c r="BK209" s="234">
        <f>ROUND(I209*H209,2)</f>
        <v>0</v>
      </c>
      <c r="BL209" s="18" t="s">
        <v>364</v>
      </c>
      <c r="BM209" s="233" t="s">
        <v>389</v>
      </c>
    </row>
    <row r="210" spans="1:65" s="2" customFormat="1" ht="37.8" customHeight="1">
      <c r="A210" s="39"/>
      <c r="B210" s="40"/>
      <c r="C210" s="221" t="s">
        <v>390</v>
      </c>
      <c r="D210" s="221" t="s">
        <v>200</v>
      </c>
      <c r="E210" s="222" t="s">
        <v>391</v>
      </c>
      <c r="F210" s="223" t="s">
        <v>392</v>
      </c>
      <c r="G210" s="224" t="s">
        <v>363</v>
      </c>
      <c r="H210" s="225">
        <v>1</v>
      </c>
      <c r="I210" s="226"/>
      <c r="J210" s="227">
        <f>ROUND(I210*H210,2)</f>
        <v>0</v>
      </c>
      <c r="K210" s="228"/>
      <c r="L210" s="45"/>
      <c r="M210" s="229" t="s">
        <v>1</v>
      </c>
      <c r="N210" s="230" t="s">
        <v>42</v>
      </c>
      <c r="O210" s="92"/>
      <c r="P210" s="231">
        <f>O210*H210</f>
        <v>0</v>
      </c>
      <c r="Q210" s="231">
        <v>0</v>
      </c>
      <c r="R210" s="231">
        <f>Q210*H210</f>
        <v>0</v>
      </c>
      <c r="S210" s="231">
        <v>0</v>
      </c>
      <c r="T210" s="232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3" t="s">
        <v>364</v>
      </c>
      <c r="AT210" s="233" t="s">
        <v>200</v>
      </c>
      <c r="AU210" s="233" t="s">
        <v>87</v>
      </c>
      <c r="AY210" s="18" t="s">
        <v>198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8" t="s">
        <v>85</v>
      </c>
      <c r="BK210" s="234">
        <f>ROUND(I210*H210,2)</f>
        <v>0</v>
      </c>
      <c r="BL210" s="18" t="s">
        <v>364</v>
      </c>
      <c r="BM210" s="233" t="s">
        <v>393</v>
      </c>
    </row>
    <row r="211" spans="1:65" s="2" customFormat="1" ht="37.8" customHeight="1">
      <c r="A211" s="39"/>
      <c r="B211" s="40"/>
      <c r="C211" s="221" t="s">
        <v>394</v>
      </c>
      <c r="D211" s="221" t="s">
        <v>200</v>
      </c>
      <c r="E211" s="222" t="s">
        <v>395</v>
      </c>
      <c r="F211" s="223" t="s">
        <v>396</v>
      </c>
      <c r="G211" s="224" t="s">
        <v>363</v>
      </c>
      <c r="H211" s="225">
        <v>1</v>
      </c>
      <c r="I211" s="226"/>
      <c r="J211" s="227">
        <f>ROUND(I211*H211,2)</f>
        <v>0</v>
      </c>
      <c r="K211" s="228"/>
      <c r="L211" s="45"/>
      <c r="M211" s="229" t="s">
        <v>1</v>
      </c>
      <c r="N211" s="230" t="s">
        <v>42</v>
      </c>
      <c r="O211" s="92"/>
      <c r="P211" s="231">
        <f>O211*H211</f>
        <v>0</v>
      </c>
      <c r="Q211" s="231">
        <v>0</v>
      </c>
      <c r="R211" s="231">
        <f>Q211*H211</f>
        <v>0</v>
      </c>
      <c r="S211" s="231">
        <v>0</v>
      </c>
      <c r="T211" s="232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3" t="s">
        <v>364</v>
      </c>
      <c r="AT211" s="233" t="s">
        <v>200</v>
      </c>
      <c r="AU211" s="233" t="s">
        <v>87</v>
      </c>
      <c r="AY211" s="18" t="s">
        <v>198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8" t="s">
        <v>85</v>
      </c>
      <c r="BK211" s="234">
        <f>ROUND(I211*H211,2)</f>
        <v>0</v>
      </c>
      <c r="BL211" s="18" t="s">
        <v>364</v>
      </c>
      <c r="BM211" s="233" t="s">
        <v>397</v>
      </c>
    </row>
    <row r="212" spans="1:65" s="2" customFormat="1" ht="21.75" customHeight="1">
      <c r="A212" s="39"/>
      <c r="B212" s="40"/>
      <c r="C212" s="221" t="s">
        <v>398</v>
      </c>
      <c r="D212" s="221" t="s">
        <v>200</v>
      </c>
      <c r="E212" s="222" t="s">
        <v>399</v>
      </c>
      <c r="F212" s="223" t="s">
        <v>400</v>
      </c>
      <c r="G212" s="224" t="s">
        <v>363</v>
      </c>
      <c r="H212" s="225">
        <v>1</v>
      </c>
      <c r="I212" s="226"/>
      <c r="J212" s="227">
        <f>ROUND(I212*H212,2)</f>
        <v>0</v>
      </c>
      <c r="K212" s="228"/>
      <c r="L212" s="45"/>
      <c r="M212" s="280" t="s">
        <v>1</v>
      </c>
      <c r="N212" s="281" t="s">
        <v>42</v>
      </c>
      <c r="O212" s="282"/>
      <c r="P212" s="283">
        <f>O212*H212</f>
        <v>0</v>
      </c>
      <c r="Q212" s="283">
        <v>0</v>
      </c>
      <c r="R212" s="283">
        <f>Q212*H212</f>
        <v>0</v>
      </c>
      <c r="S212" s="283">
        <v>0</v>
      </c>
      <c r="T212" s="28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3" t="s">
        <v>364</v>
      </c>
      <c r="AT212" s="233" t="s">
        <v>200</v>
      </c>
      <c r="AU212" s="233" t="s">
        <v>87</v>
      </c>
      <c r="AY212" s="18" t="s">
        <v>198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8" t="s">
        <v>85</v>
      </c>
      <c r="BK212" s="234">
        <f>ROUND(I212*H212,2)</f>
        <v>0</v>
      </c>
      <c r="BL212" s="18" t="s">
        <v>364</v>
      </c>
      <c r="BM212" s="233" t="s">
        <v>401</v>
      </c>
    </row>
    <row r="213" spans="1:31" s="2" customFormat="1" ht="6.95" customHeight="1">
      <c r="A213" s="39"/>
      <c r="B213" s="67"/>
      <c r="C213" s="68"/>
      <c r="D213" s="68"/>
      <c r="E213" s="68"/>
      <c r="F213" s="68"/>
      <c r="G213" s="68"/>
      <c r="H213" s="68"/>
      <c r="I213" s="68"/>
      <c r="J213" s="68"/>
      <c r="K213" s="68"/>
      <c r="L213" s="45"/>
      <c r="M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</row>
  </sheetData>
  <sheetProtection password="CC35" sheet="1" objects="1" scenarios="1" formatColumns="0" formatRows="0" autoFilter="0"/>
  <autoFilter ref="C123:K21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2520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ROUND((SUM(BE125:BE163)),2)</f>
        <v>0</v>
      </c>
      <c r="G33" s="39"/>
      <c r="H33" s="39"/>
      <c r="I33" s="157">
        <v>0.21</v>
      </c>
      <c r="J33" s="156">
        <f>ROUND(((SUM(BE125:BE163))*I33),2)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ROUND((SUM(BF125:BF163)),2)</f>
        <v>0</v>
      </c>
      <c r="G34" s="39"/>
      <c r="H34" s="39"/>
      <c r="I34" s="157">
        <v>0.15</v>
      </c>
      <c r="J34" s="156">
        <f>ROUND(((SUM(BF125:BF163))*I34),2)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ROUND((SUM(BG125:BG163)),2)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ROUND((SUM(BH125:BH163)),2)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ROUND((SUM(BI125:BI163)),2)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701 - Mobiliář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2521</v>
      </c>
      <c r="E97" s="184"/>
      <c r="F97" s="184"/>
      <c r="G97" s="184"/>
      <c r="H97" s="184"/>
      <c r="I97" s="184"/>
      <c r="J97" s="185">
        <f>J126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2522</v>
      </c>
      <c r="E98" s="190"/>
      <c r="F98" s="190"/>
      <c r="G98" s="190"/>
      <c r="H98" s="190"/>
      <c r="I98" s="190"/>
      <c r="J98" s="191">
        <f>J127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421</v>
      </c>
      <c r="E99" s="190"/>
      <c r="F99" s="190"/>
      <c r="G99" s="190"/>
      <c r="H99" s="190"/>
      <c r="I99" s="190"/>
      <c r="J99" s="191">
        <f>J129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2523</v>
      </c>
      <c r="E100" s="190"/>
      <c r="F100" s="190"/>
      <c r="G100" s="190"/>
      <c r="H100" s="190"/>
      <c r="I100" s="190"/>
      <c r="J100" s="191">
        <f>J133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1332</v>
      </c>
      <c r="E101" s="190"/>
      <c r="F101" s="190"/>
      <c r="G101" s="190"/>
      <c r="H101" s="190"/>
      <c r="I101" s="190"/>
      <c r="J101" s="191">
        <f>J140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1069</v>
      </c>
      <c r="E102" s="190"/>
      <c r="F102" s="190"/>
      <c r="G102" s="190"/>
      <c r="H102" s="190"/>
      <c r="I102" s="190"/>
      <c r="J102" s="191">
        <f>J142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423</v>
      </c>
      <c r="E103" s="190"/>
      <c r="F103" s="190"/>
      <c r="G103" s="190"/>
      <c r="H103" s="190"/>
      <c r="I103" s="190"/>
      <c r="J103" s="191">
        <f>J144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1"/>
      <c r="C104" s="182"/>
      <c r="D104" s="183" t="s">
        <v>181</v>
      </c>
      <c r="E104" s="184"/>
      <c r="F104" s="184"/>
      <c r="G104" s="184"/>
      <c r="H104" s="184"/>
      <c r="I104" s="184"/>
      <c r="J104" s="185">
        <f>J158</f>
        <v>0</v>
      </c>
      <c r="K104" s="182"/>
      <c r="L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7"/>
      <c r="C105" s="188"/>
      <c r="D105" s="189" t="s">
        <v>182</v>
      </c>
      <c r="E105" s="190"/>
      <c r="F105" s="190"/>
      <c r="G105" s="190"/>
      <c r="H105" s="190"/>
      <c r="I105" s="190"/>
      <c r="J105" s="191">
        <f>J159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183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6" t="str">
        <f>E7</f>
        <v>Revitalizace sídliště Blatenská - 1. etapa DI1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701 - Mobiliář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Horažďovice</v>
      </c>
      <c r="G119" s="41"/>
      <c r="H119" s="41"/>
      <c r="I119" s="33" t="s">
        <v>22</v>
      </c>
      <c r="J119" s="80" t="str">
        <f>IF(J12="","",J12)</f>
        <v>24. 5. 2023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E15</f>
        <v>město Horažďovice</v>
      </c>
      <c r="G121" s="41"/>
      <c r="H121" s="41"/>
      <c r="I121" s="33" t="s">
        <v>31</v>
      </c>
      <c r="J121" s="37" t="str">
        <f>E21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29</v>
      </c>
      <c r="D122" s="41"/>
      <c r="E122" s="41"/>
      <c r="F122" s="28" t="str">
        <f>IF(E18="","",E18)</f>
        <v>Vyplň údaj</v>
      </c>
      <c r="G122" s="41"/>
      <c r="H122" s="41"/>
      <c r="I122" s="33" t="s">
        <v>34</v>
      </c>
      <c r="J122" s="37" t="str">
        <f>E24</f>
        <v>Pavel Matoušek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3"/>
      <c r="B124" s="194"/>
      <c r="C124" s="195" t="s">
        <v>184</v>
      </c>
      <c r="D124" s="196" t="s">
        <v>62</v>
      </c>
      <c r="E124" s="196" t="s">
        <v>58</v>
      </c>
      <c r="F124" s="196" t="s">
        <v>59</v>
      </c>
      <c r="G124" s="196" t="s">
        <v>185</v>
      </c>
      <c r="H124" s="196" t="s">
        <v>186</v>
      </c>
      <c r="I124" s="196" t="s">
        <v>187</v>
      </c>
      <c r="J124" s="197" t="s">
        <v>172</v>
      </c>
      <c r="K124" s="198" t="s">
        <v>188</v>
      </c>
      <c r="L124" s="199"/>
      <c r="M124" s="101" t="s">
        <v>1</v>
      </c>
      <c r="N124" s="102" t="s">
        <v>41</v>
      </c>
      <c r="O124" s="102" t="s">
        <v>189</v>
      </c>
      <c r="P124" s="102" t="s">
        <v>190</v>
      </c>
      <c r="Q124" s="102" t="s">
        <v>191</v>
      </c>
      <c r="R124" s="102" t="s">
        <v>192</v>
      </c>
      <c r="S124" s="102" t="s">
        <v>193</v>
      </c>
      <c r="T124" s="103" t="s">
        <v>194</v>
      </c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63" s="2" customFormat="1" ht="22.8" customHeight="1">
      <c r="A125" s="39"/>
      <c r="B125" s="40"/>
      <c r="C125" s="108" t="s">
        <v>195</v>
      </c>
      <c r="D125" s="41"/>
      <c r="E125" s="41"/>
      <c r="F125" s="41"/>
      <c r="G125" s="41"/>
      <c r="H125" s="41"/>
      <c r="I125" s="41"/>
      <c r="J125" s="200">
        <f>BK125</f>
        <v>0</v>
      </c>
      <c r="K125" s="41"/>
      <c r="L125" s="45"/>
      <c r="M125" s="104"/>
      <c r="N125" s="201"/>
      <c r="O125" s="105"/>
      <c r="P125" s="202">
        <f>P126+P158</f>
        <v>0</v>
      </c>
      <c r="Q125" s="105"/>
      <c r="R125" s="202">
        <f>R126+R158</f>
        <v>25.268878</v>
      </c>
      <c r="S125" s="105"/>
      <c r="T125" s="203">
        <f>T126+T158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76</v>
      </c>
      <c r="AU125" s="18" t="s">
        <v>174</v>
      </c>
      <c r="BK125" s="204">
        <f>BK126+BK158</f>
        <v>0</v>
      </c>
    </row>
    <row r="126" spans="1:63" s="12" customFormat="1" ht="25.9" customHeight="1">
      <c r="A126" s="12"/>
      <c r="B126" s="205"/>
      <c r="C126" s="206"/>
      <c r="D126" s="207" t="s">
        <v>76</v>
      </c>
      <c r="E126" s="208" t="s">
        <v>2524</v>
      </c>
      <c r="F126" s="208" t="s">
        <v>140</v>
      </c>
      <c r="G126" s="206"/>
      <c r="H126" s="206"/>
      <c r="I126" s="209"/>
      <c r="J126" s="210">
        <f>BK126</f>
        <v>0</v>
      </c>
      <c r="K126" s="206"/>
      <c r="L126" s="211"/>
      <c r="M126" s="212"/>
      <c r="N126" s="213"/>
      <c r="O126" s="213"/>
      <c r="P126" s="214">
        <f>P127+P129+P133+P140+P142+P144</f>
        <v>0</v>
      </c>
      <c r="Q126" s="213"/>
      <c r="R126" s="214">
        <f>R127+R129+R133+R140+R142+R144</f>
        <v>25.268878</v>
      </c>
      <c r="S126" s="213"/>
      <c r="T126" s="215">
        <f>T127+T129+T133+T140+T142+T144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6" t="s">
        <v>85</v>
      </c>
      <c r="AT126" s="217" t="s">
        <v>76</v>
      </c>
      <c r="AU126" s="217" t="s">
        <v>77</v>
      </c>
      <c r="AY126" s="216" t="s">
        <v>198</v>
      </c>
      <c r="BK126" s="218">
        <f>BK127+BK129+BK133+BK140+BK142+BK144</f>
        <v>0</v>
      </c>
    </row>
    <row r="127" spans="1:63" s="12" customFormat="1" ht="22.8" customHeight="1">
      <c r="A127" s="12"/>
      <c r="B127" s="205"/>
      <c r="C127" s="206"/>
      <c r="D127" s="207" t="s">
        <v>76</v>
      </c>
      <c r="E127" s="219" t="s">
        <v>77</v>
      </c>
      <c r="F127" s="219" t="s">
        <v>2525</v>
      </c>
      <c r="G127" s="206"/>
      <c r="H127" s="206"/>
      <c r="I127" s="209"/>
      <c r="J127" s="220">
        <f>BK127</f>
        <v>0</v>
      </c>
      <c r="K127" s="206"/>
      <c r="L127" s="211"/>
      <c r="M127" s="212"/>
      <c r="N127" s="213"/>
      <c r="O127" s="213"/>
      <c r="P127" s="214">
        <f>P128</f>
        <v>0</v>
      </c>
      <c r="Q127" s="213"/>
      <c r="R127" s="214">
        <f>R128</f>
        <v>0</v>
      </c>
      <c r="S127" s="213"/>
      <c r="T127" s="215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6" t="s">
        <v>85</v>
      </c>
      <c r="AT127" s="217" t="s">
        <v>76</v>
      </c>
      <c r="AU127" s="217" t="s">
        <v>85</v>
      </c>
      <c r="AY127" s="216" t="s">
        <v>198</v>
      </c>
      <c r="BK127" s="218">
        <f>BK128</f>
        <v>0</v>
      </c>
    </row>
    <row r="128" spans="1:65" s="2" customFormat="1" ht="21.75" customHeight="1">
      <c r="A128" s="39"/>
      <c r="B128" s="40"/>
      <c r="C128" s="221" t="s">
        <v>85</v>
      </c>
      <c r="D128" s="221" t="s">
        <v>200</v>
      </c>
      <c r="E128" s="222" t="s">
        <v>2526</v>
      </c>
      <c r="F128" s="223" t="s">
        <v>2527</v>
      </c>
      <c r="G128" s="224" t="s">
        <v>1</v>
      </c>
      <c r="H128" s="225">
        <v>0.001</v>
      </c>
      <c r="I128" s="226"/>
      <c r="J128" s="227">
        <f>ROUND(I128*H128,2)</f>
        <v>0</v>
      </c>
      <c r="K128" s="228"/>
      <c r="L128" s="45"/>
      <c r="M128" s="229" t="s">
        <v>1</v>
      </c>
      <c r="N128" s="230" t="s">
        <v>42</v>
      </c>
      <c r="O128" s="92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3" t="s">
        <v>204</v>
      </c>
      <c r="AT128" s="233" t="s">
        <v>200</v>
      </c>
      <c r="AU128" s="233" t="s">
        <v>87</v>
      </c>
      <c r="AY128" s="18" t="s">
        <v>198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8" t="s">
        <v>85</v>
      </c>
      <c r="BK128" s="234">
        <f>ROUND(I128*H128,2)</f>
        <v>0</v>
      </c>
      <c r="BL128" s="18" t="s">
        <v>204</v>
      </c>
      <c r="BM128" s="233" t="s">
        <v>2528</v>
      </c>
    </row>
    <row r="129" spans="1:63" s="12" customFormat="1" ht="22.8" customHeight="1">
      <c r="A129" s="12"/>
      <c r="B129" s="205"/>
      <c r="C129" s="206"/>
      <c r="D129" s="207" t="s">
        <v>76</v>
      </c>
      <c r="E129" s="219" t="s">
        <v>567</v>
      </c>
      <c r="F129" s="219" t="s">
        <v>568</v>
      </c>
      <c r="G129" s="206"/>
      <c r="H129" s="206"/>
      <c r="I129" s="209"/>
      <c r="J129" s="220">
        <f>BK129</f>
        <v>0</v>
      </c>
      <c r="K129" s="206"/>
      <c r="L129" s="211"/>
      <c r="M129" s="212"/>
      <c r="N129" s="213"/>
      <c r="O129" s="213"/>
      <c r="P129" s="214">
        <f>SUM(P130:P132)</f>
        <v>0</v>
      </c>
      <c r="Q129" s="213"/>
      <c r="R129" s="214">
        <f>SUM(R130:R132)</f>
        <v>23.687358</v>
      </c>
      <c r="S129" s="213"/>
      <c r="T129" s="215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6" t="s">
        <v>85</v>
      </c>
      <c r="AT129" s="217" t="s">
        <v>76</v>
      </c>
      <c r="AU129" s="217" t="s">
        <v>85</v>
      </c>
      <c r="AY129" s="216" t="s">
        <v>198</v>
      </c>
      <c r="BK129" s="218">
        <f>SUM(BK130:BK132)</f>
        <v>0</v>
      </c>
    </row>
    <row r="130" spans="1:65" s="2" customFormat="1" ht="37.8" customHeight="1">
      <c r="A130" s="39"/>
      <c r="B130" s="40"/>
      <c r="C130" s="221" t="s">
        <v>87</v>
      </c>
      <c r="D130" s="221" t="s">
        <v>200</v>
      </c>
      <c r="E130" s="222" t="s">
        <v>2529</v>
      </c>
      <c r="F130" s="223" t="s">
        <v>2530</v>
      </c>
      <c r="G130" s="224" t="s">
        <v>227</v>
      </c>
      <c r="H130" s="225">
        <v>52.6</v>
      </c>
      <c r="I130" s="226"/>
      <c r="J130" s="227">
        <f>ROUND(I130*H130,2)</f>
        <v>0</v>
      </c>
      <c r="K130" s="228"/>
      <c r="L130" s="45"/>
      <c r="M130" s="229" t="s">
        <v>1</v>
      </c>
      <c r="N130" s="230" t="s">
        <v>42</v>
      </c>
      <c r="O130" s="92"/>
      <c r="P130" s="231">
        <f>O130*H130</f>
        <v>0</v>
      </c>
      <c r="Q130" s="231">
        <v>0.45033</v>
      </c>
      <c r="R130" s="231">
        <f>Q130*H130</f>
        <v>23.687358</v>
      </c>
      <c r="S130" s="231">
        <v>0</v>
      </c>
      <c r="T130" s="232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3" t="s">
        <v>204</v>
      </c>
      <c r="AT130" s="233" t="s">
        <v>200</v>
      </c>
      <c r="AU130" s="233" t="s">
        <v>87</v>
      </c>
      <c r="AY130" s="18" t="s">
        <v>198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8" t="s">
        <v>85</v>
      </c>
      <c r="BK130" s="234">
        <f>ROUND(I130*H130,2)</f>
        <v>0</v>
      </c>
      <c r="BL130" s="18" t="s">
        <v>204</v>
      </c>
      <c r="BM130" s="233" t="s">
        <v>2531</v>
      </c>
    </row>
    <row r="131" spans="1:51" s="13" customFormat="1" ht="12">
      <c r="A131" s="13"/>
      <c r="B131" s="235"/>
      <c r="C131" s="236"/>
      <c r="D131" s="237" t="s">
        <v>206</v>
      </c>
      <c r="E131" s="238" t="s">
        <v>1</v>
      </c>
      <c r="F131" s="239" t="s">
        <v>2532</v>
      </c>
      <c r="G131" s="236"/>
      <c r="H131" s="240">
        <v>52.6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206</v>
      </c>
      <c r="AU131" s="246" t="s">
        <v>87</v>
      </c>
      <c r="AV131" s="13" t="s">
        <v>87</v>
      </c>
      <c r="AW131" s="13" t="s">
        <v>33</v>
      </c>
      <c r="AX131" s="13" t="s">
        <v>77</v>
      </c>
      <c r="AY131" s="246" t="s">
        <v>198</v>
      </c>
    </row>
    <row r="132" spans="1:51" s="15" customFormat="1" ht="12">
      <c r="A132" s="15"/>
      <c r="B132" s="258"/>
      <c r="C132" s="259"/>
      <c r="D132" s="237" t="s">
        <v>206</v>
      </c>
      <c r="E132" s="260" t="s">
        <v>1</v>
      </c>
      <c r="F132" s="261" t="s">
        <v>215</v>
      </c>
      <c r="G132" s="259"/>
      <c r="H132" s="262">
        <v>52.6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8" t="s">
        <v>206</v>
      </c>
      <c r="AU132" s="268" t="s">
        <v>87</v>
      </c>
      <c r="AV132" s="15" t="s">
        <v>204</v>
      </c>
      <c r="AW132" s="15" t="s">
        <v>33</v>
      </c>
      <c r="AX132" s="15" t="s">
        <v>85</v>
      </c>
      <c r="AY132" s="268" t="s">
        <v>198</v>
      </c>
    </row>
    <row r="133" spans="1:63" s="12" customFormat="1" ht="22.8" customHeight="1">
      <c r="A133" s="12"/>
      <c r="B133" s="205"/>
      <c r="C133" s="206"/>
      <c r="D133" s="207" t="s">
        <v>76</v>
      </c>
      <c r="E133" s="219" t="s">
        <v>2533</v>
      </c>
      <c r="F133" s="219" t="s">
        <v>2534</v>
      </c>
      <c r="G133" s="206"/>
      <c r="H133" s="206"/>
      <c r="I133" s="209"/>
      <c r="J133" s="220">
        <f>BK133</f>
        <v>0</v>
      </c>
      <c r="K133" s="206"/>
      <c r="L133" s="211"/>
      <c r="M133" s="212"/>
      <c r="N133" s="213"/>
      <c r="O133" s="213"/>
      <c r="P133" s="214">
        <f>SUM(P134:P139)</f>
        <v>0</v>
      </c>
      <c r="Q133" s="213"/>
      <c r="R133" s="214">
        <f>SUM(R134:R139)</f>
        <v>0.039420000000000004</v>
      </c>
      <c r="S133" s="213"/>
      <c r="T133" s="215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6" t="s">
        <v>85</v>
      </c>
      <c r="AT133" s="217" t="s">
        <v>76</v>
      </c>
      <c r="AU133" s="217" t="s">
        <v>85</v>
      </c>
      <c r="AY133" s="216" t="s">
        <v>198</v>
      </c>
      <c r="BK133" s="218">
        <f>SUM(BK134:BK139)</f>
        <v>0</v>
      </c>
    </row>
    <row r="134" spans="1:65" s="2" customFormat="1" ht="37.8" customHeight="1">
      <c r="A134" s="39"/>
      <c r="B134" s="40"/>
      <c r="C134" s="221" t="s">
        <v>213</v>
      </c>
      <c r="D134" s="221" t="s">
        <v>200</v>
      </c>
      <c r="E134" s="222" t="s">
        <v>2535</v>
      </c>
      <c r="F134" s="223" t="s">
        <v>2536</v>
      </c>
      <c r="G134" s="224" t="s">
        <v>451</v>
      </c>
      <c r="H134" s="225">
        <v>3</v>
      </c>
      <c r="I134" s="226"/>
      <c r="J134" s="227">
        <f>ROUND(I134*H134,2)</f>
        <v>0</v>
      </c>
      <c r="K134" s="228"/>
      <c r="L134" s="45"/>
      <c r="M134" s="229" t="s">
        <v>1</v>
      </c>
      <c r="N134" s="230" t="s">
        <v>42</v>
      </c>
      <c r="O134" s="92"/>
      <c r="P134" s="231">
        <f>O134*H134</f>
        <v>0</v>
      </c>
      <c r="Q134" s="231">
        <v>0.00214</v>
      </c>
      <c r="R134" s="231">
        <f>Q134*H134</f>
        <v>0.00642</v>
      </c>
      <c r="S134" s="231">
        <v>0</v>
      </c>
      <c r="T134" s="232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3" t="s">
        <v>204</v>
      </c>
      <c r="AT134" s="233" t="s">
        <v>200</v>
      </c>
      <c r="AU134" s="233" t="s">
        <v>87</v>
      </c>
      <c r="AY134" s="18" t="s">
        <v>198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8" t="s">
        <v>85</v>
      </c>
      <c r="BK134" s="234">
        <f>ROUND(I134*H134,2)</f>
        <v>0</v>
      </c>
      <c r="BL134" s="18" t="s">
        <v>204</v>
      </c>
      <c r="BM134" s="233" t="s">
        <v>2537</v>
      </c>
    </row>
    <row r="135" spans="1:51" s="13" customFormat="1" ht="12">
      <c r="A135" s="13"/>
      <c r="B135" s="235"/>
      <c r="C135" s="236"/>
      <c r="D135" s="237" t="s">
        <v>206</v>
      </c>
      <c r="E135" s="238" t="s">
        <v>1</v>
      </c>
      <c r="F135" s="239" t="s">
        <v>1470</v>
      </c>
      <c r="G135" s="236"/>
      <c r="H135" s="240">
        <v>3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206</v>
      </c>
      <c r="AU135" s="246" t="s">
        <v>87</v>
      </c>
      <c r="AV135" s="13" t="s">
        <v>87</v>
      </c>
      <c r="AW135" s="13" t="s">
        <v>33</v>
      </c>
      <c r="AX135" s="13" t="s">
        <v>77</v>
      </c>
      <c r="AY135" s="246" t="s">
        <v>198</v>
      </c>
    </row>
    <row r="136" spans="1:51" s="15" customFormat="1" ht="12">
      <c r="A136" s="15"/>
      <c r="B136" s="258"/>
      <c r="C136" s="259"/>
      <c r="D136" s="237" t="s">
        <v>206</v>
      </c>
      <c r="E136" s="260" t="s">
        <v>1</v>
      </c>
      <c r="F136" s="261" t="s">
        <v>215</v>
      </c>
      <c r="G136" s="259"/>
      <c r="H136" s="262">
        <v>3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8" t="s">
        <v>206</v>
      </c>
      <c r="AU136" s="268" t="s">
        <v>87</v>
      </c>
      <c r="AV136" s="15" t="s">
        <v>204</v>
      </c>
      <c r="AW136" s="15" t="s">
        <v>33</v>
      </c>
      <c r="AX136" s="15" t="s">
        <v>85</v>
      </c>
      <c r="AY136" s="268" t="s">
        <v>198</v>
      </c>
    </row>
    <row r="137" spans="1:65" s="2" customFormat="1" ht="24.15" customHeight="1">
      <c r="A137" s="39"/>
      <c r="B137" s="40"/>
      <c r="C137" s="269" t="s">
        <v>204</v>
      </c>
      <c r="D137" s="269" t="s">
        <v>315</v>
      </c>
      <c r="E137" s="270" t="s">
        <v>2538</v>
      </c>
      <c r="F137" s="271" t="s">
        <v>2539</v>
      </c>
      <c r="G137" s="272" t="s">
        <v>451</v>
      </c>
      <c r="H137" s="273">
        <v>3</v>
      </c>
      <c r="I137" s="274"/>
      <c r="J137" s="275">
        <f>ROUND(I137*H137,2)</f>
        <v>0</v>
      </c>
      <c r="K137" s="276"/>
      <c r="L137" s="277"/>
      <c r="M137" s="278" t="s">
        <v>1</v>
      </c>
      <c r="N137" s="279" t="s">
        <v>42</v>
      </c>
      <c r="O137" s="92"/>
      <c r="P137" s="231">
        <f>O137*H137</f>
        <v>0</v>
      </c>
      <c r="Q137" s="231">
        <v>0.011</v>
      </c>
      <c r="R137" s="231">
        <f>Q137*H137</f>
        <v>0.033</v>
      </c>
      <c r="S137" s="231">
        <v>0</v>
      </c>
      <c r="T137" s="232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3" t="s">
        <v>242</v>
      </c>
      <c r="AT137" s="233" t="s">
        <v>315</v>
      </c>
      <c r="AU137" s="233" t="s">
        <v>87</v>
      </c>
      <c r="AY137" s="18" t="s">
        <v>198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8" t="s">
        <v>85</v>
      </c>
      <c r="BK137" s="234">
        <f>ROUND(I137*H137,2)</f>
        <v>0</v>
      </c>
      <c r="BL137" s="18" t="s">
        <v>204</v>
      </c>
      <c r="BM137" s="233" t="s">
        <v>2540</v>
      </c>
    </row>
    <row r="138" spans="1:51" s="13" customFormat="1" ht="12">
      <c r="A138" s="13"/>
      <c r="B138" s="235"/>
      <c r="C138" s="236"/>
      <c r="D138" s="237" t="s">
        <v>206</v>
      </c>
      <c r="E138" s="238" t="s">
        <v>1</v>
      </c>
      <c r="F138" s="239" t="s">
        <v>1470</v>
      </c>
      <c r="G138" s="236"/>
      <c r="H138" s="240">
        <v>3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206</v>
      </c>
      <c r="AU138" s="246" t="s">
        <v>87</v>
      </c>
      <c r="AV138" s="13" t="s">
        <v>87</v>
      </c>
      <c r="AW138" s="13" t="s">
        <v>33</v>
      </c>
      <c r="AX138" s="13" t="s">
        <v>77</v>
      </c>
      <c r="AY138" s="246" t="s">
        <v>198</v>
      </c>
    </row>
    <row r="139" spans="1:51" s="15" customFormat="1" ht="12">
      <c r="A139" s="15"/>
      <c r="B139" s="258"/>
      <c r="C139" s="259"/>
      <c r="D139" s="237" t="s">
        <v>206</v>
      </c>
      <c r="E139" s="260" t="s">
        <v>1</v>
      </c>
      <c r="F139" s="261" t="s">
        <v>215</v>
      </c>
      <c r="G139" s="259"/>
      <c r="H139" s="262">
        <v>3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8" t="s">
        <v>206</v>
      </c>
      <c r="AU139" s="268" t="s">
        <v>87</v>
      </c>
      <c r="AV139" s="15" t="s">
        <v>204</v>
      </c>
      <c r="AW139" s="15" t="s">
        <v>33</v>
      </c>
      <c r="AX139" s="15" t="s">
        <v>85</v>
      </c>
      <c r="AY139" s="268" t="s">
        <v>198</v>
      </c>
    </row>
    <row r="140" spans="1:63" s="12" customFormat="1" ht="22.8" customHeight="1">
      <c r="A140" s="12"/>
      <c r="B140" s="205"/>
      <c r="C140" s="206"/>
      <c r="D140" s="207" t="s">
        <v>76</v>
      </c>
      <c r="E140" s="219" t="s">
        <v>1474</v>
      </c>
      <c r="F140" s="219" t="s">
        <v>1475</v>
      </c>
      <c r="G140" s="206"/>
      <c r="H140" s="206"/>
      <c r="I140" s="209"/>
      <c r="J140" s="220">
        <f>BK140</f>
        <v>0</v>
      </c>
      <c r="K140" s="206"/>
      <c r="L140" s="211"/>
      <c r="M140" s="212"/>
      <c r="N140" s="213"/>
      <c r="O140" s="213"/>
      <c r="P140" s="214">
        <f>P141</f>
        <v>0</v>
      </c>
      <c r="Q140" s="213"/>
      <c r="R140" s="214">
        <f>R141</f>
        <v>1.5421</v>
      </c>
      <c r="S140" s="213"/>
      <c r="T140" s="215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6" t="s">
        <v>85</v>
      </c>
      <c r="AT140" s="217" t="s">
        <v>76</v>
      </c>
      <c r="AU140" s="217" t="s">
        <v>85</v>
      </c>
      <c r="AY140" s="216" t="s">
        <v>198</v>
      </c>
      <c r="BK140" s="218">
        <f>BK141</f>
        <v>0</v>
      </c>
    </row>
    <row r="141" spans="1:65" s="2" customFormat="1" ht="16.5" customHeight="1">
      <c r="A141" s="39"/>
      <c r="B141" s="40"/>
      <c r="C141" s="221" t="s">
        <v>224</v>
      </c>
      <c r="D141" s="221" t="s">
        <v>200</v>
      </c>
      <c r="E141" s="222" t="s">
        <v>2541</v>
      </c>
      <c r="F141" s="223" t="s">
        <v>2542</v>
      </c>
      <c r="G141" s="224" t="s">
        <v>451</v>
      </c>
      <c r="H141" s="225">
        <v>35</v>
      </c>
      <c r="I141" s="226"/>
      <c r="J141" s="227">
        <f>ROUND(I141*H141,2)</f>
        <v>0</v>
      </c>
      <c r="K141" s="228"/>
      <c r="L141" s="45"/>
      <c r="M141" s="229" t="s">
        <v>1</v>
      </c>
      <c r="N141" s="230" t="s">
        <v>42</v>
      </c>
      <c r="O141" s="92"/>
      <c r="P141" s="231">
        <f>O141*H141</f>
        <v>0</v>
      </c>
      <c r="Q141" s="231">
        <v>0.04406</v>
      </c>
      <c r="R141" s="231">
        <f>Q141*H141</f>
        <v>1.5421</v>
      </c>
      <c r="S141" s="231">
        <v>0</v>
      </c>
      <c r="T141" s="23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204</v>
      </c>
      <c r="AT141" s="233" t="s">
        <v>200</v>
      </c>
      <c r="AU141" s="233" t="s">
        <v>87</v>
      </c>
      <c r="AY141" s="18" t="s">
        <v>198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8" t="s">
        <v>85</v>
      </c>
      <c r="BK141" s="234">
        <f>ROUND(I141*H141,2)</f>
        <v>0</v>
      </c>
      <c r="BL141" s="18" t="s">
        <v>204</v>
      </c>
      <c r="BM141" s="233" t="s">
        <v>2543</v>
      </c>
    </row>
    <row r="142" spans="1:63" s="12" customFormat="1" ht="22.8" customHeight="1">
      <c r="A142" s="12"/>
      <c r="B142" s="205"/>
      <c r="C142" s="206"/>
      <c r="D142" s="207" t="s">
        <v>76</v>
      </c>
      <c r="E142" s="219" t="s">
        <v>1121</v>
      </c>
      <c r="F142" s="219" t="s">
        <v>1122</v>
      </c>
      <c r="G142" s="206"/>
      <c r="H142" s="206"/>
      <c r="I142" s="209"/>
      <c r="J142" s="220">
        <f>BK142</f>
        <v>0</v>
      </c>
      <c r="K142" s="206"/>
      <c r="L142" s="211"/>
      <c r="M142" s="212"/>
      <c r="N142" s="213"/>
      <c r="O142" s="213"/>
      <c r="P142" s="214">
        <f>P143</f>
        <v>0</v>
      </c>
      <c r="Q142" s="213"/>
      <c r="R142" s="214">
        <f>R143</f>
        <v>0</v>
      </c>
      <c r="S142" s="213"/>
      <c r="T142" s="215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6" t="s">
        <v>85</v>
      </c>
      <c r="AT142" s="217" t="s">
        <v>76</v>
      </c>
      <c r="AU142" s="217" t="s">
        <v>85</v>
      </c>
      <c r="AY142" s="216" t="s">
        <v>198</v>
      </c>
      <c r="BK142" s="218">
        <f>BK143</f>
        <v>0</v>
      </c>
    </row>
    <row r="143" spans="1:65" s="2" customFormat="1" ht="16.5" customHeight="1">
      <c r="A143" s="39"/>
      <c r="B143" s="40"/>
      <c r="C143" s="221" t="s">
        <v>231</v>
      </c>
      <c r="D143" s="221" t="s">
        <v>200</v>
      </c>
      <c r="E143" s="222" t="s">
        <v>1123</v>
      </c>
      <c r="F143" s="223" t="s">
        <v>1124</v>
      </c>
      <c r="G143" s="224" t="s">
        <v>276</v>
      </c>
      <c r="H143" s="225">
        <v>23.72</v>
      </c>
      <c r="I143" s="226"/>
      <c r="J143" s="227">
        <f>ROUND(I143*H143,2)</f>
        <v>0</v>
      </c>
      <c r="K143" s="228"/>
      <c r="L143" s="45"/>
      <c r="M143" s="229" t="s">
        <v>1</v>
      </c>
      <c r="N143" s="230" t="s">
        <v>42</v>
      </c>
      <c r="O143" s="92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3" t="s">
        <v>204</v>
      </c>
      <c r="AT143" s="233" t="s">
        <v>200</v>
      </c>
      <c r="AU143" s="233" t="s">
        <v>87</v>
      </c>
      <c r="AY143" s="18" t="s">
        <v>198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8" t="s">
        <v>85</v>
      </c>
      <c r="BK143" s="234">
        <f>ROUND(I143*H143,2)</f>
        <v>0</v>
      </c>
      <c r="BL143" s="18" t="s">
        <v>204</v>
      </c>
      <c r="BM143" s="233" t="s">
        <v>2544</v>
      </c>
    </row>
    <row r="144" spans="1:63" s="12" customFormat="1" ht="22.8" customHeight="1">
      <c r="A144" s="12"/>
      <c r="B144" s="205"/>
      <c r="C144" s="206"/>
      <c r="D144" s="207" t="s">
        <v>76</v>
      </c>
      <c r="E144" s="219" t="s">
        <v>694</v>
      </c>
      <c r="F144" s="219" t="s">
        <v>695</v>
      </c>
      <c r="G144" s="206"/>
      <c r="H144" s="206"/>
      <c r="I144" s="209"/>
      <c r="J144" s="220">
        <f>BK144</f>
        <v>0</v>
      </c>
      <c r="K144" s="206"/>
      <c r="L144" s="211"/>
      <c r="M144" s="212"/>
      <c r="N144" s="213"/>
      <c r="O144" s="213"/>
      <c r="P144" s="214">
        <f>SUM(P145:P157)</f>
        <v>0</v>
      </c>
      <c r="Q144" s="213"/>
      <c r="R144" s="214">
        <f>SUM(R145:R157)</f>
        <v>0</v>
      </c>
      <c r="S144" s="213"/>
      <c r="T144" s="215">
        <f>SUM(T145:T157)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6" t="s">
        <v>85</v>
      </c>
      <c r="AT144" s="217" t="s">
        <v>76</v>
      </c>
      <c r="AU144" s="217" t="s">
        <v>85</v>
      </c>
      <c r="AY144" s="216" t="s">
        <v>198</v>
      </c>
      <c r="BK144" s="218">
        <f>SUM(BK145:BK157)</f>
        <v>0</v>
      </c>
    </row>
    <row r="145" spans="1:65" s="2" customFormat="1" ht="21.75" customHeight="1">
      <c r="A145" s="39"/>
      <c r="B145" s="40"/>
      <c r="C145" s="221" t="s">
        <v>236</v>
      </c>
      <c r="D145" s="221" t="s">
        <v>200</v>
      </c>
      <c r="E145" s="222" t="s">
        <v>697</v>
      </c>
      <c r="F145" s="223" t="s">
        <v>698</v>
      </c>
      <c r="G145" s="224" t="s">
        <v>276</v>
      </c>
      <c r="H145" s="225">
        <v>1.54</v>
      </c>
      <c r="I145" s="226"/>
      <c r="J145" s="227">
        <f>ROUND(I145*H145,2)</f>
        <v>0</v>
      </c>
      <c r="K145" s="228"/>
      <c r="L145" s="45"/>
      <c r="M145" s="229" t="s">
        <v>1</v>
      </c>
      <c r="N145" s="230" t="s">
        <v>42</v>
      </c>
      <c r="O145" s="92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3" t="s">
        <v>204</v>
      </c>
      <c r="AT145" s="233" t="s">
        <v>200</v>
      </c>
      <c r="AU145" s="233" t="s">
        <v>87</v>
      </c>
      <c r="AY145" s="18" t="s">
        <v>198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8" t="s">
        <v>85</v>
      </c>
      <c r="BK145" s="234">
        <f>ROUND(I145*H145,2)</f>
        <v>0</v>
      </c>
      <c r="BL145" s="18" t="s">
        <v>204</v>
      </c>
      <c r="BM145" s="233" t="s">
        <v>2545</v>
      </c>
    </row>
    <row r="146" spans="1:51" s="13" customFormat="1" ht="12">
      <c r="A146" s="13"/>
      <c r="B146" s="235"/>
      <c r="C146" s="236"/>
      <c r="D146" s="237" t="s">
        <v>206</v>
      </c>
      <c r="E146" s="238" t="s">
        <v>1</v>
      </c>
      <c r="F146" s="239" t="s">
        <v>2546</v>
      </c>
      <c r="G146" s="236"/>
      <c r="H146" s="240">
        <v>1.54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206</v>
      </c>
      <c r="AU146" s="246" t="s">
        <v>87</v>
      </c>
      <c r="AV146" s="13" t="s">
        <v>87</v>
      </c>
      <c r="AW146" s="13" t="s">
        <v>33</v>
      </c>
      <c r="AX146" s="13" t="s">
        <v>77</v>
      </c>
      <c r="AY146" s="246" t="s">
        <v>198</v>
      </c>
    </row>
    <row r="147" spans="1:51" s="15" customFormat="1" ht="12">
      <c r="A147" s="15"/>
      <c r="B147" s="258"/>
      <c r="C147" s="259"/>
      <c r="D147" s="237" t="s">
        <v>206</v>
      </c>
      <c r="E147" s="260" t="s">
        <v>1</v>
      </c>
      <c r="F147" s="261" t="s">
        <v>215</v>
      </c>
      <c r="G147" s="259"/>
      <c r="H147" s="262">
        <v>1.54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8" t="s">
        <v>206</v>
      </c>
      <c r="AU147" s="268" t="s">
        <v>87</v>
      </c>
      <c r="AV147" s="15" t="s">
        <v>204</v>
      </c>
      <c r="AW147" s="15" t="s">
        <v>33</v>
      </c>
      <c r="AX147" s="15" t="s">
        <v>85</v>
      </c>
      <c r="AY147" s="268" t="s">
        <v>198</v>
      </c>
    </row>
    <row r="148" spans="1:65" s="2" customFormat="1" ht="33" customHeight="1">
      <c r="A148" s="39"/>
      <c r="B148" s="40"/>
      <c r="C148" s="221" t="s">
        <v>242</v>
      </c>
      <c r="D148" s="221" t="s">
        <v>200</v>
      </c>
      <c r="E148" s="222" t="s">
        <v>701</v>
      </c>
      <c r="F148" s="223" t="s">
        <v>702</v>
      </c>
      <c r="G148" s="224" t="s">
        <v>276</v>
      </c>
      <c r="H148" s="225">
        <v>1.54</v>
      </c>
      <c r="I148" s="226"/>
      <c r="J148" s="227">
        <f>ROUND(I148*H148,2)</f>
        <v>0</v>
      </c>
      <c r="K148" s="228"/>
      <c r="L148" s="45"/>
      <c r="M148" s="229" t="s">
        <v>1</v>
      </c>
      <c r="N148" s="230" t="s">
        <v>42</v>
      </c>
      <c r="O148" s="92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3" t="s">
        <v>204</v>
      </c>
      <c r="AT148" s="233" t="s">
        <v>200</v>
      </c>
      <c r="AU148" s="233" t="s">
        <v>87</v>
      </c>
      <c r="AY148" s="18" t="s">
        <v>198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8" t="s">
        <v>85</v>
      </c>
      <c r="BK148" s="234">
        <f>ROUND(I148*H148,2)</f>
        <v>0</v>
      </c>
      <c r="BL148" s="18" t="s">
        <v>204</v>
      </c>
      <c r="BM148" s="233" t="s">
        <v>2547</v>
      </c>
    </row>
    <row r="149" spans="1:51" s="13" customFormat="1" ht="12">
      <c r="A149" s="13"/>
      <c r="B149" s="235"/>
      <c r="C149" s="236"/>
      <c r="D149" s="237" t="s">
        <v>206</v>
      </c>
      <c r="E149" s="238" t="s">
        <v>1</v>
      </c>
      <c r="F149" s="239" t="s">
        <v>2546</v>
      </c>
      <c r="G149" s="236"/>
      <c r="H149" s="240">
        <v>1.54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206</v>
      </c>
      <c r="AU149" s="246" t="s">
        <v>87</v>
      </c>
      <c r="AV149" s="13" t="s">
        <v>87</v>
      </c>
      <c r="AW149" s="13" t="s">
        <v>33</v>
      </c>
      <c r="AX149" s="13" t="s">
        <v>77</v>
      </c>
      <c r="AY149" s="246" t="s">
        <v>198</v>
      </c>
    </row>
    <row r="150" spans="1:51" s="15" customFormat="1" ht="12">
      <c r="A150" s="15"/>
      <c r="B150" s="258"/>
      <c r="C150" s="259"/>
      <c r="D150" s="237" t="s">
        <v>206</v>
      </c>
      <c r="E150" s="260" t="s">
        <v>1</v>
      </c>
      <c r="F150" s="261" t="s">
        <v>215</v>
      </c>
      <c r="G150" s="259"/>
      <c r="H150" s="262">
        <v>1.54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8" t="s">
        <v>206</v>
      </c>
      <c r="AU150" s="268" t="s">
        <v>87</v>
      </c>
      <c r="AV150" s="15" t="s">
        <v>204</v>
      </c>
      <c r="AW150" s="15" t="s">
        <v>33</v>
      </c>
      <c r="AX150" s="15" t="s">
        <v>85</v>
      </c>
      <c r="AY150" s="268" t="s">
        <v>198</v>
      </c>
    </row>
    <row r="151" spans="1:65" s="2" customFormat="1" ht="16.5" customHeight="1">
      <c r="A151" s="39"/>
      <c r="B151" s="40"/>
      <c r="C151" s="221" t="s">
        <v>246</v>
      </c>
      <c r="D151" s="221" t="s">
        <v>200</v>
      </c>
      <c r="E151" s="222" t="s">
        <v>706</v>
      </c>
      <c r="F151" s="223" t="s">
        <v>707</v>
      </c>
      <c r="G151" s="224" t="s">
        <v>276</v>
      </c>
      <c r="H151" s="225">
        <v>1.54</v>
      </c>
      <c r="I151" s="226"/>
      <c r="J151" s="227">
        <f>ROUND(I151*H151,2)</f>
        <v>0</v>
      </c>
      <c r="K151" s="228"/>
      <c r="L151" s="45"/>
      <c r="M151" s="229" t="s">
        <v>1</v>
      </c>
      <c r="N151" s="230" t="s">
        <v>42</v>
      </c>
      <c r="O151" s="92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3" t="s">
        <v>204</v>
      </c>
      <c r="AT151" s="233" t="s">
        <v>200</v>
      </c>
      <c r="AU151" s="233" t="s">
        <v>87</v>
      </c>
      <c r="AY151" s="18" t="s">
        <v>198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8" t="s">
        <v>85</v>
      </c>
      <c r="BK151" s="234">
        <f>ROUND(I151*H151,2)</f>
        <v>0</v>
      </c>
      <c r="BL151" s="18" t="s">
        <v>204</v>
      </c>
      <c r="BM151" s="233" t="s">
        <v>2548</v>
      </c>
    </row>
    <row r="152" spans="1:65" s="2" customFormat="1" ht="21.75" customHeight="1">
      <c r="A152" s="39"/>
      <c r="B152" s="40"/>
      <c r="C152" s="221" t="s">
        <v>252</v>
      </c>
      <c r="D152" s="221" t="s">
        <v>200</v>
      </c>
      <c r="E152" s="222" t="s">
        <v>710</v>
      </c>
      <c r="F152" s="223" t="s">
        <v>711</v>
      </c>
      <c r="G152" s="224" t="s">
        <v>276</v>
      </c>
      <c r="H152" s="225">
        <v>1.54</v>
      </c>
      <c r="I152" s="226"/>
      <c r="J152" s="227">
        <f>ROUND(I152*H152,2)</f>
        <v>0</v>
      </c>
      <c r="K152" s="228"/>
      <c r="L152" s="45"/>
      <c r="M152" s="229" t="s">
        <v>1</v>
      </c>
      <c r="N152" s="230" t="s">
        <v>42</v>
      </c>
      <c r="O152" s="92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3" t="s">
        <v>204</v>
      </c>
      <c r="AT152" s="233" t="s">
        <v>200</v>
      </c>
      <c r="AU152" s="233" t="s">
        <v>87</v>
      </c>
      <c r="AY152" s="18" t="s">
        <v>198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8" t="s">
        <v>85</v>
      </c>
      <c r="BK152" s="234">
        <f>ROUND(I152*H152,2)</f>
        <v>0</v>
      </c>
      <c r="BL152" s="18" t="s">
        <v>204</v>
      </c>
      <c r="BM152" s="233" t="s">
        <v>2549</v>
      </c>
    </row>
    <row r="153" spans="1:51" s="13" customFormat="1" ht="12">
      <c r="A153" s="13"/>
      <c r="B153" s="235"/>
      <c r="C153" s="236"/>
      <c r="D153" s="237" t="s">
        <v>206</v>
      </c>
      <c r="E153" s="238" t="s">
        <v>1</v>
      </c>
      <c r="F153" s="239" t="s">
        <v>2546</v>
      </c>
      <c r="G153" s="236"/>
      <c r="H153" s="240">
        <v>1.54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206</v>
      </c>
      <c r="AU153" s="246" t="s">
        <v>87</v>
      </c>
      <c r="AV153" s="13" t="s">
        <v>87</v>
      </c>
      <c r="AW153" s="13" t="s">
        <v>33</v>
      </c>
      <c r="AX153" s="13" t="s">
        <v>77</v>
      </c>
      <c r="AY153" s="246" t="s">
        <v>198</v>
      </c>
    </row>
    <row r="154" spans="1:51" s="15" customFormat="1" ht="12">
      <c r="A154" s="15"/>
      <c r="B154" s="258"/>
      <c r="C154" s="259"/>
      <c r="D154" s="237" t="s">
        <v>206</v>
      </c>
      <c r="E154" s="260" t="s">
        <v>1</v>
      </c>
      <c r="F154" s="261" t="s">
        <v>215</v>
      </c>
      <c r="G154" s="259"/>
      <c r="H154" s="262">
        <v>1.54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8" t="s">
        <v>206</v>
      </c>
      <c r="AU154" s="268" t="s">
        <v>87</v>
      </c>
      <c r="AV154" s="15" t="s">
        <v>204</v>
      </c>
      <c r="AW154" s="15" t="s">
        <v>33</v>
      </c>
      <c r="AX154" s="15" t="s">
        <v>85</v>
      </c>
      <c r="AY154" s="268" t="s">
        <v>198</v>
      </c>
    </row>
    <row r="155" spans="1:65" s="2" customFormat="1" ht="37.8" customHeight="1">
      <c r="A155" s="39"/>
      <c r="B155" s="40"/>
      <c r="C155" s="221" t="s">
        <v>257</v>
      </c>
      <c r="D155" s="221" t="s">
        <v>200</v>
      </c>
      <c r="E155" s="222" t="s">
        <v>2550</v>
      </c>
      <c r="F155" s="223" t="s">
        <v>2551</v>
      </c>
      <c r="G155" s="224" t="s">
        <v>276</v>
      </c>
      <c r="H155" s="225">
        <v>1.54</v>
      </c>
      <c r="I155" s="226"/>
      <c r="J155" s="227">
        <f>ROUND(I155*H155,2)</f>
        <v>0</v>
      </c>
      <c r="K155" s="228"/>
      <c r="L155" s="45"/>
      <c r="M155" s="229" t="s">
        <v>1</v>
      </c>
      <c r="N155" s="230" t="s">
        <v>42</v>
      </c>
      <c r="O155" s="92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3" t="s">
        <v>204</v>
      </c>
      <c r="AT155" s="233" t="s">
        <v>200</v>
      </c>
      <c r="AU155" s="233" t="s">
        <v>87</v>
      </c>
      <c r="AY155" s="18" t="s">
        <v>198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8" t="s">
        <v>85</v>
      </c>
      <c r="BK155" s="234">
        <f>ROUND(I155*H155,2)</f>
        <v>0</v>
      </c>
      <c r="BL155" s="18" t="s">
        <v>204</v>
      </c>
      <c r="BM155" s="233" t="s">
        <v>2552</v>
      </c>
    </row>
    <row r="156" spans="1:51" s="13" customFormat="1" ht="12">
      <c r="A156" s="13"/>
      <c r="B156" s="235"/>
      <c r="C156" s="236"/>
      <c r="D156" s="237" t="s">
        <v>206</v>
      </c>
      <c r="E156" s="238" t="s">
        <v>1</v>
      </c>
      <c r="F156" s="239" t="s">
        <v>2546</v>
      </c>
      <c r="G156" s="236"/>
      <c r="H156" s="240">
        <v>1.54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206</v>
      </c>
      <c r="AU156" s="246" t="s">
        <v>87</v>
      </c>
      <c r="AV156" s="13" t="s">
        <v>87</v>
      </c>
      <c r="AW156" s="13" t="s">
        <v>33</v>
      </c>
      <c r="AX156" s="13" t="s">
        <v>77</v>
      </c>
      <c r="AY156" s="246" t="s">
        <v>198</v>
      </c>
    </row>
    <row r="157" spans="1:51" s="15" customFormat="1" ht="12">
      <c r="A157" s="15"/>
      <c r="B157" s="258"/>
      <c r="C157" s="259"/>
      <c r="D157" s="237" t="s">
        <v>206</v>
      </c>
      <c r="E157" s="260" t="s">
        <v>1</v>
      </c>
      <c r="F157" s="261" t="s">
        <v>215</v>
      </c>
      <c r="G157" s="259"/>
      <c r="H157" s="262">
        <v>1.54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8" t="s">
        <v>206</v>
      </c>
      <c r="AU157" s="268" t="s">
        <v>87</v>
      </c>
      <c r="AV157" s="15" t="s">
        <v>204</v>
      </c>
      <c r="AW157" s="15" t="s">
        <v>33</v>
      </c>
      <c r="AX157" s="15" t="s">
        <v>85</v>
      </c>
      <c r="AY157" s="268" t="s">
        <v>198</v>
      </c>
    </row>
    <row r="158" spans="1:63" s="12" customFormat="1" ht="25.9" customHeight="1">
      <c r="A158" s="12"/>
      <c r="B158" s="205"/>
      <c r="C158" s="206"/>
      <c r="D158" s="207" t="s">
        <v>76</v>
      </c>
      <c r="E158" s="208" t="s">
        <v>356</v>
      </c>
      <c r="F158" s="208" t="s">
        <v>357</v>
      </c>
      <c r="G158" s="206"/>
      <c r="H158" s="206"/>
      <c r="I158" s="209"/>
      <c r="J158" s="210">
        <f>BK158</f>
        <v>0</v>
      </c>
      <c r="K158" s="206"/>
      <c r="L158" s="211"/>
      <c r="M158" s="212"/>
      <c r="N158" s="213"/>
      <c r="O158" s="213"/>
      <c r="P158" s="214">
        <f>P159</f>
        <v>0</v>
      </c>
      <c r="Q158" s="213"/>
      <c r="R158" s="214">
        <f>R159</f>
        <v>0</v>
      </c>
      <c r="S158" s="213"/>
      <c r="T158" s="215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6" t="s">
        <v>224</v>
      </c>
      <c r="AT158" s="217" t="s">
        <v>76</v>
      </c>
      <c r="AU158" s="217" t="s">
        <v>77</v>
      </c>
      <c r="AY158" s="216" t="s">
        <v>198</v>
      </c>
      <c r="BK158" s="218">
        <f>BK159</f>
        <v>0</v>
      </c>
    </row>
    <row r="159" spans="1:63" s="12" customFormat="1" ht="22.8" customHeight="1">
      <c r="A159" s="12"/>
      <c r="B159" s="205"/>
      <c r="C159" s="206"/>
      <c r="D159" s="207" t="s">
        <v>76</v>
      </c>
      <c r="E159" s="219" t="s">
        <v>358</v>
      </c>
      <c r="F159" s="219" t="s">
        <v>359</v>
      </c>
      <c r="G159" s="206"/>
      <c r="H159" s="206"/>
      <c r="I159" s="209"/>
      <c r="J159" s="220">
        <f>BK159</f>
        <v>0</v>
      </c>
      <c r="K159" s="206"/>
      <c r="L159" s="211"/>
      <c r="M159" s="212"/>
      <c r="N159" s="213"/>
      <c r="O159" s="213"/>
      <c r="P159" s="214">
        <f>SUM(P160:P163)</f>
        <v>0</v>
      </c>
      <c r="Q159" s="213"/>
      <c r="R159" s="214">
        <f>SUM(R160:R163)</f>
        <v>0</v>
      </c>
      <c r="S159" s="213"/>
      <c r="T159" s="215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6" t="s">
        <v>224</v>
      </c>
      <c r="AT159" s="217" t="s">
        <v>76</v>
      </c>
      <c r="AU159" s="217" t="s">
        <v>85</v>
      </c>
      <c r="AY159" s="216" t="s">
        <v>198</v>
      </c>
      <c r="BK159" s="218">
        <f>SUM(BK160:BK163)</f>
        <v>0</v>
      </c>
    </row>
    <row r="160" spans="1:65" s="2" customFormat="1" ht="62.7" customHeight="1">
      <c r="A160" s="39"/>
      <c r="B160" s="40"/>
      <c r="C160" s="221" t="s">
        <v>261</v>
      </c>
      <c r="D160" s="221" t="s">
        <v>200</v>
      </c>
      <c r="E160" s="222" t="s">
        <v>361</v>
      </c>
      <c r="F160" s="223" t="s">
        <v>362</v>
      </c>
      <c r="G160" s="224" t="s">
        <v>363</v>
      </c>
      <c r="H160" s="225">
        <v>1</v>
      </c>
      <c r="I160" s="226"/>
      <c r="J160" s="227">
        <f>ROUND(I160*H160,2)</f>
        <v>0</v>
      </c>
      <c r="K160" s="228"/>
      <c r="L160" s="45"/>
      <c r="M160" s="229" t="s">
        <v>1</v>
      </c>
      <c r="N160" s="230" t="s">
        <v>42</v>
      </c>
      <c r="O160" s="92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3" t="s">
        <v>364</v>
      </c>
      <c r="AT160" s="233" t="s">
        <v>200</v>
      </c>
      <c r="AU160" s="233" t="s">
        <v>87</v>
      </c>
      <c r="AY160" s="18" t="s">
        <v>198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8" t="s">
        <v>85</v>
      </c>
      <c r="BK160" s="234">
        <f>ROUND(I160*H160,2)</f>
        <v>0</v>
      </c>
      <c r="BL160" s="18" t="s">
        <v>364</v>
      </c>
      <c r="BM160" s="233" t="s">
        <v>2553</v>
      </c>
    </row>
    <row r="161" spans="1:65" s="2" customFormat="1" ht="37.8" customHeight="1">
      <c r="A161" s="39"/>
      <c r="B161" s="40"/>
      <c r="C161" s="221" t="s">
        <v>266</v>
      </c>
      <c r="D161" s="221" t="s">
        <v>200</v>
      </c>
      <c r="E161" s="222" t="s">
        <v>391</v>
      </c>
      <c r="F161" s="223" t="s">
        <v>392</v>
      </c>
      <c r="G161" s="224" t="s">
        <v>363</v>
      </c>
      <c r="H161" s="225">
        <v>1</v>
      </c>
      <c r="I161" s="226"/>
      <c r="J161" s="227">
        <f>ROUND(I161*H161,2)</f>
        <v>0</v>
      </c>
      <c r="K161" s="228"/>
      <c r="L161" s="45"/>
      <c r="M161" s="229" t="s">
        <v>1</v>
      </c>
      <c r="N161" s="230" t="s">
        <v>42</v>
      </c>
      <c r="O161" s="92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3" t="s">
        <v>364</v>
      </c>
      <c r="AT161" s="233" t="s">
        <v>200</v>
      </c>
      <c r="AU161" s="233" t="s">
        <v>87</v>
      </c>
      <c r="AY161" s="18" t="s">
        <v>198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8" t="s">
        <v>85</v>
      </c>
      <c r="BK161" s="234">
        <f>ROUND(I161*H161,2)</f>
        <v>0</v>
      </c>
      <c r="BL161" s="18" t="s">
        <v>364</v>
      </c>
      <c r="BM161" s="233" t="s">
        <v>2554</v>
      </c>
    </row>
    <row r="162" spans="1:65" s="2" customFormat="1" ht="37.8" customHeight="1">
      <c r="A162" s="39"/>
      <c r="B162" s="40"/>
      <c r="C162" s="221" t="s">
        <v>270</v>
      </c>
      <c r="D162" s="221" t="s">
        <v>200</v>
      </c>
      <c r="E162" s="222" t="s">
        <v>395</v>
      </c>
      <c r="F162" s="223" t="s">
        <v>396</v>
      </c>
      <c r="G162" s="224" t="s">
        <v>363</v>
      </c>
      <c r="H162" s="225">
        <v>1</v>
      </c>
      <c r="I162" s="226"/>
      <c r="J162" s="227">
        <f>ROUND(I162*H162,2)</f>
        <v>0</v>
      </c>
      <c r="K162" s="228"/>
      <c r="L162" s="45"/>
      <c r="M162" s="229" t="s">
        <v>1</v>
      </c>
      <c r="N162" s="230" t="s">
        <v>42</v>
      </c>
      <c r="O162" s="92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3" t="s">
        <v>364</v>
      </c>
      <c r="AT162" s="233" t="s">
        <v>200</v>
      </c>
      <c r="AU162" s="233" t="s">
        <v>87</v>
      </c>
      <c r="AY162" s="18" t="s">
        <v>198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8" t="s">
        <v>85</v>
      </c>
      <c r="BK162" s="234">
        <f>ROUND(I162*H162,2)</f>
        <v>0</v>
      </c>
      <c r="BL162" s="18" t="s">
        <v>364</v>
      </c>
      <c r="BM162" s="233" t="s">
        <v>2555</v>
      </c>
    </row>
    <row r="163" spans="1:65" s="2" customFormat="1" ht="21.75" customHeight="1">
      <c r="A163" s="39"/>
      <c r="B163" s="40"/>
      <c r="C163" s="221" t="s">
        <v>8</v>
      </c>
      <c r="D163" s="221" t="s">
        <v>200</v>
      </c>
      <c r="E163" s="222" t="s">
        <v>399</v>
      </c>
      <c r="F163" s="223" t="s">
        <v>400</v>
      </c>
      <c r="G163" s="224" t="s">
        <v>363</v>
      </c>
      <c r="H163" s="225">
        <v>1</v>
      </c>
      <c r="I163" s="226"/>
      <c r="J163" s="227">
        <f>ROUND(I163*H163,2)</f>
        <v>0</v>
      </c>
      <c r="K163" s="228"/>
      <c r="L163" s="45"/>
      <c r="M163" s="280" t="s">
        <v>1</v>
      </c>
      <c r="N163" s="281" t="s">
        <v>42</v>
      </c>
      <c r="O163" s="282"/>
      <c r="P163" s="283">
        <f>O163*H163</f>
        <v>0</v>
      </c>
      <c r="Q163" s="283">
        <v>0</v>
      </c>
      <c r="R163" s="283">
        <f>Q163*H163</f>
        <v>0</v>
      </c>
      <c r="S163" s="283">
        <v>0</v>
      </c>
      <c r="T163" s="28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3" t="s">
        <v>364</v>
      </c>
      <c r="AT163" s="233" t="s">
        <v>200</v>
      </c>
      <c r="AU163" s="233" t="s">
        <v>87</v>
      </c>
      <c r="AY163" s="18" t="s">
        <v>198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8" t="s">
        <v>85</v>
      </c>
      <c r="BK163" s="234">
        <f>ROUND(I163*H163,2)</f>
        <v>0</v>
      </c>
      <c r="BL163" s="18" t="s">
        <v>364</v>
      </c>
      <c r="BM163" s="233" t="s">
        <v>2556</v>
      </c>
    </row>
    <row r="164" spans="1:31" s="2" customFormat="1" ht="6.95" customHeight="1">
      <c r="A164" s="39"/>
      <c r="B164" s="67"/>
      <c r="C164" s="68"/>
      <c r="D164" s="68"/>
      <c r="E164" s="68"/>
      <c r="F164" s="68"/>
      <c r="G164" s="68"/>
      <c r="H164" s="68"/>
      <c r="I164" s="68"/>
      <c r="J164" s="68"/>
      <c r="K164" s="68"/>
      <c r="L164" s="45"/>
      <c r="M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</sheetData>
  <sheetProtection password="CC35" sheet="1" objects="1" scenarios="1" formatColumns="0" formatRows="0" autoFilter="0"/>
  <autoFilter ref="C124:K16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2557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ROUND((SUM(BE125:BE276)),2)</f>
        <v>0</v>
      </c>
      <c r="G33" s="39"/>
      <c r="H33" s="39"/>
      <c r="I33" s="157">
        <v>0.21</v>
      </c>
      <c r="J33" s="156">
        <f>ROUND(((SUM(BE125:BE276))*I33),2)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ROUND((SUM(BF125:BF276)),2)</f>
        <v>0</v>
      </c>
      <c r="G34" s="39"/>
      <c r="H34" s="39"/>
      <c r="I34" s="157">
        <v>0.15</v>
      </c>
      <c r="J34" s="156">
        <f>ROUND(((SUM(BF125:BF276))*I34),2)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ROUND((SUM(BG125:BG276)),2)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ROUND((SUM(BH125:BH276)),2)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ROUND((SUM(BI125:BI276)),2)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705 - Zeleň, sadové úpravy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2558</v>
      </c>
      <c r="E97" s="184"/>
      <c r="F97" s="184"/>
      <c r="G97" s="184"/>
      <c r="H97" s="184"/>
      <c r="I97" s="184"/>
      <c r="J97" s="185">
        <f>J126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415</v>
      </c>
      <c r="E98" s="190"/>
      <c r="F98" s="190"/>
      <c r="G98" s="190"/>
      <c r="H98" s="190"/>
      <c r="I98" s="190"/>
      <c r="J98" s="191">
        <f>J127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416</v>
      </c>
      <c r="E99" s="190"/>
      <c r="F99" s="190"/>
      <c r="G99" s="190"/>
      <c r="H99" s="190"/>
      <c r="I99" s="190"/>
      <c r="J99" s="191">
        <f>J146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417</v>
      </c>
      <c r="E100" s="190"/>
      <c r="F100" s="190"/>
      <c r="G100" s="190"/>
      <c r="H100" s="190"/>
      <c r="I100" s="190"/>
      <c r="J100" s="191">
        <f>J155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1162</v>
      </c>
      <c r="E101" s="190"/>
      <c r="F101" s="190"/>
      <c r="G101" s="190"/>
      <c r="H101" s="190"/>
      <c r="I101" s="190"/>
      <c r="J101" s="191">
        <f>J166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2559</v>
      </c>
      <c r="E102" s="190"/>
      <c r="F102" s="190"/>
      <c r="G102" s="190"/>
      <c r="H102" s="190"/>
      <c r="I102" s="190"/>
      <c r="J102" s="191">
        <f>J169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2322</v>
      </c>
      <c r="E103" s="190"/>
      <c r="F103" s="190"/>
      <c r="G103" s="190"/>
      <c r="H103" s="190"/>
      <c r="I103" s="190"/>
      <c r="J103" s="191">
        <f>J265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1"/>
      <c r="C104" s="182"/>
      <c r="D104" s="183" t="s">
        <v>181</v>
      </c>
      <c r="E104" s="184"/>
      <c r="F104" s="184"/>
      <c r="G104" s="184"/>
      <c r="H104" s="184"/>
      <c r="I104" s="184"/>
      <c r="J104" s="185">
        <f>J269</f>
        <v>0</v>
      </c>
      <c r="K104" s="182"/>
      <c r="L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7"/>
      <c r="C105" s="188"/>
      <c r="D105" s="189" t="s">
        <v>182</v>
      </c>
      <c r="E105" s="190"/>
      <c r="F105" s="190"/>
      <c r="G105" s="190"/>
      <c r="H105" s="190"/>
      <c r="I105" s="190"/>
      <c r="J105" s="191">
        <f>J270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183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6" t="str">
        <f>E7</f>
        <v>Revitalizace sídliště Blatenská - 1. etapa DI1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705 - Zeleň, sadové úpravy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Horažďovice</v>
      </c>
      <c r="G119" s="41"/>
      <c r="H119" s="41"/>
      <c r="I119" s="33" t="s">
        <v>22</v>
      </c>
      <c r="J119" s="80" t="str">
        <f>IF(J12="","",J12)</f>
        <v>24. 5. 2023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E15</f>
        <v>město Horažďovice</v>
      </c>
      <c r="G121" s="41"/>
      <c r="H121" s="41"/>
      <c r="I121" s="33" t="s">
        <v>31</v>
      </c>
      <c r="J121" s="37" t="str">
        <f>E21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29</v>
      </c>
      <c r="D122" s="41"/>
      <c r="E122" s="41"/>
      <c r="F122" s="28" t="str">
        <f>IF(E18="","",E18)</f>
        <v>Vyplň údaj</v>
      </c>
      <c r="G122" s="41"/>
      <c r="H122" s="41"/>
      <c r="I122" s="33" t="s">
        <v>34</v>
      </c>
      <c r="J122" s="37" t="str">
        <f>E24</f>
        <v>Pavel Matoušek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3"/>
      <c r="B124" s="194"/>
      <c r="C124" s="195" t="s">
        <v>184</v>
      </c>
      <c r="D124" s="196" t="s">
        <v>62</v>
      </c>
      <c r="E124" s="196" t="s">
        <v>58</v>
      </c>
      <c r="F124" s="196" t="s">
        <v>59</v>
      </c>
      <c r="G124" s="196" t="s">
        <v>185</v>
      </c>
      <c r="H124" s="196" t="s">
        <v>186</v>
      </c>
      <c r="I124" s="196" t="s">
        <v>187</v>
      </c>
      <c r="J124" s="197" t="s">
        <v>172</v>
      </c>
      <c r="K124" s="198" t="s">
        <v>188</v>
      </c>
      <c r="L124" s="199"/>
      <c r="M124" s="101" t="s">
        <v>1</v>
      </c>
      <c r="N124" s="102" t="s">
        <v>41</v>
      </c>
      <c r="O124" s="102" t="s">
        <v>189</v>
      </c>
      <c r="P124" s="102" t="s">
        <v>190</v>
      </c>
      <c r="Q124" s="102" t="s">
        <v>191</v>
      </c>
      <c r="R124" s="102" t="s">
        <v>192</v>
      </c>
      <c r="S124" s="102" t="s">
        <v>193</v>
      </c>
      <c r="T124" s="103" t="s">
        <v>194</v>
      </c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63" s="2" customFormat="1" ht="22.8" customHeight="1">
      <c r="A125" s="39"/>
      <c r="B125" s="40"/>
      <c r="C125" s="108" t="s">
        <v>195</v>
      </c>
      <c r="D125" s="41"/>
      <c r="E125" s="41"/>
      <c r="F125" s="41"/>
      <c r="G125" s="41"/>
      <c r="H125" s="41"/>
      <c r="I125" s="41"/>
      <c r="J125" s="200">
        <f>BK125</f>
        <v>0</v>
      </c>
      <c r="K125" s="41"/>
      <c r="L125" s="45"/>
      <c r="M125" s="104"/>
      <c r="N125" s="201"/>
      <c r="O125" s="105"/>
      <c r="P125" s="202">
        <f>P126+P269</f>
        <v>0</v>
      </c>
      <c r="Q125" s="105"/>
      <c r="R125" s="202">
        <f>R126+R269</f>
        <v>43.84264504</v>
      </c>
      <c r="S125" s="105"/>
      <c r="T125" s="203">
        <f>T126+T269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76</v>
      </c>
      <c r="AU125" s="18" t="s">
        <v>174</v>
      </c>
      <c r="BK125" s="204">
        <f>BK126+BK269</f>
        <v>0</v>
      </c>
    </row>
    <row r="126" spans="1:63" s="12" customFormat="1" ht="25.9" customHeight="1">
      <c r="A126" s="12"/>
      <c r="B126" s="205"/>
      <c r="C126" s="206"/>
      <c r="D126" s="207" t="s">
        <v>76</v>
      </c>
      <c r="E126" s="208" t="s">
        <v>2560</v>
      </c>
      <c r="F126" s="208" t="s">
        <v>2561</v>
      </c>
      <c r="G126" s="206"/>
      <c r="H126" s="206"/>
      <c r="I126" s="209"/>
      <c r="J126" s="210">
        <f>BK126</f>
        <v>0</v>
      </c>
      <c r="K126" s="206"/>
      <c r="L126" s="211"/>
      <c r="M126" s="212"/>
      <c r="N126" s="213"/>
      <c r="O126" s="213"/>
      <c r="P126" s="214">
        <f>P127+P146+P155+P166+P169+P265</f>
        <v>0</v>
      </c>
      <c r="Q126" s="213"/>
      <c r="R126" s="214">
        <f>R127+R146+R155+R166+R169+R265</f>
        <v>43.84264504</v>
      </c>
      <c r="S126" s="213"/>
      <c r="T126" s="215">
        <f>T127+T146+T155+T166+T169+T265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6" t="s">
        <v>85</v>
      </c>
      <c r="AT126" s="217" t="s">
        <v>76</v>
      </c>
      <c r="AU126" s="217" t="s">
        <v>77</v>
      </c>
      <c r="AY126" s="216" t="s">
        <v>198</v>
      </c>
      <c r="BK126" s="218">
        <f>BK127+BK146+BK155+BK166+BK169+BK265</f>
        <v>0</v>
      </c>
    </row>
    <row r="127" spans="1:63" s="12" customFormat="1" ht="22.8" customHeight="1">
      <c r="A127" s="12"/>
      <c r="B127" s="205"/>
      <c r="C127" s="206"/>
      <c r="D127" s="207" t="s">
        <v>76</v>
      </c>
      <c r="E127" s="219" t="s">
        <v>257</v>
      </c>
      <c r="F127" s="219" t="s">
        <v>426</v>
      </c>
      <c r="G127" s="206"/>
      <c r="H127" s="206"/>
      <c r="I127" s="209"/>
      <c r="J127" s="220">
        <f>BK127</f>
        <v>0</v>
      </c>
      <c r="K127" s="206"/>
      <c r="L127" s="211"/>
      <c r="M127" s="212"/>
      <c r="N127" s="213"/>
      <c r="O127" s="213"/>
      <c r="P127" s="214">
        <f>SUM(P128:P145)</f>
        <v>0</v>
      </c>
      <c r="Q127" s="213"/>
      <c r="R127" s="214">
        <f>SUM(R128:R145)</f>
        <v>0.00030000000000000003</v>
      </c>
      <c r="S127" s="213"/>
      <c r="T127" s="215">
        <f>SUM(T128:T145)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6" t="s">
        <v>85</v>
      </c>
      <c r="AT127" s="217" t="s">
        <v>76</v>
      </c>
      <c r="AU127" s="217" t="s">
        <v>85</v>
      </c>
      <c r="AY127" s="216" t="s">
        <v>198</v>
      </c>
      <c r="BK127" s="218">
        <f>SUM(BK128:BK145)</f>
        <v>0</v>
      </c>
    </row>
    <row r="128" spans="1:65" s="2" customFormat="1" ht="21.75" customHeight="1">
      <c r="A128" s="39"/>
      <c r="B128" s="40"/>
      <c r="C128" s="221" t="s">
        <v>85</v>
      </c>
      <c r="D128" s="221" t="s">
        <v>200</v>
      </c>
      <c r="E128" s="222" t="s">
        <v>2562</v>
      </c>
      <c r="F128" s="223" t="s">
        <v>2563</v>
      </c>
      <c r="G128" s="224" t="s">
        <v>203</v>
      </c>
      <c r="H128" s="225">
        <v>20</v>
      </c>
      <c r="I128" s="226"/>
      <c r="J128" s="227">
        <f>ROUND(I128*H128,2)</f>
        <v>0</v>
      </c>
      <c r="K128" s="228"/>
      <c r="L128" s="45"/>
      <c r="M128" s="229" t="s">
        <v>1</v>
      </c>
      <c r="N128" s="230" t="s">
        <v>42</v>
      </c>
      <c r="O128" s="92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3" t="s">
        <v>204</v>
      </c>
      <c r="AT128" s="233" t="s">
        <v>200</v>
      </c>
      <c r="AU128" s="233" t="s">
        <v>87</v>
      </c>
      <c r="AY128" s="18" t="s">
        <v>198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8" t="s">
        <v>85</v>
      </c>
      <c r="BK128" s="234">
        <f>ROUND(I128*H128,2)</f>
        <v>0</v>
      </c>
      <c r="BL128" s="18" t="s">
        <v>204</v>
      </c>
      <c r="BM128" s="233" t="s">
        <v>2564</v>
      </c>
    </row>
    <row r="129" spans="1:51" s="13" customFormat="1" ht="12">
      <c r="A129" s="13"/>
      <c r="B129" s="235"/>
      <c r="C129" s="236"/>
      <c r="D129" s="237" t="s">
        <v>206</v>
      </c>
      <c r="E129" s="238" t="s">
        <v>1</v>
      </c>
      <c r="F129" s="239" t="s">
        <v>2565</v>
      </c>
      <c r="G129" s="236"/>
      <c r="H129" s="240">
        <v>1.25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206</v>
      </c>
      <c r="AU129" s="246" t="s">
        <v>87</v>
      </c>
      <c r="AV129" s="13" t="s">
        <v>87</v>
      </c>
      <c r="AW129" s="13" t="s">
        <v>33</v>
      </c>
      <c r="AX129" s="13" t="s">
        <v>77</v>
      </c>
      <c r="AY129" s="246" t="s">
        <v>198</v>
      </c>
    </row>
    <row r="130" spans="1:51" s="13" customFormat="1" ht="12">
      <c r="A130" s="13"/>
      <c r="B130" s="235"/>
      <c r="C130" s="236"/>
      <c r="D130" s="237" t="s">
        <v>206</v>
      </c>
      <c r="E130" s="238" t="s">
        <v>1</v>
      </c>
      <c r="F130" s="239" t="s">
        <v>2566</v>
      </c>
      <c r="G130" s="236"/>
      <c r="H130" s="240">
        <v>5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206</v>
      </c>
      <c r="AU130" s="246" t="s">
        <v>87</v>
      </c>
      <c r="AV130" s="13" t="s">
        <v>87</v>
      </c>
      <c r="AW130" s="13" t="s">
        <v>33</v>
      </c>
      <c r="AX130" s="13" t="s">
        <v>77</v>
      </c>
      <c r="AY130" s="246" t="s">
        <v>198</v>
      </c>
    </row>
    <row r="131" spans="1:51" s="13" customFormat="1" ht="12">
      <c r="A131" s="13"/>
      <c r="B131" s="235"/>
      <c r="C131" s="236"/>
      <c r="D131" s="237" t="s">
        <v>206</v>
      </c>
      <c r="E131" s="238" t="s">
        <v>1</v>
      </c>
      <c r="F131" s="239" t="s">
        <v>2567</v>
      </c>
      <c r="G131" s="236"/>
      <c r="H131" s="240">
        <v>13.75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206</v>
      </c>
      <c r="AU131" s="246" t="s">
        <v>87</v>
      </c>
      <c r="AV131" s="13" t="s">
        <v>87</v>
      </c>
      <c r="AW131" s="13" t="s">
        <v>33</v>
      </c>
      <c r="AX131" s="13" t="s">
        <v>77</v>
      </c>
      <c r="AY131" s="246" t="s">
        <v>198</v>
      </c>
    </row>
    <row r="132" spans="1:51" s="15" customFormat="1" ht="12">
      <c r="A132" s="15"/>
      <c r="B132" s="258"/>
      <c r="C132" s="259"/>
      <c r="D132" s="237" t="s">
        <v>206</v>
      </c>
      <c r="E132" s="260" t="s">
        <v>1</v>
      </c>
      <c r="F132" s="261" t="s">
        <v>215</v>
      </c>
      <c r="G132" s="259"/>
      <c r="H132" s="262">
        <v>20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8" t="s">
        <v>206</v>
      </c>
      <c r="AU132" s="268" t="s">
        <v>87</v>
      </c>
      <c r="AV132" s="15" t="s">
        <v>204</v>
      </c>
      <c r="AW132" s="15" t="s">
        <v>33</v>
      </c>
      <c r="AX132" s="15" t="s">
        <v>85</v>
      </c>
      <c r="AY132" s="268" t="s">
        <v>198</v>
      </c>
    </row>
    <row r="133" spans="1:65" s="2" customFormat="1" ht="21.75" customHeight="1">
      <c r="A133" s="39"/>
      <c r="B133" s="40"/>
      <c r="C133" s="221" t="s">
        <v>87</v>
      </c>
      <c r="D133" s="221" t="s">
        <v>200</v>
      </c>
      <c r="E133" s="222" t="s">
        <v>2568</v>
      </c>
      <c r="F133" s="223" t="s">
        <v>2569</v>
      </c>
      <c r="G133" s="224" t="s">
        <v>451</v>
      </c>
      <c r="H133" s="225">
        <v>5</v>
      </c>
      <c r="I133" s="226"/>
      <c r="J133" s="227">
        <f>ROUND(I133*H133,2)</f>
        <v>0</v>
      </c>
      <c r="K133" s="228"/>
      <c r="L133" s="45"/>
      <c r="M133" s="229" t="s">
        <v>1</v>
      </c>
      <c r="N133" s="230" t="s">
        <v>42</v>
      </c>
      <c r="O133" s="92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3" t="s">
        <v>204</v>
      </c>
      <c r="AT133" s="233" t="s">
        <v>200</v>
      </c>
      <c r="AU133" s="233" t="s">
        <v>87</v>
      </c>
      <c r="AY133" s="18" t="s">
        <v>198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8" t="s">
        <v>85</v>
      </c>
      <c r="BK133" s="234">
        <f>ROUND(I133*H133,2)</f>
        <v>0</v>
      </c>
      <c r="BL133" s="18" t="s">
        <v>204</v>
      </c>
      <c r="BM133" s="233" t="s">
        <v>2570</v>
      </c>
    </row>
    <row r="134" spans="1:51" s="16" customFormat="1" ht="12">
      <c r="A134" s="16"/>
      <c r="B134" s="285"/>
      <c r="C134" s="286"/>
      <c r="D134" s="237" t="s">
        <v>206</v>
      </c>
      <c r="E134" s="287" t="s">
        <v>1</v>
      </c>
      <c r="F134" s="288" t="s">
        <v>2571</v>
      </c>
      <c r="G134" s="286"/>
      <c r="H134" s="287" t="s">
        <v>1</v>
      </c>
      <c r="I134" s="289"/>
      <c r="J134" s="286"/>
      <c r="K134" s="286"/>
      <c r="L134" s="290"/>
      <c r="M134" s="291"/>
      <c r="N134" s="292"/>
      <c r="O134" s="292"/>
      <c r="P134" s="292"/>
      <c r="Q134" s="292"/>
      <c r="R134" s="292"/>
      <c r="S134" s="292"/>
      <c r="T134" s="293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T134" s="294" t="s">
        <v>206</v>
      </c>
      <c r="AU134" s="294" t="s">
        <v>87</v>
      </c>
      <c r="AV134" s="16" t="s">
        <v>85</v>
      </c>
      <c r="AW134" s="16" t="s">
        <v>33</v>
      </c>
      <c r="AX134" s="16" t="s">
        <v>77</v>
      </c>
      <c r="AY134" s="294" t="s">
        <v>198</v>
      </c>
    </row>
    <row r="135" spans="1:51" s="13" customFormat="1" ht="12">
      <c r="A135" s="13"/>
      <c r="B135" s="235"/>
      <c r="C135" s="236"/>
      <c r="D135" s="237" t="s">
        <v>206</v>
      </c>
      <c r="E135" s="238" t="s">
        <v>1</v>
      </c>
      <c r="F135" s="239" t="s">
        <v>2572</v>
      </c>
      <c r="G135" s="236"/>
      <c r="H135" s="240">
        <v>2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206</v>
      </c>
      <c r="AU135" s="246" t="s">
        <v>87</v>
      </c>
      <c r="AV135" s="13" t="s">
        <v>87</v>
      </c>
      <c r="AW135" s="13" t="s">
        <v>33</v>
      </c>
      <c r="AX135" s="13" t="s">
        <v>77</v>
      </c>
      <c r="AY135" s="246" t="s">
        <v>198</v>
      </c>
    </row>
    <row r="136" spans="1:51" s="13" customFormat="1" ht="12">
      <c r="A136" s="13"/>
      <c r="B136" s="235"/>
      <c r="C136" s="236"/>
      <c r="D136" s="237" t="s">
        <v>206</v>
      </c>
      <c r="E136" s="238" t="s">
        <v>1</v>
      </c>
      <c r="F136" s="239" t="s">
        <v>2573</v>
      </c>
      <c r="G136" s="236"/>
      <c r="H136" s="240">
        <v>2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206</v>
      </c>
      <c r="AU136" s="246" t="s">
        <v>87</v>
      </c>
      <c r="AV136" s="13" t="s">
        <v>87</v>
      </c>
      <c r="AW136" s="13" t="s">
        <v>33</v>
      </c>
      <c r="AX136" s="13" t="s">
        <v>77</v>
      </c>
      <c r="AY136" s="246" t="s">
        <v>198</v>
      </c>
    </row>
    <row r="137" spans="1:51" s="13" customFormat="1" ht="12">
      <c r="A137" s="13"/>
      <c r="B137" s="235"/>
      <c r="C137" s="236"/>
      <c r="D137" s="237" t="s">
        <v>206</v>
      </c>
      <c r="E137" s="238" t="s">
        <v>1</v>
      </c>
      <c r="F137" s="239" t="s">
        <v>2574</v>
      </c>
      <c r="G137" s="236"/>
      <c r="H137" s="240">
        <v>1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206</v>
      </c>
      <c r="AU137" s="246" t="s">
        <v>87</v>
      </c>
      <c r="AV137" s="13" t="s">
        <v>87</v>
      </c>
      <c r="AW137" s="13" t="s">
        <v>33</v>
      </c>
      <c r="AX137" s="13" t="s">
        <v>77</v>
      </c>
      <c r="AY137" s="246" t="s">
        <v>198</v>
      </c>
    </row>
    <row r="138" spans="1:51" s="15" customFormat="1" ht="12">
      <c r="A138" s="15"/>
      <c r="B138" s="258"/>
      <c r="C138" s="259"/>
      <c r="D138" s="237" t="s">
        <v>206</v>
      </c>
      <c r="E138" s="260" t="s">
        <v>1</v>
      </c>
      <c r="F138" s="261" t="s">
        <v>215</v>
      </c>
      <c r="G138" s="259"/>
      <c r="H138" s="262">
        <v>5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8" t="s">
        <v>206</v>
      </c>
      <c r="AU138" s="268" t="s">
        <v>87</v>
      </c>
      <c r="AV138" s="15" t="s">
        <v>204</v>
      </c>
      <c r="AW138" s="15" t="s">
        <v>33</v>
      </c>
      <c r="AX138" s="15" t="s">
        <v>85</v>
      </c>
      <c r="AY138" s="268" t="s">
        <v>198</v>
      </c>
    </row>
    <row r="139" spans="1:65" s="2" customFormat="1" ht="24.15" customHeight="1">
      <c r="A139" s="39"/>
      <c r="B139" s="40"/>
      <c r="C139" s="221" t="s">
        <v>213</v>
      </c>
      <c r="D139" s="221" t="s">
        <v>200</v>
      </c>
      <c r="E139" s="222" t="s">
        <v>2575</v>
      </c>
      <c r="F139" s="223" t="s">
        <v>2576</v>
      </c>
      <c r="G139" s="224" t="s">
        <v>451</v>
      </c>
      <c r="H139" s="225">
        <v>1</v>
      </c>
      <c r="I139" s="226"/>
      <c r="J139" s="227">
        <f>ROUND(I139*H139,2)</f>
        <v>0</v>
      </c>
      <c r="K139" s="228"/>
      <c r="L139" s="45"/>
      <c r="M139" s="229" t="s">
        <v>1</v>
      </c>
      <c r="N139" s="230" t="s">
        <v>42</v>
      </c>
      <c r="O139" s="92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3" t="s">
        <v>204</v>
      </c>
      <c r="AT139" s="233" t="s">
        <v>200</v>
      </c>
      <c r="AU139" s="233" t="s">
        <v>87</v>
      </c>
      <c r="AY139" s="18" t="s">
        <v>198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8" t="s">
        <v>85</v>
      </c>
      <c r="BK139" s="234">
        <f>ROUND(I139*H139,2)</f>
        <v>0</v>
      </c>
      <c r="BL139" s="18" t="s">
        <v>204</v>
      </c>
      <c r="BM139" s="233" t="s">
        <v>2577</v>
      </c>
    </row>
    <row r="140" spans="1:65" s="2" customFormat="1" ht="21.75" customHeight="1">
      <c r="A140" s="39"/>
      <c r="B140" s="40"/>
      <c r="C140" s="221" t="s">
        <v>204</v>
      </c>
      <c r="D140" s="221" t="s">
        <v>200</v>
      </c>
      <c r="E140" s="222" t="s">
        <v>2578</v>
      </c>
      <c r="F140" s="223" t="s">
        <v>2579</v>
      </c>
      <c r="G140" s="224" t="s">
        <v>451</v>
      </c>
      <c r="H140" s="225">
        <v>6</v>
      </c>
      <c r="I140" s="226"/>
      <c r="J140" s="227">
        <f>ROUND(I140*H140,2)</f>
        <v>0</v>
      </c>
      <c r="K140" s="228"/>
      <c r="L140" s="45"/>
      <c r="M140" s="229" t="s">
        <v>1</v>
      </c>
      <c r="N140" s="230" t="s">
        <v>42</v>
      </c>
      <c r="O140" s="92"/>
      <c r="P140" s="231">
        <f>O140*H140</f>
        <v>0</v>
      </c>
      <c r="Q140" s="231">
        <v>5E-05</v>
      </c>
      <c r="R140" s="231">
        <f>Q140*H140</f>
        <v>0.00030000000000000003</v>
      </c>
      <c r="S140" s="231">
        <v>0</v>
      </c>
      <c r="T140" s="232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3" t="s">
        <v>204</v>
      </c>
      <c r="AT140" s="233" t="s">
        <v>200</v>
      </c>
      <c r="AU140" s="233" t="s">
        <v>87</v>
      </c>
      <c r="AY140" s="18" t="s">
        <v>198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8" t="s">
        <v>85</v>
      </c>
      <c r="BK140" s="234">
        <f>ROUND(I140*H140,2)</f>
        <v>0</v>
      </c>
      <c r="BL140" s="18" t="s">
        <v>204</v>
      </c>
      <c r="BM140" s="233" t="s">
        <v>2580</v>
      </c>
    </row>
    <row r="141" spans="1:51" s="13" customFormat="1" ht="12">
      <c r="A141" s="13"/>
      <c r="B141" s="235"/>
      <c r="C141" s="236"/>
      <c r="D141" s="237" t="s">
        <v>206</v>
      </c>
      <c r="E141" s="238" t="s">
        <v>1</v>
      </c>
      <c r="F141" s="239" t="s">
        <v>2581</v>
      </c>
      <c r="G141" s="236"/>
      <c r="H141" s="240">
        <v>6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206</v>
      </c>
      <c r="AU141" s="246" t="s">
        <v>87</v>
      </c>
      <c r="AV141" s="13" t="s">
        <v>87</v>
      </c>
      <c r="AW141" s="13" t="s">
        <v>33</v>
      </c>
      <c r="AX141" s="13" t="s">
        <v>85</v>
      </c>
      <c r="AY141" s="246" t="s">
        <v>198</v>
      </c>
    </row>
    <row r="142" spans="1:65" s="2" customFormat="1" ht="24.15" customHeight="1">
      <c r="A142" s="39"/>
      <c r="B142" s="40"/>
      <c r="C142" s="221" t="s">
        <v>224</v>
      </c>
      <c r="D142" s="221" t="s">
        <v>200</v>
      </c>
      <c r="E142" s="222" t="s">
        <v>2582</v>
      </c>
      <c r="F142" s="223" t="s">
        <v>2583</v>
      </c>
      <c r="G142" s="224" t="s">
        <v>451</v>
      </c>
      <c r="H142" s="225">
        <v>60</v>
      </c>
      <c r="I142" s="226"/>
      <c r="J142" s="227">
        <f>ROUND(I142*H142,2)</f>
        <v>0</v>
      </c>
      <c r="K142" s="228"/>
      <c r="L142" s="45"/>
      <c r="M142" s="229" t="s">
        <v>1</v>
      </c>
      <c r="N142" s="230" t="s">
        <v>42</v>
      </c>
      <c r="O142" s="92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3" t="s">
        <v>204</v>
      </c>
      <c r="AT142" s="233" t="s">
        <v>200</v>
      </c>
      <c r="AU142" s="233" t="s">
        <v>87</v>
      </c>
      <c r="AY142" s="18" t="s">
        <v>198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8" t="s">
        <v>85</v>
      </c>
      <c r="BK142" s="234">
        <f>ROUND(I142*H142,2)</f>
        <v>0</v>
      </c>
      <c r="BL142" s="18" t="s">
        <v>204</v>
      </c>
      <c r="BM142" s="233" t="s">
        <v>2584</v>
      </c>
    </row>
    <row r="143" spans="1:51" s="13" customFormat="1" ht="12">
      <c r="A143" s="13"/>
      <c r="B143" s="235"/>
      <c r="C143" s="236"/>
      <c r="D143" s="237" t="s">
        <v>206</v>
      </c>
      <c r="E143" s="238" t="s">
        <v>1</v>
      </c>
      <c r="F143" s="239" t="s">
        <v>2585</v>
      </c>
      <c r="G143" s="236"/>
      <c r="H143" s="240">
        <v>22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206</v>
      </c>
      <c r="AU143" s="246" t="s">
        <v>87</v>
      </c>
      <c r="AV143" s="13" t="s">
        <v>87</v>
      </c>
      <c r="AW143" s="13" t="s">
        <v>33</v>
      </c>
      <c r="AX143" s="13" t="s">
        <v>77</v>
      </c>
      <c r="AY143" s="246" t="s">
        <v>198</v>
      </c>
    </row>
    <row r="144" spans="1:51" s="13" customFormat="1" ht="12">
      <c r="A144" s="13"/>
      <c r="B144" s="235"/>
      <c r="C144" s="236"/>
      <c r="D144" s="237" t="s">
        <v>206</v>
      </c>
      <c r="E144" s="238" t="s">
        <v>1</v>
      </c>
      <c r="F144" s="239" t="s">
        <v>2586</v>
      </c>
      <c r="G144" s="236"/>
      <c r="H144" s="240">
        <v>38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206</v>
      </c>
      <c r="AU144" s="246" t="s">
        <v>87</v>
      </c>
      <c r="AV144" s="13" t="s">
        <v>87</v>
      </c>
      <c r="AW144" s="13" t="s">
        <v>33</v>
      </c>
      <c r="AX144" s="13" t="s">
        <v>77</v>
      </c>
      <c r="AY144" s="246" t="s">
        <v>198</v>
      </c>
    </row>
    <row r="145" spans="1:51" s="15" customFormat="1" ht="12">
      <c r="A145" s="15"/>
      <c r="B145" s="258"/>
      <c r="C145" s="259"/>
      <c r="D145" s="237" t="s">
        <v>206</v>
      </c>
      <c r="E145" s="260" t="s">
        <v>1</v>
      </c>
      <c r="F145" s="261" t="s">
        <v>215</v>
      </c>
      <c r="G145" s="259"/>
      <c r="H145" s="262">
        <v>60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8" t="s">
        <v>206</v>
      </c>
      <c r="AU145" s="268" t="s">
        <v>87</v>
      </c>
      <c r="AV145" s="15" t="s">
        <v>204</v>
      </c>
      <c r="AW145" s="15" t="s">
        <v>33</v>
      </c>
      <c r="AX145" s="15" t="s">
        <v>85</v>
      </c>
      <c r="AY145" s="268" t="s">
        <v>198</v>
      </c>
    </row>
    <row r="146" spans="1:63" s="12" customFormat="1" ht="22.8" customHeight="1">
      <c r="A146" s="12"/>
      <c r="B146" s="205"/>
      <c r="C146" s="206"/>
      <c r="D146" s="207" t="s">
        <v>76</v>
      </c>
      <c r="E146" s="219" t="s">
        <v>261</v>
      </c>
      <c r="F146" s="219" t="s">
        <v>457</v>
      </c>
      <c r="G146" s="206"/>
      <c r="H146" s="206"/>
      <c r="I146" s="209"/>
      <c r="J146" s="220">
        <f>BK146</f>
        <v>0</v>
      </c>
      <c r="K146" s="206"/>
      <c r="L146" s="211"/>
      <c r="M146" s="212"/>
      <c r="N146" s="213"/>
      <c r="O146" s="213"/>
      <c r="P146" s="214">
        <f>SUM(P147:P154)</f>
        <v>0</v>
      </c>
      <c r="Q146" s="213"/>
      <c r="R146" s="214">
        <f>SUM(R147:R154)</f>
        <v>0</v>
      </c>
      <c r="S146" s="213"/>
      <c r="T146" s="215">
        <f>SUM(T147:T154)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6" t="s">
        <v>85</v>
      </c>
      <c r="AT146" s="217" t="s">
        <v>76</v>
      </c>
      <c r="AU146" s="217" t="s">
        <v>85</v>
      </c>
      <c r="AY146" s="216" t="s">
        <v>198</v>
      </c>
      <c r="BK146" s="218">
        <f>SUM(BK147:BK154)</f>
        <v>0</v>
      </c>
    </row>
    <row r="147" spans="1:65" s="2" customFormat="1" ht="37.8" customHeight="1">
      <c r="A147" s="39"/>
      <c r="B147" s="40"/>
      <c r="C147" s="221" t="s">
        <v>231</v>
      </c>
      <c r="D147" s="221" t="s">
        <v>200</v>
      </c>
      <c r="E147" s="222" t="s">
        <v>2587</v>
      </c>
      <c r="F147" s="223" t="s">
        <v>2588</v>
      </c>
      <c r="G147" s="224" t="s">
        <v>239</v>
      </c>
      <c r="H147" s="225">
        <v>800.908</v>
      </c>
      <c r="I147" s="226"/>
      <c r="J147" s="227">
        <f>ROUND(I147*H147,2)</f>
        <v>0</v>
      </c>
      <c r="K147" s="228"/>
      <c r="L147" s="45"/>
      <c r="M147" s="229" t="s">
        <v>1</v>
      </c>
      <c r="N147" s="230" t="s">
        <v>42</v>
      </c>
      <c r="O147" s="92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3" t="s">
        <v>204</v>
      </c>
      <c r="AT147" s="233" t="s">
        <v>200</v>
      </c>
      <c r="AU147" s="233" t="s">
        <v>87</v>
      </c>
      <c r="AY147" s="18" t="s">
        <v>198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8" t="s">
        <v>85</v>
      </c>
      <c r="BK147" s="234">
        <f>ROUND(I147*H147,2)</f>
        <v>0</v>
      </c>
      <c r="BL147" s="18" t="s">
        <v>204</v>
      </c>
      <c r="BM147" s="233" t="s">
        <v>2589</v>
      </c>
    </row>
    <row r="148" spans="1:51" s="16" customFormat="1" ht="12">
      <c r="A148" s="16"/>
      <c r="B148" s="285"/>
      <c r="C148" s="286"/>
      <c r="D148" s="237" t="s">
        <v>206</v>
      </c>
      <c r="E148" s="287" t="s">
        <v>1</v>
      </c>
      <c r="F148" s="288" t="s">
        <v>2571</v>
      </c>
      <c r="G148" s="286"/>
      <c r="H148" s="287" t="s">
        <v>1</v>
      </c>
      <c r="I148" s="289"/>
      <c r="J148" s="286"/>
      <c r="K148" s="286"/>
      <c r="L148" s="290"/>
      <c r="M148" s="291"/>
      <c r="N148" s="292"/>
      <c r="O148" s="292"/>
      <c r="P148" s="292"/>
      <c r="Q148" s="292"/>
      <c r="R148" s="292"/>
      <c r="S148" s="292"/>
      <c r="T148" s="293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94" t="s">
        <v>206</v>
      </c>
      <c r="AU148" s="294" t="s">
        <v>87</v>
      </c>
      <c r="AV148" s="16" t="s">
        <v>85</v>
      </c>
      <c r="AW148" s="16" t="s">
        <v>33</v>
      </c>
      <c r="AX148" s="16" t="s">
        <v>77</v>
      </c>
      <c r="AY148" s="294" t="s">
        <v>198</v>
      </c>
    </row>
    <row r="149" spans="1:51" s="13" customFormat="1" ht="12">
      <c r="A149" s="13"/>
      <c r="B149" s="235"/>
      <c r="C149" s="236"/>
      <c r="D149" s="237" t="s">
        <v>206</v>
      </c>
      <c r="E149" s="238" t="s">
        <v>1</v>
      </c>
      <c r="F149" s="239" t="s">
        <v>2590</v>
      </c>
      <c r="G149" s="236"/>
      <c r="H149" s="240">
        <v>1508.018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206</v>
      </c>
      <c r="AU149" s="246" t="s">
        <v>87</v>
      </c>
      <c r="AV149" s="13" t="s">
        <v>87</v>
      </c>
      <c r="AW149" s="13" t="s">
        <v>33</v>
      </c>
      <c r="AX149" s="13" t="s">
        <v>77</v>
      </c>
      <c r="AY149" s="246" t="s">
        <v>198</v>
      </c>
    </row>
    <row r="150" spans="1:51" s="13" customFormat="1" ht="12">
      <c r="A150" s="13"/>
      <c r="B150" s="235"/>
      <c r="C150" s="236"/>
      <c r="D150" s="237" t="s">
        <v>206</v>
      </c>
      <c r="E150" s="238" t="s">
        <v>1</v>
      </c>
      <c r="F150" s="239" t="s">
        <v>2591</v>
      </c>
      <c r="G150" s="236"/>
      <c r="H150" s="240">
        <v>-547.887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206</v>
      </c>
      <c r="AU150" s="246" t="s">
        <v>87</v>
      </c>
      <c r="AV150" s="13" t="s">
        <v>87</v>
      </c>
      <c r="AW150" s="13" t="s">
        <v>33</v>
      </c>
      <c r="AX150" s="13" t="s">
        <v>77</v>
      </c>
      <c r="AY150" s="246" t="s">
        <v>198</v>
      </c>
    </row>
    <row r="151" spans="1:51" s="13" customFormat="1" ht="12">
      <c r="A151" s="13"/>
      <c r="B151" s="235"/>
      <c r="C151" s="236"/>
      <c r="D151" s="237" t="s">
        <v>206</v>
      </c>
      <c r="E151" s="238" t="s">
        <v>1</v>
      </c>
      <c r="F151" s="239" t="s">
        <v>2592</v>
      </c>
      <c r="G151" s="236"/>
      <c r="H151" s="240">
        <v>-46.601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206</v>
      </c>
      <c r="AU151" s="246" t="s">
        <v>87</v>
      </c>
      <c r="AV151" s="13" t="s">
        <v>87</v>
      </c>
      <c r="AW151" s="13" t="s">
        <v>33</v>
      </c>
      <c r="AX151" s="13" t="s">
        <v>77</v>
      </c>
      <c r="AY151" s="246" t="s">
        <v>198</v>
      </c>
    </row>
    <row r="152" spans="1:51" s="13" customFormat="1" ht="12">
      <c r="A152" s="13"/>
      <c r="B152" s="235"/>
      <c r="C152" s="236"/>
      <c r="D152" s="237" t="s">
        <v>206</v>
      </c>
      <c r="E152" s="238" t="s">
        <v>1</v>
      </c>
      <c r="F152" s="239" t="s">
        <v>2593</v>
      </c>
      <c r="G152" s="236"/>
      <c r="H152" s="240">
        <v>-54.101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206</v>
      </c>
      <c r="AU152" s="246" t="s">
        <v>87</v>
      </c>
      <c r="AV152" s="13" t="s">
        <v>87</v>
      </c>
      <c r="AW152" s="13" t="s">
        <v>33</v>
      </c>
      <c r="AX152" s="13" t="s">
        <v>77</v>
      </c>
      <c r="AY152" s="246" t="s">
        <v>198</v>
      </c>
    </row>
    <row r="153" spans="1:51" s="13" customFormat="1" ht="12">
      <c r="A153" s="13"/>
      <c r="B153" s="235"/>
      <c r="C153" s="236"/>
      <c r="D153" s="237" t="s">
        <v>206</v>
      </c>
      <c r="E153" s="238" t="s">
        <v>1</v>
      </c>
      <c r="F153" s="239" t="s">
        <v>2594</v>
      </c>
      <c r="G153" s="236"/>
      <c r="H153" s="240">
        <v>-58.521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206</v>
      </c>
      <c r="AU153" s="246" t="s">
        <v>87</v>
      </c>
      <c r="AV153" s="13" t="s">
        <v>87</v>
      </c>
      <c r="AW153" s="13" t="s">
        <v>33</v>
      </c>
      <c r="AX153" s="13" t="s">
        <v>77</v>
      </c>
      <c r="AY153" s="246" t="s">
        <v>198</v>
      </c>
    </row>
    <row r="154" spans="1:51" s="15" customFormat="1" ht="12">
      <c r="A154" s="15"/>
      <c r="B154" s="258"/>
      <c r="C154" s="259"/>
      <c r="D154" s="237" t="s">
        <v>206</v>
      </c>
      <c r="E154" s="260" t="s">
        <v>1</v>
      </c>
      <c r="F154" s="261" t="s">
        <v>215</v>
      </c>
      <c r="G154" s="259"/>
      <c r="H154" s="262">
        <v>800.9080000000001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8" t="s">
        <v>206</v>
      </c>
      <c r="AU154" s="268" t="s">
        <v>87</v>
      </c>
      <c r="AV154" s="15" t="s">
        <v>204</v>
      </c>
      <c r="AW154" s="15" t="s">
        <v>33</v>
      </c>
      <c r="AX154" s="15" t="s">
        <v>85</v>
      </c>
      <c r="AY154" s="268" t="s">
        <v>198</v>
      </c>
    </row>
    <row r="155" spans="1:63" s="12" customFormat="1" ht="22.8" customHeight="1">
      <c r="A155" s="12"/>
      <c r="B155" s="205"/>
      <c r="C155" s="206"/>
      <c r="D155" s="207" t="s">
        <v>76</v>
      </c>
      <c r="E155" s="219" t="s">
        <v>280</v>
      </c>
      <c r="F155" s="219" t="s">
        <v>468</v>
      </c>
      <c r="G155" s="206"/>
      <c r="H155" s="206"/>
      <c r="I155" s="209"/>
      <c r="J155" s="220">
        <f>BK155</f>
        <v>0</v>
      </c>
      <c r="K155" s="206"/>
      <c r="L155" s="211"/>
      <c r="M155" s="212"/>
      <c r="N155" s="213"/>
      <c r="O155" s="213"/>
      <c r="P155" s="214">
        <f>SUM(P156:P165)</f>
        <v>0</v>
      </c>
      <c r="Q155" s="213"/>
      <c r="R155" s="214">
        <f>SUM(R156:R165)</f>
        <v>0</v>
      </c>
      <c r="S155" s="213"/>
      <c r="T155" s="215">
        <f>SUM(T156:T165)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6" t="s">
        <v>85</v>
      </c>
      <c r="AT155" s="217" t="s">
        <v>76</v>
      </c>
      <c r="AU155" s="217" t="s">
        <v>85</v>
      </c>
      <c r="AY155" s="216" t="s">
        <v>198</v>
      </c>
      <c r="BK155" s="218">
        <f>SUM(BK156:BK165)</f>
        <v>0</v>
      </c>
    </row>
    <row r="156" spans="1:65" s="2" customFormat="1" ht="21.75" customHeight="1">
      <c r="A156" s="39"/>
      <c r="B156" s="40"/>
      <c r="C156" s="221" t="s">
        <v>236</v>
      </c>
      <c r="D156" s="221" t="s">
        <v>200</v>
      </c>
      <c r="E156" s="222" t="s">
        <v>472</v>
      </c>
      <c r="F156" s="223" t="s">
        <v>473</v>
      </c>
      <c r="G156" s="224" t="s">
        <v>239</v>
      </c>
      <c r="H156" s="225">
        <v>74.52</v>
      </c>
      <c r="I156" s="226"/>
      <c r="J156" s="227">
        <f>ROUND(I156*H156,2)</f>
        <v>0</v>
      </c>
      <c r="K156" s="228"/>
      <c r="L156" s="45"/>
      <c r="M156" s="229" t="s">
        <v>1</v>
      </c>
      <c r="N156" s="230" t="s">
        <v>42</v>
      </c>
      <c r="O156" s="92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3" t="s">
        <v>204</v>
      </c>
      <c r="AT156" s="233" t="s">
        <v>200</v>
      </c>
      <c r="AU156" s="233" t="s">
        <v>87</v>
      </c>
      <c r="AY156" s="18" t="s">
        <v>198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8" t="s">
        <v>85</v>
      </c>
      <c r="BK156" s="234">
        <f>ROUND(I156*H156,2)</f>
        <v>0</v>
      </c>
      <c r="BL156" s="18" t="s">
        <v>204</v>
      </c>
      <c r="BM156" s="233" t="s">
        <v>2595</v>
      </c>
    </row>
    <row r="157" spans="1:51" s="13" customFormat="1" ht="12">
      <c r="A157" s="13"/>
      <c r="B157" s="235"/>
      <c r="C157" s="236"/>
      <c r="D157" s="237" t="s">
        <v>206</v>
      </c>
      <c r="E157" s="238" t="s">
        <v>1</v>
      </c>
      <c r="F157" s="239" t="s">
        <v>2596</v>
      </c>
      <c r="G157" s="236"/>
      <c r="H157" s="240">
        <v>74.52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206</v>
      </c>
      <c r="AU157" s="246" t="s">
        <v>87</v>
      </c>
      <c r="AV157" s="13" t="s">
        <v>87</v>
      </c>
      <c r="AW157" s="13" t="s">
        <v>33</v>
      </c>
      <c r="AX157" s="13" t="s">
        <v>77</v>
      </c>
      <c r="AY157" s="246" t="s">
        <v>198</v>
      </c>
    </row>
    <row r="158" spans="1:51" s="15" customFormat="1" ht="12">
      <c r="A158" s="15"/>
      <c r="B158" s="258"/>
      <c r="C158" s="259"/>
      <c r="D158" s="237" t="s">
        <v>206</v>
      </c>
      <c r="E158" s="260" t="s">
        <v>1</v>
      </c>
      <c r="F158" s="261" t="s">
        <v>215</v>
      </c>
      <c r="G158" s="259"/>
      <c r="H158" s="262">
        <v>74.52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8" t="s">
        <v>206</v>
      </c>
      <c r="AU158" s="268" t="s">
        <v>87</v>
      </c>
      <c r="AV158" s="15" t="s">
        <v>204</v>
      </c>
      <c r="AW158" s="15" t="s">
        <v>33</v>
      </c>
      <c r="AX158" s="15" t="s">
        <v>85</v>
      </c>
      <c r="AY158" s="268" t="s">
        <v>198</v>
      </c>
    </row>
    <row r="159" spans="1:65" s="2" customFormat="1" ht="24.15" customHeight="1">
      <c r="A159" s="39"/>
      <c r="B159" s="40"/>
      <c r="C159" s="221" t="s">
        <v>242</v>
      </c>
      <c r="D159" s="221" t="s">
        <v>200</v>
      </c>
      <c r="E159" s="222" t="s">
        <v>475</v>
      </c>
      <c r="F159" s="223" t="s">
        <v>476</v>
      </c>
      <c r="G159" s="224" t="s">
        <v>239</v>
      </c>
      <c r="H159" s="225">
        <v>74.52</v>
      </c>
      <c r="I159" s="226"/>
      <c r="J159" s="227">
        <f>ROUND(I159*H159,2)</f>
        <v>0</v>
      </c>
      <c r="K159" s="228"/>
      <c r="L159" s="45"/>
      <c r="M159" s="229" t="s">
        <v>1</v>
      </c>
      <c r="N159" s="230" t="s">
        <v>42</v>
      </c>
      <c r="O159" s="92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3" t="s">
        <v>204</v>
      </c>
      <c r="AT159" s="233" t="s">
        <v>200</v>
      </c>
      <c r="AU159" s="233" t="s">
        <v>87</v>
      </c>
      <c r="AY159" s="18" t="s">
        <v>198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8" t="s">
        <v>85</v>
      </c>
      <c r="BK159" s="234">
        <f>ROUND(I159*H159,2)</f>
        <v>0</v>
      </c>
      <c r="BL159" s="18" t="s">
        <v>204</v>
      </c>
      <c r="BM159" s="233" t="s">
        <v>2597</v>
      </c>
    </row>
    <row r="160" spans="1:51" s="13" customFormat="1" ht="12">
      <c r="A160" s="13"/>
      <c r="B160" s="235"/>
      <c r="C160" s="236"/>
      <c r="D160" s="237" t="s">
        <v>206</v>
      </c>
      <c r="E160" s="238" t="s">
        <v>1</v>
      </c>
      <c r="F160" s="239" t="s">
        <v>2596</v>
      </c>
      <c r="G160" s="236"/>
      <c r="H160" s="240">
        <v>74.52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206</v>
      </c>
      <c r="AU160" s="246" t="s">
        <v>87</v>
      </c>
      <c r="AV160" s="13" t="s">
        <v>87</v>
      </c>
      <c r="AW160" s="13" t="s">
        <v>33</v>
      </c>
      <c r="AX160" s="13" t="s">
        <v>77</v>
      </c>
      <c r="AY160" s="246" t="s">
        <v>198</v>
      </c>
    </row>
    <row r="161" spans="1:51" s="15" customFormat="1" ht="12">
      <c r="A161" s="15"/>
      <c r="B161" s="258"/>
      <c r="C161" s="259"/>
      <c r="D161" s="237" t="s">
        <v>206</v>
      </c>
      <c r="E161" s="260" t="s">
        <v>1</v>
      </c>
      <c r="F161" s="261" t="s">
        <v>215</v>
      </c>
      <c r="G161" s="259"/>
      <c r="H161" s="262">
        <v>74.52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8" t="s">
        <v>206</v>
      </c>
      <c r="AU161" s="268" t="s">
        <v>87</v>
      </c>
      <c r="AV161" s="15" t="s">
        <v>204</v>
      </c>
      <c r="AW161" s="15" t="s">
        <v>33</v>
      </c>
      <c r="AX161" s="15" t="s">
        <v>85</v>
      </c>
      <c r="AY161" s="268" t="s">
        <v>198</v>
      </c>
    </row>
    <row r="162" spans="1:65" s="2" customFormat="1" ht="21.75" customHeight="1">
      <c r="A162" s="39"/>
      <c r="B162" s="40"/>
      <c r="C162" s="221" t="s">
        <v>246</v>
      </c>
      <c r="D162" s="221" t="s">
        <v>200</v>
      </c>
      <c r="E162" s="222" t="s">
        <v>479</v>
      </c>
      <c r="F162" s="223" t="s">
        <v>480</v>
      </c>
      <c r="G162" s="224" t="s">
        <v>239</v>
      </c>
      <c r="H162" s="225">
        <v>74.52</v>
      </c>
      <c r="I162" s="226"/>
      <c r="J162" s="227">
        <f>ROUND(I162*H162,2)</f>
        <v>0</v>
      </c>
      <c r="K162" s="228"/>
      <c r="L162" s="45"/>
      <c r="M162" s="229" t="s">
        <v>1</v>
      </c>
      <c r="N162" s="230" t="s">
        <v>42</v>
      </c>
      <c r="O162" s="92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3" t="s">
        <v>204</v>
      </c>
      <c r="AT162" s="233" t="s">
        <v>200</v>
      </c>
      <c r="AU162" s="233" t="s">
        <v>87</v>
      </c>
      <c r="AY162" s="18" t="s">
        <v>198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8" t="s">
        <v>85</v>
      </c>
      <c r="BK162" s="234">
        <f>ROUND(I162*H162,2)</f>
        <v>0</v>
      </c>
      <c r="BL162" s="18" t="s">
        <v>204</v>
      </c>
      <c r="BM162" s="233" t="s">
        <v>2598</v>
      </c>
    </row>
    <row r="163" spans="1:51" s="13" customFormat="1" ht="12">
      <c r="A163" s="13"/>
      <c r="B163" s="235"/>
      <c r="C163" s="236"/>
      <c r="D163" s="237" t="s">
        <v>206</v>
      </c>
      <c r="E163" s="238" t="s">
        <v>1</v>
      </c>
      <c r="F163" s="239" t="s">
        <v>2596</v>
      </c>
      <c r="G163" s="236"/>
      <c r="H163" s="240">
        <v>74.52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206</v>
      </c>
      <c r="AU163" s="246" t="s">
        <v>87</v>
      </c>
      <c r="AV163" s="13" t="s">
        <v>87</v>
      </c>
      <c r="AW163" s="13" t="s">
        <v>33</v>
      </c>
      <c r="AX163" s="13" t="s">
        <v>77</v>
      </c>
      <c r="AY163" s="246" t="s">
        <v>198</v>
      </c>
    </row>
    <row r="164" spans="1:51" s="15" customFormat="1" ht="12">
      <c r="A164" s="15"/>
      <c r="B164" s="258"/>
      <c r="C164" s="259"/>
      <c r="D164" s="237" t="s">
        <v>206</v>
      </c>
      <c r="E164" s="260" t="s">
        <v>1</v>
      </c>
      <c r="F164" s="261" t="s">
        <v>215</v>
      </c>
      <c r="G164" s="259"/>
      <c r="H164" s="262">
        <v>74.52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8" t="s">
        <v>206</v>
      </c>
      <c r="AU164" s="268" t="s">
        <v>87</v>
      </c>
      <c r="AV164" s="15" t="s">
        <v>204</v>
      </c>
      <c r="AW164" s="15" t="s">
        <v>33</v>
      </c>
      <c r="AX164" s="15" t="s">
        <v>85</v>
      </c>
      <c r="AY164" s="268" t="s">
        <v>198</v>
      </c>
    </row>
    <row r="165" spans="1:65" s="2" customFormat="1" ht="16.5" customHeight="1">
      <c r="A165" s="39"/>
      <c r="B165" s="40"/>
      <c r="C165" s="221" t="s">
        <v>252</v>
      </c>
      <c r="D165" s="221" t="s">
        <v>200</v>
      </c>
      <c r="E165" s="222" t="s">
        <v>274</v>
      </c>
      <c r="F165" s="223" t="s">
        <v>275</v>
      </c>
      <c r="G165" s="224" t="s">
        <v>276</v>
      </c>
      <c r="H165" s="225">
        <v>134.14</v>
      </c>
      <c r="I165" s="226"/>
      <c r="J165" s="227">
        <f>ROUND(I165*H165,2)</f>
        <v>0</v>
      </c>
      <c r="K165" s="228"/>
      <c r="L165" s="45"/>
      <c r="M165" s="229" t="s">
        <v>1</v>
      </c>
      <c r="N165" s="230" t="s">
        <v>42</v>
      </c>
      <c r="O165" s="92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3" t="s">
        <v>204</v>
      </c>
      <c r="AT165" s="233" t="s">
        <v>200</v>
      </c>
      <c r="AU165" s="233" t="s">
        <v>87</v>
      </c>
      <c r="AY165" s="18" t="s">
        <v>198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8" t="s">
        <v>85</v>
      </c>
      <c r="BK165" s="234">
        <f>ROUND(I165*H165,2)</f>
        <v>0</v>
      </c>
      <c r="BL165" s="18" t="s">
        <v>204</v>
      </c>
      <c r="BM165" s="233" t="s">
        <v>2599</v>
      </c>
    </row>
    <row r="166" spans="1:63" s="12" customFormat="1" ht="22.8" customHeight="1">
      <c r="A166" s="12"/>
      <c r="B166" s="205"/>
      <c r="C166" s="206"/>
      <c r="D166" s="207" t="s">
        <v>76</v>
      </c>
      <c r="E166" s="219" t="s">
        <v>285</v>
      </c>
      <c r="F166" s="219" t="s">
        <v>1187</v>
      </c>
      <c r="G166" s="206"/>
      <c r="H166" s="206"/>
      <c r="I166" s="209"/>
      <c r="J166" s="220">
        <f>BK166</f>
        <v>0</v>
      </c>
      <c r="K166" s="206"/>
      <c r="L166" s="211"/>
      <c r="M166" s="212"/>
      <c r="N166" s="213"/>
      <c r="O166" s="213"/>
      <c r="P166" s="214">
        <f>SUM(P167:P168)</f>
        <v>0</v>
      </c>
      <c r="Q166" s="213"/>
      <c r="R166" s="214">
        <f>SUM(R167:R168)</f>
        <v>0</v>
      </c>
      <c r="S166" s="213"/>
      <c r="T166" s="215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6" t="s">
        <v>85</v>
      </c>
      <c r="AT166" s="217" t="s">
        <v>76</v>
      </c>
      <c r="AU166" s="217" t="s">
        <v>85</v>
      </c>
      <c r="AY166" s="216" t="s">
        <v>198</v>
      </c>
      <c r="BK166" s="218">
        <f>SUM(BK167:BK168)</f>
        <v>0</v>
      </c>
    </row>
    <row r="167" spans="1:65" s="2" customFormat="1" ht="16.5" customHeight="1">
      <c r="A167" s="39"/>
      <c r="B167" s="40"/>
      <c r="C167" s="221" t="s">
        <v>257</v>
      </c>
      <c r="D167" s="221" t="s">
        <v>200</v>
      </c>
      <c r="E167" s="222" t="s">
        <v>2600</v>
      </c>
      <c r="F167" s="223" t="s">
        <v>2601</v>
      </c>
      <c r="G167" s="224" t="s">
        <v>451</v>
      </c>
      <c r="H167" s="225">
        <v>6</v>
      </c>
      <c r="I167" s="226"/>
      <c r="J167" s="227">
        <f>ROUND(I167*H167,2)</f>
        <v>0</v>
      </c>
      <c r="K167" s="228"/>
      <c r="L167" s="45"/>
      <c r="M167" s="229" t="s">
        <v>1</v>
      </c>
      <c r="N167" s="230" t="s">
        <v>42</v>
      </c>
      <c r="O167" s="92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3" t="s">
        <v>204</v>
      </c>
      <c r="AT167" s="233" t="s">
        <v>200</v>
      </c>
      <c r="AU167" s="233" t="s">
        <v>87</v>
      </c>
      <c r="AY167" s="18" t="s">
        <v>198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8" t="s">
        <v>85</v>
      </c>
      <c r="BK167" s="234">
        <f>ROUND(I167*H167,2)</f>
        <v>0</v>
      </c>
      <c r="BL167" s="18" t="s">
        <v>204</v>
      </c>
      <c r="BM167" s="233" t="s">
        <v>2602</v>
      </c>
    </row>
    <row r="168" spans="1:51" s="13" customFormat="1" ht="12">
      <c r="A168" s="13"/>
      <c r="B168" s="235"/>
      <c r="C168" s="236"/>
      <c r="D168" s="237" t="s">
        <v>206</v>
      </c>
      <c r="E168" s="238" t="s">
        <v>1</v>
      </c>
      <c r="F168" s="239" t="s">
        <v>1737</v>
      </c>
      <c r="G168" s="236"/>
      <c r="H168" s="240">
        <v>6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206</v>
      </c>
      <c r="AU168" s="246" t="s">
        <v>87</v>
      </c>
      <c r="AV168" s="13" t="s">
        <v>87</v>
      </c>
      <c r="AW168" s="13" t="s">
        <v>33</v>
      </c>
      <c r="AX168" s="13" t="s">
        <v>85</v>
      </c>
      <c r="AY168" s="246" t="s">
        <v>198</v>
      </c>
    </row>
    <row r="169" spans="1:63" s="12" customFormat="1" ht="22.8" customHeight="1">
      <c r="A169" s="12"/>
      <c r="B169" s="205"/>
      <c r="C169" s="206"/>
      <c r="D169" s="207" t="s">
        <v>76</v>
      </c>
      <c r="E169" s="219" t="s">
        <v>289</v>
      </c>
      <c r="F169" s="219" t="s">
        <v>2603</v>
      </c>
      <c r="G169" s="206"/>
      <c r="H169" s="206"/>
      <c r="I169" s="209"/>
      <c r="J169" s="220">
        <f>BK169</f>
        <v>0</v>
      </c>
      <c r="K169" s="206"/>
      <c r="L169" s="211"/>
      <c r="M169" s="212"/>
      <c r="N169" s="213"/>
      <c r="O169" s="213"/>
      <c r="P169" s="214">
        <f>SUM(P170:P264)</f>
        <v>0</v>
      </c>
      <c r="Q169" s="213"/>
      <c r="R169" s="214">
        <f>SUM(R170:R264)</f>
        <v>43.84234504</v>
      </c>
      <c r="S169" s="213"/>
      <c r="T169" s="215">
        <f>SUM(T170:T264)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6" t="s">
        <v>85</v>
      </c>
      <c r="AT169" s="217" t="s">
        <v>76</v>
      </c>
      <c r="AU169" s="217" t="s">
        <v>85</v>
      </c>
      <c r="AY169" s="216" t="s">
        <v>198</v>
      </c>
      <c r="BK169" s="218">
        <f>SUM(BK170:BK264)</f>
        <v>0</v>
      </c>
    </row>
    <row r="170" spans="1:65" s="2" customFormat="1" ht="24.15" customHeight="1">
      <c r="A170" s="39"/>
      <c r="B170" s="40"/>
      <c r="C170" s="221" t="s">
        <v>261</v>
      </c>
      <c r="D170" s="221" t="s">
        <v>200</v>
      </c>
      <c r="E170" s="222" t="s">
        <v>2604</v>
      </c>
      <c r="F170" s="223" t="s">
        <v>2605</v>
      </c>
      <c r="G170" s="224" t="s">
        <v>239</v>
      </c>
      <c r="H170" s="225">
        <v>145.368</v>
      </c>
      <c r="I170" s="226"/>
      <c r="J170" s="227">
        <f>ROUND(I170*H170,2)</f>
        <v>0</v>
      </c>
      <c r="K170" s="228"/>
      <c r="L170" s="45"/>
      <c r="M170" s="229" t="s">
        <v>1</v>
      </c>
      <c r="N170" s="230" t="s">
        <v>42</v>
      </c>
      <c r="O170" s="92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3" t="s">
        <v>204</v>
      </c>
      <c r="AT170" s="233" t="s">
        <v>200</v>
      </c>
      <c r="AU170" s="233" t="s">
        <v>87</v>
      </c>
      <c r="AY170" s="18" t="s">
        <v>198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8" t="s">
        <v>85</v>
      </c>
      <c r="BK170" s="234">
        <f>ROUND(I170*H170,2)</f>
        <v>0</v>
      </c>
      <c r="BL170" s="18" t="s">
        <v>204</v>
      </c>
      <c r="BM170" s="233" t="s">
        <v>2606</v>
      </c>
    </row>
    <row r="171" spans="1:51" s="13" customFormat="1" ht="12">
      <c r="A171" s="13"/>
      <c r="B171" s="235"/>
      <c r="C171" s="236"/>
      <c r="D171" s="237" t="s">
        <v>206</v>
      </c>
      <c r="E171" s="238" t="s">
        <v>1</v>
      </c>
      <c r="F171" s="239" t="s">
        <v>2607</v>
      </c>
      <c r="G171" s="236"/>
      <c r="H171" s="240">
        <v>145.368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206</v>
      </c>
      <c r="AU171" s="246" t="s">
        <v>87</v>
      </c>
      <c r="AV171" s="13" t="s">
        <v>87</v>
      </c>
      <c r="AW171" s="13" t="s">
        <v>33</v>
      </c>
      <c r="AX171" s="13" t="s">
        <v>85</v>
      </c>
      <c r="AY171" s="246" t="s">
        <v>198</v>
      </c>
    </row>
    <row r="172" spans="1:65" s="2" customFormat="1" ht="33" customHeight="1">
      <c r="A172" s="39"/>
      <c r="B172" s="40"/>
      <c r="C172" s="269" t="s">
        <v>266</v>
      </c>
      <c r="D172" s="269" t="s">
        <v>315</v>
      </c>
      <c r="E172" s="270" t="s">
        <v>2608</v>
      </c>
      <c r="F172" s="271" t="s">
        <v>2609</v>
      </c>
      <c r="G172" s="272" t="s">
        <v>239</v>
      </c>
      <c r="H172" s="273">
        <v>72.684</v>
      </c>
      <c r="I172" s="274"/>
      <c r="J172" s="275">
        <f>ROUND(I172*H172,2)</f>
        <v>0</v>
      </c>
      <c r="K172" s="276"/>
      <c r="L172" s="277"/>
      <c r="M172" s="278" t="s">
        <v>1</v>
      </c>
      <c r="N172" s="279" t="s">
        <v>42</v>
      </c>
      <c r="O172" s="92"/>
      <c r="P172" s="231">
        <f>O172*H172</f>
        <v>0</v>
      </c>
      <c r="Q172" s="231">
        <v>0.6</v>
      </c>
      <c r="R172" s="231">
        <f>Q172*H172</f>
        <v>43.6104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242</v>
      </c>
      <c r="AT172" s="233" t="s">
        <v>315</v>
      </c>
      <c r="AU172" s="233" t="s">
        <v>87</v>
      </c>
      <c r="AY172" s="18" t="s">
        <v>198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8" t="s">
        <v>85</v>
      </c>
      <c r="BK172" s="234">
        <f>ROUND(I172*H172,2)</f>
        <v>0</v>
      </c>
      <c r="BL172" s="18" t="s">
        <v>204</v>
      </c>
      <c r="BM172" s="233" t="s">
        <v>2610</v>
      </c>
    </row>
    <row r="173" spans="1:51" s="13" customFormat="1" ht="12">
      <c r="A173" s="13"/>
      <c r="B173" s="235"/>
      <c r="C173" s="236"/>
      <c r="D173" s="237" t="s">
        <v>206</v>
      </c>
      <c r="E173" s="238" t="s">
        <v>1</v>
      </c>
      <c r="F173" s="239" t="s">
        <v>2611</v>
      </c>
      <c r="G173" s="236"/>
      <c r="H173" s="240">
        <v>72.684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206</v>
      </c>
      <c r="AU173" s="246" t="s">
        <v>87</v>
      </c>
      <c r="AV173" s="13" t="s">
        <v>87</v>
      </c>
      <c r="AW173" s="13" t="s">
        <v>33</v>
      </c>
      <c r="AX173" s="13" t="s">
        <v>85</v>
      </c>
      <c r="AY173" s="246" t="s">
        <v>198</v>
      </c>
    </row>
    <row r="174" spans="1:65" s="2" customFormat="1" ht="24.15" customHeight="1">
      <c r="A174" s="39"/>
      <c r="B174" s="40"/>
      <c r="C174" s="221" t="s">
        <v>270</v>
      </c>
      <c r="D174" s="221" t="s">
        <v>200</v>
      </c>
      <c r="E174" s="222" t="s">
        <v>2612</v>
      </c>
      <c r="F174" s="223" t="s">
        <v>2613</v>
      </c>
      <c r="G174" s="224" t="s">
        <v>203</v>
      </c>
      <c r="H174" s="225">
        <v>3770.44</v>
      </c>
      <c r="I174" s="226"/>
      <c r="J174" s="227">
        <f>ROUND(I174*H174,2)</f>
        <v>0</v>
      </c>
      <c r="K174" s="228"/>
      <c r="L174" s="45"/>
      <c r="M174" s="229" t="s">
        <v>1</v>
      </c>
      <c r="N174" s="230" t="s">
        <v>42</v>
      </c>
      <c r="O174" s="92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3" t="s">
        <v>204</v>
      </c>
      <c r="AT174" s="233" t="s">
        <v>200</v>
      </c>
      <c r="AU174" s="233" t="s">
        <v>87</v>
      </c>
      <c r="AY174" s="18" t="s">
        <v>198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8" t="s">
        <v>85</v>
      </c>
      <c r="BK174" s="234">
        <f>ROUND(I174*H174,2)</f>
        <v>0</v>
      </c>
      <c r="BL174" s="18" t="s">
        <v>204</v>
      </c>
      <c r="BM174" s="233" t="s">
        <v>2614</v>
      </c>
    </row>
    <row r="175" spans="1:51" s="13" customFormat="1" ht="12">
      <c r="A175" s="13"/>
      <c r="B175" s="235"/>
      <c r="C175" s="236"/>
      <c r="D175" s="237" t="s">
        <v>206</v>
      </c>
      <c r="E175" s="238" t="s">
        <v>1</v>
      </c>
      <c r="F175" s="239" t="s">
        <v>2615</v>
      </c>
      <c r="G175" s="236"/>
      <c r="H175" s="240">
        <v>3770.44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206</v>
      </c>
      <c r="AU175" s="246" t="s">
        <v>87</v>
      </c>
      <c r="AV175" s="13" t="s">
        <v>87</v>
      </c>
      <c r="AW175" s="13" t="s">
        <v>33</v>
      </c>
      <c r="AX175" s="13" t="s">
        <v>85</v>
      </c>
      <c r="AY175" s="246" t="s">
        <v>198</v>
      </c>
    </row>
    <row r="176" spans="1:65" s="2" customFormat="1" ht="16.5" customHeight="1">
      <c r="A176" s="39"/>
      <c r="B176" s="40"/>
      <c r="C176" s="269" t="s">
        <v>8</v>
      </c>
      <c r="D176" s="269" t="s">
        <v>315</v>
      </c>
      <c r="E176" s="270" t="s">
        <v>2616</v>
      </c>
      <c r="F176" s="271" t="s">
        <v>2617</v>
      </c>
      <c r="G176" s="272" t="s">
        <v>2454</v>
      </c>
      <c r="H176" s="273">
        <v>94.26</v>
      </c>
      <c r="I176" s="274"/>
      <c r="J176" s="275">
        <f>ROUND(I176*H176,2)</f>
        <v>0</v>
      </c>
      <c r="K176" s="276"/>
      <c r="L176" s="277"/>
      <c r="M176" s="278" t="s">
        <v>1</v>
      </c>
      <c r="N176" s="279" t="s">
        <v>42</v>
      </c>
      <c r="O176" s="92"/>
      <c r="P176" s="231">
        <f>O176*H176</f>
        <v>0</v>
      </c>
      <c r="Q176" s="231">
        <v>0.001</v>
      </c>
      <c r="R176" s="231">
        <f>Q176*H176</f>
        <v>0.09426000000000001</v>
      </c>
      <c r="S176" s="231">
        <v>0</v>
      </c>
      <c r="T176" s="232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3" t="s">
        <v>242</v>
      </c>
      <c r="AT176" s="233" t="s">
        <v>315</v>
      </c>
      <c r="AU176" s="233" t="s">
        <v>87</v>
      </c>
      <c r="AY176" s="18" t="s">
        <v>198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8" t="s">
        <v>85</v>
      </c>
      <c r="BK176" s="234">
        <f>ROUND(I176*H176,2)</f>
        <v>0</v>
      </c>
      <c r="BL176" s="18" t="s">
        <v>204</v>
      </c>
      <c r="BM176" s="233" t="s">
        <v>2618</v>
      </c>
    </row>
    <row r="177" spans="1:51" s="13" customFormat="1" ht="12">
      <c r="A177" s="13"/>
      <c r="B177" s="235"/>
      <c r="C177" s="236"/>
      <c r="D177" s="237" t="s">
        <v>206</v>
      </c>
      <c r="E177" s="238" t="s">
        <v>1</v>
      </c>
      <c r="F177" s="239" t="s">
        <v>2619</v>
      </c>
      <c r="G177" s="236"/>
      <c r="H177" s="240">
        <v>94.26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206</v>
      </c>
      <c r="AU177" s="246" t="s">
        <v>87</v>
      </c>
      <c r="AV177" s="13" t="s">
        <v>87</v>
      </c>
      <c r="AW177" s="13" t="s">
        <v>33</v>
      </c>
      <c r="AX177" s="13" t="s">
        <v>77</v>
      </c>
      <c r="AY177" s="246" t="s">
        <v>198</v>
      </c>
    </row>
    <row r="178" spans="1:51" s="15" customFormat="1" ht="12">
      <c r="A178" s="15"/>
      <c r="B178" s="258"/>
      <c r="C178" s="259"/>
      <c r="D178" s="237" t="s">
        <v>206</v>
      </c>
      <c r="E178" s="260" t="s">
        <v>1</v>
      </c>
      <c r="F178" s="261" t="s">
        <v>215</v>
      </c>
      <c r="G178" s="259"/>
      <c r="H178" s="262">
        <v>94.26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8" t="s">
        <v>206</v>
      </c>
      <c r="AU178" s="268" t="s">
        <v>87</v>
      </c>
      <c r="AV178" s="15" t="s">
        <v>204</v>
      </c>
      <c r="AW178" s="15" t="s">
        <v>33</v>
      </c>
      <c r="AX178" s="15" t="s">
        <v>85</v>
      </c>
      <c r="AY178" s="268" t="s">
        <v>198</v>
      </c>
    </row>
    <row r="179" spans="1:65" s="2" customFormat="1" ht="33" customHeight="1">
      <c r="A179" s="39"/>
      <c r="B179" s="40"/>
      <c r="C179" s="221" t="s">
        <v>280</v>
      </c>
      <c r="D179" s="221" t="s">
        <v>200</v>
      </c>
      <c r="E179" s="222" t="s">
        <v>2620</v>
      </c>
      <c r="F179" s="223" t="s">
        <v>2621</v>
      </c>
      <c r="G179" s="224" t="s">
        <v>203</v>
      </c>
      <c r="H179" s="225">
        <v>3770.44</v>
      </c>
      <c r="I179" s="226"/>
      <c r="J179" s="227">
        <f>ROUND(I179*H179,2)</f>
        <v>0</v>
      </c>
      <c r="K179" s="228"/>
      <c r="L179" s="45"/>
      <c r="M179" s="229" t="s">
        <v>1</v>
      </c>
      <c r="N179" s="230" t="s">
        <v>42</v>
      </c>
      <c r="O179" s="92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3" t="s">
        <v>204</v>
      </c>
      <c r="AT179" s="233" t="s">
        <v>200</v>
      </c>
      <c r="AU179" s="233" t="s">
        <v>87</v>
      </c>
      <c r="AY179" s="18" t="s">
        <v>198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8" t="s">
        <v>85</v>
      </c>
      <c r="BK179" s="234">
        <f>ROUND(I179*H179,2)</f>
        <v>0</v>
      </c>
      <c r="BL179" s="18" t="s">
        <v>204</v>
      </c>
      <c r="BM179" s="233" t="s">
        <v>2622</v>
      </c>
    </row>
    <row r="180" spans="1:65" s="2" customFormat="1" ht="24.15" customHeight="1">
      <c r="A180" s="39"/>
      <c r="B180" s="40"/>
      <c r="C180" s="221" t="s">
        <v>285</v>
      </c>
      <c r="D180" s="221" t="s">
        <v>200</v>
      </c>
      <c r="E180" s="222" t="s">
        <v>2623</v>
      </c>
      <c r="F180" s="223" t="s">
        <v>2624</v>
      </c>
      <c r="G180" s="224" t="s">
        <v>451</v>
      </c>
      <c r="H180" s="225">
        <v>673</v>
      </c>
      <c r="I180" s="226"/>
      <c r="J180" s="227">
        <f>ROUND(I180*H180,2)</f>
        <v>0</v>
      </c>
      <c r="K180" s="228"/>
      <c r="L180" s="45"/>
      <c r="M180" s="229" t="s">
        <v>1</v>
      </c>
      <c r="N180" s="230" t="s">
        <v>42</v>
      </c>
      <c r="O180" s="92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3" t="s">
        <v>204</v>
      </c>
      <c r="AT180" s="233" t="s">
        <v>200</v>
      </c>
      <c r="AU180" s="233" t="s">
        <v>87</v>
      </c>
      <c r="AY180" s="18" t="s">
        <v>198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8" t="s">
        <v>85</v>
      </c>
      <c r="BK180" s="234">
        <f>ROUND(I180*H180,2)</f>
        <v>0</v>
      </c>
      <c r="BL180" s="18" t="s">
        <v>204</v>
      </c>
      <c r="BM180" s="233" t="s">
        <v>2625</v>
      </c>
    </row>
    <row r="181" spans="1:51" s="13" customFormat="1" ht="12">
      <c r="A181" s="13"/>
      <c r="B181" s="235"/>
      <c r="C181" s="236"/>
      <c r="D181" s="237" t="s">
        <v>206</v>
      </c>
      <c r="E181" s="238" t="s">
        <v>1</v>
      </c>
      <c r="F181" s="239" t="s">
        <v>2626</v>
      </c>
      <c r="G181" s="236"/>
      <c r="H181" s="240">
        <v>14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206</v>
      </c>
      <c r="AU181" s="246" t="s">
        <v>87</v>
      </c>
      <c r="AV181" s="13" t="s">
        <v>87</v>
      </c>
      <c r="AW181" s="13" t="s">
        <v>33</v>
      </c>
      <c r="AX181" s="13" t="s">
        <v>77</v>
      </c>
      <c r="AY181" s="246" t="s">
        <v>198</v>
      </c>
    </row>
    <row r="182" spans="1:51" s="13" customFormat="1" ht="12">
      <c r="A182" s="13"/>
      <c r="B182" s="235"/>
      <c r="C182" s="236"/>
      <c r="D182" s="237" t="s">
        <v>206</v>
      </c>
      <c r="E182" s="238" t="s">
        <v>1</v>
      </c>
      <c r="F182" s="239" t="s">
        <v>2627</v>
      </c>
      <c r="G182" s="236"/>
      <c r="H182" s="240">
        <v>659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206</v>
      </c>
      <c r="AU182" s="246" t="s">
        <v>87</v>
      </c>
      <c r="AV182" s="13" t="s">
        <v>87</v>
      </c>
      <c r="AW182" s="13" t="s">
        <v>33</v>
      </c>
      <c r="AX182" s="13" t="s">
        <v>77</v>
      </c>
      <c r="AY182" s="246" t="s">
        <v>198</v>
      </c>
    </row>
    <row r="183" spans="1:51" s="15" customFormat="1" ht="12">
      <c r="A183" s="15"/>
      <c r="B183" s="258"/>
      <c r="C183" s="259"/>
      <c r="D183" s="237" t="s">
        <v>206</v>
      </c>
      <c r="E183" s="260" t="s">
        <v>1</v>
      </c>
      <c r="F183" s="261" t="s">
        <v>215</v>
      </c>
      <c r="G183" s="259"/>
      <c r="H183" s="262">
        <v>673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8" t="s">
        <v>206</v>
      </c>
      <c r="AU183" s="268" t="s">
        <v>87</v>
      </c>
      <c r="AV183" s="15" t="s">
        <v>204</v>
      </c>
      <c r="AW183" s="15" t="s">
        <v>33</v>
      </c>
      <c r="AX183" s="15" t="s">
        <v>85</v>
      </c>
      <c r="AY183" s="268" t="s">
        <v>198</v>
      </c>
    </row>
    <row r="184" spans="1:65" s="2" customFormat="1" ht="21.75" customHeight="1">
      <c r="A184" s="39"/>
      <c r="B184" s="40"/>
      <c r="C184" s="221" t="s">
        <v>289</v>
      </c>
      <c r="D184" s="221" t="s">
        <v>200</v>
      </c>
      <c r="E184" s="222" t="s">
        <v>2628</v>
      </c>
      <c r="F184" s="223" t="s">
        <v>2629</v>
      </c>
      <c r="G184" s="224" t="s">
        <v>203</v>
      </c>
      <c r="H184" s="225">
        <v>3770.44</v>
      </c>
      <c r="I184" s="226"/>
      <c r="J184" s="227">
        <f>ROUND(I184*H184,2)</f>
        <v>0</v>
      </c>
      <c r="K184" s="228"/>
      <c r="L184" s="45"/>
      <c r="M184" s="229" t="s">
        <v>1</v>
      </c>
      <c r="N184" s="230" t="s">
        <v>42</v>
      </c>
      <c r="O184" s="92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3" t="s">
        <v>204</v>
      </c>
      <c r="AT184" s="233" t="s">
        <v>200</v>
      </c>
      <c r="AU184" s="233" t="s">
        <v>87</v>
      </c>
      <c r="AY184" s="18" t="s">
        <v>198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85</v>
      </c>
      <c r="BK184" s="234">
        <f>ROUND(I184*H184,2)</f>
        <v>0</v>
      </c>
      <c r="BL184" s="18" t="s">
        <v>204</v>
      </c>
      <c r="BM184" s="233" t="s">
        <v>2630</v>
      </c>
    </row>
    <row r="185" spans="1:51" s="13" customFormat="1" ht="12">
      <c r="A185" s="13"/>
      <c r="B185" s="235"/>
      <c r="C185" s="236"/>
      <c r="D185" s="237" t="s">
        <v>206</v>
      </c>
      <c r="E185" s="238" t="s">
        <v>1</v>
      </c>
      <c r="F185" s="239" t="s">
        <v>2615</v>
      </c>
      <c r="G185" s="236"/>
      <c r="H185" s="240">
        <v>3770.44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206</v>
      </c>
      <c r="AU185" s="246" t="s">
        <v>87</v>
      </c>
      <c r="AV185" s="13" t="s">
        <v>87</v>
      </c>
      <c r="AW185" s="13" t="s">
        <v>33</v>
      </c>
      <c r="AX185" s="13" t="s">
        <v>85</v>
      </c>
      <c r="AY185" s="246" t="s">
        <v>198</v>
      </c>
    </row>
    <row r="186" spans="1:65" s="2" customFormat="1" ht="24.15" customHeight="1">
      <c r="A186" s="39"/>
      <c r="B186" s="40"/>
      <c r="C186" s="221" t="s">
        <v>294</v>
      </c>
      <c r="D186" s="221" t="s">
        <v>200</v>
      </c>
      <c r="E186" s="222" t="s">
        <v>2631</v>
      </c>
      <c r="F186" s="223" t="s">
        <v>2632</v>
      </c>
      <c r="G186" s="224" t="s">
        <v>203</v>
      </c>
      <c r="H186" s="225">
        <v>1242</v>
      </c>
      <c r="I186" s="226"/>
      <c r="J186" s="227">
        <f>ROUND(I186*H186,2)</f>
        <v>0</v>
      </c>
      <c r="K186" s="228"/>
      <c r="L186" s="45"/>
      <c r="M186" s="229" t="s">
        <v>1</v>
      </c>
      <c r="N186" s="230" t="s">
        <v>42</v>
      </c>
      <c r="O186" s="92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3" t="s">
        <v>204</v>
      </c>
      <c r="AT186" s="233" t="s">
        <v>200</v>
      </c>
      <c r="AU186" s="233" t="s">
        <v>87</v>
      </c>
      <c r="AY186" s="18" t="s">
        <v>198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8" t="s">
        <v>85</v>
      </c>
      <c r="BK186" s="234">
        <f>ROUND(I186*H186,2)</f>
        <v>0</v>
      </c>
      <c r="BL186" s="18" t="s">
        <v>204</v>
      </c>
      <c r="BM186" s="233" t="s">
        <v>2633</v>
      </c>
    </row>
    <row r="187" spans="1:51" s="13" customFormat="1" ht="12">
      <c r="A187" s="13"/>
      <c r="B187" s="235"/>
      <c r="C187" s="236"/>
      <c r="D187" s="237" t="s">
        <v>206</v>
      </c>
      <c r="E187" s="238" t="s">
        <v>1</v>
      </c>
      <c r="F187" s="239" t="s">
        <v>2634</v>
      </c>
      <c r="G187" s="236"/>
      <c r="H187" s="240">
        <v>1242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206</v>
      </c>
      <c r="AU187" s="246" t="s">
        <v>87</v>
      </c>
      <c r="AV187" s="13" t="s">
        <v>87</v>
      </c>
      <c r="AW187" s="13" t="s">
        <v>33</v>
      </c>
      <c r="AX187" s="13" t="s">
        <v>85</v>
      </c>
      <c r="AY187" s="246" t="s">
        <v>198</v>
      </c>
    </row>
    <row r="188" spans="1:65" s="2" customFormat="1" ht="16.5" customHeight="1">
      <c r="A188" s="39"/>
      <c r="B188" s="40"/>
      <c r="C188" s="221" t="s">
        <v>298</v>
      </c>
      <c r="D188" s="221" t="s">
        <v>200</v>
      </c>
      <c r="E188" s="222" t="s">
        <v>2635</v>
      </c>
      <c r="F188" s="223" t="s">
        <v>2636</v>
      </c>
      <c r="G188" s="224" t="s">
        <v>203</v>
      </c>
      <c r="H188" s="225">
        <v>3770.44</v>
      </c>
      <c r="I188" s="226"/>
      <c r="J188" s="227">
        <f>ROUND(I188*H188,2)</f>
        <v>0</v>
      </c>
      <c r="K188" s="228"/>
      <c r="L188" s="45"/>
      <c r="M188" s="229" t="s">
        <v>1</v>
      </c>
      <c r="N188" s="230" t="s">
        <v>42</v>
      </c>
      <c r="O188" s="92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204</v>
      </c>
      <c r="AT188" s="233" t="s">
        <v>200</v>
      </c>
      <c r="AU188" s="233" t="s">
        <v>87</v>
      </c>
      <c r="AY188" s="18" t="s">
        <v>198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8" t="s">
        <v>85</v>
      </c>
      <c r="BK188" s="234">
        <f>ROUND(I188*H188,2)</f>
        <v>0</v>
      </c>
      <c r="BL188" s="18" t="s">
        <v>204</v>
      </c>
      <c r="BM188" s="233" t="s">
        <v>2637</v>
      </c>
    </row>
    <row r="189" spans="1:51" s="13" customFormat="1" ht="12">
      <c r="A189" s="13"/>
      <c r="B189" s="235"/>
      <c r="C189" s="236"/>
      <c r="D189" s="237" t="s">
        <v>206</v>
      </c>
      <c r="E189" s="238" t="s">
        <v>1</v>
      </c>
      <c r="F189" s="239" t="s">
        <v>2615</v>
      </c>
      <c r="G189" s="236"/>
      <c r="H189" s="240">
        <v>3770.44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206</v>
      </c>
      <c r="AU189" s="246" t="s">
        <v>87</v>
      </c>
      <c r="AV189" s="13" t="s">
        <v>87</v>
      </c>
      <c r="AW189" s="13" t="s">
        <v>33</v>
      </c>
      <c r="AX189" s="13" t="s">
        <v>85</v>
      </c>
      <c r="AY189" s="246" t="s">
        <v>198</v>
      </c>
    </row>
    <row r="190" spans="1:65" s="2" customFormat="1" ht="21.75" customHeight="1">
      <c r="A190" s="39"/>
      <c r="B190" s="40"/>
      <c r="C190" s="221" t="s">
        <v>7</v>
      </c>
      <c r="D190" s="221" t="s">
        <v>200</v>
      </c>
      <c r="E190" s="222" t="s">
        <v>2638</v>
      </c>
      <c r="F190" s="223" t="s">
        <v>2639</v>
      </c>
      <c r="G190" s="224" t="s">
        <v>203</v>
      </c>
      <c r="H190" s="225">
        <v>3770.44</v>
      </c>
      <c r="I190" s="226"/>
      <c r="J190" s="227">
        <f>ROUND(I190*H190,2)</f>
        <v>0</v>
      </c>
      <c r="K190" s="228"/>
      <c r="L190" s="45"/>
      <c r="M190" s="229" t="s">
        <v>1</v>
      </c>
      <c r="N190" s="230" t="s">
        <v>42</v>
      </c>
      <c r="O190" s="92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3" t="s">
        <v>204</v>
      </c>
      <c r="AT190" s="233" t="s">
        <v>200</v>
      </c>
      <c r="AU190" s="233" t="s">
        <v>87</v>
      </c>
      <c r="AY190" s="18" t="s">
        <v>198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8" t="s">
        <v>85</v>
      </c>
      <c r="BK190" s="234">
        <f>ROUND(I190*H190,2)</f>
        <v>0</v>
      </c>
      <c r="BL190" s="18" t="s">
        <v>204</v>
      </c>
      <c r="BM190" s="233" t="s">
        <v>2640</v>
      </c>
    </row>
    <row r="191" spans="1:51" s="13" customFormat="1" ht="12">
      <c r="A191" s="13"/>
      <c r="B191" s="235"/>
      <c r="C191" s="236"/>
      <c r="D191" s="237" t="s">
        <v>206</v>
      </c>
      <c r="E191" s="238" t="s">
        <v>1</v>
      </c>
      <c r="F191" s="239" t="s">
        <v>2615</v>
      </c>
      <c r="G191" s="236"/>
      <c r="H191" s="240">
        <v>3770.44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206</v>
      </c>
      <c r="AU191" s="246" t="s">
        <v>87</v>
      </c>
      <c r="AV191" s="13" t="s">
        <v>87</v>
      </c>
      <c r="AW191" s="13" t="s">
        <v>33</v>
      </c>
      <c r="AX191" s="13" t="s">
        <v>85</v>
      </c>
      <c r="AY191" s="246" t="s">
        <v>198</v>
      </c>
    </row>
    <row r="192" spans="1:65" s="2" customFormat="1" ht="21.75" customHeight="1">
      <c r="A192" s="39"/>
      <c r="B192" s="40"/>
      <c r="C192" s="221" t="s">
        <v>305</v>
      </c>
      <c r="D192" s="221" t="s">
        <v>200</v>
      </c>
      <c r="E192" s="222" t="s">
        <v>2641</v>
      </c>
      <c r="F192" s="223" t="s">
        <v>2642</v>
      </c>
      <c r="G192" s="224" t="s">
        <v>451</v>
      </c>
      <c r="H192" s="225">
        <v>673</v>
      </c>
      <c r="I192" s="226"/>
      <c r="J192" s="227">
        <f>ROUND(I192*H192,2)</f>
        <v>0</v>
      </c>
      <c r="K192" s="228"/>
      <c r="L192" s="45"/>
      <c r="M192" s="229" t="s">
        <v>1</v>
      </c>
      <c r="N192" s="230" t="s">
        <v>42</v>
      </c>
      <c r="O192" s="92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3" t="s">
        <v>204</v>
      </c>
      <c r="AT192" s="233" t="s">
        <v>200</v>
      </c>
      <c r="AU192" s="233" t="s">
        <v>87</v>
      </c>
      <c r="AY192" s="18" t="s">
        <v>198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8" t="s">
        <v>85</v>
      </c>
      <c r="BK192" s="234">
        <f>ROUND(I192*H192,2)</f>
        <v>0</v>
      </c>
      <c r="BL192" s="18" t="s">
        <v>204</v>
      </c>
      <c r="BM192" s="233" t="s">
        <v>2643</v>
      </c>
    </row>
    <row r="193" spans="1:51" s="13" customFormat="1" ht="12">
      <c r="A193" s="13"/>
      <c r="B193" s="235"/>
      <c r="C193" s="236"/>
      <c r="D193" s="237" t="s">
        <v>206</v>
      </c>
      <c r="E193" s="238" t="s">
        <v>1</v>
      </c>
      <c r="F193" s="239" t="s">
        <v>2644</v>
      </c>
      <c r="G193" s="236"/>
      <c r="H193" s="240">
        <v>673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206</v>
      </c>
      <c r="AU193" s="246" t="s">
        <v>87</v>
      </c>
      <c r="AV193" s="13" t="s">
        <v>87</v>
      </c>
      <c r="AW193" s="13" t="s">
        <v>33</v>
      </c>
      <c r="AX193" s="13" t="s">
        <v>85</v>
      </c>
      <c r="AY193" s="246" t="s">
        <v>198</v>
      </c>
    </row>
    <row r="194" spans="1:65" s="2" customFormat="1" ht="37.8" customHeight="1">
      <c r="A194" s="39"/>
      <c r="B194" s="40"/>
      <c r="C194" s="221" t="s">
        <v>310</v>
      </c>
      <c r="D194" s="221" t="s">
        <v>200</v>
      </c>
      <c r="E194" s="222" t="s">
        <v>2645</v>
      </c>
      <c r="F194" s="223" t="s">
        <v>2646</v>
      </c>
      <c r="G194" s="224" t="s">
        <v>451</v>
      </c>
      <c r="H194" s="225">
        <v>42</v>
      </c>
      <c r="I194" s="226"/>
      <c r="J194" s="227">
        <f>ROUND(I194*H194,2)</f>
        <v>0</v>
      </c>
      <c r="K194" s="228"/>
      <c r="L194" s="45"/>
      <c r="M194" s="229" t="s">
        <v>1</v>
      </c>
      <c r="N194" s="230" t="s">
        <v>42</v>
      </c>
      <c r="O194" s="92"/>
      <c r="P194" s="231">
        <f>O194*H194</f>
        <v>0</v>
      </c>
      <c r="Q194" s="231">
        <v>0.00056</v>
      </c>
      <c r="R194" s="231">
        <f>Q194*H194</f>
        <v>0.02352</v>
      </c>
      <c r="S194" s="231">
        <v>0</v>
      </c>
      <c r="T194" s="232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3" t="s">
        <v>204</v>
      </c>
      <c r="AT194" s="233" t="s">
        <v>200</v>
      </c>
      <c r="AU194" s="233" t="s">
        <v>87</v>
      </c>
      <c r="AY194" s="18" t="s">
        <v>198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8" t="s">
        <v>85</v>
      </c>
      <c r="BK194" s="234">
        <f>ROUND(I194*H194,2)</f>
        <v>0</v>
      </c>
      <c r="BL194" s="18" t="s">
        <v>204</v>
      </c>
      <c r="BM194" s="233" t="s">
        <v>2647</v>
      </c>
    </row>
    <row r="195" spans="1:51" s="13" customFormat="1" ht="12">
      <c r="A195" s="13"/>
      <c r="B195" s="235"/>
      <c r="C195" s="236"/>
      <c r="D195" s="237" t="s">
        <v>206</v>
      </c>
      <c r="E195" s="238" t="s">
        <v>1</v>
      </c>
      <c r="F195" s="239" t="s">
        <v>2648</v>
      </c>
      <c r="G195" s="236"/>
      <c r="H195" s="240">
        <v>42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206</v>
      </c>
      <c r="AU195" s="246" t="s">
        <v>87</v>
      </c>
      <c r="AV195" s="13" t="s">
        <v>87</v>
      </c>
      <c r="AW195" s="13" t="s">
        <v>33</v>
      </c>
      <c r="AX195" s="13" t="s">
        <v>85</v>
      </c>
      <c r="AY195" s="246" t="s">
        <v>198</v>
      </c>
    </row>
    <row r="196" spans="1:65" s="2" customFormat="1" ht="24.15" customHeight="1">
      <c r="A196" s="39"/>
      <c r="B196" s="40"/>
      <c r="C196" s="221" t="s">
        <v>314</v>
      </c>
      <c r="D196" s="221" t="s">
        <v>200</v>
      </c>
      <c r="E196" s="222" t="s">
        <v>2649</v>
      </c>
      <c r="F196" s="223" t="s">
        <v>2650</v>
      </c>
      <c r="G196" s="224" t="s">
        <v>203</v>
      </c>
      <c r="H196" s="225">
        <v>4.396</v>
      </c>
      <c r="I196" s="226"/>
      <c r="J196" s="227">
        <f>ROUND(I196*H196,2)</f>
        <v>0</v>
      </c>
      <c r="K196" s="228"/>
      <c r="L196" s="45"/>
      <c r="M196" s="229" t="s">
        <v>1</v>
      </c>
      <c r="N196" s="230" t="s">
        <v>42</v>
      </c>
      <c r="O196" s="92"/>
      <c r="P196" s="231">
        <f>O196*H196</f>
        <v>0</v>
      </c>
      <c r="Q196" s="231">
        <v>0.00024</v>
      </c>
      <c r="R196" s="231">
        <f>Q196*H196</f>
        <v>0.00105504</v>
      </c>
      <c r="S196" s="231">
        <v>0</v>
      </c>
      <c r="T196" s="232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3" t="s">
        <v>204</v>
      </c>
      <c r="AT196" s="233" t="s">
        <v>200</v>
      </c>
      <c r="AU196" s="233" t="s">
        <v>87</v>
      </c>
      <c r="AY196" s="18" t="s">
        <v>198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85</v>
      </c>
      <c r="BK196" s="234">
        <f>ROUND(I196*H196,2)</f>
        <v>0</v>
      </c>
      <c r="BL196" s="18" t="s">
        <v>204</v>
      </c>
      <c r="BM196" s="233" t="s">
        <v>2651</v>
      </c>
    </row>
    <row r="197" spans="1:51" s="13" customFormat="1" ht="12">
      <c r="A197" s="13"/>
      <c r="B197" s="235"/>
      <c r="C197" s="236"/>
      <c r="D197" s="237" t="s">
        <v>206</v>
      </c>
      <c r="E197" s="238" t="s">
        <v>1</v>
      </c>
      <c r="F197" s="239" t="s">
        <v>2652</v>
      </c>
      <c r="G197" s="236"/>
      <c r="H197" s="240">
        <v>4.396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206</v>
      </c>
      <c r="AU197" s="246" t="s">
        <v>87</v>
      </c>
      <c r="AV197" s="13" t="s">
        <v>87</v>
      </c>
      <c r="AW197" s="13" t="s">
        <v>33</v>
      </c>
      <c r="AX197" s="13" t="s">
        <v>85</v>
      </c>
      <c r="AY197" s="246" t="s">
        <v>198</v>
      </c>
    </row>
    <row r="198" spans="1:65" s="2" customFormat="1" ht="24.15" customHeight="1">
      <c r="A198" s="39"/>
      <c r="B198" s="40"/>
      <c r="C198" s="221" t="s">
        <v>319</v>
      </c>
      <c r="D198" s="221" t="s">
        <v>200</v>
      </c>
      <c r="E198" s="222" t="s">
        <v>2653</v>
      </c>
      <c r="F198" s="223" t="s">
        <v>2654</v>
      </c>
      <c r="G198" s="224" t="s">
        <v>203</v>
      </c>
      <c r="H198" s="225">
        <v>3770.44</v>
      </c>
      <c r="I198" s="226"/>
      <c r="J198" s="227">
        <f>ROUND(I198*H198,2)</f>
        <v>0</v>
      </c>
      <c r="K198" s="228"/>
      <c r="L198" s="45"/>
      <c r="M198" s="229" t="s">
        <v>1</v>
      </c>
      <c r="N198" s="230" t="s">
        <v>42</v>
      </c>
      <c r="O198" s="92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3" t="s">
        <v>204</v>
      </c>
      <c r="AT198" s="233" t="s">
        <v>200</v>
      </c>
      <c r="AU198" s="233" t="s">
        <v>87</v>
      </c>
      <c r="AY198" s="18" t="s">
        <v>198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8" t="s">
        <v>85</v>
      </c>
      <c r="BK198" s="234">
        <f>ROUND(I198*H198,2)</f>
        <v>0</v>
      </c>
      <c r="BL198" s="18" t="s">
        <v>204</v>
      </c>
      <c r="BM198" s="233" t="s">
        <v>2655</v>
      </c>
    </row>
    <row r="199" spans="1:51" s="13" customFormat="1" ht="12">
      <c r="A199" s="13"/>
      <c r="B199" s="235"/>
      <c r="C199" s="236"/>
      <c r="D199" s="237" t="s">
        <v>206</v>
      </c>
      <c r="E199" s="238" t="s">
        <v>1</v>
      </c>
      <c r="F199" s="239" t="s">
        <v>2615</v>
      </c>
      <c r="G199" s="236"/>
      <c r="H199" s="240">
        <v>3770.44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206</v>
      </c>
      <c r="AU199" s="246" t="s">
        <v>87</v>
      </c>
      <c r="AV199" s="13" t="s">
        <v>87</v>
      </c>
      <c r="AW199" s="13" t="s">
        <v>33</v>
      </c>
      <c r="AX199" s="13" t="s">
        <v>77</v>
      </c>
      <c r="AY199" s="246" t="s">
        <v>198</v>
      </c>
    </row>
    <row r="200" spans="1:51" s="15" customFormat="1" ht="12">
      <c r="A200" s="15"/>
      <c r="B200" s="258"/>
      <c r="C200" s="259"/>
      <c r="D200" s="237" t="s">
        <v>206</v>
      </c>
      <c r="E200" s="260" t="s">
        <v>1</v>
      </c>
      <c r="F200" s="261" t="s">
        <v>215</v>
      </c>
      <c r="G200" s="259"/>
      <c r="H200" s="262">
        <v>3770.44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8" t="s">
        <v>206</v>
      </c>
      <c r="AU200" s="268" t="s">
        <v>87</v>
      </c>
      <c r="AV200" s="15" t="s">
        <v>204</v>
      </c>
      <c r="AW200" s="15" t="s">
        <v>33</v>
      </c>
      <c r="AX200" s="15" t="s">
        <v>85</v>
      </c>
      <c r="AY200" s="268" t="s">
        <v>198</v>
      </c>
    </row>
    <row r="201" spans="1:65" s="2" customFormat="1" ht="16.5" customHeight="1">
      <c r="A201" s="39"/>
      <c r="B201" s="40"/>
      <c r="C201" s="221" t="s">
        <v>324</v>
      </c>
      <c r="D201" s="221" t="s">
        <v>200</v>
      </c>
      <c r="E201" s="222" t="s">
        <v>2656</v>
      </c>
      <c r="F201" s="223" t="s">
        <v>2657</v>
      </c>
      <c r="G201" s="224" t="s">
        <v>276</v>
      </c>
      <c r="H201" s="225">
        <v>0.11</v>
      </c>
      <c r="I201" s="226"/>
      <c r="J201" s="227">
        <f>ROUND(I201*H201,2)</f>
        <v>0</v>
      </c>
      <c r="K201" s="228"/>
      <c r="L201" s="45"/>
      <c r="M201" s="229" t="s">
        <v>1</v>
      </c>
      <c r="N201" s="230" t="s">
        <v>42</v>
      </c>
      <c r="O201" s="92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3" t="s">
        <v>204</v>
      </c>
      <c r="AT201" s="233" t="s">
        <v>200</v>
      </c>
      <c r="AU201" s="233" t="s">
        <v>87</v>
      </c>
      <c r="AY201" s="18" t="s">
        <v>198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8" t="s">
        <v>85</v>
      </c>
      <c r="BK201" s="234">
        <f>ROUND(I201*H201,2)</f>
        <v>0</v>
      </c>
      <c r="BL201" s="18" t="s">
        <v>204</v>
      </c>
      <c r="BM201" s="233" t="s">
        <v>2658</v>
      </c>
    </row>
    <row r="202" spans="1:65" s="2" customFormat="1" ht="24.15" customHeight="1">
      <c r="A202" s="39"/>
      <c r="B202" s="40"/>
      <c r="C202" s="269" t="s">
        <v>331</v>
      </c>
      <c r="D202" s="269" t="s">
        <v>315</v>
      </c>
      <c r="E202" s="270" t="s">
        <v>2659</v>
      </c>
      <c r="F202" s="271" t="s">
        <v>2660</v>
      </c>
      <c r="G202" s="272" t="s">
        <v>2661</v>
      </c>
      <c r="H202" s="273">
        <v>113.11</v>
      </c>
      <c r="I202" s="274"/>
      <c r="J202" s="275">
        <f>ROUND(I202*H202,2)</f>
        <v>0</v>
      </c>
      <c r="K202" s="276"/>
      <c r="L202" s="277"/>
      <c r="M202" s="278" t="s">
        <v>1</v>
      </c>
      <c r="N202" s="279" t="s">
        <v>42</v>
      </c>
      <c r="O202" s="92"/>
      <c r="P202" s="231">
        <f>O202*H202</f>
        <v>0</v>
      </c>
      <c r="Q202" s="231">
        <v>0.001</v>
      </c>
      <c r="R202" s="231">
        <f>Q202*H202</f>
        <v>0.11311</v>
      </c>
      <c r="S202" s="231">
        <v>0</v>
      </c>
      <c r="T202" s="232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3" t="s">
        <v>242</v>
      </c>
      <c r="AT202" s="233" t="s">
        <v>315</v>
      </c>
      <c r="AU202" s="233" t="s">
        <v>87</v>
      </c>
      <c r="AY202" s="18" t="s">
        <v>198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8" t="s">
        <v>85</v>
      </c>
      <c r="BK202" s="234">
        <f>ROUND(I202*H202,2)</f>
        <v>0</v>
      </c>
      <c r="BL202" s="18" t="s">
        <v>204</v>
      </c>
      <c r="BM202" s="233" t="s">
        <v>2662</v>
      </c>
    </row>
    <row r="203" spans="1:51" s="13" customFormat="1" ht="12">
      <c r="A203" s="13"/>
      <c r="B203" s="235"/>
      <c r="C203" s="236"/>
      <c r="D203" s="237" t="s">
        <v>206</v>
      </c>
      <c r="E203" s="238" t="s">
        <v>1</v>
      </c>
      <c r="F203" s="239" t="s">
        <v>2663</v>
      </c>
      <c r="G203" s="236"/>
      <c r="H203" s="240">
        <v>113.11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206</v>
      </c>
      <c r="AU203" s="246" t="s">
        <v>87</v>
      </c>
      <c r="AV203" s="13" t="s">
        <v>87</v>
      </c>
      <c r="AW203" s="13" t="s">
        <v>33</v>
      </c>
      <c r="AX203" s="13" t="s">
        <v>77</v>
      </c>
      <c r="AY203" s="246" t="s">
        <v>198</v>
      </c>
    </row>
    <row r="204" spans="1:51" s="15" customFormat="1" ht="12">
      <c r="A204" s="15"/>
      <c r="B204" s="258"/>
      <c r="C204" s="259"/>
      <c r="D204" s="237" t="s">
        <v>206</v>
      </c>
      <c r="E204" s="260" t="s">
        <v>1</v>
      </c>
      <c r="F204" s="261" t="s">
        <v>215</v>
      </c>
      <c r="G204" s="259"/>
      <c r="H204" s="262">
        <v>113.11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8" t="s">
        <v>206</v>
      </c>
      <c r="AU204" s="268" t="s">
        <v>87</v>
      </c>
      <c r="AV204" s="15" t="s">
        <v>204</v>
      </c>
      <c r="AW204" s="15" t="s">
        <v>33</v>
      </c>
      <c r="AX204" s="15" t="s">
        <v>85</v>
      </c>
      <c r="AY204" s="268" t="s">
        <v>198</v>
      </c>
    </row>
    <row r="205" spans="1:65" s="2" customFormat="1" ht="24.15" customHeight="1">
      <c r="A205" s="39"/>
      <c r="B205" s="40"/>
      <c r="C205" s="221" t="s">
        <v>335</v>
      </c>
      <c r="D205" s="221" t="s">
        <v>200</v>
      </c>
      <c r="E205" s="222" t="s">
        <v>2664</v>
      </c>
      <c r="F205" s="223" t="s">
        <v>2665</v>
      </c>
      <c r="G205" s="224" t="s">
        <v>239</v>
      </c>
      <c r="H205" s="225">
        <v>7.29</v>
      </c>
      <c r="I205" s="226"/>
      <c r="J205" s="227">
        <f>ROUND(I205*H205,2)</f>
        <v>0</v>
      </c>
      <c r="K205" s="228"/>
      <c r="L205" s="45"/>
      <c r="M205" s="229" t="s">
        <v>1</v>
      </c>
      <c r="N205" s="230" t="s">
        <v>42</v>
      </c>
      <c r="O205" s="92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3" t="s">
        <v>204</v>
      </c>
      <c r="AT205" s="233" t="s">
        <v>200</v>
      </c>
      <c r="AU205" s="233" t="s">
        <v>87</v>
      </c>
      <c r="AY205" s="18" t="s">
        <v>198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8" t="s">
        <v>85</v>
      </c>
      <c r="BK205" s="234">
        <f>ROUND(I205*H205,2)</f>
        <v>0</v>
      </c>
      <c r="BL205" s="18" t="s">
        <v>204</v>
      </c>
      <c r="BM205" s="233" t="s">
        <v>2666</v>
      </c>
    </row>
    <row r="206" spans="1:51" s="13" customFormat="1" ht="12">
      <c r="A206" s="13"/>
      <c r="B206" s="235"/>
      <c r="C206" s="236"/>
      <c r="D206" s="237" t="s">
        <v>206</v>
      </c>
      <c r="E206" s="238" t="s">
        <v>1</v>
      </c>
      <c r="F206" s="239" t="s">
        <v>2667</v>
      </c>
      <c r="G206" s="236"/>
      <c r="H206" s="240">
        <v>0.7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206</v>
      </c>
      <c r="AU206" s="246" t="s">
        <v>87</v>
      </c>
      <c r="AV206" s="13" t="s">
        <v>87</v>
      </c>
      <c r="AW206" s="13" t="s">
        <v>33</v>
      </c>
      <c r="AX206" s="13" t="s">
        <v>77</v>
      </c>
      <c r="AY206" s="246" t="s">
        <v>198</v>
      </c>
    </row>
    <row r="207" spans="1:51" s="13" customFormat="1" ht="12">
      <c r="A207" s="13"/>
      <c r="B207" s="235"/>
      <c r="C207" s="236"/>
      <c r="D207" s="237" t="s">
        <v>206</v>
      </c>
      <c r="E207" s="238" t="s">
        <v>1</v>
      </c>
      <c r="F207" s="239" t="s">
        <v>2668</v>
      </c>
      <c r="G207" s="236"/>
      <c r="H207" s="240">
        <v>6.59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206</v>
      </c>
      <c r="AU207" s="246" t="s">
        <v>87</v>
      </c>
      <c r="AV207" s="13" t="s">
        <v>87</v>
      </c>
      <c r="AW207" s="13" t="s">
        <v>33</v>
      </c>
      <c r="AX207" s="13" t="s">
        <v>77</v>
      </c>
      <c r="AY207" s="246" t="s">
        <v>198</v>
      </c>
    </row>
    <row r="208" spans="1:51" s="15" customFormat="1" ht="12">
      <c r="A208" s="15"/>
      <c r="B208" s="258"/>
      <c r="C208" s="259"/>
      <c r="D208" s="237" t="s">
        <v>206</v>
      </c>
      <c r="E208" s="260" t="s">
        <v>1</v>
      </c>
      <c r="F208" s="261" t="s">
        <v>215</v>
      </c>
      <c r="G208" s="259"/>
      <c r="H208" s="262">
        <v>7.29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8" t="s">
        <v>206</v>
      </c>
      <c r="AU208" s="268" t="s">
        <v>87</v>
      </c>
      <c r="AV208" s="15" t="s">
        <v>204</v>
      </c>
      <c r="AW208" s="15" t="s">
        <v>33</v>
      </c>
      <c r="AX208" s="15" t="s">
        <v>85</v>
      </c>
      <c r="AY208" s="268" t="s">
        <v>198</v>
      </c>
    </row>
    <row r="209" spans="1:65" s="2" customFormat="1" ht="24.15" customHeight="1">
      <c r="A209" s="39"/>
      <c r="B209" s="40"/>
      <c r="C209" s="221" t="s">
        <v>340</v>
      </c>
      <c r="D209" s="221" t="s">
        <v>200</v>
      </c>
      <c r="E209" s="222" t="s">
        <v>2669</v>
      </c>
      <c r="F209" s="223" t="s">
        <v>2670</v>
      </c>
      <c r="G209" s="224" t="s">
        <v>1696</v>
      </c>
      <c r="H209" s="225">
        <v>811</v>
      </c>
      <c r="I209" s="226"/>
      <c r="J209" s="227">
        <f>ROUND(I209*H209,2)</f>
        <v>0</v>
      </c>
      <c r="K209" s="228"/>
      <c r="L209" s="45"/>
      <c r="M209" s="229" t="s">
        <v>1</v>
      </c>
      <c r="N209" s="230" t="s">
        <v>42</v>
      </c>
      <c r="O209" s="92"/>
      <c r="P209" s="231">
        <f>O209*H209</f>
        <v>0</v>
      </c>
      <c r="Q209" s="231">
        <v>0</v>
      </c>
      <c r="R209" s="231">
        <f>Q209*H209</f>
        <v>0</v>
      </c>
      <c r="S209" s="231">
        <v>0</v>
      </c>
      <c r="T209" s="232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3" t="s">
        <v>204</v>
      </c>
      <c r="AT209" s="233" t="s">
        <v>200</v>
      </c>
      <c r="AU209" s="233" t="s">
        <v>87</v>
      </c>
      <c r="AY209" s="18" t="s">
        <v>198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8" t="s">
        <v>85</v>
      </c>
      <c r="BK209" s="234">
        <f>ROUND(I209*H209,2)</f>
        <v>0</v>
      </c>
      <c r="BL209" s="18" t="s">
        <v>204</v>
      </c>
      <c r="BM209" s="233" t="s">
        <v>2671</v>
      </c>
    </row>
    <row r="210" spans="1:51" s="13" customFormat="1" ht="12">
      <c r="A210" s="13"/>
      <c r="B210" s="235"/>
      <c r="C210" s="236"/>
      <c r="D210" s="237" t="s">
        <v>206</v>
      </c>
      <c r="E210" s="238" t="s">
        <v>1</v>
      </c>
      <c r="F210" s="239" t="s">
        <v>2672</v>
      </c>
      <c r="G210" s="236"/>
      <c r="H210" s="240">
        <v>811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206</v>
      </c>
      <c r="AU210" s="246" t="s">
        <v>87</v>
      </c>
      <c r="AV210" s="13" t="s">
        <v>87</v>
      </c>
      <c r="AW210" s="13" t="s">
        <v>33</v>
      </c>
      <c r="AX210" s="13" t="s">
        <v>77</v>
      </c>
      <c r="AY210" s="246" t="s">
        <v>198</v>
      </c>
    </row>
    <row r="211" spans="1:51" s="15" customFormat="1" ht="12">
      <c r="A211" s="15"/>
      <c r="B211" s="258"/>
      <c r="C211" s="259"/>
      <c r="D211" s="237" t="s">
        <v>206</v>
      </c>
      <c r="E211" s="260" t="s">
        <v>1</v>
      </c>
      <c r="F211" s="261" t="s">
        <v>215</v>
      </c>
      <c r="G211" s="259"/>
      <c r="H211" s="262">
        <v>811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8" t="s">
        <v>206</v>
      </c>
      <c r="AU211" s="268" t="s">
        <v>87</v>
      </c>
      <c r="AV211" s="15" t="s">
        <v>204</v>
      </c>
      <c r="AW211" s="15" t="s">
        <v>33</v>
      </c>
      <c r="AX211" s="15" t="s">
        <v>85</v>
      </c>
      <c r="AY211" s="268" t="s">
        <v>198</v>
      </c>
    </row>
    <row r="212" spans="1:65" s="2" customFormat="1" ht="16.5" customHeight="1">
      <c r="A212" s="39"/>
      <c r="B212" s="40"/>
      <c r="C212" s="269" t="s">
        <v>345</v>
      </c>
      <c r="D212" s="269" t="s">
        <v>315</v>
      </c>
      <c r="E212" s="270" t="s">
        <v>213</v>
      </c>
      <c r="F212" s="271" t="s">
        <v>2673</v>
      </c>
      <c r="G212" s="272" t="s">
        <v>1696</v>
      </c>
      <c r="H212" s="273">
        <v>7</v>
      </c>
      <c r="I212" s="274"/>
      <c r="J212" s="275">
        <f>ROUND(I212*H212,2)</f>
        <v>0</v>
      </c>
      <c r="K212" s="276"/>
      <c r="L212" s="277"/>
      <c r="M212" s="278" t="s">
        <v>1</v>
      </c>
      <c r="N212" s="279" t="s">
        <v>42</v>
      </c>
      <c r="O212" s="92"/>
      <c r="P212" s="231">
        <f>O212*H212</f>
        <v>0</v>
      </c>
      <c r="Q212" s="231">
        <v>0</v>
      </c>
      <c r="R212" s="231">
        <f>Q212*H212</f>
        <v>0</v>
      </c>
      <c r="S212" s="231">
        <v>0</v>
      </c>
      <c r="T212" s="232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3" t="s">
        <v>242</v>
      </c>
      <c r="AT212" s="233" t="s">
        <v>315</v>
      </c>
      <c r="AU212" s="233" t="s">
        <v>87</v>
      </c>
      <c r="AY212" s="18" t="s">
        <v>198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8" t="s">
        <v>85</v>
      </c>
      <c r="BK212" s="234">
        <f>ROUND(I212*H212,2)</f>
        <v>0</v>
      </c>
      <c r="BL212" s="18" t="s">
        <v>204</v>
      </c>
      <c r="BM212" s="233" t="s">
        <v>2674</v>
      </c>
    </row>
    <row r="213" spans="1:65" s="2" customFormat="1" ht="16.5" customHeight="1">
      <c r="A213" s="39"/>
      <c r="B213" s="40"/>
      <c r="C213" s="269" t="s">
        <v>352</v>
      </c>
      <c r="D213" s="269" t="s">
        <v>315</v>
      </c>
      <c r="E213" s="270" t="s">
        <v>246</v>
      </c>
      <c r="F213" s="271" t="s">
        <v>2675</v>
      </c>
      <c r="G213" s="272" t="s">
        <v>1696</v>
      </c>
      <c r="H213" s="273">
        <v>1</v>
      </c>
      <c r="I213" s="274"/>
      <c r="J213" s="275">
        <f>ROUND(I213*H213,2)</f>
        <v>0</v>
      </c>
      <c r="K213" s="276"/>
      <c r="L213" s="277"/>
      <c r="M213" s="278" t="s">
        <v>1</v>
      </c>
      <c r="N213" s="279" t="s">
        <v>42</v>
      </c>
      <c r="O213" s="92"/>
      <c r="P213" s="231">
        <f>O213*H213</f>
        <v>0</v>
      </c>
      <c r="Q213" s="231">
        <v>0</v>
      </c>
      <c r="R213" s="231">
        <f>Q213*H213</f>
        <v>0</v>
      </c>
      <c r="S213" s="231">
        <v>0</v>
      </c>
      <c r="T213" s="232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3" t="s">
        <v>242</v>
      </c>
      <c r="AT213" s="233" t="s">
        <v>315</v>
      </c>
      <c r="AU213" s="233" t="s">
        <v>87</v>
      </c>
      <c r="AY213" s="18" t="s">
        <v>198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8" t="s">
        <v>85</v>
      </c>
      <c r="BK213" s="234">
        <f>ROUND(I213*H213,2)</f>
        <v>0</v>
      </c>
      <c r="BL213" s="18" t="s">
        <v>204</v>
      </c>
      <c r="BM213" s="233" t="s">
        <v>2676</v>
      </c>
    </row>
    <row r="214" spans="1:51" s="13" customFormat="1" ht="12">
      <c r="A214" s="13"/>
      <c r="B214" s="235"/>
      <c r="C214" s="236"/>
      <c r="D214" s="237" t="s">
        <v>206</v>
      </c>
      <c r="E214" s="238" t="s">
        <v>1</v>
      </c>
      <c r="F214" s="239" t="s">
        <v>651</v>
      </c>
      <c r="G214" s="236"/>
      <c r="H214" s="240">
        <v>1</v>
      </c>
      <c r="I214" s="241"/>
      <c r="J214" s="236"/>
      <c r="K214" s="236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206</v>
      </c>
      <c r="AU214" s="246" t="s">
        <v>87</v>
      </c>
      <c r="AV214" s="13" t="s">
        <v>87</v>
      </c>
      <c r="AW214" s="13" t="s">
        <v>33</v>
      </c>
      <c r="AX214" s="13" t="s">
        <v>77</v>
      </c>
      <c r="AY214" s="246" t="s">
        <v>198</v>
      </c>
    </row>
    <row r="215" spans="1:51" s="15" customFormat="1" ht="12">
      <c r="A215" s="15"/>
      <c r="B215" s="258"/>
      <c r="C215" s="259"/>
      <c r="D215" s="237" t="s">
        <v>206</v>
      </c>
      <c r="E215" s="260" t="s">
        <v>1</v>
      </c>
      <c r="F215" s="261" t="s">
        <v>215</v>
      </c>
      <c r="G215" s="259"/>
      <c r="H215" s="262">
        <v>1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8" t="s">
        <v>206</v>
      </c>
      <c r="AU215" s="268" t="s">
        <v>87</v>
      </c>
      <c r="AV215" s="15" t="s">
        <v>204</v>
      </c>
      <c r="AW215" s="15" t="s">
        <v>33</v>
      </c>
      <c r="AX215" s="15" t="s">
        <v>85</v>
      </c>
      <c r="AY215" s="268" t="s">
        <v>198</v>
      </c>
    </row>
    <row r="216" spans="1:65" s="2" customFormat="1" ht="16.5" customHeight="1">
      <c r="A216" s="39"/>
      <c r="B216" s="40"/>
      <c r="C216" s="269" t="s">
        <v>360</v>
      </c>
      <c r="D216" s="269" t="s">
        <v>315</v>
      </c>
      <c r="E216" s="270" t="s">
        <v>252</v>
      </c>
      <c r="F216" s="271" t="s">
        <v>2677</v>
      </c>
      <c r="G216" s="272" t="s">
        <v>1696</v>
      </c>
      <c r="H216" s="273">
        <v>1</v>
      </c>
      <c r="I216" s="274"/>
      <c r="J216" s="275">
        <f>ROUND(I216*H216,2)</f>
        <v>0</v>
      </c>
      <c r="K216" s="276"/>
      <c r="L216" s="277"/>
      <c r="M216" s="278" t="s">
        <v>1</v>
      </c>
      <c r="N216" s="279" t="s">
        <v>42</v>
      </c>
      <c r="O216" s="92"/>
      <c r="P216" s="231">
        <f>O216*H216</f>
        <v>0</v>
      </c>
      <c r="Q216" s="231">
        <v>0</v>
      </c>
      <c r="R216" s="231">
        <f>Q216*H216</f>
        <v>0</v>
      </c>
      <c r="S216" s="231">
        <v>0</v>
      </c>
      <c r="T216" s="232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3" t="s">
        <v>242</v>
      </c>
      <c r="AT216" s="233" t="s">
        <v>315</v>
      </c>
      <c r="AU216" s="233" t="s">
        <v>87</v>
      </c>
      <c r="AY216" s="18" t="s">
        <v>198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8" t="s">
        <v>85</v>
      </c>
      <c r="BK216" s="234">
        <f>ROUND(I216*H216,2)</f>
        <v>0</v>
      </c>
      <c r="BL216" s="18" t="s">
        <v>204</v>
      </c>
      <c r="BM216" s="233" t="s">
        <v>2678</v>
      </c>
    </row>
    <row r="217" spans="1:51" s="13" customFormat="1" ht="12">
      <c r="A217" s="13"/>
      <c r="B217" s="235"/>
      <c r="C217" s="236"/>
      <c r="D217" s="237" t="s">
        <v>206</v>
      </c>
      <c r="E217" s="238" t="s">
        <v>1</v>
      </c>
      <c r="F217" s="239" t="s">
        <v>651</v>
      </c>
      <c r="G217" s="236"/>
      <c r="H217" s="240">
        <v>1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206</v>
      </c>
      <c r="AU217" s="246" t="s">
        <v>87</v>
      </c>
      <c r="AV217" s="13" t="s">
        <v>87</v>
      </c>
      <c r="AW217" s="13" t="s">
        <v>33</v>
      </c>
      <c r="AX217" s="13" t="s">
        <v>77</v>
      </c>
      <c r="AY217" s="246" t="s">
        <v>198</v>
      </c>
    </row>
    <row r="218" spans="1:51" s="15" customFormat="1" ht="12">
      <c r="A218" s="15"/>
      <c r="B218" s="258"/>
      <c r="C218" s="259"/>
      <c r="D218" s="237" t="s">
        <v>206</v>
      </c>
      <c r="E218" s="260" t="s">
        <v>1</v>
      </c>
      <c r="F218" s="261" t="s">
        <v>215</v>
      </c>
      <c r="G218" s="259"/>
      <c r="H218" s="262">
        <v>1</v>
      </c>
      <c r="I218" s="263"/>
      <c r="J218" s="259"/>
      <c r="K218" s="259"/>
      <c r="L218" s="264"/>
      <c r="M218" s="265"/>
      <c r="N218" s="266"/>
      <c r="O218" s="266"/>
      <c r="P218" s="266"/>
      <c r="Q218" s="266"/>
      <c r="R218" s="266"/>
      <c r="S218" s="266"/>
      <c r="T218" s="267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8" t="s">
        <v>206</v>
      </c>
      <c r="AU218" s="268" t="s">
        <v>87</v>
      </c>
      <c r="AV218" s="15" t="s">
        <v>204</v>
      </c>
      <c r="AW218" s="15" t="s">
        <v>33</v>
      </c>
      <c r="AX218" s="15" t="s">
        <v>85</v>
      </c>
      <c r="AY218" s="268" t="s">
        <v>198</v>
      </c>
    </row>
    <row r="219" spans="1:65" s="2" customFormat="1" ht="16.5" customHeight="1">
      <c r="A219" s="39"/>
      <c r="B219" s="40"/>
      <c r="C219" s="269" t="s">
        <v>366</v>
      </c>
      <c r="D219" s="269" t="s">
        <v>315</v>
      </c>
      <c r="E219" s="270" t="s">
        <v>257</v>
      </c>
      <c r="F219" s="271" t="s">
        <v>2679</v>
      </c>
      <c r="G219" s="272" t="s">
        <v>1696</v>
      </c>
      <c r="H219" s="273">
        <v>3</v>
      </c>
      <c r="I219" s="274"/>
      <c r="J219" s="275">
        <f>ROUND(I219*H219,2)</f>
        <v>0</v>
      </c>
      <c r="K219" s="276"/>
      <c r="L219" s="277"/>
      <c r="M219" s="278" t="s">
        <v>1</v>
      </c>
      <c r="N219" s="279" t="s">
        <v>42</v>
      </c>
      <c r="O219" s="92"/>
      <c r="P219" s="231">
        <f>O219*H219</f>
        <v>0</v>
      </c>
      <c r="Q219" s="231">
        <v>0</v>
      </c>
      <c r="R219" s="231">
        <f>Q219*H219</f>
        <v>0</v>
      </c>
      <c r="S219" s="231">
        <v>0</v>
      </c>
      <c r="T219" s="232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3" t="s">
        <v>242</v>
      </c>
      <c r="AT219" s="233" t="s">
        <v>315</v>
      </c>
      <c r="AU219" s="233" t="s">
        <v>87</v>
      </c>
      <c r="AY219" s="18" t="s">
        <v>198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8" t="s">
        <v>85</v>
      </c>
      <c r="BK219" s="234">
        <f>ROUND(I219*H219,2)</f>
        <v>0</v>
      </c>
      <c r="BL219" s="18" t="s">
        <v>204</v>
      </c>
      <c r="BM219" s="233" t="s">
        <v>2680</v>
      </c>
    </row>
    <row r="220" spans="1:51" s="13" customFormat="1" ht="12">
      <c r="A220" s="13"/>
      <c r="B220" s="235"/>
      <c r="C220" s="236"/>
      <c r="D220" s="237" t="s">
        <v>206</v>
      </c>
      <c r="E220" s="238" t="s">
        <v>1</v>
      </c>
      <c r="F220" s="239" t="s">
        <v>1470</v>
      </c>
      <c r="G220" s="236"/>
      <c r="H220" s="240">
        <v>3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206</v>
      </c>
      <c r="AU220" s="246" t="s">
        <v>87</v>
      </c>
      <c r="AV220" s="13" t="s">
        <v>87</v>
      </c>
      <c r="AW220" s="13" t="s">
        <v>33</v>
      </c>
      <c r="AX220" s="13" t="s">
        <v>77</v>
      </c>
      <c r="AY220" s="246" t="s">
        <v>198</v>
      </c>
    </row>
    <row r="221" spans="1:51" s="15" customFormat="1" ht="12">
      <c r="A221" s="15"/>
      <c r="B221" s="258"/>
      <c r="C221" s="259"/>
      <c r="D221" s="237" t="s">
        <v>206</v>
      </c>
      <c r="E221" s="260" t="s">
        <v>1</v>
      </c>
      <c r="F221" s="261" t="s">
        <v>215</v>
      </c>
      <c r="G221" s="259"/>
      <c r="H221" s="262">
        <v>3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8" t="s">
        <v>206</v>
      </c>
      <c r="AU221" s="268" t="s">
        <v>87</v>
      </c>
      <c r="AV221" s="15" t="s">
        <v>204</v>
      </c>
      <c r="AW221" s="15" t="s">
        <v>33</v>
      </c>
      <c r="AX221" s="15" t="s">
        <v>85</v>
      </c>
      <c r="AY221" s="268" t="s">
        <v>198</v>
      </c>
    </row>
    <row r="222" spans="1:65" s="2" customFormat="1" ht="16.5" customHeight="1">
      <c r="A222" s="39"/>
      <c r="B222" s="40"/>
      <c r="C222" s="269" t="s">
        <v>370</v>
      </c>
      <c r="D222" s="269" t="s">
        <v>315</v>
      </c>
      <c r="E222" s="270" t="s">
        <v>266</v>
      </c>
      <c r="F222" s="271" t="s">
        <v>2681</v>
      </c>
      <c r="G222" s="272" t="s">
        <v>1696</v>
      </c>
      <c r="H222" s="273">
        <v>1</v>
      </c>
      <c r="I222" s="274"/>
      <c r="J222" s="275">
        <f>ROUND(I222*H222,2)</f>
        <v>0</v>
      </c>
      <c r="K222" s="276"/>
      <c r="L222" s="277"/>
      <c r="M222" s="278" t="s">
        <v>1</v>
      </c>
      <c r="N222" s="279" t="s">
        <v>42</v>
      </c>
      <c r="O222" s="92"/>
      <c r="P222" s="231">
        <f>O222*H222</f>
        <v>0</v>
      </c>
      <c r="Q222" s="231">
        <v>0</v>
      </c>
      <c r="R222" s="231">
        <f>Q222*H222</f>
        <v>0</v>
      </c>
      <c r="S222" s="231">
        <v>0</v>
      </c>
      <c r="T222" s="232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3" t="s">
        <v>242</v>
      </c>
      <c r="AT222" s="233" t="s">
        <v>315</v>
      </c>
      <c r="AU222" s="233" t="s">
        <v>87</v>
      </c>
      <c r="AY222" s="18" t="s">
        <v>198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8" t="s">
        <v>85</v>
      </c>
      <c r="BK222" s="234">
        <f>ROUND(I222*H222,2)</f>
        <v>0</v>
      </c>
      <c r="BL222" s="18" t="s">
        <v>204</v>
      </c>
      <c r="BM222" s="233" t="s">
        <v>2682</v>
      </c>
    </row>
    <row r="223" spans="1:51" s="13" customFormat="1" ht="12">
      <c r="A223" s="13"/>
      <c r="B223" s="235"/>
      <c r="C223" s="236"/>
      <c r="D223" s="237" t="s">
        <v>206</v>
      </c>
      <c r="E223" s="238" t="s">
        <v>1</v>
      </c>
      <c r="F223" s="239" t="s">
        <v>651</v>
      </c>
      <c r="G223" s="236"/>
      <c r="H223" s="240">
        <v>1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206</v>
      </c>
      <c r="AU223" s="246" t="s">
        <v>87</v>
      </c>
      <c r="AV223" s="13" t="s">
        <v>87</v>
      </c>
      <c r="AW223" s="13" t="s">
        <v>33</v>
      </c>
      <c r="AX223" s="13" t="s">
        <v>77</v>
      </c>
      <c r="AY223" s="246" t="s">
        <v>198</v>
      </c>
    </row>
    <row r="224" spans="1:51" s="15" customFormat="1" ht="12">
      <c r="A224" s="15"/>
      <c r="B224" s="258"/>
      <c r="C224" s="259"/>
      <c r="D224" s="237" t="s">
        <v>206</v>
      </c>
      <c r="E224" s="260" t="s">
        <v>1</v>
      </c>
      <c r="F224" s="261" t="s">
        <v>215</v>
      </c>
      <c r="G224" s="259"/>
      <c r="H224" s="262">
        <v>1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8" t="s">
        <v>206</v>
      </c>
      <c r="AU224" s="268" t="s">
        <v>87</v>
      </c>
      <c r="AV224" s="15" t="s">
        <v>204</v>
      </c>
      <c r="AW224" s="15" t="s">
        <v>33</v>
      </c>
      <c r="AX224" s="15" t="s">
        <v>85</v>
      </c>
      <c r="AY224" s="268" t="s">
        <v>198</v>
      </c>
    </row>
    <row r="225" spans="1:65" s="2" customFormat="1" ht="16.5" customHeight="1">
      <c r="A225" s="39"/>
      <c r="B225" s="40"/>
      <c r="C225" s="269" t="s">
        <v>374</v>
      </c>
      <c r="D225" s="269" t="s">
        <v>315</v>
      </c>
      <c r="E225" s="270" t="s">
        <v>294</v>
      </c>
      <c r="F225" s="271" t="s">
        <v>2683</v>
      </c>
      <c r="G225" s="272" t="s">
        <v>1696</v>
      </c>
      <c r="H225" s="273">
        <v>1</v>
      </c>
      <c r="I225" s="274"/>
      <c r="J225" s="275">
        <f>ROUND(I225*H225,2)</f>
        <v>0</v>
      </c>
      <c r="K225" s="276"/>
      <c r="L225" s="277"/>
      <c r="M225" s="278" t="s">
        <v>1</v>
      </c>
      <c r="N225" s="279" t="s">
        <v>42</v>
      </c>
      <c r="O225" s="92"/>
      <c r="P225" s="231">
        <f>O225*H225</f>
        <v>0</v>
      </c>
      <c r="Q225" s="231">
        <v>0</v>
      </c>
      <c r="R225" s="231">
        <f>Q225*H225</f>
        <v>0</v>
      </c>
      <c r="S225" s="231">
        <v>0</v>
      </c>
      <c r="T225" s="232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3" t="s">
        <v>242</v>
      </c>
      <c r="AT225" s="233" t="s">
        <v>315</v>
      </c>
      <c r="AU225" s="233" t="s">
        <v>87</v>
      </c>
      <c r="AY225" s="18" t="s">
        <v>198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8" t="s">
        <v>85</v>
      </c>
      <c r="BK225" s="234">
        <f>ROUND(I225*H225,2)</f>
        <v>0</v>
      </c>
      <c r="BL225" s="18" t="s">
        <v>204</v>
      </c>
      <c r="BM225" s="233" t="s">
        <v>2684</v>
      </c>
    </row>
    <row r="226" spans="1:51" s="13" customFormat="1" ht="12">
      <c r="A226" s="13"/>
      <c r="B226" s="235"/>
      <c r="C226" s="236"/>
      <c r="D226" s="237" t="s">
        <v>206</v>
      </c>
      <c r="E226" s="238" t="s">
        <v>1</v>
      </c>
      <c r="F226" s="239" t="s">
        <v>651</v>
      </c>
      <c r="G226" s="236"/>
      <c r="H226" s="240">
        <v>1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206</v>
      </c>
      <c r="AU226" s="246" t="s">
        <v>87</v>
      </c>
      <c r="AV226" s="13" t="s">
        <v>87</v>
      </c>
      <c r="AW226" s="13" t="s">
        <v>33</v>
      </c>
      <c r="AX226" s="13" t="s">
        <v>77</v>
      </c>
      <c r="AY226" s="246" t="s">
        <v>198</v>
      </c>
    </row>
    <row r="227" spans="1:51" s="15" customFormat="1" ht="12">
      <c r="A227" s="15"/>
      <c r="B227" s="258"/>
      <c r="C227" s="259"/>
      <c r="D227" s="237" t="s">
        <v>206</v>
      </c>
      <c r="E227" s="260" t="s">
        <v>1</v>
      </c>
      <c r="F227" s="261" t="s">
        <v>215</v>
      </c>
      <c r="G227" s="259"/>
      <c r="H227" s="262">
        <v>1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8" t="s">
        <v>206</v>
      </c>
      <c r="AU227" s="268" t="s">
        <v>87</v>
      </c>
      <c r="AV227" s="15" t="s">
        <v>204</v>
      </c>
      <c r="AW227" s="15" t="s">
        <v>33</v>
      </c>
      <c r="AX227" s="15" t="s">
        <v>85</v>
      </c>
      <c r="AY227" s="268" t="s">
        <v>198</v>
      </c>
    </row>
    <row r="228" spans="1:65" s="2" customFormat="1" ht="16.5" customHeight="1">
      <c r="A228" s="39"/>
      <c r="B228" s="40"/>
      <c r="C228" s="269" t="s">
        <v>378</v>
      </c>
      <c r="D228" s="269" t="s">
        <v>315</v>
      </c>
      <c r="E228" s="270" t="s">
        <v>298</v>
      </c>
      <c r="F228" s="271" t="s">
        <v>2685</v>
      </c>
      <c r="G228" s="272" t="s">
        <v>1696</v>
      </c>
      <c r="H228" s="273">
        <v>28</v>
      </c>
      <c r="I228" s="274"/>
      <c r="J228" s="275">
        <f>ROUND(I228*H228,2)</f>
        <v>0</v>
      </c>
      <c r="K228" s="276"/>
      <c r="L228" s="277"/>
      <c r="M228" s="278" t="s">
        <v>1</v>
      </c>
      <c r="N228" s="279" t="s">
        <v>42</v>
      </c>
      <c r="O228" s="92"/>
      <c r="P228" s="231">
        <f>O228*H228</f>
        <v>0</v>
      </c>
      <c r="Q228" s="231">
        <v>0</v>
      </c>
      <c r="R228" s="231">
        <f>Q228*H228</f>
        <v>0</v>
      </c>
      <c r="S228" s="231">
        <v>0</v>
      </c>
      <c r="T228" s="232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3" t="s">
        <v>242</v>
      </c>
      <c r="AT228" s="233" t="s">
        <v>315</v>
      </c>
      <c r="AU228" s="233" t="s">
        <v>87</v>
      </c>
      <c r="AY228" s="18" t="s">
        <v>198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8" t="s">
        <v>85</v>
      </c>
      <c r="BK228" s="234">
        <f>ROUND(I228*H228,2)</f>
        <v>0</v>
      </c>
      <c r="BL228" s="18" t="s">
        <v>204</v>
      </c>
      <c r="BM228" s="233" t="s">
        <v>2686</v>
      </c>
    </row>
    <row r="229" spans="1:51" s="13" customFormat="1" ht="12">
      <c r="A229" s="13"/>
      <c r="B229" s="235"/>
      <c r="C229" s="236"/>
      <c r="D229" s="237" t="s">
        <v>206</v>
      </c>
      <c r="E229" s="238" t="s">
        <v>1</v>
      </c>
      <c r="F229" s="239" t="s">
        <v>2687</v>
      </c>
      <c r="G229" s="236"/>
      <c r="H229" s="240">
        <v>28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206</v>
      </c>
      <c r="AU229" s="246" t="s">
        <v>87</v>
      </c>
      <c r="AV229" s="13" t="s">
        <v>87</v>
      </c>
      <c r="AW229" s="13" t="s">
        <v>33</v>
      </c>
      <c r="AX229" s="13" t="s">
        <v>77</v>
      </c>
      <c r="AY229" s="246" t="s">
        <v>198</v>
      </c>
    </row>
    <row r="230" spans="1:51" s="15" customFormat="1" ht="12">
      <c r="A230" s="15"/>
      <c r="B230" s="258"/>
      <c r="C230" s="259"/>
      <c r="D230" s="237" t="s">
        <v>206</v>
      </c>
      <c r="E230" s="260" t="s">
        <v>1</v>
      </c>
      <c r="F230" s="261" t="s">
        <v>215</v>
      </c>
      <c r="G230" s="259"/>
      <c r="H230" s="262">
        <v>28</v>
      </c>
      <c r="I230" s="263"/>
      <c r="J230" s="259"/>
      <c r="K230" s="259"/>
      <c r="L230" s="264"/>
      <c r="M230" s="265"/>
      <c r="N230" s="266"/>
      <c r="O230" s="266"/>
      <c r="P230" s="266"/>
      <c r="Q230" s="266"/>
      <c r="R230" s="266"/>
      <c r="S230" s="266"/>
      <c r="T230" s="267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8" t="s">
        <v>206</v>
      </c>
      <c r="AU230" s="268" t="s">
        <v>87</v>
      </c>
      <c r="AV230" s="15" t="s">
        <v>204</v>
      </c>
      <c r="AW230" s="15" t="s">
        <v>33</v>
      </c>
      <c r="AX230" s="15" t="s">
        <v>85</v>
      </c>
      <c r="AY230" s="268" t="s">
        <v>198</v>
      </c>
    </row>
    <row r="231" spans="1:65" s="2" customFormat="1" ht="16.5" customHeight="1">
      <c r="A231" s="39"/>
      <c r="B231" s="40"/>
      <c r="C231" s="269" t="s">
        <v>382</v>
      </c>
      <c r="D231" s="269" t="s">
        <v>315</v>
      </c>
      <c r="E231" s="270" t="s">
        <v>7</v>
      </c>
      <c r="F231" s="271" t="s">
        <v>2688</v>
      </c>
      <c r="G231" s="272" t="s">
        <v>1696</v>
      </c>
      <c r="H231" s="273">
        <v>85</v>
      </c>
      <c r="I231" s="274"/>
      <c r="J231" s="275">
        <f>ROUND(I231*H231,2)</f>
        <v>0</v>
      </c>
      <c r="K231" s="276"/>
      <c r="L231" s="277"/>
      <c r="M231" s="278" t="s">
        <v>1</v>
      </c>
      <c r="N231" s="279" t="s">
        <v>42</v>
      </c>
      <c r="O231" s="92"/>
      <c r="P231" s="231">
        <f>O231*H231</f>
        <v>0</v>
      </c>
      <c r="Q231" s="231">
        <v>0</v>
      </c>
      <c r="R231" s="231">
        <f>Q231*H231</f>
        <v>0</v>
      </c>
      <c r="S231" s="231">
        <v>0</v>
      </c>
      <c r="T231" s="232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3" t="s">
        <v>242</v>
      </c>
      <c r="AT231" s="233" t="s">
        <v>315</v>
      </c>
      <c r="AU231" s="233" t="s">
        <v>87</v>
      </c>
      <c r="AY231" s="18" t="s">
        <v>198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8" t="s">
        <v>85</v>
      </c>
      <c r="BK231" s="234">
        <f>ROUND(I231*H231,2)</f>
        <v>0</v>
      </c>
      <c r="BL231" s="18" t="s">
        <v>204</v>
      </c>
      <c r="BM231" s="233" t="s">
        <v>2689</v>
      </c>
    </row>
    <row r="232" spans="1:51" s="13" customFormat="1" ht="12">
      <c r="A232" s="13"/>
      <c r="B232" s="235"/>
      <c r="C232" s="236"/>
      <c r="D232" s="237" t="s">
        <v>206</v>
      </c>
      <c r="E232" s="238" t="s">
        <v>1</v>
      </c>
      <c r="F232" s="239" t="s">
        <v>2690</v>
      </c>
      <c r="G232" s="236"/>
      <c r="H232" s="240">
        <v>85</v>
      </c>
      <c r="I232" s="241"/>
      <c r="J232" s="236"/>
      <c r="K232" s="236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206</v>
      </c>
      <c r="AU232" s="246" t="s">
        <v>87</v>
      </c>
      <c r="AV232" s="13" t="s">
        <v>87</v>
      </c>
      <c r="AW232" s="13" t="s">
        <v>33</v>
      </c>
      <c r="AX232" s="13" t="s">
        <v>77</v>
      </c>
      <c r="AY232" s="246" t="s">
        <v>198</v>
      </c>
    </row>
    <row r="233" spans="1:51" s="15" customFormat="1" ht="12">
      <c r="A233" s="15"/>
      <c r="B233" s="258"/>
      <c r="C233" s="259"/>
      <c r="D233" s="237" t="s">
        <v>206</v>
      </c>
      <c r="E233" s="260" t="s">
        <v>1</v>
      </c>
      <c r="F233" s="261" t="s">
        <v>215</v>
      </c>
      <c r="G233" s="259"/>
      <c r="H233" s="262">
        <v>85</v>
      </c>
      <c r="I233" s="263"/>
      <c r="J233" s="259"/>
      <c r="K233" s="259"/>
      <c r="L233" s="264"/>
      <c r="M233" s="265"/>
      <c r="N233" s="266"/>
      <c r="O233" s="266"/>
      <c r="P233" s="266"/>
      <c r="Q233" s="266"/>
      <c r="R233" s="266"/>
      <c r="S233" s="266"/>
      <c r="T233" s="267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8" t="s">
        <v>206</v>
      </c>
      <c r="AU233" s="268" t="s">
        <v>87</v>
      </c>
      <c r="AV233" s="15" t="s">
        <v>204</v>
      </c>
      <c r="AW233" s="15" t="s">
        <v>33</v>
      </c>
      <c r="AX233" s="15" t="s">
        <v>85</v>
      </c>
      <c r="AY233" s="268" t="s">
        <v>198</v>
      </c>
    </row>
    <row r="234" spans="1:65" s="2" customFormat="1" ht="16.5" customHeight="1">
      <c r="A234" s="39"/>
      <c r="B234" s="40"/>
      <c r="C234" s="269" t="s">
        <v>386</v>
      </c>
      <c r="D234" s="269" t="s">
        <v>315</v>
      </c>
      <c r="E234" s="270" t="s">
        <v>305</v>
      </c>
      <c r="F234" s="271" t="s">
        <v>2691</v>
      </c>
      <c r="G234" s="272" t="s">
        <v>1696</v>
      </c>
      <c r="H234" s="273">
        <v>42</v>
      </c>
      <c r="I234" s="274"/>
      <c r="J234" s="275">
        <f>ROUND(I234*H234,2)</f>
        <v>0</v>
      </c>
      <c r="K234" s="276"/>
      <c r="L234" s="277"/>
      <c r="M234" s="278" t="s">
        <v>1</v>
      </c>
      <c r="N234" s="279" t="s">
        <v>42</v>
      </c>
      <c r="O234" s="92"/>
      <c r="P234" s="231">
        <f>O234*H234</f>
        <v>0</v>
      </c>
      <c r="Q234" s="231">
        <v>0</v>
      </c>
      <c r="R234" s="231">
        <f>Q234*H234</f>
        <v>0</v>
      </c>
      <c r="S234" s="231">
        <v>0</v>
      </c>
      <c r="T234" s="232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3" t="s">
        <v>242</v>
      </c>
      <c r="AT234" s="233" t="s">
        <v>315</v>
      </c>
      <c r="AU234" s="233" t="s">
        <v>87</v>
      </c>
      <c r="AY234" s="18" t="s">
        <v>198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8" t="s">
        <v>85</v>
      </c>
      <c r="BK234" s="234">
        <f>ROUND(I234*H234,2)</f>
        <v>0</v>
      </c>
      <c r="BL234" s="18" t="s">
        <v>204</v>
      </c>
      <c r="BM234" s="233" t="s">
        <v>2692</v>
      </c>
    </row>
    <row r="235" spans="1:51" s="13" customFormat="1" ht="12">
      <c r="A235" s="13"/>
      <c r="B235" s="235"/>
      <c r="C235" s="236"/>
      <c r="D235" s="237" t="s">
        <v>206</v>
      </c>
      <c r="E235" s="238" t="s">
        <v>1</v>
      </c>
      <c r="F235" s="239" t="s">
        <v>2693</v>
      </c>
      <c r="G235" s="236"/>
      <c r="H235" s="240">
        <v>42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206</v>
      </c>
      <c r="AU235" s="246" t="s">
        <v>87</v>
      </c>
      <c r="AV235" s="13" t="s">
        <v>87</v>
      </c>
      <c r="AW235" s="13" t="s">
        <v>33</v>
      </c>
      <c r="AX235" s="13" t="s">
        <v>77</v>
      </c>
      <c r="AY235" s="246" t="s">
        <v>198</v>
      </c>
    </row>
    <row r="236" spans="1:51" s="15" customFormat="1" ht="12">
      <c r="A236" s="15"/>
      <c r="B236" s="258"/>
      <c r="C236" s="259"/>
      <c r="D236" s="237" t="s">
        <v>206</v>
      </c>
      <c r="E236" s="260" t="s">
        <v>1</v>
      </c>
      <c r="F236" s="261" t="s">
        <v>215</v>
      </c>
      <c r="G236" s="259"/>
      <c r="H236" s="262">
        <v>42</v>
      </c>
      <c r="I236" s="263"/>
      <c r="J236" s="259"/>
      <c r="K236" s="259"/>
      <c r="L236" s="264"/>
      <c r="M236" s="265"/>
      <c r="N236" s="266"/>
      <c r="O236" s="266"/>
      <c r="P236" s="266"/>
      <c r="Q236" s="266"/>
      <c r="R236" s="266"/>
      <c r="S236" s="266"/>
      <c r="T236" s="267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8" t="s">
        <v>206</v>
      </c>
      <c r="AU236" s="268" t="s">
        <v>87</v>
      </c>
      <c r="AV236" s="15" t="s">
        <v>204</v>
      </c>
      <c r="AW236" s="15" t="s">
        <v>33</v>
      </c>
      <c r="AX236" s="15" t="s">
        <v>85</v>
      </c>
      <c r="AY236" s="268" t="s">
        <v>198</v>
      </c>
    </row>
    <row r="237" spans="1:65" s="2" customFormat="1" ht="16.5" customHeight="1">
      <c r="A237" s="39"/>
      <c r="B237" s="40"/>
      <c r="C237" s="269" t="s">
        <v>390</v>
      </c>
      <c r="D237" s="269" t="s">
        <v>315</v>
      </c>
      <c r="E237" s="270" t="s">
        <v>310</v>
      </c>
      <c r="F237" s="271" t="s">
        <v>2694</v>
      </c>
      <c r="G237" s="272" t="s">
        <v>1696</v>
      </c>
      <c r="H237" s="273">
        <v>425</v>
      </c>
      <c r="I237" s="274"/>
      <c r="J237" s="275">
        <f>ROUND(I237*H237,2)</f>
        <v>0</v>
      </c>
      <c r="K237" s="276"/>
      <c r="L237" s="277"/>
      <c r="M237" s="278" t="s">
        <v>1</v>
      </c>
      <c r="N237" s="279" t="s">
        <v>42</v>
      </c>
      <c r="O237" s="92"/>
      <c r="P237" s="231">
        <f>O237*H237</f>
        <v>0</v>
      </c>
      <c r="Q237" s="231">
        <v>0</v>
      </c>
      <c r="R237" s="231">
        <f>Q237*H237</f>
        <v>0</v>
      </c>
      <c r="S237" s="231">
        <v>0</v>
      </c>
      <c r="T237" s="232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3" t="s">
        <v>242</v>
      </c>
      <c r="AT237" s="233" t="s">
        <v>315</v>
      </c>
      <c r="AU237" s="233" t="s">
        <v>87</v>
      </c>
      <c r="AY237" s="18" t="s">
        <v>198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8" t="s">
        <v>85</v>
      </c>
      <c r="BK237" s="234">
        <f>ROUND(I237*H237,2)</f>
        <v>0</v>
      </c>
      <c r="BL237" s="18" t="s">
        <v>204</v>
      </c>
      <c r="BM237" s="233" t="s">
        <v>2695</v>
      </c>
    </row>
    <row r="238" spans="1:51" s="13" customFormat="1" ht="12">
      <c r="A238" s="13"/>
      <c r="B238" s="235"/>
      <c r="C238" s="236"/>
      <c r="D238" s="237" t="s">
        <v>206</v>
      </c>
      <c r="E238" s="238" t="s">
        <v>1</v>
      </c>
      <c r="F238" s="239" t="s">
        <v>2696</v>
      </c>
      <c r="G238" s="236"/>
      <c r="H238" s="240">
        <v>425</v>
      </c>
      <c r="I238" s="241"/>
      <c r="J238" s="236"/>
      <c r="K238" s="236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206</v>
      </c>
      <c r="AU238" s="246" t="s">
        <v>87</v>
      </c>
      <c r="AV238" s="13" t="s">
        <v>87</v>
      </c>
      <c r="AW238" s="13" t="s">
        <v>33</v>
      </c>
      <c r="AX238" s="13" t="s">
        <v>77</v>
      </c>
      <c r="AY238" s="246" t="s">
        <v>198</v>
      </c>
    </row>
    <row r="239" spans="1:51" s="15" customFormat="1" ht="12">
      <c r="A239" s="15"/>
      <c r="B239" s="258"/>
      <c r="C239" s="259"/>
      <c r="D239" s="237" t="s">
        <v>206</v>
      </c>
      <c r="E239" s="260" t="s">
        <v>1</v>
      </c>
      <c r="F239" s="261" t="s">
        <v>215</v>
      </c>
      <c r="G239" s="259"/>
      <c r="H239" s="262">
        <v>425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8" t="s">
        <v>206</v>
      </c>
      <c r="AU239" s="268" t="s">
        <v>87</v>
      </c>
      <c r="AV239" s="15" t="s">
        <v>204</v>
      </c>
      <c r="AW239" s="15" t="s">
        <v>33</v>
      </c>
      <c r="AX239" s="15" t="s">
        <v>85</v>
      </c>
      <c r="AY239" s="268" t="s">
        <v>198</v>
      </c>
    </row>
    <row r="240" spans="1:65" s="2" customFormat="1" ht="16.5" customHeight="1">
      <c r="A240" s="39"/>
      <c r="B240" s="40"/>
      <c r="C240" s="269" t="s">
        <v>394</v>
      </c>
      <c r="D240" s="269" t="s">
        <v>315</v>
      </c>
      <c r="E240" s="270" t="s">
        <v>319</v>
      </c>
      <c r="F240" s="271" t="s">
        <v>2697</v>
      </c>
      <c r="G240" s="272" t="s">
        <v>1696</v>
      </c>
      <c r="H240" s="273">
        <v>9</v>
      </c>
      <c r="I240" s="274"/>
      <c r="J240" s="275">
        <f>ROUND(I240*H240,2)</f>
        <v>0</v>
      </c>
      <c r="K240" s="276"/>
      <c r="L240" s="277"/>
      <c r="M240" s="278" t="s">
        <v>1</v>
      </c>
      <c r="N240" s="279" t="s">
        <v>42</v>
      </c>
      <c r="O240" s="92"/>
      <c r="P240" s="231">
        <f>O240*H240</f>
        <v>0</v>
      </c>
      <c r="Q240" s="231">
        <v>0</v>
      </c>
      <c r="R240" s="231">
        <f>Q240*H240</f>
        <v>0</v>
      </c>
      <c r="S240" s="231">
        <v>0</v>
      </c>
      <c r="T240" s="232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3" t="s">
        <v>242</v>
      </c>
      <c r="AT240" s="233" t="s">
        <v>315</v>
      </c>
      <c r="AU240" s="233" t="s">
        <v>87</v>
      </c>
      <c r="AY240" s="18" t="s">
        <v>198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8" t="s">
        <v>85</v>
      </c>
      <c r="BK240" s="234">
        <f>ROUND(I240*H240,2)</f>
        <v>0</v>
      </c>
      <c r="BL240" s="18" t="s">
        <v>204</v>
      </c>
      <c r="BM240" s="233" t="s">
        <v>2698</v>
      </c>
    </row>
    <row r="241" spans="1:51" s="13" customFormat="1" ht="12">
      <c r="A241" s="13"/>
      <c r="B241" s="235"/>
      <c r="C241" s="236"/>
      <c r="D241" s="237" t="s">
        <v>206</v>
      </c>
      <c r="E241" s="238" t="s">
        <v>1</v>
      </c>
      <c r="F241" s="239" t="s">
        <v>1580</v>
      </c>
      <c r="G241" s="236"/>
      <c r="H241" s="240">
        <v>9</v>
      </c>
      <c r="I241" s="241"/>
      <c r="J241" s="236"/>
      <c r="K241" s="236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206</v>
      </c>
      <c r="AU241" s="246" t="s">
        <v>87</v>
      </c>
      <c r="AV241" s="13" t="s">
        <v>87</v>
      </c>
      <c r="AW241" s="13" t="s">
        <v>33</v>
      </c>
      <c r="AX241" s="13" t="s">
        <v>77</v>
      </c>
      <c r="AY241" s="246" t="s">
        <v>198</v>
      </c>
    </row>
    <row r="242" spans="1:51" s="15" customFormat="1" ht="12">
      <c r="A242" s="15"/>
      <c r="B242" s="258"/>
      <c r="C242" s="259"/>
      <c r="D242" s="237" t="s">
        <v>206</v>
      </c>
      <c r="E242" s="260" t="s">
        <v>1</v>
      </c>
      <c r="F242" s="261" t="s">
        <v>215</v>
      </c>
      <c r="G242" s="259"/>
      <c r="H242" s="262">
        <v>9</v>
      </c>
      <c r="I242" s="263"/>
      <c r="J242" s="259"/>
      <c r="K242" s="259"/>
      <c r="L242" s="264"/>
      <c r="M242" s="265"/>
      <c r="N242" s="266"/>
      <c r="O242" s="266"/>
      <c r="P242" s="266"/>
      <c r="Q242" s="266"/>
      <c r="R242" s="266"/>
      <c r="S242" s="266"/>
      <c r="T242" s="267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8" t="s">
        <v>206</v>
      </c>
      <c r="AU242" s="268" t="s">
        <v>87</v>
      </c>
      <c r="AV242" s="15" t="s">
        <v>204</v>
      </c>
      <c r="AW242" s="15" t="s">
        <v>33</v>
      </c>
      <c r="AX242" s="15" t="s">
        <v>85</v>
      </c>
      <c r="AY242" s="268" t="s">
        <v>198</v>
      </c>
    </row>
    <row r="243" spans="1:65" s="2" customFormat="1" ht="16.5" customHeight="1">
      <c r="A243" s="39"/>
      <c r="B243" s="40"/>
      <c r="C243" s="269" t="s">
        <v>398</v>
      </c>
      <c r="D243" s="269" t="s">
        <v>315</v>
      </c>
      <c r="E243" s="270" t="s">
        <v>331</v>
      </c>
      <c r="F243" s="271" t="s">
        <v>2699</v>
      </c>
      <c r="G243" s="272" t="s">
        <v>1696</v>
      </c>
      <c r="H243" s="273">
        <v>4</v>
      </c>
      <c r="I243" s="274"/>
      <c r="J243" s="275">
        <f>ROUND(I243*H243,2)</f>
        <v>0</v>
      </c>
      <c r="K243" s="276"/>
      <c r="L243" s="277"/>
      <c r="M243" s="278" t="s">
        <v>1</v>
      </c>
      <c r="N243" s="279" t="s">
        <v>42</v>
      </c>
      <c r="O243" s="92"/>
      <c r="P243" s="231">
        <f>O243*H243</f>
        <v>0</v>
      </c>
      <c r="Q243" s="231">
        <v>0</v>
      </c>
      <c r="R243" s="231">
        <f>Q243*H243</f>
        <v>0</v>
      </c>
      <c r="S243" s="231">
        <v>0</v>
      </c>
      <c r="T243" s="232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3" t="s">
        <v>242</v>
      </c>
      <c r="AT243" s="233" t="s">
        <v>315</v>
      </c>
      <c r="AU243" s="233" t="s">
        <v>87</v>
      </c>
      <c r="AY243" s="18" t="s">
        <v>198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8" t="s">
        <v>85</v>
      </c>
      <c r="BK243" s="234">
        <f>ROUND(I243*H243,2)</f>
        <v>0</v>
      </c>
      <c r="BL243" s="18" t="s">
        <v>204</v>
      </c>
      <c r="BM243" s="233" t="s">
        <v>2700</v>
      </c>
    </row>
    <row r="244" spans="1:51" s="13" customFormat="1" ht="12">
      <c r="A244" s="13"/>
      <c r="B244" s="235"/>
      <c r="C244" s="236"/>
      <c r="D244" s="237" t="s">
        <v>206</v>
      </c>
      <c r="E244" s="238" t="s">
        <v>1</v>
      </c>
      <c r="F244" s="239" t="s">
        <v>670</v>
      </c>
      <c r="G244" s="236"/>
      <c r="H244" s="240">
        <v>4</v>
      </c>
      <c r="I244" s="241"/>
      <c r="J244" s="236"/>
      <c r="K244" s="236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206</v>
      </c>
      <c r="AU244" s="246" t="s">
        <v>87</v>
      </c>
      <c r="AV244" s="13" t="s">
        <v>87</v>
      </c>
      <c r="AW244" s="13" t="s">
        <v>33</v>
      </c>
      <c r="AX244" s="13" t="s">
        <v>77</v>
      </c>
      <c r="AY244" s="246" t="s">
        <v>198</v>
      </c>
    </row>
    <row r="245" spans="1:51" s="15" customFormat="1" ht="12">
      <c r="A245" s="15"/>
      <c r="B245" s="258"/>
      <c r="C245" s="259"/>
      <c r="D245" s="237" t="s">
        <v>206</v>
      </c>
      <c r="E245" s="260" t="s">
        <v>1</v>
      </c>
      <c r="F245" s="261" t="s">
        <v>215</v>
      </c>
      <c r="G245" s="259"/>
      <c r="H245" s="262">
        <v>4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8" t="s">
        <v>206</v>
      </c>
      <c r="AU245" s="268" t="s">
        <v>87</v>
      </c>
      <c r="AV245" s="15" t="s">
        <v>204</v>
      </c>
      <c r="AW245" s="15" t="s">
        <v>33</v>
      </c>
      <c r="AX245" s="15" t="s">
        <v>85</v>
      </c>
      <c r="AY245" s="268" t="s">
        <v>198</v>
      </c>
    </row>
    <row r="246" spans="1:65" s="2" customFormat="1" ht="16.5" customHeight="1">
      <c r="A246" s="39"/>
      <c r="B246" s="40"/>
      <c r="C246" s="269" t="s">
        <v>599</v>
      </c>
      <c r="D246" s="269" t="s">
        <v>315</v>
      </c>
      <c r="E246" s="270" t="s">
        <v>335</v>
      </c>
      <c r="F246" s="271" t="s">
        <v>2701</v>
      </c>
      <c r="G246" s="272" t="s">
        <v>1696</v>
      </c>
      <c r="H246" s="273">
        <v>2</v>
      </c>
      <c r="I246" s="274"/>
      <c r="J246" s="275">
        <f>ROUND(I246*H246,2)</f>
        <v>0</v>
      </c>
      <c r="K246" s="276"/>
      <c r="L246" s="277"/>
      <c r="M246" s="278" t="s">
        <v>1</v>
      </c>
      <c r="N246" s="279" t="s">
        <v>42</v>
      </c>
      <c r="O246" s="92"/>
      <c r="P246" s="231">
        <f>O246*H246</f>
        <v>0</v>
      </c>
      <c r="Q246" s="231">
        <v>0</v>
      </c>
      <c r="R246" s="231">
        <f>Q246*H246</f>
        <v>0</v>
      </c>
      <c r="S246" s="231">
        <v>0</v>
      </c>
      <c r="T246" s="232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3" t="s">
        <v>242</v>
      </c>
      <c r="AT246" s="233" t="s">
        <v>315</v>
      </c>
      <c r="AU246" s="233" t="s">
        <v>87</v>
      </c>
      <c r="AY246" s="18" t="s">
        <v>198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8" t="s">
        <v>85</v>
      </c>
      <c r="BK246" s="234">
        <f>ROUND(I246*H246,2)</f>
        <v>0</v>
      </c>
      <c r="BL246" s="18" t="s">
        <v>204</v>
      </c>
      <c r="BM246" s="233" t="s">
        <v>2702</v>
      </c>
    </row>
    <row r="247" spans="1:51" s="13" customFormat="1" ht="12">
      <c r="A247" s="13"/>
      <c r="B247" s="235"/>
      <c r="C247" s="236"/>
      <c r="D247" s="237" t="s">
        <v>206</v>
      </c>
      <c r="E247" s="238" t="s">
        <v>1</v>
      </c>
      <c r="F247" s="239" t="s">
        <v>916</v>
      </c>
      <c r="G247" s="236"/>
      <c r="H247" s="240">
        <v>2</v>
      </c>
      <c r="I247" s="241"/>
      <c r="J247" s="236"/>
      <c r="K247" s="236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206</v>
      </c>
      <c r="AU247" s="246" t="s">
        <v>87</v>
      </c>
      <c r="AV247" s="13" t="s">
        <v>87</v>
      </c>
      <c r="AW247" s="13" t="s">
        <v>33</v>
      </c>
      <c r="AX247" s="13" t="s">
        <v>77</v>
      </c>
      <c r="AY247" s="246" t="s">
        <v>198</v>
      </c>
    </row>
    <row r="248" spans="1:51" s="15" customFormat="1" ht="12">
      <c r="A248" s="15"/>
      <c r="B248" s="258"/>
      <c r="C248" s="259"/>
      <c r="D248" s="237" t="s">
        <v>206</v>
      </c>
      <c r="E248" s="260" t="s">
        <v>1</v>
      </c>
      <c r="F248" s="261" t="s">
        <v>215</v>
      </c>
      <c r="G248" s="259"/>
      <c r="H248" s="262">
        <v>2</v>
      </c>
      <c r="I248" s="263"/>
      <c r="J248" s="259"/>
      <c r="K248" s="259"/>
      <c r="L248" s="264"/>
      <c r="M248" s="265"/>
      <c r="N248" s="266"/>
      <c r="O248" s="266"/>
      <c r="P248" s="266"/>
      <c r="Q248" s="266"/>
      <c r="R248" s="266"/>
      <c r="S248" s="266"/>
      <c r="T248" s="267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8" t="s">
        <v>206</v>
      </c>
      <c r="AU248" s="268" t="s">
        <v>87</v>
      </c>
      <c r="AV248" s="15" t="s">
        <v>204</v>
      </c>
      <c r="AW248" s="15" t="s">
        <v>33</v>
      </c>
      <c r="AX248" s="15" t="s">
        <v>85</v>
      </c>
      <c r="AY248" s="268" t="s">
        <v>198</v>
      </c>
    </row>
    <row r="249" spans="1:65" s="2" customFormat="1" ht="16.5" customHeight="1">
      <c r="A249" s="39"/>
      <c r="B249" s="40"/>
      <c r="C249" s="269" t="s">
        <v>603</v>
      </c>
      <c r="D249" s="269" t="s">
        <v>315</v>
      </c>
      <c r="E249" s="270" t="s">
        <v>340</v>
      </c>
      <c r="F249" s="271" t="s">
        <v>2703</v>
      </c>
      <c r="G249" s="272" t="s">
        <v>1696</v>
      </c>
      <c r="H249" s="273">
        <v>26</v>
      </c>
      <c r="I249" s="274"/>
      <c r="J249" s="275">
        <f>ROUND(I249*H249,2)</f>
        <v>0</v>
      </c>
      <c r="K249" s="276"/>
      <c r="L249" s="277"/>
      <c r="M249" s="278" t="s">
        <v>1</v>
      </c>
      <c r="N249" s="279" t="s">
        <v>42</v>
      </c>
      <c r="O249" s="92"/>
      <c r="P249" s="231">
        <f>O249*H249</f>
        <v>0</v>
      </c>
      <c r="Q249" s="231">
        <v>0</v>
      </c>
      <c r="R249" s="231">
        <f>Q249*H249</f>
        <v>0</v>
      </c>
      <c r="S249" s="231">
        <v>0</v>
      </c>
      <c r="T249" s="232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3" t="s">
        <v>242</v>
      </c>
      <c r="AT249" s="233" t="s">
        <v>315</v>
      </c>
      <c r="AU249" s="233" t="s">
        <v>87</v>
      </c>
      <c r="AY249" s="18" t="s">
        <v>198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8" t="s">
        <v>85</v>
      </c>
      <c r="BK249" s="234">
        <f>ROUND(I249*H249,2)</f>
        <v>0</v>
      </c>
      <c r="BL249" s="18" t="s">
        <v>204</v>
      </c>
      <c r="BM249" s="233" t="s">
        <v>2704</v>
      </c>
    </row>
    <row r="250" spans="1:51" s="13" customFormat="1" ht="12">
      <c r="A250" s="13"/>
      <c r="B250" s="235"/>
      <c r="C250" s="236"/>
      <c r="D250" s="237" t="s">
        <v>206</v>
      </c>
      <c r="E250" s="238" t="s">
        <v>1</v>
      </c>
      <c r="F250" s="239" t="s">
        <v>2705</v>
      </c>
      <c r="G250" s="236"/>
      <c r="H250" s="240">
        <v>26</v>
      </c>
      <c r="I250" s="241"/>
      <c r="J250" s="236"/>
      <c r="K250" s="236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206</v>
      </c>
      <c r="AU250" s="246" t="s">
        <v>87</v>
      </c>
      <c r="AV250" s="13" t="s">
        <v>87</v>
      </c>
      <c r="AW250" s="13" t="s">
        <v>33</v>
      </c>
      <c r="AX250" s="13" t="s">
        <v>77</v>
      </c>
      <c r="AY250" s="246" t="s">
        <v>198</v>
      </c>
    </row>
    <row r="251" spans="1:51" s="15" customFormat="1" ht="12">
      <c r="A251" s="15"/>
      <c r="B251" s="258"/>
      <c r="C251" s="259"/>
      <c r="D251" s="237" t="s">
        <v>206</v>
      </c>
      <c r="E251" s="260" t="s">
        <v>1</v>
      </c>
      <c r="F251" s="261" t="s">
        <v>215</v>
      </c>
      <c r="G251" s="259"/>
      <c r="H251" s="262">
        <v>26</v>
      </c>
      <c r="I251" s="263"/>
      <c r="J251" s="259"/>
      <c r="K251" s="259"/>
      <c r="L251" s="264"/>
      <c r="M251" s="265"/>
      <c r="N251" s="266"/>
      <c r="O251" s="266"/>
      <c r="P251" s="266"/>
      <c r="Q251" s="266"/>
      <c r="R251" s="266"/>
      <c r="S251" s="266"/>
      <c r="T251" s="267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8" t="s">
        <v>206</v>
      </c>
      <c r="AU251" s="268" t="s">
        <v>87</v>
      </c>
      <c r="AV251" s="15" t="s">
        <v>204</v>
      </c>
      <c r="AW251" s="15" t="s">
        <v>33</v>
      </c>
      <c r="AX251" s="15" t="s">
        <v>85</v>
      </c>
      <c r="AY251" s="268" t="s">
        <v>198</v>
      </c>
    </row>
    <row r="252" spans="1:65" s="2" customFormat="1" ht="16.5" customHeight="1">
      <c r="A252" s="39"/>
      <c r="B252" s="40"/>
      <c r="C252" s="269" t="s">
        <v>607</v>
      </c>
      <c r="D252" s="269" t="s">
        <v>315</v>
      </c>
      <c r="E252" s="270" t="s">
        <v>360</v>
      </c>
      <c r="F252" s="271" t="s">
        <v>2706</v>
      </c>
      <c r="G252" s="272" t="s">
        <v>1696</v>
      </c>
      <c r="H252" s="273">
        <v>38</v>
      </c>
      <c r="I252" s="274"/>
      <c r="J252" s="275">
        <f>ROUND(I252*H252,2)</f>
        <v>0</v>
      </c>
      <c r="K252" s="276"/>
      <c r="L252" s="277"/>
      <c r="M252" s="278" t="s">
        <v>1</v>
      </c>
      <c r="N252" s="279" t="s">
        <v>42</v>
      </c>
      <c r="O252" s="92"/>
      <c r="P252" s="231">
        <f>O252*H252</f>
        <v>0</v>
      </c>
      <c r="Q252" s="231">
        <v>0</v>
      </c>
      <c r="R252" s="231">
        <f>Q252*H252</f>
        <v>0</v>
      </c>
      <c r="S252" s="231">
        <v>0</v>
      </c>
      <c r="T252" s="232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3" t="s">
        <v>242</v>
      </c>
      <c r="AT252" s="233" t="s">
        <v>315</v>
      </c>
      <c r="AU252" s="233" t="s">
        <v>87</v>
      </c>
      <c r="AY252" s="18" t="s">
        <v>198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8" t="s">
        <v>85</v>
      </c>
      <c r="BK252" s="234">
        <f>ROUND(I252*H252,2)</f>
        <v>0</v>
      </c>
      <c r="BL252" s="18" t="s">
        <v>204</v>
      </c>
      <c r="BM252" s="233" t="s">
        <v>2707</v>
      </c>
    </row>
    <row r="253" spans="1:51" s="13" customFormat="1" ht="12">
      <c r="A253" s="13"/>
      <c r="B253" s="235"/>
      <c r="C253" s="236"/>
      <c r="D253" s="237" t="s">
        <v>206</v>
      </c>
      <c r="E253" s="238" t="s">
        <v>1</v>
      </c>
      <c r="F253" s="239" t="s">
        <v>2708</v>
      </c>
      <c r="G253" s="236"/>
      <c r="H253" s="240">
        <v>38</v>
      </c>
      <c r="I253" s="241"/>
      <c r="J253" s="236"/>
      <c r="K253" s="236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206</v>
      </c>
      <c r="AU253" s="246" t="s">
        <v>87</v>
      </c>
      <c r="AV253" s="13" t="s">
        <v>87</v>
      </c>
      <c r="AW253" s="13" t="s">
        <v>33</v>
      </c>
      <c r="AX253" s="13" t="s">
        <v>77</v>
      </c>
      <c r="AY253" s="246" t="s">
        <v>198</v>
      </c>
    </row>
    <row r="254" spans="1:51" s="15" customFormat="1" ht="12">
      <c r="A254" s="15"/>
      <c r="B254" s="258"/>
      <c r="C254" s="259"/>
      <c r="D254" s="237" t="s">
        <v>206</v>
      </c>
      <c r="E254" s="260" t="s">
        <v>1</v>
      </c>
      <c r="F254" s="261" t="s">
        <v>215</v>
      </c>
      <c r="G254" s="259"/>
      <c r="H254" s="262">
        <v>38</v>
      </c>
      <c r="I254" s="263"/>
      <c r="J254" s="259"/>
      <c r="K254" s="259"/>
      <c r="L254" s="264"/>
      <c r="M254" s="265"/>
      <c r="N254" s="266"/>
      <c r="O254" s="266"/>
      <c r="P254" s="266"/>
      <c r="Q254" s="266"/>
      <c r="R254" s="266"/>
      <c r="S254" s="266"/>
      <c r="T254" s="267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8" t="s">
        <v>206</v>
      </c>
      <c r="AU254" s="268" t="s">
        <v>87</v>
      </c>
      <c r="AV254" s="15" t="s">
        <v>204</v>
      </c>
      <c r="AW254" s="15" t="s">
        <v>33</v>
      </c>
      <c r="AX254" s="15" t="s">
        <v>85</v>
      </c>
      <c r="AY254" s="268" t="s">
        <v>198</v>
      </c>
    </row>
    <row r="255" spans="1:65" s="2" customFormat="1" ht="16.5" customHeight="1">
      <c r="A255" s="39"/>
      <c r="B255" s="40"/>
      <c r="C255" s="269" t="s">
        <v>611</v>
      </c>
      <c r="D255" s="269" t="s">
        <v>315</v>
      </c>
      <c r="E255" s="270" t="s">
        <v>378</v>
      </c>
      <c r="F255" s="271" t="s">
        <v>2709</v>
      </c>
      <c r="G255" s="272" t="s">
        <v>1696</v>
      </c>
      <c r="H255" s="273">
        <v>85</v>
      </c>
      <c r="I255" s="274"/>
      <c r="J255" s="275">
        <f>ROUND(I255*H255,2)</f>
        <v>0</v>
      </c>
      <c r="K255" s="276"/>
      <c r="L255" s="277"/>
      <c r="M255" s="278" t="s">
        <v>1</v>
      </c>
      <c r="N255" s="279" t="s">
        <v>42</v>
      </c>
      <c r="O255" s="92"/>
      <c r="P255" s="231">
        <f>O255*H255</f>
        <v>0</v>
      </c>
      <c r="Q255" s="231">
        <v>0</v>
      </c>
      <c r="R255" s="231">
        <f>Q255*H255</f>
        <v>0</v>
      </c>
      <c r="S255" s="231">
        <v>0</v>
      </c>
      <c r="T255" s="232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3" t="s">
        <v>242</v>
      </c>
      <c r="AT255" s="233" t="s">
        <v>315</v>
      </c>
      <c r="AU255" s="233" t="s">
        <v>87</v>
      </c>
      <c r="AY255" s="18" t="s">
        <v>198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8" t="s">
        <v>85</v>
      </c>
      <c r="BK255" s="234">
        <f>ROUND(I255*H255,2)</f>
        <v>0</v>
      </c>
      <c r="BL255" s="18" t="s">
        <v>204</v>
      </c>
      <c r="BM255" s="233" t="s">
        <v>2710</v>
      </c>
    </row>
    <row r="256" spans="1:51" s="13" customFormat="1" ht="12">
      <c r="A256" s="13"/>
      <c r="B256" s="235"/>
      <c r="C256" s="236"/>
      <c r="D256" s="237" t="s">
        <v>206</v>
      </c>
      <c r="E256" s="238" t="s">
        <v>1</v>
      </c>
      <c r="F256" s="239" t="s">
        <v>2690</v>
      </c>
      <c r="G256" s="236"/>
      <c r="H256" s="240">
        <v>85</v>
      </c>
      <c r="I256" s="241"/>
      <c r="J256" s="236"/>
      <c r="K256" s="236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206</v>
      </c>
      <c r="AU256" s="246" t="s">
        <v>87</v>
      </c>
      <c r="AV256" s="13" t="s">
        <v>87</v>
      </c>
      <c r="AW256" s="13" t="s">
        <v>33</v>
      </c>
      <c r="AX256" s="13" t="s">
        <v>77</v>
      </c>
      <c r="AY256" s="246" t="s">
        <v>198</v>
      </c>
    </row>
    <row r="257" spans="1:51" s="15" customFormat="1" ht="12">
      <c r="A257" s="15"/>
      <c r="B257" s="258"/>
      <c r="C257" s="259"/>
      <c r="D257" s="237" t="s">
        <v>206</v>
      </c>
      <c r="E257" s="260" t="s">
        <v>1</v>
      </c>
      <c r="F257" s="261" t="s">
        <v>215</v>
      </c>
      <c r="G257" s="259"/>
      <c r="H257" s="262">
        <v>85</v>
      </c>
      <c r="I257" s="263"/>
      <c r="J257" s="259"/>
      <c r="K257" s="259"/>
      <c r="L257" s="264"/>
      <c r="M257" s="265"/>
      <c r="N257" s="266"/>
      <c r="O257" s="266"/>
      <c r="P257" s="266"/>
      <c r="Q257" s="266"/>
      <c r="R257" s="266"/>
      <c r="S257" s="266"/>
      <c r="T257" s="267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8" t="s">
        <v>206</v>
      </c>
      <c r="AU257" s="268" t="s">
        <v>87</v>
      </c>
      <c r="AV257" s="15" t="s">
        <v>204</v>
      </c>
      <c r="AW257" s="15" t="s">
        <v>33</v>
      </c>
      <c r="AX257" s="15" t="s">
        <v>85</v>
      </c>
      <c r="AY257" s="268" t="s">
        <v>198</v>
      </c>
    </row>
    <row r="258" spans="1:65" s="2" customFormat="1" ht="16.5" customHeight="1">
      <c r="A258" s="39"/>
      <c r="B258" s="40"/>
      <c r="C258" s="269" t="s">
        <v>615</v>
      </c>
      <c r="D258" s="269" t="s">
        <v>315</v>
      </c>
      <c r="E258" s="270" t="s">
        <v>382</v>
      </c>
      <c r="F258" s="271" t="s">
        <v>2711</v>
      </c>
      <c r="G258" s="272" t="s">
        <v>1696</v>
      </c>
      <c r="H258" s="273">
        <v>576</v>
      </c>
      <c r="I258" s="274"/>
      <c r="J258" s="275">
        <f>ROUND(I258*H258,2)</f>
        <v>0</v>
      </c>
      <c r="K258" s="276"/>
      <c r="L258" s="277"/>
      <c r="M258" s="278" t="s">
        <v>1</v>
      </c>
      <c r="N258" s="279" t="s">
        <v>42</v>
      </c>
      <c r="O258" s="92"/>
      <c r="P258" s="231">
        <f>O258*H258</f>
        <v>0</v>
      </c>
      <c r="Q258" s="231">
        <v>0</v>
      </c>
      <c r="R258" s="231">
        <f>Q258*H258</f>
        <v>0</v>
      </c>
      <c r="S258" s="231">
        <v>0</v>
      </c>
      <c r="T258" s="232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3" t="s">
        <v>242</v>
      </c>
      <c r="AT258" s="233" t="s">
        <v>315</v>
      </c>
      <c r="AU258" s="233" t="s">
        <v>87</v>
      </c>
      <c r="AY258" s="18" t="s">
        <v>198</v>
      </c>
      <c r="BE258" s="234">
        <f>IF(N258="základní",J258,0)</f>
        <v>0</v>
      </c>
      <c r="BF258" s="234">
        <f>IF(N258="snížená",J258,0)</f>
        <v>0</v>
      </c>
      <c r="BG258" s="234">
        <f>IF(N258="zákl. přenesená",J258,0)</f>
        <v>0</v>
      </c>
      <c r="BH258" s="234">
        <f>IF(N258="sníž. přenesená",J258,0)</f>
        <v>0</v>
      </c>
      <c r="BI258" s="234">
        <f>IF(N258="nulová",J258,0)</f>
        <v>0</v>
      </c>
      <c r="BJ258" s="18" t="s">
        <v>85</v>
      </c>
      <c r="BK258" s="234">
        <f>ROUND(I258*H258,2)</f>
        <v>0</v>
      </c>
      <c r="BL258" s="18" t="s">
        <v>204</v>
      </c>
      <c r="BM258" s="233" t="s">
        <v>2712</v>
      </c>
    </row>
    <row r="259" spans="1:51" s="13" customFormat="1" ht="12">
      <c r="A259" s="13"/>
      <c r="B259" s="235"/>
      <c r="C259" s="236"/>
      <c r="D259" s="237" t="s">
        <v>206</v>
      </c>
      <c r="E259" s="238" t="s">
        <v>1</v>
      </c>
      <c r="F259" s="239" t="s">
        <v>2713</v>
      </c>
      <c r="G259" s="236"/>
      <c r="H259" s="240">
        <v>576</v>
      </c>
      <c r="I259" s="241"/>
      <c r="J259" s="236"/>
      <c r="K259" s="236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206</v>
      </c>
      <c r="AU259" s="246" t="s">
        <v>87</v>
      </c>
      <c r="AV259" s="13" t="s">
        <v>87</v>
      </c>
      <c r="AW259" s="13" t="s">
        <v>33</v>
      </c>
      <c r="AX259" s="13" t="s">
        <v>77</v>
      </c>
      <c r="AY259" s="246" t="s">
        <v>198</v>
      </c>
    </row>
    <row r="260" spans="1:51" s="15" customFormat="1" ht="12">
      <c r="A260" s="15"/>
      <c r="B260" s="258"/>
      <c r="C260" s="259"/>
      <c r="D260" s="237" t="s">
        <v>206</v>
      </c>
      <c r="E260" s="260" t="s">
        <v>1</v>
      </c>
      <c r="F260" s="261" t="s">
        <v>215</v>
      </c>
      <c r="G260" s="259"/>
      <c r="H260" s="262">
        <v>576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8" t="s">
        <v>206</v>
      </c>
      <c r="AU260" s="268" t="s">
        <v>87</v>
      </c>
      <c r="AV260" s="15" t="s">
        <v>204</v>
      </c>
      <c r="AW260" s="15" t="s">
        <v>33</v>
      </c>
      <c r="AX260" s="15" t="s">
        <v>85</v>
      </c>
      <c r="AY260" s="268" t="s">
        <v>198</v>
      </c>
    </row>
    <row r="261" spans="1:65" s="2" customFormat="1" ht="16.5" customHeight="1">
      <c r="A261" s="39"/>
      <c r="B261" s="40"/>
      <c r="C261" s="269" t="s">
        <v>631</v>
      </c>
      <c r="D261" s="269" t="s">
        <v>315</v>
      </c>
      <c r="E261" s="270" t="s">
        <v>390</v>
      </c>
      <c r="F261" s="271" t="s">
        <v>2714</v>
      </c>
      <c r="G261" s="272" t="s">
        <v>1696</v>
      </c>
      <c r="H261" s="273">
        <v>150</v>
      </c>
      <c r="I261" s="274"/>
      <c r="J261" s="275">
        <f>ROUND(I261*H261,2)</f>
        <v>0</v>
      </c>
      <c r="K261" s="276"/>
      <c r="L261" s="277"/>
      <c r="M261" s="278" t="s">
        <v>1</v>
      </c>
      <c r="N261" s="279" t="s">
        <v>42</v>
      </c>
      <c r="O261" s="92"/>
      <c r="P261" s="231">
        <f>O261*H261</f>
        <v>0</v>
      </c>
      <c r="Q261" s="231">
        <v>0</v>
      </c>
      <c r="R261" s="231">
        <f>Q261*H261</f>
        <v>0</v>
      </c>
      <c r="S261" s="231">
        <v>0</v>
      </c>
      <c r="T261" s="232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3" t="s">
        <v>242</v>
      </c>
      <c r="AT261" s="233" t="s">
        <v>315</v>
      </c>
      <c r="AU261" s="233" t="s">
        <v>87</v>
      </c>
      <c r="AY261" s="18" t="s">
        <v>198</v>
      </c>
      <c r="BE261" s="234">
        <f>IF(N261="základní",J261,0)</f>
        <v>0</v>
      </c>
      <c r="BF261" s="234">
        <f>IF(N261="snížená",J261,0)</f>
        <v>0</v>
      </c>
      <c r="BG261" s="234">
        <f>IF(N261="zákl. přenesená",J261,0)</f>
        <v>0</v>
      </c>
      <c r="BH261" s="234">
        <f>IF(N261="sníž. přenesená",J261,0)</f>
        <v>0</v>
      </c>
      <c r="BI261" s="234">
        <f>IF(N261="nulová",J261,0)</f>
        <v>0</v>
      </c>
      <c r="BJ261" s="18" t="s">
        <v>85</v>
      </c>
      <c r="BK261" s="234">
        <f>ROUND(I261*H261,2)</f>
        <v>0</v>
      </c>
      <c r="BL261" s="18" t="s">
        <v>204</v>
      </c>
      <c r="BM261" s="233" t="s">
        <v>2715</v>
      </c>
    </row>
    <row r="262" spans="1:51" s="13" customFormat="1" ht="12">
      <c r="A262" s="13"/>
      <c r="B262" s="235"/>
      <c r="C262" s="236"/>
      <c r="D262" s="237" t="s">
        <v>206</v>
      </c>
      <c r="E262" s="238" t="s">
        <v>1</v>
      </c>
      <c r="F262" s="239" t="s">
        <v>2716</v>
      </c>
      <c r="G262" s="236"/>
      <c r="H262" s="240">
        <v>150</v>
      </c>
      <c r="I262" s="241"/>
      <c r="J262" s="236"/>
      <c r="K262" s="236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206</v>
      </c>
      <c r="AU262" s="246" t="s">
        <v>87</v>
      </c>
      <c r="AV262" s="13" t="s">
        <v>87</v>
      </c>
      <c r="AW262" s="13" t="s">
        <v>33</v>
      </c>
      <c r="AX262" s="13" t="s">
        <v>77</v>
      </c>
      <c r="AY262" s="246" t="s">
        <v>198</v>
      </c>
    </row>
    <row r="263" spans="1:51" s="15" customFormat="1" ht="12">
      <c r="A263" s="15"/>
      <c r="B263" s="258"/>
      <c r="C263" s="259"/>
      <c r="D263" s="237" t="s">
        <v>206</v>
      </c>
      <c r="E263" s="260" t="s">
        <v>1</v>
      </c>
      <c r="F263" s="261" t="s">
        <v>215</v>
      </c>
      <c r="G263" s="259"/>
      <c r="H263" s="262">
        <v>150</v>
      </c>
      <c r="I263" s="263"/>
      <c r="J263" s="259"/>
      <c r="K263" s="259"/>
      <c r="L263" s="264"/>
      <c r="M263" s="265"/>
      <c r="N263" s="266"/>
      <c r="O263" s="266"/>
      <c r="P263" s="266"/>
      <c r="Q263" s="266"/>
      <c r="R263" s="266"/>
      <c r="S263" s="266"/>
      <c r="T263" s="267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8" t="s">
        <v>206</v>
      </c>
      <c r="AU263" s="268" t="s">
        <v>87</v>
      </c>
      <c r="AV263" s="15" t="s">
        <v>204</v>
      </c>
      <c r="AW263" s="15" t="s">
        <v>33</v>
      </c>
      <c r="AX263" s="15" t="s">
        <v>85</v>
      </c>
      <c r="AY263" s="268" t="s">
        <v>198</v>
      </c>
    </row>
    <row r="264" spans="1:65" s="2" customFormat="1" ht="33" customHeight="1">
      <c r="A264" s="39"/>
      <c r="B264" s="40"/>
      <c r="C264" s="221" t="s">
        <v>644</v>
      </c>
      <c r="D264" s="221" t="s">
        <v>200</v>
      </c>
      <c r="E264" s="222" t="s">
        <v>2717</v>
      </c>
      <c r="F264" s="223" t="s">
        <v>2718</v>
      </c>
      <c r="G264" s="224" t="s">
        <v>203</v>
      </c>
      <c r="H264" s="225">
        <v>84.74</v>
      </c>
      <c r="I264" s="226"/>
      <c r="J264" s="227">
        <f>ROUND(I264*H264,2)</f>
        <v>0</v>
      </c>
      <c r="K264" s="228"/>
      <c r="L264" s="45"/>
      <c r="M264" s="229" t="s">
        <v>1</v>
      </c>
      <c r="N264" s="230" t="s">
        <v>42</v>
      </c>
      <c r="O264" s="92"/>
      <c r="P264" s="231">
        <f>O264*H264</f>
        <v>0</v>
      </c>
      <c r="Q264" s="231">
        <v>0</v>
      </c>
      <c r="R264" s="231">
        <f>Q264*H264</f>
        <v>0</v>
      </c>
      <c r="S264" s="231">
        <v>0</v>
      </c>
      <c r="T264" s="232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3" t="s">
        <v>204</v>
      </c>
      <c r="AT264" s="233" t="s">
        <v>200</v>
      </c>
      <c r="AU264" s="233" t="s">
        <v>87</v>
      </c>
      <c r="AY264" s="18" t="s">
        <v>198</v>
      </c>
      <c r="BE264" s="234">
        <f>IF(N264="základní",J264,0)</f>
        <v>0</v>
      </c>
      <c r="BF264" s="234">
        <f>IF(N264="snížená",J264,0)</f>
        <v>0</v>
      </c>
      <c r="BG264" s="234">
        <f>IF(N264="zákl. přenesená",J264,0)</f>
        <v>0</v>
      </c>
      <c r="BH264" s="234">
        <f>IF(N264="sníž. přenesená",J264,0)</f>
        <v>0</v>
      </c>
      <c r="BI264" s="234">
        <f>IF(N264="nulová",J264,0)</f>
        <v>0</v>
      </c>
      <c r="BJ264" s="18" t="s">
        <v>85</v>
      </c>
      <c r="BK264" s="234">
        <f>ROUND(I264*H264,2)</f>
        <v>0</v>
      </c>
      <c r="BL264" s="18" t="s">
        <v>204</v>
      </c>
      <c r="BM264" s="233" t="s">
        <v>2719</v>
      </c>
    </row>
    <row r="265" spans="1:63" s="12" customFormat="1" ht="22.8" customHeight="1">
      <c r="A265" s="12"/>
      <c r="B265" s="205"/>
      <c r="C265" s="206"/>
      <c r="D265" s="207" t="s">
        <v>76</v>
      </c>
      <c r="E265" s="219" t="s">
        <v>2375</v>
      </c>
      <c r="F265" s="219" t="s">
        <v>2376</v>
      </c>
      <c r="G265" s="206"/>
      <c r="H265" s="206"/>
      <c r="I265" s="209"/>
      <c r="J265" s="220">
        <f>BK265</f>
        <v>0</v>
      </c>
      <c r="K265" s="206"/>
      <c r="L265" s="211"/>
      <c r="M265" s="212"/>
      <c r="N265" s="213"/>
      <c r="O265" s="213"/>
      <c r="P265" s="214">
        <f>SUM(P266:P268)</f>
        <v>0</v>
      </c>
      <c r="Q265" s="213"/>
      <c r="R265" s="214">
        <f>SUM(R266:R268)</f>
        <v>0</v>
      </c>
      <c r="S265" s="213"/>
      <c r="T265" s="215">
        <f>SUM(T266:T268)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6" t="s">
        <v>85</v>
      </c>
      <c r="AT265" s="217" t="s">
        <v>76</v>
      </c>
      <c r="AU265" s="217" t="s">
        <v>85</v>
      </c>
      <c r="AY265" s="216" t="s">
        <v>198</v>
      </c>
      <c r="BK265" s="218">
        <f>SUM(BK266:BK268)</f>
        <v>0</v>
      </c>
    </row>
    <row r="266" spans="1:65" s="2" customFormat="1" ht="21.75" customHeight="1">
      <c r="A266" s="39"/>
      <c r="B266" s="40"/>
      <c r="C266" s="221" t="s">
        <v>652</v>
      </c>
      <c r="D266" s="221" t="s">
        <v>200</v>
      </c>
      <c r="E266" s="222" t="s">
        <v>2720</v>
      </c>
      <c r="F266" s="223" t="s">
        <v>2721</v>
      </c>
      <c r="G266" s="224" t="s">
        <v>276</v>
      </c>
      <c r="H266" s="225">
        <v>44.97</v>
      </c>
      <c r="I266" s="226"/>
      <c r="J266" s="227">
        <f>ROUND(I266*H266,2)</f>
        <v>0</v>
      </c>
      <c r="K266" s="228"/>
      <c r="L266" s="45"/>
      <c r="M266" s="229" t="s">
        <v>1</v>
      </c>
      <c r="N266" s="230" t="s">
        <v>42</v>
      </c>
      <c r="O266" s="92"/>
      <c r="P266" s="231">
        <f>O266*H266</f>
        <v>0</v>
      </c>
      <c r="Q266" s="231">
        <v>0</v>
      </c>
      <c r="R266" s="231">
        <f>Q266*H266</f>
        <v>0</v>
      </c>
      <c r="S266" s="231">
        <v>0</v>
      </c>
      <c r="T266" s="232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3" t="s">
        <v>204</v>
      </c>
      <c r="AT266" s="233" t="s">
        <v>200</v>
      </c>
      <c r="AU266" s="233" t="s">
        <v>87</v>
      </c>
      <c r="AY266" s="18" t="s">
        <v>198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8" t="s">
        <v>85</v>
      </c>
      <c r="BK266" s="234">
        <f>ROUND(I266*H266,2)</f>
        <v>0</v>
      </c>
      <c r="BL266" s="18" t="s">
        <v>204</v>
      </c>
      <c r="BM266" s="233" t="s">
        <v>2722</v>
      </c>
    </row>
    <row r="267" spans="1:51" s="13" customFormat="1" ht="12">
      <c r="A267" s="13"/>
      <c r="B267" s="235"/>
      <c r="C267" s="236"/>
      <c r="D267" s="237" t="s">
        <v>206</v>
      </c>
      <c r="E267" s="238" t="s">
        <v>1</v>
      </c>
      <c r="F267" s="239" t="s">
        <v>2723</v>
      </c>
      <c r="G267" s="236"/>
      <c r="H267" s="240">
        <v>44.97</v>
      </c>
      <c r="I267" s="241"/>
      <c r="J267" s="236"/>
      <c r="K267" s="236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206</v>
      </c>
      <c r="AU267" s="246" t="s">
        <v>87</v>
      </c>
      <c r="AV267" s="13" t="s">
        <v>87</v>
      </c>
      <c r="AW267" s="13" t="s">
        <v>33</v>
      </c>
      <c r="AX267" s="13" t="s">
        <v>77</v>
      </c>
      <c r="AY267" s="246" t="s">
        <v>198</v>
      </c>
    </row>
    <row r="268" spans="1:51" s="15" customFormat="1" ht="12">
      <c r="A268" s="15"/>
      <c r="B268" s="258"/>
      <c r="C268" s="259"/>
      <c r="D268" s="237" t="s">
        <v>206</v>
      </c>
      <c r="E268" s="260" t="s">
        <v>1</v>
      </c>
      <c r="F268" s="261" t="s">
        <v>215</v>
      </c>
      <c r="G268" s="259"/>
      <c r="H268" s="262">
        <v>44.97</v>
      </c>
      <c r="I268" s="263"/>
      <c r="J268" s="259"/>
      <c r="K268" s="259"/>
      <c r="L268" s="264"/>
      <c r="M268" s="265"/>
      <c r="N268" s="266"/>
      <c r="O268" s="266"/>
      <c r="P268" s="266"/>
      <c r="Q268" s="266"/>
      <c r="R268" s="266"/>
      <c r="S268" s="266"/>
      <c r="T268" s="267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8" t="s">
        <v>206</v>
      </c>
      <c r="AU268" s="268" t="s">
        <v>87</v>
      </c>
      <c r="AV268" s="15" t="s">
        <v>204</v>
      </c>
      <c r="AW268" s="15" t="s">
        <v>33</v>
      </c>
      <c r="AX268" s="15" t="s">
        <v>85</v>
      </c>
      <c r="AY268" s="268" t="s">
        <v>198</v>
      </c>
    </row>
    <row r="269" spans="1:63" s="12" customFormat="1" ht="25.9" customHeight="1">
      <c r="A269" s="12"/>
      <c r="B269" s="205"/>
      <c r="C269" s="206"/>
      <c r="D269" s="207" t="s">
        <v>76</v>
      </c>
      <c r="E269" s="208" t="s">
        <v>356</v>
      </c>
      <c r="F269" s="208" t="s">
        <v>357</v>
      </c>
      <c r="G269" s="206"/>
      <c r="H269" s="206"/>
      <c r="I269" s="209"/>
      <c r="J269" s="210">
        <f>BK269</f>
        <v>0</v>
      </c>
      <c r="K269" s="206"/>
      <c r="L269" s="211"/>
      <c r="M269" s="212"/>
      <c r="N269" s="213"/>
      <c r="O269" s="213"/>
      <c r="P269" s="214">
        <f>P270</f>
        <v>0</v>
      </c>
      <c r="Q269" s="213"/>
      <c r="R269" s="214">
        <f>R270</f>
        <v>0</v>
      </c>
      <c r="S269" s="213"/>
      <c r="T269" s="215">
        <f>T270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6" t="s">
        <v>224</v>
      </c>
      <c r="AT269" s="217" t="s">
        <v>76</v>
      </c>
      <c r="AU269" s="217" t="s">
        <v>77</v>
      </c>
      <c r="AY269" s="216" t="s">
        <v>198</v>
      </c>
      <c r="BK269" s="218">
        <f>BK270</f>
        <v>0</v>
      </c>
    </row>
    <row r="270" spans="1:63" s="12" customFormat="1" ht="22.8" customHeight="1">
      <c r="A270" s="12"/>
      <c r="B270" s="205"/>
      <c r="C270" s="206"/>
      <c r="D270" s="207" t="s">
        <v>76</v>
      </c>
      <c r="E270" s="219" t="s">
        <v>358</v>
      </c>
      <c r="F270" s="219" t="s">
        <v>359</v>
      </c>
      <c r="G270" s="206"/>
      <c r="H270" s="206"/>
      <c r="I270" s="209"/>
      <c r="J270" s="220">
        <f>BK270</f>
        <v>0</v>
      </c>
      <c r="K270" s="206"/>
      <c r="L270" s="211"/>
      <c r="M270" s="212"/>
      <c r="N270" s="213"/>
      <c r="O270" s="213"/>
      <c r="P270" s="214">
        <f>SUM(P271:P276)</f>
        <v>0</v>
      </c>
      <c r="Q270" s="213"/>
      <c r="R270" s="214">
        <f>SUM(R271:R276)</f>
        <v>0</v>
      </c>
      <c r="S270" s="213"/>
      <c r="T270" s="215">
        <f>SUM(T271:T276)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6" t="s">
        <v>224</v>
      </c>
      <c r="AT270" s="217" t="s">
        <v>76</v>
      </c>
      <c r="AU270" s="217" t="s">
        <v>85</v>
      </c>
      <c r="AY270" s="216" t="s">
        <v>198</v>
      </c>
      <c r="BK270" s="218">
        <f>SUM(BK271:BK276)</f>
        <v>0</v>
      </c>
    </row>
    <row r="271" spans="1:65" s="2" customFormat="1" ht="62.7" customHeight="1">
      <c r="A271" s="39"/>
      <c r="B271" s="40"/>
      <c r="C271" s="221" t="s">
        <v>657</v>
      </c>
      <c r="D271" s="221" t="s">
        <v>200</v>
      </c>
      <c r="E271" s="222" t="s">
        <v>361</v>
      </c>
      <c r="F271" s="223" t="s">
        <v>362</v>
      </c>
      <c r="G271" s="224" t="s">
        <v>363</v>
      </c>
      <c r="H271" s="225">
        <v>1</v>
      </c>
      <c r="I271" s="226"/>
      <c r="J271" s="227">
        <f>ROUND(I271*H271,2)</f>
        <v>0</v>
      </c>
      <c r="K271" s="228"/>
      <c r="L271" s="45"/>
      <c r="M271" s="229" t="s">
        <v>1</v>
      </c>
      <c r="N271" s="230" t="s">
        <v>42</v>
      </c>
      <c r="O271" s="92"/>
      <c r="P271" s="231">
        <f>O271*H271</f>
        <v>0</v>
      </c>
      <c r="Q271" s="231">
        <v>0</v>
      </c>
      <c r="R271" s="231">
        <f>Q271*H271</f>
        <v>0</v>
      </c>
      <c r="S271" s="231">
        <v>0</v>
      </c>
      <c r="T271" s="232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3" t="s">
        <v>364</v>
      </c>
      <c r="AT271" s="233" t="s">
        <v>200</v>
      </c>
      <c r="AU271" s="233" t="s">
        <v>87</v>
      </c>
      <c r="AY271" s="18" t="s">
        <v>198</v>
      </c>
      <c r="BE271" s="234">
        <f>IF(N271="základní",J271,0)</f>
        <v>0</v>
      </c>
      <c r="BF271" s="234">
        <f>IF(N271="snížená",J271,0)</f>
        <v>0</v>
      </c>
      <c r="BG271" s="234">
        <f>IF(N271="zákl. přenesená",J271,0)</f>
        <v>0</v>
      </c>
      <c r="BH271" s="234">
        <f>IF(N271="sníž. přenesená",J271,0)</f>
        <v>0</v>
      </c>
      <c r="BI271" s="234">
        <f>IF(N271="nulová",J271,0)</f>
        <v>0</v>
      </c>
      <c r="BJ271" s="18" t="s">
        <v>85</v>
      </c>
      <c r="BK271" s="234">
        <f>ROUND(I271*H271,2)</f>
        <v>0</v>
      </c>
      <c r="BL271" s="18" t="s">
        <v>364</v>
      </c>
      <c r="BM271" s="233" t="s">
        <v>2724</v>
      </c>
    </row>
    <row r="272" spans="1:65" s="2" customFormat="1" ht="55.5" customHeight="1">
      <c r="A272" s="39"/>
      <c r="B272" s="40"/>
      <c r="C272" s="221" t="s">
        <v>661</v>
      </c>
      <c r="D272" s="221" t="s">
        <v>200</v>
      </c>
      <c r="E272" s="222" t="s">
        <v>367</v>
      </c>
      <c r="F272" s="223" t="s">
        <v>368</v>
      </c>
      <c r="G272" s="224" t="s">
        <v>363</v>
      </c>
      <c r="H272" s="225">
        <v>1</v>
      </c>
      <c r="I272" s="226"/>
      <c r="J272" s="227">
        <f>ROUND(I272*H272,2)</f>
        <v>0</v>
      </c>
      <c r="K272" s="228"/>
      <c r="L272" s="45"/>
      <c r="M272" s="229" t="s">
        <v>1</v>
      </c>
      <c r="N272" s="230" t="s">
        <v>42</v>
      </c>
      <c r="O272" s="92"/>
      <c r="P272" s="231">
        <f>O272*H272</f>
        <v>0</v>
      </c>
      <c r="Q272" s="231">
        <v>0</v>
      </c>
      <c r="R272" s="231">
        <f>Q272*H272</f>
        <v>0</v>
      </c>
      <c r="S272" s="231">
        <v>0</v>
      </c>
      <c r="T272" s="232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3" t="s">
        <v>364</v>
      </c>
      <c r="AT272" s="233" t="s">
        <v>200</v>
      </c>
      <c r="AU272" s="233" t="s">
        <v>87</v>
      </c>
      <c r="AY272" s="18" t="s">
        <v>198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8" t="s">
        <v>85</v>
      </c>
      <c r="BK272" s="234">
        <f>ROUND(I272*H272,2)</f>
        <v>0</v>
      </c>
      <c r="BL272" s="18" t="s">
        <v>364</v>
      </c>
      <c r="BM272" s="233" t="s">
        <v>2725</v>
      </c>
    </row>
    <row r="273" spans="1:65" s="2" customFormat="1" ht="37.8" customHeight="1">
      <c r="A273" s="39"/>
      <c r="B273" s="40"/>
      <c r="C273" s="221" t="s">
        <v>666</v>
      </c>
      <c r="D273" s="221" t="s">
        <v>200</v>
      </c>
      <c r="E273" s="222" t="s">
        <v>391</v>
      </c>
      <c r="F273" s="223" t="s">
        <v>392</v>
      </c>
      <c r="G273" s="224" t="s">
        <v>363</v>
      </c>
      <c r="H273" s="225">
        <v>1</v>
      </c>
      <c r="I273" s="226"/>
      <c r="J273" s="227">
        <f>ROUND(I273*H273,2)</f>
        <v>0</v>
      </c>
      <c r="K273" s="228"/>
      <c r="L273" s="45"/>
      <c r="M273" s="229" t="s">
        <v>1</v>
      </c>
      <c r="N273" s="230" t="s">
        <v>42</v>
      </c>
      <c r="O273" s="92"/>
      <c r="P273" s="231">
        <f>O273*H273</f>
        <v>0</v>
      </c>
      <c r="Q273" s="231">
        <v>0</v>
      </c>
      <c r="R273" s="231">
        <f>Q273*H273</f>
        <v>0</v>
      </c>
      <c r="S273" s="231">
        <v>0</v>
      </c>
      <c r="T273" s="232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3" t="s">
        <v>364</v>
      </c>
      <c r="AT273" s="233" t="s">
        <v>200</v>
      </c>
      <c r="AU273" s="233" t="s">
        <v>87</v>
      </c>
      <c r="AY273" s="18" t="s">
        <v>198</v>
      </c>
      <c r="BE273" s="234">
        <f>IF(N273="základní",J273,0)</f>
        <v>0</v>
      </c>
      <c r="BF273" s="234">
        <f>IF(N273="snížená",J273,0)</f>
        <v>0</v>
      </c>
      <c r="BG273" s="234">
        <f>IF(N273="zákl. přenesená",J273,0)</f>
        <v>0</v>
      </c>
      <c r="BH273" s="234">
        <f>IF(N273="sníž. přenesená",J273,0)</f>
        <v>0</v>
      </c>
      <c r="BI273" s="234">
        <f>IF(N273="nulová",J273,0)</f>
        <v>0</v>
      </c>
      <c r="BJ273" s="18" t="s">
        <v>85</v>
      </c>
      <c r="BK273" s="234">
        <f>ROUND(I273*H273,2)</f>
        <v>0</v>
      </c>
      <c r="BL273" s="18" t="s">
        <v>364</v>
      </c>
      <c r="BM273" s="233" t="s">
        <v>2726</v>
      </c>
    </row>
    <row r="274" spans="1:65" s="2" customFormat="1" ht="37.8" customHeight="1">
      <c r="A274" s="39"/>
      <c r="B274" s="40"/>
      <c r="C274" s="221" t="s">
        <v>671</v>
      </c>
      <c r="D274" s="221" t="s">
        <v>200</v>
      </c>
      <c r="E274" s="222" t="s">
        <v>395</v>
      </c>
      <c r="F274" s="223" t="s">
        <v>396</v>
      </c>
      <c r="G274" s="224" t="s">
        <v>363</v>
      </c>
      <c r="H274" s="225">
        <v>1</v>
      </c>
      <c r="I274" s="226"/>
      <c r="J274" s="227">
        <f>ROUND(I274*H274,2)</f>
        <v>0</v>
      </c>
      <c r="K274" s="228"/>
      <c r="L274" s="45"/>
      <c r="M274" s="229" t="s">
        <v>1</v>
      </c>
      <c r="N274" s="230" t="s">
        <v>42</v>
      </c>
      <c r="O274" s="92"/>
      <c r="P274" s="231">
        <f>O274*H274</f>
        <v>0</v>
      </c>
      <c r="Q274" s="231">
        <v>0</v>
      </c>
      <c r="R274" s="231">
        <f>Q274*H274</f>
        <v>0</v>
      </c>
      <c r="S274" s="231">
        <v>0</v>
      </c>
      <c r="T274" s="232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3" t="s">
        <v>364</v>
      </c>
      <c r="AT274" s="233" t="s">
        <v>200</v>
      </c>
      <c r="AU274" s="233" t="s">
        <v>87</v>
      </c>
      <c r="AY274" s="18" t="s">
        <v>198</v>
      </c>
      <c r="BE274" s="234">
        <f>IF(N274="základní",J274,0)</f>
        <v>0</v>
      </c>
      <c r="BF274" s="234">
        <f>IF(N274="snížená",J274,0)</f>
        <v>0</v>
      </c>
      <c r="BG274" s="234">
        <f>IF(N274="zákl. přenesená",J274,0)</f>
        <v>0</v>
      </c>
      <c r="BH274" s="234">
        <f>IF(N274="sníž. přenesená",J274,0)</f>
        <v>0</v>
      </c>
      <c r="BI274" s="234">
        <f>IF(N274="nulová",J274,0)</f>
        <v>0</v>
      </c>
      <c r="BJ274" s="18" t="s">
        <v>85</v>
      </c>
      <c r="BK274" s="234">
        <f>ROUND(I274*H274,2)</f>
        <v>0</v>
      </c>
      <c r="BL274" s="18" t="s">
        <v>364</v>
      </c>
      <c r="BM274" s="233" t="s">
        <v>2727</v>
      </c>
    </row>
    <row r="275" spans="1:65" s="2" customFormat="1" ht="24.15" customHeight="1">
      <c r="A275" s="39"/>
      <c r="B275" s="40"/>
      <c r="C275" s="221" t="s">
        <v>676</v>
      </c>
      <c r="D275" s="221" t="s">
        <v>200</v>
      </c>
      <c r="E275" s="222" t="s">
        <v>738</v>
      </c>
      <c r="F275" s="223" t="s">
        <v>739</v>
      </c>
      <c r="G275" s="224" t="s">
        <v>363</v>
      </c>
      <c r="H275" s="225">
        <v>1</v>
      </c>
      <c r="I275" s="226"/>
      <c r="J275" s="227">
        <f>ROUND(I275*H275,2)</f>
        <v>0</v>
      </c>
      <c r="K275" s="228"/>
      <c r="L275" s="45"/>
      <c r="M275" s="229" t="s">
        <v>1</v>
      </c>
      <c r="N275" s="230" t="s">
        <v>42</v>
      </c>
      <c r="O275" s="92"/>
      <c r="P275" s="231">
        <f>O275*H275</f>
        <v>0</v>
      </c>
      <c r="Q275" s="231">
        <v>0</v>
      </c>
      <c r="R275" s="231">
        <f>Q275*H275</f>
        <v>0</v>
      </c>
      <c r="S275" s="231">
        <v>0</v>
      </c>
      <c r="T275" s="232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3" t="s">
        <v>364</v>
      </c>
      <c r="AT275" s="233" t="s">
        <v>200</v>
      </c>
      <c r="AU275" s="233" t="s">
        <v>87</v>
      </c>
      <c r="AY275" s="18" t="s">
        <v>198</v>
      </c>
      <c r="BE275" s="234">
        <f>IF(N275="základní",J275,0)</f>
        <v>0</v>
      </c>
      <c r="BF275" s="234">
        <f>IF(N275="snížená",J275,0)</f>
        <v>0</v>
      </c>
      <c r="BG275" s="234">
        <f>IF(N275="zákl. přenesená",J275,0)</f>
        <v>0</v>
      </c>
      <c r="BH275" s="234">
        <f>IF(N275="sníž. přenesená",J275,0)</f>
        <v>0</v>
      </c>
      <c r="BI275" s="234">
        <f>IF(N275="nulová",J275,0)</f>
        <v>0</v>
      </c>
      <c r="BJ275" s="18" t="s">
        <v>85</v>
      </c>
      <c r="BK275" s="234">
        <f>ROUND(I275*H275,2)</f>
        <v>0</v>
      </c>
      <c r="BL275" s="18" t="s">
        <v>364</v>
      </c>
      <c r="BM275" s="233" t="s">
        <v>2728</v>
      </c>
    </row>
    <row r="276" spans="1:65" s="2" customFormat="1" ht="21.75" customHeight="1">
      <c r="A276" s="39"/>
      <c r="B276" s="40"/>
      <c r="C276" s="221" t="s">
        <v>681</v>
      </c>
      <c r="D276" s="221" t="s">
        <v>200</v>
      </c>
      <c r="E276" s="222" t="s">
        <v>399</v>
      </c>
      <c r="F276" s="223" t="s">
        <v>400</v>
      </c>
      <c r="G276" s="224" t="s">
        <v>363</v>
      </c>
      <c r="H276" s="225">
        <v>1</v>
      </c>
      <c r="I276" s="226"/>
      <c r="J276" s="227">
        <f>ROUND(I276*H276,2)</f>
        <v>0</v>
      </c>
      <c r="K276" s="228"/>
      <c r="L276" s="45"/>
      <c r="M276" s="280" t="s">
        <v>1</v>
      </c>
      <c r="N276" s="281" t="s">
        <v>42</v>
      </c>
      <c r="O276" s="282"/>
      <c r="P276" s="283">
        <f>O276*H276</f>
        <v>0</v>
      </c>
      <c r="Q276" s="283">
        <v>0</v>
      </c>
      <c r="R276" s="283">
        <f>Q276*H276</f>
        <v>0</v>
      </c>
      <c r="S276" s="283">
        <v>0</v>
      </c>
      <c r="T276" s="284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3" t="s">
        <v>364</v>
      </c>
      <c r="AT276" s="233" t="s">
        <v>200</v>
      </c>
      <c r="AU276" s="233" t="s">
        <v>87</v>
      </c>
      <c r="AY276" s="18" t="s">
        <v>198</v>
      </c>
      <c r="BE276" s="234">
        <f>IF(N276="základní",J276,0)</f>
        <v>0</v>
      </c>
      <c r="BF276" s="234">
        <f>IF(N276="snížená",J276,0)</f>
        <v>0</v>
      </c>
      <c r="BG276" s="234">
        <f>IF(N276="zákl. přenesená",J276,0)</f>
        <v>0</v>
      </c>
      <c r="BH276" s="234">
        <f>IF(N276="sníž. přenesená",J276,0)</f>
        <v>0</v>
      </c>
      <c r="BI276" s="234">
        <f>IF(N276="nulová",J276,0)</f>
        <v>0</v>
      </c>
      <c r="BJ276" s="18" t="s">
        <v>85</v>
      </c>
      <c r="BK276" s="234">
        <f>ROUND(I276*H276,2)</f>
        <v>0</v>
      </c>
      <c r="BL276" s="18" t="s">
        <v>364</v>
      </c>
      <c r="BM276" s="233" t="s">
        <v>2729</v>
      </c>
    </row>
    <row r="277" spans="1:31" s="2" customFormat="1" ht="6.95" customHeight="1">
      <c r="A277" s="39"/>
      <c r="B277" s="67"/>
      <c r="C277" s="68"/>
      <c r="D277" s="68"/>
      <c r="E277" s="68"/>
      <c r="F277" s="68"/>
      <c r="G277" s="68"/>
      <c r="H277" s="68"/>
      <c r="I277" s="68"/>
      <c r="J277" s="68"/>
      <c r="K277" s="68"/>
      <c r="L277" s="45"/>
      <c r="M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</row>
  </sheetData>
  <sheetProtection password="CC35" sheet="1" objects="1" scenarios="1" formatColumns="0" formatRows="0" autoFilter="0"/>
  <autoFilter ref="C124:K27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0" t="s">
        <v>2730</v>
      </c>
      <c r="H4" s="21"/>
    </row>
    <row r="5" spans="2:8" s="1" customFormat="1" ht="12" customHeight="1">
      <c r="B5" s="21"/>
      <c r="C5" s="295" t="s">
        <v>13</v>
      </c>
      <c r="D5" s="149" t="s">
        <v>14</v>
      </c>
      <c r="E5" s="1"/>
      <c r="F5" s="1"/>
      <c r="H5" s="21"/>
    </row>
    <row r="6" spans="2:8" s="1" customFormat="1" ht="36.95" customHeight="1">
      <c r="B6" s="21"/>
      <c r="C6" s="296" t="s">
        <v>16</v>
      </c>
      <c r="D6" s="297" t="s">
        <v>17</v>
      </c>
      <c r="E6" s="1"/>
      <c r="F6" s="1"/>
      <c r="H6" s="21"/>
    </row>
    <row r="7" spans="2:8" s="1" customFormat="1" ht="16.5" customHeight="1">
      <c r="B7" s="21"/>
      <c r="C7" s="142" t="s">
        <v>22</v>
      </c>
      <c r="D7" s="146" t="str">
        <f>'Rekapitulace stavby'!AN8</f>
        <v>24. 5. 2023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3"/>
      <c r="B9" s="298"/>
      <c r="C9" s="299" t="s">
        <v>58</v>
      </c>
      <c r="D9" s="300" t="s">
        <v>59</v>
      </c>
      <c r="E9" s="300" t="s">
        <v>185</v>
      </c>
      <c r="F9" s="301" t="s">
        <v>2731</v>
      </c>
      <c r="G9" s="193"/>
      <c r="H9" s="298"/>
    </row>
    <row r="10" spans="1:8" s="2" customFormat="1" ht="26.4" customHeight="1">
      <c r="A10" s="39"/>
      <c r="B10" s="45"/>
      <c r="C10" s="302" t="s">
        <v>2732</v>
      </c>
      <c r="D10" s="302" t="s">
        <v>83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03" t="s">
        <v>145</v>
      </c>
      <c r="D11" s="304" t="s">
        <v>146</v>
      </c>
      <c r="E11" s="305" t="s">
        <v>1</v>
      </c>
      <c r="F11" s="306">
        <v>7.2</v>
      </c>
      <c r="G11" s="39"/>
      <c r="H11" s="45"/>
    </row>
    <row r="12" spans="1:8" s="2" customFormat="1" ht="16.8" customHeight="1">
      <c r="A12" s="39"/>
      <c r="B12" s="45"/>
      <c r="C12" s="307" t="s">
        <v>1</v>
      </c>
      <c r="D12" s="307" t="s">
        <v>219</v>
      </c>
      <c r="E12" s="18" t="s">
        <v>1</v>
      </c>
      <c r="F12" s="308">
        <v>7.2</v>
      </c>
      <c r="G12" s="39"/>
      <c r="H12" s="45"/>
    </row>
    <row r="13" spans="1:8" s="2" customFormat="1" ht="16.8" customHeight="1">
      <c r="A13" s="39"/>
      <c r="B13" s="45"/>
      <c r="C13" s="307" t="s">
        <v>145</v>
      </c>
      <c r="D13" s="307" t="s">
        <v>212</v>
      </c>
      <c r="E13" s="18" t="s">
        <v>1</v>
      </c>
      <c r="F13" s="308">
        <v>7.2</v>
      </c>
      <c r="G13" s="39"/>
      <c r="H13" s="45"/>
    </row>
    <row r="14" spans="1:8" s="2" customFormat="1" ht="16.8" customHeight="1">
      <c r="A14" s="39"/>
      <c r="B14" s="45"/>
      <c r="C14" s="309" t="s">
        <v>2733</v>
      </c>
      <c r="D14" s="39"/>
      <c r="E14" s="39"/>
      <c r="F14" s="39"/>
      <c r="G14" s="39"/>
      <c r="H14" s="45"/>
    </row>
    <row r="15" spans="1:8" s="2" customFormat="1" ht="12">
      <c r="A15" s="39"/>
      <c r="B15" s="45"/>
      <c r="C15" s="307" t="s">
        <v>216</v>
      </c>
      <c r="D15" s="307" t="s">
        <v>217</v>
      </c>
      <c r="E15" s="18" t="s">
        <v>203</v>
      </c>
      <c r="F15" s="308">
        <v>7.2</v>
      </c>
      <c r="G15" s="39"/>
      <c r="H15" s="45"/>
    </row>
    <row r="16" spans="1:8" s="2" customFormat="1" ht="12">
      <c r="A16" s="39"/>
      <c r="B16" s="45"/>
      <c r="C16" s="307" t="s">
        <v>290</v>
      </c>
      <c r="D16" s="307" t="s">
        <v>291</v>
      </c>
      <c r="E16" s="18" t="s">
        <v>203</v>
      </c>
      <c r="F16" s="308">
        <v>997.2</v>
      </c>
      <c r="G16" s="39"/>
      <c r="H16" s="45"/>
    </row>
    <row r="17" spans="1:8" s="2" customFormat="1" ht="16.8" customHeight="1">
      <c r="A17" s="39"/>
      <c r="B17" s="45"/>
      <c r="C17" s="307" t="s">
        <v>299</v>
      </c>
      <c r="D17" s="307" t="s">
        <v>300</v>
      </c>
      <c r="E17" s="18" t="s">
        <v>203</v>
      </c>
      <c r="F17" s="308">
        <v>997.2</v>
      </c>
      <c r="G17" s="39"/>
      <c r="H17" s="45"/>
    </row>
    <row r="18" spans="1:8" s="2" customFormat="1" ht="16.8" customHeight="1">
      <c r="A18" s="39"/>
      <c r="B18" s="45"/>
      <c r="C18" s="307" t="s">
        <v>302</v>
      </c>
      <c r="D18" s="307" t="s">
        <v>303</v>
      </c>
      <c r="E18" s="18" t="s">
        <v>203</v>
      </c>
      <c r="F18" s="308">
        <v>997.2</v>
      </c>
      <c r="G18" s="39"/>
      <c r="H18" s="45"/>
    </row>
    <row r="19" spans="1:8" s="2" customFormat="1" ht="12">
      <c r="A19" s="39"/>
      <c r="B19" s="45"/>
      <c r="C19" s="307" t="s">
        <v>306</v>
      </c>
      <c r="D19" s="307" t="s">
        <v>307</v>
      </c>
      <c r="E19" s="18" t="s">
        <v>203</v>
      </c>
      <c r="F19" s="308">
        <v>997.2</v>
      </c>
      <c r="G19" s="39"/>
      <c r="H19" s="45"/>
    </row>
    <row r="20" spans="1:8" s="2" customFormat="1" ht="16.8" customHeight="1">
      <c r="A20" s="39"/>
      <c r="B20" s="45"/>
      <c r="C20" s="303" t="s">
        <v>148</v>
      </c>
      <c r="D20" s="304" t="s">
        <v>149</v>
      </c>
      <c r="E20" s="305" t="s">
        <v>1</v>
      </c>
      <c r="F20" s="306">
        <v>990</v>
      </c>
      <c r="G20" s="39"/>
      <c r="H20" s="45"/>
    </row>
    <row r="21" spans="1:8" s="2" customFormat="1" ht="16.8" customHeight="1">
      <c r="A21" s="39"/>
      <c r="B21" s="45"/>
      <c r="C21" s="307" t="s">
        <v>1</v>
      </c>
      <c r="D21" s="307" t="s">
        <v>223</v>
      </c>
      <c r="E21" s="18" t="s">
        <v>1</v>
      </c>
      <c r="F21" s="308">
        <v>990</v>
      </c>
      <c r="G21" s="39"/>
      <c r="H21" s="45"/>
    </row>
    <row r="22" spans="1:8" s="2" customFormat="1" ht="16.8" customHeight="1">
      <c r="A22" s="39"/>
      <c r="B22" s="45"/>
      <c r="C22" s="307" t="s">
        <v>148</v>
      </c>
      <c r="D22" s="307" t="s">
        <v>212</v>
      </c>
      <c r="E22" s="18" t="s">
        <v>1</v>
      </c>
      <c r="F22" s="308">
        <v>990</v>
      </c>
      <c r="G22" s="39"/>
      <c r="H22" s="45"/>
    </row>
    <row r="23" spans="1:8" s="2" customFormat="1" ht="16.8" customHeight="1">
      <c r="A23" s="39"/>
      <c r="B23" s="45"/>
      <c r="C23" s="309" t="s">
        <v>2733</v>
      </c>
      <c r="D23" s="39"/>
      <c r="E23" s="39"/>
      <c r="F23" s="39"/>
      <c r="G23" s="39"/>
      <c r="H23" s="45"/>
    </row>
    <row r="24" spans="1:8" s="2" customFormat="1" ht="12">
      <c r="A24" s="39"/>
      <c r="B24" s="45"/>
      <c r="C24" s="307" t="s">
        <v>220</v>
      </c>
      <c r="D24" s="307" t="s">
        <v>221</v>
      </c>
      <c r="E24" s="18" t="s">
        <v>203</v>
      </c>
      <c r="F24" s="308">
        <v>990</v>
      </c>
      <c r="G24" s="39"/>
      <c r="H24" s="45"/>
    </row>
    <row r="25" spans="1:8" s="2" customFormat="1" ht="12">
      <c r="A25" s="39"/>
      <c r="B25" s="45"/>
      <c r="C25" s="307" t="s">
        <v>290</v>
      </c>
      <c r="D25" s="307" t="s">
        <v>291</v>
      </c>
      <c r="E25" s="18" t="s">
        <v>203</v>
      </c>
      <c r="F25" s="308">
        <v>997.2</v>
      </c>
      <c r="G25" s="39"/>
      <c r="H25" s="45"/>
    </row>
    <row r="26" spans="1:8" s="2" customFormat="1" ht="16.8" customHeight="1">
      <c r="A26" s="39"/>
      <c r="B26" s="45"/>
      <c r="C26" s="307" t="s">
        <v>299</v>
      </c>
      <c r="D26" s="307" t="s">
        <v>300</v>
      </c>
      <c r="E26" s="18" t="s">
        <v>203</v>
      </c>
      <c r="F26" s="308">
        <v>997.2</v>
      </c>
      <c r="G26" s="39"/>
      <c r="H26" s="45"/>
    </row>
    <row r="27" spans="1:8" s="2" customFormat="1" ht="16.8" customHeight="1">
      <c r="A27" s="39"/>
      <c r="B27" s="45"/>
      <c r="C27" s="307" t="s">
        <v>302</v>
      </c>
      <c r="D27" s="307" t="s">
        <v>303</v>
      </c>
      <c r="E27" s="18" t="s">
        <v>203</v>
      </c>
      <c r="F27" s="308">
        <v>997.2</v>
      </c>
      <c r="G27" s="39"/>
      <c r="H27" s="45"/>
    </row>
    <row r="28" spans="1:8" s="2" customFormat="1" ht="12">
      <c r="A28" s="39"/>
      <c r="B28" s="45"/>
      <c r="C28" s="307" t="s">
        <v>306</v>
      </c>
      <c r="D28" s="307" t="s">
        <v>307</v>
      </c>
      <c r="E28" s="18" t="s">
        <v>203</v>
      </c>
      <c r="F28" s="308">
        <v>997.2</v>
      </c>
      <c r="G28" s="39"/>
      <c r="H28" s="45"/>
    </row>
    <row r="29" spans="1:8" s="2" customFormat="1" ht="16.8" customHeight="1">
      <c r="A29" s="39"/>
      <c r="B29" s="45"/>
      <c r="C29" s="303" t="s">
        <v>167</v>
      </c>
      <c r="D29" s="304" t="s">
        <v>168</v>
      </c>
      <c r="E29" s="305" t="s">
        <v>1</v>
      </c>
      <c r="F29" s="306">
        <v>287.72</v>
      </c>
      <c r="G29" s="39"/>
      <c r="H29" s="45"/>
    </row>
    <row r="30" spans="1:8" s="2" customFormat="1" ht="16.8" customHeight="1">
      <c r="A30" s="39"/>
      <c r="B30" s="45"/>
      <c r="C30" s="309" t="s">
        <v>2733</v>
      </c>
      <c r="D30" s="39"/>
      <c r="E30" s="39"/>
      <c r="F30" s="39"/>
      <c r="G30" s="39"/>
      <c r="H30" s="45"/>
    </row>
    <row r="31" spans="1:8" s="2" customFormat="1" ht="12">
      <c r="A31" s="39"/>
      <c r="B31" s="45"/>
      <c r="C31" s="307" t="s">
        <v>258</v>
      </c>
      <c r="D31" s="307" t="s">
        <v>259</v>
      </c>
      <c r="E31" s="18" t="s">
        <v>239</v>
      </c>
      <c r="F31" s="308">
        <v>287.72</v>
      </c>
      <c r="G31" s="39"/>
      <c r="H31" s="45"/>
    </row>
    <row r="32" spans="1:8" s="2" customFormat="1" ht="16.8" customHeight="1">
      <c r="A32" s="39"/>
      <c r="B32" s="45"/>
      <c r="C32" s="303" t="s">
        <v>251</v>
      </c>
      <c r="D32" s="304" t="s">
        <v>251</v>
      </c>
      <c r="E32" s="305" t="s">
        <v>1</v>
      </c>
      <c r="F32" s="306">
        <v>256.808</v>
      </c>
      <c r="G32" s="39"/>
      <c r="H32" s="45"/>
    </row>
    <row r="33" spans="1:8" s="2" customFormat="1" ht="16.8" customHeight="1">
      <c r="A33" s="39"/>
      <c r="B33" s="45"/>
      <c r="C33" s="307" t="s">
        <v>1</v>
      </c>
      <c r="D33" s="307" t="s">
        <v>250</v>
      </c>
      <c r="E33" s="18" t="s">
        <v>1</v>
      </c>
      <c r="F33" s="308">
        <v>256.808</v>
      </c>
      <c r="G33" s="39"/>
      <c r="H33" s="45"/>
    </row>
    <row r="34" spans="1:8" s="2" customFormat="1" ht="16.8" customHeight="1">
      <c r="A34" s="39"/>
      <c r="B34" s="45"/>
      <c r="C34" s="307" t="s">
        <v>251</v>
      </c>
      <c r="D34" s="307" t="s">
        <v>212</v>
      </c>
      <c r="E34" s="18" t="s">
        <v>1</v>
      </c>
      <c r="F34" s="308">
        <v>256.808</v>
      </c>
      <c r="G34" s="39"/>
      <c r="H34" s="45"/>
    </row>
    <row r="35" spans="1:8" s="2" customFormat="1" ht="16.8" customHeight="1">
      <c r="A35" s="39"/>
      <c r="B35" s="45"/>
      <c r="C35" s="303" t="s">
        <v>158</v>
      </c>
      <c r="D35" s="304" t="s">
        <v>1</v>
      </c>
      <c r="E35" s="305" t="s">
        <v>1</v>
      </c>
      <c r="F35" s="306">
        <v>33.12</v>
      </c>
      <c r="G35" s="39"/>
      <c r="H35" s="45"/>
    </row>
    <row r="36" spans="1:8" s="2" customFormat="1" ht="16.8" customHeight="1">
      <c r="A36" s="39"/>
      <c r="B36" s="45"/>
      <c r="C36" s="307" t="s">
        <v>1</v>
      </c>
      <c r="D36" s="307" t="s">
        <v>235</v>
      </c>
      <c r="E36" s="18" t="s">
        <v>1</v>
      </c>
      <c r="F36" s="308">
        <v>33.12</v>
      </c>
      <c r="G36" s="39"/>
      <c r="H36" s="45"/>
    </row>
    <row r="37" spans="1:8" s="2" customFormat="1" ht="16.8" customHeight="1">
      <c r="A37" s="39"/>
      <c r="B37" s="45"/>
      <c r="C37" s="307" t="s">
        <v>158</v>
      </c>
      <c r="D37" s="307" t="s">
        <v>212</v>
      </c>
      <c r="E37" s="18" t="s">
        <v>1</v>
      </c>
      <c r="F37" s="308">
        <v>33.12</v>
      </c>
      <c r="G37" s="39"/>
      <c r="H37" s="45"/>
    </row>
    <row r="38" spans="1:8" s="2" customFormat="1" ht="16.8" customHeight="1">
      <c r="A38" s="39"/>
      <c r="B38" s="45"/>
      <c r="C38" s="309" t="s">
        <v>2733</v>
      </c>
      <c r="D38" s="39"/>
      <c r="E38" s="39"/>
      <c r="F38" s="39"/>
      <c r="G38" s="39"/>
      <c r="H38" s="45"/>
    </row>
    <row r="39" spans="1:8" s="2" customFormat="1" ht="16.8" customHeight="1">
      <c r="A39" s="39"/>
      <c r="B39" s="45"/>
      <c r="C39" s="307" t="s">
        <v>232</v>
      </c>
      <c r="D39" s="307" t="s">
        <v>233</v>
      </c>
      <c r="E39" s="18" t="s">
        <v>203</v>
      </c>
      <c r="F39" s="308">
        <v>33.12</v>
      </c>
      <c r="G39" s="39"/>
      <c r="H39" s="45"/>
    </row>
    <row r="40" spans="1:8" s="2" customFormat="1" ht="12">
      <c r="A40" s="39"/>
      <c r="B40" s="45"/>
      <c r="C40" s="307" t="s">
        <v>267</v>
      </c>
      <c r="D40" s="307" t="s">
        <v>268</v>
      </c>
      <c r="E40" s="18" t="s">
        <v>203</v>
      </c>
      <c r="F40" s="308">
        <v>33.12</v>
      </c>
      <c r="G40" s="39"/>
      <c r="H40" s="45"/>
    </row>
    <row r="41" spans="1:8" s="2" customFormat="1" ht="16.8" customHeight="1">
      <c r="A41" s="39"/>
      <c r="B41" s="45"/>
      <c r="C41" s="303" t="s">
        <v>160</v>
      </c>
      <c r="D41" s="304" t="s">
        <v>1</v>
      </c>
      <c r="E41" s="305" t="s">
        <v>1</v>
      </c>
      <c r="F41" s="306">
        <v>11.592</v>
      </c>
      <c r="G41" s="39"/>
      <c r="H41" s="45"/>
    </row>
    <row r="42" spans="1:8" s="2" customFormat="1" ht="16.8" customHeight="1">
      <c r="A42" s="39"/>
      <c r="B42" s="45"/>
      <c r="C42" s="307" t="s">
        <v>1</v>
      </c>
      <c r="D42" s="307" t="s">
        <v>241</v>
      </c>
      <c r="E42" s="18" t="s">
        <v>1</v>
      </c>
      <c r="F42" s="308">
        <v>11.592</v>
      </c>
      <c r="G42" s="39"/>
      <c r="H42" s="45"/>
    </row>
    <row r="43" spans="1:8" s="2" customFormat="1" ht="16.8" customHeight="1">
      <c r="A43" s="39"/>
      <c r="B43" s="45"/>
      <c r="C43" s="307" t="s">
        <v>160</v>
      </c>
      <c r="D43" s="307" t="s">
        <v>212</v>
      </c>
      <c r="E43" s="18" t="s">
        <v>1</v>
      </c>
      <c r="F43" s="308">
        <v>11.592</v>
      </c>
      <c r="G43" s="39"/>
      <c r="H43" s="45"/>
    </row>
    <row r="44" spans="1:8" s="2" customFormat="1" ht="16.8" customHeight="1">
      <c r="A44" s="39"/>
      <c r="B44" s="45"/>
      <c r="C44" s="309" t="s">
        <v>2733</v>
      </c>
      <c r="D44" s="39"/>
      <c r="E44" s="39"/>
      <c r="F44" s="39"/>
      <c r="G44" s="39"/>
      <c r="H44" s="45"/>
    </row>
    <row r="45" spans="1:8" s="2" customFormat="1" ht="12">
      <c r="A45" s="39"/>
      <c r="B45" s="45"/>
      <c r="C45" s="307" t="s">
        <v>237</v>
      </c>
      <c r="D45" s="307" t="s">
        <v>238</v>
      </c>
      <c r="E45" s="18" t="s">
        <v>239</v>
      </c>
      <c r="F45" s="308">
        <v>11.592</v>
      </c>
      <c r="G45" s="39"/>
      <c r="H45" s="45"/>
    </row>
    <row r="46" spans="1:8" s="2" customFormat="1" ht="12">
      <c r="A46" s="39"/>
      <c r="B46" s="45"/>
      <c r="C46" s="307" t="s">
        <v>247</v>
      </c>
      <c r="D46" s="307" t="s">
        <v>248</v>
      </c>
      <c r="E46" s="18" t="s">
        <v>239</v>
      </c>
      <c r="F46" s="308">
        <v>256.808</v>
      </c>
      <c r="G46" s="39"/>
      <c r="H46" s="45"/>
    </row>
    <row r="47" spans="1:8" s="2" customFormat="1" ht="12">
      <c r="A47" s="39"/>
      <c r="B47" s="45"/>
      <c r="C47" s="307" t="s">
        <v>262</v>
      </c>
      <c r="D47" s="307" t="s">
        <v>263</v>
      </c>
      <c r="E47" s="18" t="s">
        <v>239</v>
      </c>
      <c r="F47" s="308">
        <v>10.157</v>
      </c>
      <c r="G47" s="39"/>
      <c r="H47" s="45"/>
    </row>
    <row r="48" spans="1:8" s="2" customFormat="1" ht="16.8" customHeight="1">
      <c r="A48" s="39"/>
      <c r="B48" s="45"/>
      <c r="C48" s="303" t="s">
        <v>152</v>
      </c>
      <c r="D48" s="304" t="s">
        <v>153</v>
      </c>
      <c r="E48" s="305" t="s">
        <v>1</v>
      </c>
      <c r="F48" s="306">
        <v>562.44</v>
      </c>
      <c r="G48" s="39"/>
      <c r="H48" s="45"/>
    </row>
    <row r="49" spans="1:8" s="2" customFormat="1" ht="16.8" customHeight="1">
      <c r="A49" s="39"/>
      <c r="B49" s="45"/>
      <c r="C49" s="307" t="s">
        <v>1</v>
      </c>
      <c r="D49" s="307" t="s">
        <v>211</v>
      </c>
      <c r="E49" s="18" t="s">
        <v>1</v>
      </c>
      <c r="F49" s="308">
        <v>562.44</v>
      </c>
      <c r="G49" s="39"/>
      <c r="H49" s="45"/>
    </row>
    <row r="50" spans="1:8" s="2" customFormat="1" ht="16.8" customHeight="1">
      <c r="A50" s="39"/>
      <c r="B50" s="45"/>
      <c r="C50" s="307" t="s">
        <v>152</v>
      </c>
      <c r="D50" s="307" t="s">
        <v>212</v>
      </c>
      <c r="E50" s="18" t="s">
        <v>1</v>
      </c>
      <c r="F50" s="308">
        <v>562.44</v>
      </c>
      <c r="G50" s="39"/>
      <c r="H50" s="45"/>
    </row>
    <row r="51" spans="1:8" s="2" customFormat="1" ht="16.8" customHeight="1">
      <c r="A51" s="39"/>
      <c r="B51" s="45"/>
      <c r="C51" s="309" t="s">
        <v>2733</v>
      </c>
      <c r="D51" s="39"/>
      <c r="E51" s="39"/>
      <c r="F51" s="39"/>
      <c r="G51" s="39"/>
      <c r="H51" s="45"/>
    </row>
    <row r="52" spans="1:8" s="2" customFormat="1" ht="12">
      <c r="A52" s="39"/>
      <c r="B52" s="45"/>
      <c r="C52" s="307" t="s">
        <v>208</v>
      </c>
      <c r="D52" s="307" t="s">
        <v>209</v>
      </c>
      <c r="E52" s="18" t="s">
        <v>203</v>
      </c>
      <c r="F52" s="308">
        <v>580.84</v>
      </c>
      <c r="G52" s="39"/>
      <c r="H52" s="45"/>
    </row>
    <row r="53" spans="1:8" s="2" customFormat="1" ht="12">
      <c r="A53" s="39"/>
      <c r="B53" s="45"/>
      <c r="C53" s="307" t="s">
        <v>247</v>
      </c>
      <c r="D53" s="307" t="s">
        <v>248</v>
      </c>
      <c r="E53" s="18" t="s">
        <v>239</v>
      </c>
      <c r="F53" s="308">
        <v>256.808</v>
      </c>
      <c r="G53" s="39"/>
      <c r="H53" s="45"/>
    </row>
    <row r="54" spans="1:8" s="2" customFormat="1" ht="12">
      <c r="A54" s="39"/>
      <c r="B54" s="45"/>
      <c r="C54" s="307" t="s">
        <v>271</v>
      </c>
      <c r="D54" s="307" t="s">
        <v>272</v>
      </c>
      <c r="E54" s="18" t="s">
        <v>203</v>
      </c>
      <c r="F54" s="308">
        <v>562.44</v>
      </c>
      <c r="G54" s="39"/>
      <c r="H54" s="45"/>
    </row>
    <row r="55" spans="1:8" s="2" customFormat="1" ht="12">
      <c r="A55" s="39"/>
      <c r="B55" s="45"/>
      <c r="C55" s="307" t="s">
        <v>286</v>
      </c>
      <c r="D55" s="307" t="s">
        <v>287</v>
      </c>
      <c r="E55" s="18" t="s">
        <v>203</v>
      </c>
      <c r="F55" s="308">
        <v>562.44</v>
      </c>
      <c r="G55" s="39"/>
      <c r="H55" s="45"/>
    </row>
    <row r="56" spans="1:8" s="2" customFormat="1" ht="12">
      <c r="A56" s="39"/>
      <c r="B56" s="45"/>
      <c r="C56" s="307" t="s">
        <v>295</v>
      </c>
      <c r="D56" s="307" t="s">
        <v>296</v>
      </c>
      <c r="E56" s="18" t="s">
        <v>203</v>
      </c>
      <c r="F56" s="308">
        <v>562.44</v>
      </c>
      <c r="G56" s="39"/>
      <c r="H56" s="45"/>
    </row>
    <row r="57" spans="1:8" s="2" customFormat="1" ht="16.8" customHeight="1">
      <c r="A57" s="39"/>
      <c r="B57" s="45"/>
      <c r="C57" s="303" t="s">
        <v>155</v>
      </c>
      <c r="D57" s="304" t="s">
        <v>156</v>
      </c>
      <c r="E57" s="305" t="s">
        <v>1</v>
      </c>
      <c r="F57" s="306">
        <v>18.4</v>
      </c>
      <c r="G57" s="39"/>
      <c r="H57" s="45"/>
    </row>
    <row r="58" spans="1:8" s="2" customFormat="1" ht="16.8" customHeight="1">
      <c r="A58" s="39"/>
      <c r="B58" s="45"/>
      <c r="C58" s="307" t="s">
        <v>1</v>
      </c>
      <c r="D58" s="307" t="s">
        <v>214</v>
      </c>
      <c r="E58" s="18" t="s">
        <v>1</v>
      </c>
      <c r="F58" s="308">
        <v>18.4</v>
      </c>
      <c r="G58" s="39"/>
      <c r="H58" s="45"/>
    </row>
    <row r="59" spans="1:8" s="2" customFormat="1" ht="16.8" customHeight="1">
      <c r="A59" s="39"/>
      <c r="B59" s="45"/>
      <c r="C59" s="307" t="s">
        <v>155</v>
      </c>
      <c r="D59" s="307" t="s">
        <v>212</v>
      </c>
      <c r="E59" s="18" t="s">
        <v>1</v>
      </c>
      <c r="F59" s="308">
        <v>18.4</v>
      </c>
      <c r="G59" s="39"/>
      <c r="H59" s="45"/>
    </row>
    <row r="60" spans="1:8" s="2" customFormat="1" ht="16.8" customHeight="1">
      <c r="A60" s="39"/>
      <c r="B60" s="45"/>
      <c r="C60" s="309" t="s">
        <v>2733</v>
      </c>
      <c r="D60" s="39"/>
      <c r="E60" s="39"/>
      <c r="F60" s="39"/>
      <c r="G60" s="39"/>
      <c r="H60" s="45"/>
    </row>
    <row r="61" spans="1:8" s="2" customFormat="1" ht="12">
      <c r="A61" s="39"/>
      <c r="B61" s="45"/>
      <c r="C61" s="307" t="s">
        <v>208</v>
      </c>
      <c r="D61" s="307" t="s">
        <v>209</v>
      </c>
      <c r="E61" s="18" t="s">
        <v>203</v>
      </c>
      <c r="F61" s="308">
        <v>580.84</v>
      </c>
      <c r="G61" s="39"/>
      <c r="H61" s="45"/>
    </row>
    <row r="62" spans="1:8" s="2" customFormat="1" ht="12">
      <c r="A62" s="39"/>
      <c r="B62" s="45"/>
      <c r="C62" s="307" t="s">
        <v>201</v>
      </c>
      <c r="D62" s="307" t="s">
        <v>202</v>
      </c>
      <c r="E62" s="18" t="s">
        <v>203</v>
      </c>
      <c r="F62" s="308">
        <v>36.8</v>
      </c>
      <c r="G62" s="39"/>
      <c r="H62" s="45"/>
    </row>
    <row r="63" spans="1:8" s="2" customFormat="1" ht="12">
      <c r="A63" s="39"/>
      <c r="B63" s="45"/>
      <c r="C63" s="307" t="s">
        <v>247</v>
      </c>
      <c r="D63" s="307" t="s">
        <v>248</v>
      </c>
      <c r="E63" s="18" t="s">
        <v>239</v>
      </c>
      <c r="F63" s="308">
        <v>256.808</v>
      </c>
      <c r="G63" s="39"/>
      <c r="H63" s="45"/>
    </row>
    <row r="64" spans="1:8" s="2" customFormat="1" ht="12">
      <c r="A64" s="39"/>
      <c r="B64" s="45"/>
      <c r="C64" s="307" t="s">
        <v>262</v>
      </c>
      <c r="D64" s="307" t="s">
        <v>263</v>
      </c>
      <c r="E64" s="18" t="s">
        <v>239</v>
      </c>
      <c r="F64" s="308">
        <v>10.157</v>
      </c>
      <c r="G64" s="39"/>
      <c r="H64" s="45"/>
    </row>
    <row r="65" spans="1:8" s="2" customFormat="1" ht="16.8" customHeight="1">
      <c r="A65" s="39"/>
      <c r="B65" s="45"/>
      <c r="C65" s="303" t="s">
        <v>163</v>
      </c>
      <c r="D65" s="304" t="s">
        <v>164</v>
      </c>
      <c r="E65" s="305" t="s">
        <v>1</v>
      </c>
      <c r="F65" s="306">
        <v>36.8</v>
      </c>
      <c r="G65" s="39"/>
      <c r="H65" s="45"/>
    </row>
    <row r="66" spans="1:8" s="2" customFormat="1" ht="16.8" customHeight="1">
      <c r="A66" s="39"/>
      <c r="B66" s="45"/>
      <c r="C66" s="307" t="s">
        <v>163</v>
      </c>
      <c r="D66" s="307" t="s">
        <v>207</v>
      </c>
      <c r="E66" s="18" t="s">
        <v>1</v>
      </c>
      <c r="F66" s="308">
        <v>36.8</v>
      </c>
      <c r="G66" s="39"/>
      <c r="H66" s="45"/>
    </row>
    <row r="67" spans="1:8" s="2" customFormat="1" ht="16.8" customHeight="1">
      <c r="A67" s="39"/>
      <c r="B67" s="45"/>
      <c r="C67" s="309" t="s">
        <v>2733</v>
      </c>
      <c r="D67" s="39"/>
      <c r="E67" s="39"/>
      <c r="F67" s="39"/>
      <c r="G67" s="39"/>
      <c r="H67" s="45"/>
    </row>
    <row r="68" spans="1:8" s="2" customFormat="1" ht="12">
      <c r="A68" s="39"/>
      <c r="B68" s="45"/>
      <c r="C68" s="307" t="s">
        <v>201</v>
      </c>
      <c r="D68" s="307" t="s">
        <v>202</v>
      </c>
      <c r="E68" s="18" t="s">
        <v>203</v>
      </c>
      <c r="F68" s="308">
        <v>36.8</v>
      </c>
      <c r="G68" s="39"/>
      <c r="H68" s="45"/>
    </row>
    <row r="69" spans="1:8" s="2" customFormat="1" ht="12">
      <c r="A69" s="39"/>
      <c r="B69" s="45"/>
      <c r="C69" s="307" t="s">
        <v>247</v>
      </c>
      <c r="D69" s="307" t="s">
        <v>248</v>
      </c>
      <c r="E69" s="18" t="s">
        <v>239</v>
      </c>
      <c r="F69" s="308">
        <v>256.808</v>
      </c>
      <c r="G69" s="39"/>
      <c r="H69" s="45"/>
    </row>
    <row r="70" spans="1:8" s="2" customFormat="1" ht="26.4" customHeight="1">
      <c r="A70" s="39"/>
      <c r="B70" s="45"/>
      <c r="C70" s="302" t="s">
        <v>2734</v>
      </c>
      <c r="D70" s="302" t="s">
        <v>89</v>
      </c>
      <c r="E70" s="39"/>
      <c r="F70" s="39"/>
      <c r="G70" s="39"/>
      <c r="H70" s="45"/>
    </row>
    <row r="71" spans="1:8" s="2" customFormat="1" ht="16.8" customHeight="1">
      <c r="A71" s="39"/>
      <c r="B71" s="45"/>
      <c r="C71" s="303" t="s">
        <v>402</v>
      </c>
      <c r="D71" s="304" t="s">
        <v>403</v>
      </c>
      <c r="E71" s="305" t="s">
        <v>1</v>
      </c>
      <c r="F71" s="306">
        <v>1726.44</v>
      </c>
      <c r="G71" s="39"/>
      <c r="H71" s="45"/>
    </row>
    <row r="72" spans="1:8" s="2" customFormat="1" ht="16.8" customHeight="1">
      <c r="A72" s="39"/>
      <c r="B72" s="45"/>
      <c r="C72" s="307" t="s">
        <v>1</v>
      </c>
      <c r="D72" s="307" t="s">
        <v>531</v>
      </c>
      <c r="E72" s="18" t="s">
        <v>1</v>
      </c>
      <c r="F72" s="308">
        <v>492.86</v>
      </c>
      <c r="G72" s="39"/>
      <c r="H72" s="45"/>
    </row>
    <row r="73" spans="1:8" s="2" customFormat="1" ht="16.8" customHeight="1">
      <c r="A73" s="39"/>
      <c r="B73" s="45"/>
      <c r="C73" s="307" t="s">
        <v>1</v>
      </c>
      <c r="D73" s="307" t="s">
        <v>532</v>
      </c>
      <c r="E73" s="18" t="s">
        <v>1</v>
      </c>
      <c r="F73" s="308">
        <v>555.15</v>
      </c>
      <c r="G73" s="39"/>
      <c r="H73" s="45"/>
    </row>
    <row r="74" spans="1:8" s="2" customFormat="1" ht="16.8" customHeight="1">
      <c r="A74" s="39"/>
      <c r="B74" s="45"/>
      <c r="C74" s="307" t="s">
        <v>1</v>
      </c>
      <c r="D74" s="307" t="s">
        <v>533</v>
      </c>
      <c r="E74" s="18" t="s">
        <v>1</v>
      </c>
      <c r="F74" s="308">
        <v>143.26</v>
      </c>
      <c r="G74" s="39"/>
      <c r="H74" s="45"/>
    </row>
    <row r="75" spans="1:8" s="2" customFormat="1" ht="16.8" customHeight="1">
      <c r="A75" s="39"/>
      <c r="B75" s="45"/>
      <c r="C75" s="307" t="s">
        <v>1</v>
      </c>
      <c r="D75" s="307" t="s">
        <v>534</v>
      </c>
      <c r="E75" s="18" t="s">
        <v>1</v>
      </c>
      <c r="F75" s="308">
        <v>313.61</v>
      </c>
      <c r="G75" s="39"/>
      <c r="H75" s="45"/>
    </row>
    <row r="76" spans="1:8" s="2" customFormat="1" ht="16.8" customHeight="1">
      <c r="A76" s="39"/>
      <c r="B76" s="45"/>
      <c r="C76" s="307" t="s">
        <v>1</v>
      </c>
      <c r="D76" s="307" t="s">
        <v>535</v>
      </c>
      <c r="E76" s="18" t="s">
        <v>1</v>
      </c>
      <c r="F76" s="308">
        <v>295.69</v>
      </c>
      <c r="G76" s="39"/>
      <c r="H76" s="45"/>
    </row>
    <row r="77" spans="1:8" s="2" customFormat="1" ht="16.8" customHeight="1">
      <c r="A77" s="39"/>
      <c r="B77" s="45"/>
      <c r="C77" s="307" t="s">
        <v>1</v>
      </c>
      <c r="D77" s="307" t="s">
        <v>536</v>
      </c>
      <c r="E77" s="18" t="s">
        <v>1</v>
      </c>
      <c r="F77" s="308">
        <v>104.98</v>
      </c>
      <c r="G77" s="39"/>
      <c r="H77" s="45"/>
    </row>
    <row r="78" spans="1:8" s="2" customFormat="1" ht="16.8" customHeight="1">
      <c r="A78" s="39"/>
      <c r="B78" s="45"/>
      <c r="C78" s="307" t="s">
        <v>1</v>
      </c>
      <c r="D78" s="307" t="s">
        <v>537</v>
      </c>
      <c r="E78" s="18" t="s">
        <v>1</v>
      </c>
      <c r="F78" s="308">
        <v>171.72</v>
      </c>
      <c r="G78" s="39"/>
      <c r="H78" s="45"/>
    </row>
    <row r="79" spans="1:8" s="2" customFormat="1" ht="16.8" customHeight="1">
      <c r="A79" s="39"/>
      <c r="B79" s="45"/>
      <c r="C79" s="307" t="s">
        <v>1</v>
      </c>
      <c r="D79" s="307" t="s">
        <v>538</v>
      </c>
      <c r="E79" s="18" t="s">
        <v>1</v>
      </c>
      <c r="F79" s="308">
        <v>265.75</v>
      </c>
      <c r="G79" s="39"/>
      <c r="H79" s="45"/>
    </row>
    <row r="80" spans="1:8" s="2" customFormat="1" ht="16.8" customHeight="1">
      <c r="A80" s="39"/>
      <c r="B80" s="45"/>
      <c r="C80" s="307" t="s">
        <v>1</v>
      </c>
      <c r="D80" s="307" t="s">
        <v>539</v>
      </c>
      <c r="E80" s="18" t="s">
        <v>1</v>
      </c>
      <c r="F80" s="308">
        <v>732.58</v>
      </c>
      <c r="G80" s="39"/>
      <c r="H80" s="45"/>
    </row>
    <row r="81" spans="1:8" s="2" customFormat="1" ht="16.8" customHeight="1">
      <c r="A81" s="39"/>
      <c r="B81" s="45"/>
      <c r="C81" s="307" t="s">
        <v>1</v>
      </c>
      <c r="D81" s="307" t="s">
        <v>435</v>
      </c>
      <c r="E81" s="18" t="s">
        <v>1</v>
      </c>
      <c r="F81" s="308">
        <v>-997.2</v>
      </c>
      <c r="G81" s="39"/>
      <c r="H81" s="45"/>
    </row>
    <row r="82" spans="1:8" s="2" customFormat="1" ht="16.8" customHeight="1">
      <c r="A82" s="39"/>
      <c r="B82" s="45"/>
      <c r="C82" s="307" t="s">
        <v>1</v>
      </c>
      <c r="D82" s="307" t="s">
        <v>540</v>
      </c>
      <c r="E82" s="18" t="s">
        <v>1</v>
      </c>
      <c r="F82" s="308">
        <v>-351.96</v>
      </c>
      <c r="G82" s="39"/>
      <c r="H82" s="45"/>
    </row>
    <row r="83" spans="1:8" s="2" customFormat="1" ht="16.8" customHeight="1">
      <c r="A83" s="39"/>
      <c r="B83" s="45"/>
      <c r="C83" s="307" t="s">
        <v>402</v>
      </c>
      <c r="D83" s="307" t="s">
        <v>215</v>
      </c>
      <c r="E83" s="18" t="s">
        <v>1</v>
      </c>
      <c r="F83" s="308">
        <v>1726.44</v>
      </c>
      <c r="G83" s="39"/>
      <c r="H83" s="45"/>
    </row>
    <row r="84" spans="1:8" s="2" customFormat="1" ht="16.8" customHeight="1">
      <c r="A84" s="39"/>
      <c r="B84" s="45"/>
      <c r="C84" s="309" t="s">
        <v>2733</v>
      </c>
      <c r="D84" s="39"/>
      <c r="E84" s="39"/>
      <c r="F84" s="39"/>
      <c r="G84" s="39"/>
      <c r="H84" s="45"/>
    </row>
    <row r="85" spans="1:8" s="2" customFormat="1" ht="12">
      <c r="A85" s="39"/>
      <c r="B85" s="45"/>
      <c r="C85" s="307" t="s">
        <v>528</v>
      </c>
      <c r="D85" s="307" t="s">
        <v>529</v>
      </c>
      <c r="E85" s="18" t="s">
        <v>203</v>
      </c>
      <c r="F85" s="308">
        <v>1726.44</v>
      </c>
      <c r="G85" s="39"/>
      <c r="H85" s="45"/>
    </row>
    <row r="86" spans="1:8" s="2" customFormat="1" ht="16.8" customHeight="1">
      <c r="A86" s="39"/>
      <c r="B86" s="45"/>
      <c r="C86" s="307" t="s">
        <v>489</v>
      </c>
      <c r="D86" s="307" t="s">
        <v>490</v>
      </c>
      <c r="E86" s="18" t="s">
        <v>203</v>
      </c>
      <c r="F86" s="308">
        <v>1726.44</v>
      </c>
      <c r="G86" s="39"/>
      <c r="H86" s="45"/>
    </row>
    <row r="87" spans="1:8" s="2" customFormat="1" ht="16.8" customHeight="1">
      <c r="A87" s="39"/>
      <c r="B87" s="45"/>
      <c r="C87" s="307" t="s">
        <v>512</v>
      </c>
      <c r="D87" s="307" t="s">
        <v>513</v>
      </c>
      <c r="E87" s="18" t="s">
        <v>203</v>
      </c>
      <c r="F87" s="308">
        <v>1726.44</v>
      </c>
      <c r="G87" s="39"/>
      <c r="H87" s="45"/>
    </row>
    <row r="88" spans="1:8" s="2" customFormat="1" ht="16.8" customHeight="1">
      <c r="A88" s="39"/>
      <c r="B88" s="45"/>
      <c r="C88" s="307" t="s">
        <v>522</v>
      </c>
      <c r="D88" s="307" t="s">
        <v>523</v>
      </c>
      <c r="E88" s="18" t="s">
        <v>203</v>
      </c>
      <c r="F88" s="308">
        <v>1726.44</v>
      </c>
      <c r="G88" s="39"/>
      <c r="H88" s="45"/>
    </row>
    <row r="89" spans="1:8" s="2" customFormat="1" ht="16.8" customHeight="1">
      <c r="A89" s="39"/>
      <c r="B89" s="45"/>
      <c r="C89" s="307" t="s">
        <v>547</v>
      </c>
      <c r="D89" s="307" t="s">
        <v>548</v>
      </c>
      <c r="E89" s="18" t="s">
        <v>203</v>
      </c>
      <c r="F89" s="308">
        <v>1726.44</v>
      </c>
      <c r="G89" s="39"/>
      <c r="H89" s="45"/>
    </row>
    <row r="90" spans="1:8" s="2" customFormat="1" ht="12">
      <c r="A90" s="39"/>
      <c r="B90" s="45"/>
      <c r="C90" s="307" t="s">
        <v>541</v>
      </c>
      <c r="D90" s="307" t="s">
        <v>542</v>
      </c>
      <c r="E90" s="18" t="s">
        <v>203</v>
      </c>
      <c r="F90" s="308">
        <v>863.22</v>
      </c>
      <c r="G90" s="39"/>
      <c r="H90" s="45"/>
    </row>
    <row r="91" spans="1:8" s="2" customFormat="1" ht="16.8" customHeight="1">
      <c r="A91" s="39"/>
      <c r="B91" s="45"/>
      <c r="C91" s="303" t="s">
        <v>407</v>
      </c>
      <c r="D91" s="304" t="s">
        <v>408</v>
      </c>
      <c r="E91" s="305" t="s">
        <v>1</v>
      </c>
      <c r="F91" s="306">
        <v>801.036</v>
      </c>
      <c r="G91" s="39"/>
      <c r="H91" s="45"/>
    </row>
    <row r="92" spans="1:8" s="2" customFormat="1" ht="16.8" customHeight="1">
      <c r="A92" s="39"/>
      <c r="B92" s="45"/>
      <c r="C92" s="307" t="s">
        <v>1</v>
      </c>
      <c r="D92" s="307" t="s">
        <v>461</v>
      </c>
      <c r="E92" s="18" t="s">
        <v>1</v>
      </c>
      <c r="F92" s="308">
        <v>234.69</v>
      </c>
      <c r="G92" s="39"/>
      <c r="H92" s="45"/>
    </row>
    <row r="93" spans="1:8" s="2" customFormat="1" ht="16.8" customHeight="1">
      <c r="A93" s="39"/>
      <c r="B93" s="45"/>
      <c r="C93" s="307" t="s">
        <v>1</v>
      </c>
      <c r="D93" s="307" t="s">
        <v>462</v>
      </c>
      <c r="E93" s="18" t="s">
        <v>1</v>
      </c>
      <c r="F93" s="308">
        <v>-74.79</v>
      </c>
      <c r="G93" s="39"/>
      <c r="H93" s="45"/>
    </row>
    <row r="94" spans="1:8" s="2" customFormat="1" ht="16.8" customHeight="1">
      <c r="A94" s="39"/>
      <c r="B94" s="45"/>
      <c r="C94" s="307" t="s">
        <v>1</v>
      </c>
      <c r="D94" s="307" t="s">
        <v>463</v>
      </c>
      <c r="E94" s="18" t="s">
        <v>1</v>
      </c>
      <c r="F94" s="308">
        <v>-127.764</v>
      </c>
      <c r="G94" s="39"/>
      <c r="H94" s="45"/>
    </row>
    <row r="95" spans="1:8" s="2" customFormat="1" ht="16.8" customHeight="1">
      <c r="A95" s="39"/>
      <c r="B95" s="45"/>
      <c r="C95" s="307" t="s">
        <v>1</v>
      </c>
      <c r="D95" s="307" t="s">
        <v>464</v>
      </c>
      <c r="E95" s="18" t="s">
        <v>1</v>
      </c>
      <c r="F95" s="308">
        <v>768.9</v>
      </c>
      <c r="G95" s="39"/>
      <c r="H95" s="45"/>
    </row>
    <row r="96" spans="1:8" s="2" customFormat="1" ht="16.8" customHeight="1">
      <c r="A96" s="39"/>
      <c r="B96" s="45"/>
      <c r="C96" s="307" t="s">
        <v>407</v>
      </c>
      <c r="D96" s="307" t="s">
        <v>215</v>
      </c>
      <c r="E96" s="18" t="s">
        <v>1</v>
      </c>
      <c r="F96" s="308">
        <v>801.036</v>
      </c>
      <c r="G96" s="39"/>
      <c r="H96" s="45"/>
    </row>
    <row r="97" spans="1:8" s="2" customFormat="1" ht="16.8" customHeight="1">
      <c r="A97" s="39"/>
      <c r="B97" s="45"/>
      <c r="C97" s="309" t="s">
        <v>2733</v>
      </c>
      <c r="D97" s="39"/>
      <c r="E97" s="39"/>
      <c r="F97" s="39"/>
      <c r="G97" s="39"/>
      <c r="H97" s="45"/>
    </row>
    <row r="98" spans="1:8" s="2" customFormat="1" ht="12">
      <c r="A98" s="39"/>
      <c r="B98" s="45"/>
      <c r="C98" s="307" t="s">
        <v>458</v>
      </c>
      <c r="D98" s="307" t="s">
        <v>459</v>
      </c>
      <c r="E98" s="18" t="s">
        <v>239</v>
      </c>
      <c r="F98" s="308">
        <v>801.036</v>
      </c>
      <c r="G98" s="39"/>
      <c r="H98" s="45"/>
    </row>
    <row r="99" spans="1:8" s="2" customFormat="1" ht="16.8" customHeight="1">
      <c r="A99" s="39"/>
      <c r="B99" s="45"/>
      <c r="C99" s="307" t="s">
        <v>465</v>
      </c>
      <c r="D99" s="307" t="s">
        <v>466</v>
      </c>
      <c r="E99" s="18" t="s">
        <v>239</v>
      </c>
      <c r="F99" s="308">
        <v>801.036</v>
      </c>
      <c r="G99" s="39"/>
      <c r="H99" s="45"/>
    </row>
    <row r="100" spans="1:8" s="2" customFormat="1" ht="16.8" customHeight="1">
      <c r="A100" s="39"/>
      <c r="B100" s="45"/>
      <c r="C100" s="307" t="s">
        <v>469</v>
      </c>
      <c r="D100" s="307" t="s">
        <v>470</v>
      </c>
      <c r="E100" s="18" t="s">
        <v>239</v>
      </c>
      <c r="F100" s="308">
        <v>801.036</v>
      </c>
      <c r="G100" s="39"/>
      <c r="H100" s="45"/>
    </row>
    <row r="101" spans="1:8" s="2" customFormat="1" ht="16.8" customHeight="1">
      <c r="A101" s="39"/>
      <c r="B101" s="45"/>
      <c r="C101" s="307" t="s">
        <v>472</v>
      </c>
      <c r="D101" s="307" t="s">
        <v>473</v>
      </c>
      <c r="E101" s="18" t="s">
        <v>239</v>
      </c>
      <c r="F101" s="308">
        <v>801.036</v>
      </c>
      <c r="G101" s="39"/>
      <c r="H101" s="45"/>
    </row>
    <row r="102" spans="1:8" s="2" customFormat="1" ht="16.8" customHeight="1">
      <c r="A102" s="39"/>
      <c r="B102" s="45"/>
      <c r="C102" s="307" t="s">
        <v>475</v>
      </c>
      <c r="D102" s="307" t="s">
        <v>476</v>
      </c>
      <c r="E102" s="18" t="s">
        <v>239</v>
      </c>
      <c r="F102" s="308">
        <v>5607.252</v>
      </c>
      <c r="G102" s="39"/>
      <c r="H102" s="45"/>
    </row>
    <row r="103" spans="1:8" s="2" customFormat="1" ht="16.8" customHeight="1">
      <c r="A103" s="39"/>
      <c r="B103" s="45"/>
      <c r="C103" s="307" t="s">
        <v>479</v>
      </c>
      <c r="D103" s="307" t="s">
        <v>480</v>
      </c>
      <c r="E103" s="18" t="s">
        <v>239</v>
      </c>
      <c r="F103" s="308">
        <v>801.036</v>
      </c>
      <c r="G103" s="39"/>
      <c r="H103" s="45"/>
    </row>
    <row r="104" spans="1:8" s="2" customFormat="1" ht="16.8" customHeight="1">
      <c r="A104" s="39"/>
      <c r="B104" s="45"/>
      <c r="C104" s="307" t="s">
        <v>482</v>
      </c>
      <c r="D104" s="307" t="s">
        <v>483</v>
      </c>
      <c r="E104" s="18" t="s">
        <v>239</v>
      </c>
      <c r="F104" s="308">
        <v>801.036</v>
      </c>
      <c r="G104" s="39"/>
      <c r="H104" s="45"/>
    </row>
    <row r="105" spans="1:8" s="2" customFormat="1" ht="16.8" customHeight="1">
      <c r="A105" s="39"/>
      <c r="B105" s="45"/>
      <c r="C105" s="307" t="s">
        <v>274</v>
      </c>
      <c r="D105" s="307" t="s">
        <v>275</v>
      </c>
      <c r="E105" s="18" t="s">
        <v>276</v>
      </c>
      <c r="F105" s="308">
        <v>1441.865</v>
      </c>
      <c r="G105" s="39"/>
      <c r="H105" s="45"/>
    </row>
    <row r="106" spans="1:8" s="2" customFormat="1" ht="16.8" customHeight="1">
      <c r="A106" s="39"/>
      <c r="B106" s="45"/>
      <c r="C106" s="303" t="s">
        <v>152</v>
      </c>
      <c r="D106" s="304" t="s">
        <v>405</v>
      </c>
      <c r="E106" s="305" t="s">
        <v>1</v>
      </c>
      <c r="F106" s="306">
        <v>2655.38</v>
      </c>
      <c r="G106" s="39"/>
      <c r="H106" s="45"/>
    </row>
    <row r="107" spans="1:8" s="2" customFormat="1" ht="12">
      <c r="A107" s="39"/>
      <c r="B107" s="45"/>
      <c r="C107" s="307" t="s">
        <v>1</v>
      </c>
      <c r="D107" s="307" t="s">
        <v>433</v>
      </c>
      <c r="E107" s="18" t="s">
        <v>1</v>
      </c>
      <c r="F107" s="308">
        <v>2587.1</v>
      </c>
      <c r="G107" s="39"/>
      <c r="H107" s="45"/>
    </row>
    <row r="108" spans="1:8" s="2" customFormat="1" ht="16.8" customHeight="1">
      <c r="A108" s="39"/>
      <c r="B108" s="45"/>
      <c r="C108" s="307" t="s">
        <v>1</v>
      </c>
      <c r="D108" s="307" t="s">
        <v>434</v>
      </c>
      <c r="E108" s="18" t="s">
        <v>1</v>
      </c>
      <c r="F108" s="308">
        <v>1065.48</v>
      </c>
      <c r="G108" s="39"/>
      <c r="H108" s="45"/>
    </row>
    <row r="109" spans="1:8" s="2" customFormat="1" ht="16.8" customHeight="1">
      <c r="A109" s="39"/>
      <c r="B109" s="45"/>
      <c r="C109" s="307" t="s">
        <v>1</v>
      </c>
      <c r="D109" s="307" t="s">
        <v>435</v>
      </c>
      <c r="E109" s="18" t="s">
        <v>1</v>
      </c>
      <c r="F109" s="308">
        <v>-997.2</v>
      </c>
      <c r="G109" s="39"/>
      <c r="H109" s="45"/>
    </row>
    <row r="110" spans="1:8" s="2" customFormat="1" ht="16.8" customHeight="1">
      <c r="A110" s="39"/>
      <c r="B110" s="45"/>
      <c r="C110" s="307" t="s">
        <v>152</v>
      </c>
      <c r="D110" s="307" t="s">
        <v>215</v>
      </c>
      <c r="E110" s="18" t="s">
        <v>1</v>
      </c>
      <c r="F110" s="308">
        <v>2655.38</v>
      </c>
      <c r="G110" s="39"/>
      <c r="H110" s="45"/>
    </row>
    <row r="111" spans="1:8" s="2" customFormat="1" ht="16.8" customHeight="1">
      <c r="A111" s="39"/>
      <c r="B111" s="45"/>
      <c r="C111" s="309" t="s">
        <v>2733</v>
      </c>
      <c r="D111" s="39"/>
      <c r="E111" s="39"/>
      <c r="F111" s="39"/>
      <c r="G111" s="39"/>
      <c r="H111" s="45"/>
    </row>
    <row r="112" spans="1:8" s="2" customFormat="1" ht="16.8" customHeight="1">
      <c r="A112" s="39"/>
      <c r="B112" s="45"/>
      <c r="C112" s="307" t="s">
        <v>430</v>
      </c>
      <c r="D112" s="307" t="s">
        <v>431</v>
      </c>
      <c r="E112" s="18" t="s">
        <v>203</v>
      </c>
      <c r="F112" s="308">
        <v>2655.38</v>
      </c>
      <c r="G112" s="39"/>
      <c r="H112" s="45"/>
    </row>
    <row r="113" spans="1:8" s="2" customFormat="1" ht="16.8" customHeight="1">
      <c r="A113" s="39"/>
      <c r="B113" s="45"/>
      <c r="C113" s="307" t="s">
        <v>427</v>
      </c>
      <c r="D113" s="307" t="s">
        <v>428</v>
      </c>
      <c r="E113" s="18" t="s">
        <v>203</v>
      </c>
      <c r="F113" s="308">
        <v>2655.38</v>
      </c>
      <c r="G113" s="39"/>
      <c r="H113" s="45"/>
    </row>
    <row r="114" spans="1:8" s="2" customFormat="1" ht="16.8" customHeight="1">
      <c r="A114" s="39"/>
      <c r="B114" s="45"/>
      <c r="C114" s="303" t="s">
        <v>410</v>
      </c>
      <c r="D114" s="304" t="s">
        <v>411</v>
      </c>
      <c r="E114" s="305" t="s">
        <v>1</v>
      </c>
      <c r="F114" s="306">
        <v>1519.498</v>
      </c>
      <c r="G114" s="39"/>
      <c r="H114" s="45"/>
    </row>
    <row r="115" spans="1:8" s="2" customFormat="1" ht="16.8" customHeight="1">
      <c r="A115" s="39"/>
      <c r="B115" s="45"/>
      <c r="C115" s="307" t="s">
        <v>1</v>
      </c>
      <c r="D115" s="307" t="s">
        <v>700</v>
      </c>
      <c r="E115" s="18" t="s">
        <v>1</v>
      </c>
      <c r="F115" s="308">
        <v>1519.498</v>
      </c>
      <c r="G115" s="39"/>
      <c r="H115" s="45"/>
    </row>
    <row r="116" spans="1:8" s="2" customFormat="1" ht="16.8" customHeight="1">
      <c r="A116" s="39"/>
      <c r="B116" s="45"/>
      <c r="C116" s="307" t="s">
        <v>410</v>
      </c>
      <c r="D116" s="307" t="s">
        <v>212</v>
      </c>
      <c r="E116" s="18" t="s">
        <v>1</v>
      </c>
      <c r="F116" s="308">
        <v>1519.498</v>
      </c>
      <c r="G116" s="39"/>
      <c r="H116" s="45"/>
    </row>
    <row r="117" spans="1:8" s="2" customFormat="1" ht="16.8" customHeight="1">
      <c r="A117" s="39"/>
      <c r="B117" s="45"/>
      <c r="C117" s="309" t="s">
        <v>2733</v>
      </c>
      <c r="D117" s="39"/>
      <c r="E117" s="39"/>
      <c r="F117" s="39"/>
      <c r="G117" s="39"/>
      <c r="H117" s="45"/>
    </row>
    <row r="118" spans="1:8" s="2" customFormat="1" ht="16.8" customHeight="1">
      <c r="A118" s="39"/>
      <c r="B118" s="45"/>
      <c r="C118" s="307" t="s">
        <v>697</v>
      </c>
      <c r="D118" s="307" t="s">
        <v>698</v>
      </c>
      <c r="E118" s="18" t="s">
        <v>276</v>
      </c>
      <c r="F118" s="308">
        <v>1519.498</v>
      </c>
      <c r="G118" s="39"/>
      <c r="H118" s="45"/>
    </row>
    <row r="119" spans="1:8" s="2" customFormat="1" ht="12">
      <c r="A119" s="39"/>
      <c r="B119" s="45"/>
      <c r="C119" s="307" t="s">
        <v>701</v>
      </c>
      <c r="D119" s="307" t="s">
        <v>702</v>
      </c>
      <c r="E119" s="18" t="s">
        <v>276</v>
      </c>
      <c r="F119" s="308">
        <v>24140.512</v>
      </c>
      <c r="G119" s="39"/>
      <c r="H119" s="45"/>
    </row>
    <row r="120" spans="1:8" s="2" customFormat="1" ht="16.8" customHeight="1">
      <c r="A120" s="39"/>
      <c r="B120" s="45"/>
      <c r="C120" s="307" t="s">
        <v>706</v>
      </c>
      <c r="D120" s="307" t="s">
        <v>707</v>
      </c>
      <c r="E120" s="18" t="s">
        <v>276</v>
      </c>
      <c r="F120" s="308">
        <v>1519.498</v>
      </c>
      <c r="G120" s="39"/>
      <c r="H120" s="45"/>
    </row>
    <row r="121" spans="1:8" s="2" customFormat="1" ht="16.8" customHeight="1">
      <c r="A121" s="39"/>
      <c r="B121" s="45"/>
      <c r="C121" s="307" t="s">
        <v>710</v>
      </c>
      <c r="D121" s="307" t="s">
        <v>711</v>
      </c>
      <c r="E121" s="18" t="s">
        <v>276</v>
      </c>
      <c r="F121" s="308">
        <v>1519.498</v>
      </c>
      <c r="G121" s="39"/>
      <c r="H121" s="45"/>
    </row>
    <row r="122" spans="1:8" s="2" customFormat="1" ht="26.4" customHeight="1">
      <c r="A122" s="39"/>
      <c r="B122" s="45"/>
      <c r="C122" s="302" t="s">
        <v>2735</v>
      </c>
      <c r="D122" s="302" t="s">
        <v>92</v>
      </c>
      <c r="E122" s="39"/>
      <c r="F122" s="39"/>
      <c r="G122" s="39"/>
      <c r="H122" s="45"/>
    </row>
    <row r="123" spans="1:8" s="2" customFormat="1" ht="16.8" customHeight="1">
      <c r="A123" s="39"/>
      <c r="B123" s="45"/>
      <c r="C123" s="303" t="s">
        <v>402</v>
      </c>
      <c r="D123" s="304" t="s">
        <v>1</v>
      </c>
      <c r="E123" s="305" t="s">
        <v>1</v>
      </c>
      <c r="F123" s="306">
        <v>351.96</v>
      </c>
      <c r="G123" s="39"/>
      <c r="H123" s="45"/>
    </row>
    <row r="124" spans="1:8" s="2" customFormat="1" ht="16.8" customHeight="1">
      <c r="A124" s="39"/>
      <c r="B124" s="45"/>
      <c r="C124" s="307" t="s">
        <v>1</v>
      </c>
      <c r="D124" s="307" t="s">
        <v>772</v>
      </c>
      <c r="E124" s="18" t="s">
        <v>1</v>
      </c>
      <c r="F124" s="308">
        <v>351.96</v>
      </c>
      <c r="G124" s="39"/>
      <c r="H124" s="45"/>
    </row>
    <row r="125" spans="1:8" s="2" customFormat="1" ht="16.8" customHeight="1">
      <c r="A125" s="39"/>
      <c r="B125" s="45"/>
      <c r="C125" s="307" t="s">
        <v>402</v>
      </c>
      <c r="D125" s="307" t="s">
        <v>215</v>
      </c>
      <c r="E125" s="18" t="s">
        <v>1</v>
      </c>
      <c r="F125" s="308">
        <v>351.96</v>
      </c>
      <c r="G125" s="39"/>
      <c r="H125" s="45"/>
    </row>
    <row r="126" spans="1:8" s="2" customFormat="1" ht="16.8" customHeight="1">
      <c r="A126" s="39"/>
      <c r="B126" s="45"/>
      <c r="C126" s="309" t="s">
        <v>2733</v>
      </c>
      <c r="D126" s="39"/>
      <c r="E126" s="39"/>
      <c r="F126" s="39"/>
      <c r="G126" s="39"/>
      <c r="H126" s="45"/>
    </row>
    <row r="127" spans="1:8" s="2" customFormat="1" ht="16.8" customHeight="1">
      <c r="A127" s="39"/>
      <c r="B127" s="45"/>
      <c r="C127" s="307" t="s">
        <v>547</v>
      </c>
      <c r="D127" s="307" t="s">
        <v>548</v>
      </c>
      <c r="E127" s="18" t="s">
        <v>203</v>
      </c>
      <c r="F127" s="308">
        <v>351.96</v>
      </c>
      <c r="G127" s="39"/>
      <c r="H127" s="45"/>
    </row>
    <row r="128" spans="1:8" s="2" customFormat="1" ht="12">
      <c r="A128" s="39"/>
      <c r="B128" s="45"/>
      <c r="C128" s="307" t="s">
        <v>528</v>
      </c>
      <c r="D128" s="307" t="s">
        <v>529</v>
      </c>
      <c r="E128" s="18" t="s">
        <v>203</v>
      </c>
      <c r="F128" s="308">
        <v>351.96</v>
      </c>
      <c r="G128" s="39"/>
      <c r="H128" s="45"/>
    </row>
    <row r="129" spans="1:8" s="2" customFormat="1" ht="16.8" customHeight="1">
      <c r="A129" s="39"/>
      <c r="B129" s="45"/>
      <c r="C129" s="303" t="s">
        <v>787</v>
      </c>
      <c r="D129" s="304" t="s">
        <v>787</v>
      </c>
      <c r="E129" s="305" t="s">
        <v>1</v>
      </c>
      <c r="F129" s="306">
        <v>60.8</v>
      </c>
      <c r="G129" s="39"/>
      <c r="H129" s="45"/>
    </row>
    <row r="130" spans="1:8" s="2" customFormat="1" ht="16.8" customHeight="1">
      <c r="A130" s="39"/>
      <c r="B130" s="45"/>
      <c r="C130" s="307" t="s">
        <v>1</v>
      </c>
      <c r="D130" s="307" t="s">
        <v>786</v>
      </c>
      <c r="E130" s="18" t="s">
        <v>1</v>
      </c>
      <c r="F130" s="308">
        <v>60.8</v>
      </c>
      <c r="G130" s="39"/>
      <c r="H130" s="45"/>
    </row>
    <row r="131" spans="1:8" s="2" customFormat="1" ht="16.8" customHeight="1">
      <c r="A131" s="39"/>
      <c r="B131" s="45"/>
      <c r="C131" s="307" t="s">
        <v>787</v>
      </c>
      <c r="D131" s="307" t="s">
        <v>212</v>
      </c>
      <c r="E131" s="18" t="s">
        <v>1</v>
      </c>
      <c r="F131" s="308">
        <v>60.8</v>
      </c>
      <c r="G131" s="39"/>
      <c r="H131" s="45"/>
    </row>
    <row r="132" spans="1:8" s="2" customFormat="1" ht="16.8" customHeight="1">
      <c r="A132" s="39"/>
      <c r="B132" s="45"/>
      <c r="C132" s="303" t="s">
        <v>407</v>
      </c>
      <c r="D132" s="304" t="s">
        <v>408</v>
      </c>
      <c r="E132" s="305" t="s">
        <v>1</v>
      </c>
      <c r="F132" s="306">
        <v>127.764</v>
      </c>
      <c r="G132" s="39"/>
      <c r="H132" s="45"/>
    </row>
    <row r="133" spans="1:8" s="2" customFormat="1" ht="16.8" customHeight="1">
      <c r="A133" s="39"/>
      <c r="B133" s="45"/>
      <c r="C133" s="307" t="s">
        <v>1</v>
      </c>
      <c r="D133" s="307" t="s">
        <v>754</v>
      </c>
      <c r="E133" s="18" t="s">
        <v>1</v>
      </c>
      <c r="F133" s="308">
        <v>127.764</v>
      </c>
      <c r="G133" s="39"/>
      <c r="H133" s="45"/>
    </row>
    <row r="134" spans="1:8" s="2" customFormat="1" ht="16.8" customHeight="1">
      <c r="A134" s="39"/>
      <c r="B134" s="45"/>
      <c r="C134" s="307" t="s">
        <v>407</v>
      </c>
      <c r="D134" s="307" t="s">
        <v>215</v>
      </c>
      <c r="E134" s="18" t="s">
        <v>1</v>
      </c>
      <c r="F134" s="308">
        <v>127.764</v>
      </c>
      <c r="G134" s="39"/>
      <c r="H134" s="45"/>
    </row>
    <row r="135" spans="1:8" s="2" customFormat="1" ht="16.8" customHeight="1">
      <c r="A135" s="39"/>
      <c r="B135" s="45"/>
      <c r="C135" s="309" t="s">
        <v>2733</v>
      </c>
      <c r="D135" s="39"/>
      <c r="E135" s="39"/>
      <c r="F135" s="39"/>
      <c r="G135" s="39"/>
      <c r="H135" s="45"/>
    </row>
    <row r="136" spans="1:8" s="2" customFormat="1" ht="16.8" customHeight="1">
      <c r="A136" s="39"/>
      <c r="B136" s="45"/>
      <c r="C136" s="307" t="s">
        <v>458</v>
      </c>
      <c r="D136" s="307" t="s">
        <v>752</v>
      </c>
      <c r="E136" s="18" t="s">
        <v>239</v>
      </c>
      <c r="F136" s="308">
        <v>127.764</v>
      </c>
      <c r="G136" s="39"/>
      <c r="H136" s="45"/>
    </row>
    <row r="137" spans="1:8" s="2" customFormat="1" ht="16.8" customHeight="1">
      <c r="A137" s="39"/>
      <c r="B137" s="45"/>
      <c r="C137" s="307" t="s">
        <v>465</v>
      </c>
      <c r="D137" s="307" t="s">
        <v>466</v>
      </c>
      <c r="E137" s="18" t="s">
        <v>239</v>
      </c>
      <c r="F137" s="308">
        <v>127.764</v>
      </c>
      <c r="G137" s="39"/>
      <c r="H137" s="45"/>
    </row>
    <row r="138" spans="1:8" s="2" customFormat="1" ht="16.8" customHeight="1">
      <c r="A138" s="39"/>
      <c r="B138" s="45"/>
      <c r="C138" s="307" t="s">
        <v>469</v>
      </c>
      <c r="D138" s="307" t="s">
        <v>470</v>
      </c>
      <c r="E138" s="18" t="s">
        <v>203</v>
      </c>
      <c r="F138" s="308">
        <v>176.487</v>
      </c>
      <c r="G138" s="39"/>
      <c r="H138" s="45"/>
    </row>
    <row r="139" spans="1:8" s="2" customFormat="1" ht="16.8" customHeight="1">
      <c r="A139" s="39"/>
      <c r="B139" s="45"/>
      <c r="C139" s="307" t="s">
        <v>472</v>
      </c>
      <c r="D139" s="307" t="s">
        <v>473</v>
      </c>
      <c r="E139" s="18" t="s">
        <v>239</v>
      </c>
      <c r="F139" s="308">
        <v>127.764</v>
      </c>
      <c r="G139" s="39"/>
      <c r="H139" s="45"/>
    </row>
    <row r="140" spans="1:8" s="2" customFormat="1" ht="16.8" customHeight="1">
      <c r="A140" s="39"/>
      <c r="B140" s="45"/>
      <c r="C140" s="307" t="s">
        <v>475</v>
      </c>
      <c r="D140" s="307" t="s">
        <v>476</v>
      </c>
      <c r="E140" s="18" t="s">
        <v>239</v>
      </c>
      <c r="F140" s="308">
        <v>894.348</v>
      </c>
      <c r="G140" s="39"/>
      <c r="H140" s="45"/>
    </row>
    <row r="141" spans="1:8" s="2" customFormat="1" ht="16.8" customHeight="1">
      <c r="A141" s="39"/>
      <c r="B141" s="45"/>
      <c r="C141" s="307" t="s">
        <v>479</v>
      </c>
      <c r="D141" s="307" t="s">
        <v>480</v>
      </c>
      <c r="E141" s="18" t="s">
        <v>239</v>
      </c>
      <c r="F141" s="308">
        <v>127.764</v>
      </c>
      <c r="G141" s="39"/>
      <c r="H141" s="45"/>
    </row>
    <row r="142" spans="1:8" s="2" customFormat="1" ht="16.8" customHeight="1">
      <c r="A142" s="39"/>
      <c r="B142" s="45"/>
      <c r="C142" s="307" t="s">
        <v>482</v>
      </c>
      <c r="D142" s="307" t="s">
        <v>483</v>
      </c>
      <c r="E142" s="18" t="s">
        <v>239</v>
      </c>
      <c r="F142" s="308">
        <v>127.764</v>
      </c>
      <c r="G142" s="39"/>
      <c r="H142" s="45"/>
    </row>
    <row r="143" spans="1:8" s="2" customFormat="1" ht="16.8" customHeight="1">
      <c r="A143" s="39"/>
      <c r="B143" s="45"/>
      <c r="C143" s="307" t="s">
        <v>274</v>
      </c>
      <c r="D143" s="307" t="s">
        <v>275</v>
      </c>
      <c r="E143" s="18" t="s">
        <v>276</v>
      </c>
      <c r="F143" s="308">
        <v>229.975</v>
      </c>
      <c r="G143" s="39"/>
      <c r="H143" s="45"/>
    </row>
    <row r="144" spans="1:8" s="2" customFormat="1" ht="16.8" customHeight="1">
      <c r="A144" s="39"/>
      <c r="B144" s="45"/>
      <c r="C144" s="303" t="s">
        <v>251</v>
      </c>
      <c r="D144" s="304" t="s">
        <v>251</v>
      </c>
      <c r="E144" s="305" t="s">
        <v>1</v>
      </c>
      <c r="F144" s="306">
        <v>176.487</v>
      </c>
      <c r="G144" s="39"/>
      <c r="H144" s="45"/>
    </row>
    <row r="145" spans="1:8" s="2" customFormat="1" ht="16.8" customHeight="1">
      <c r="A145" s="39"/>
      <c r="B145" s="45"/>
      <c r="C145" s="307" t="s">
        <v>1</v>
      </c>
      <c r="D145" s="307" t="s">
        <v>759</v>
      </c>
      <c r="E145" s="18" t="s">
        <v>1</v>
      </c>
      <c r="F145" s="308">
        <v>176.487</v>
      </c>
      <c r="G145" s="39"/>
      <c r="H145" s="45"/>
    </row>
    <row r="146" spans="1:8" s="2" customFormat="1" ht="16.8" customHeight="1">
      <c r="A146" s="39"/>
      <c r="B146" s="45"/>
      <c r="C146" s="307" t="s">
        <v>251</v>
      </c>
      <c r="D146" s="307" t="s">
        <v>212</v>
      </c>
      <c r="E146" s="18" t="s">
        <v>1</v>
      </c>
      <c r="F146" s="308">
        <v>176.487</v>
      </c>
      <c r="G146" s="39"/>
      <c r="H146" s="45"/>
    </row>
    <row r="147" spans="1:8" s="2" customFormat="1" ht="16.8" customHeight="1">
      <c r="A147" s="39"/>
      <c r="B147" s="45"/>
      <c r="C147" s="303" t="s">
        <v>745</v>
      </c>
      <c r="D147" s="304" t="s">
        <v>158</v>
      </c>
      <c r="E147" s="305" t="s">
        <v>1</v>
      </c>
      <c r="F147" s="306">
        <v>342.26</v>
      </c>
      <c r="G147" s="39"/>
      <c r="H147" s="45"/>
    </row>
    <row r="148" spans="1:8" s="2" customFormat="1" ht="16.8" customHeight="1">
      <c r="A148" s="39"/>
      <c r="B148" s="45"/>
      <c r="C148" s="307" t="s">
        <v>1</v>
      </c>
      <c r="D148" s="307" t="s">
        <v>751</v>
      </c>
      <c r="E148" s="18" t="s">
        <v>1</v>
      </c>
      <c r="F148" s="308">
        <v>342.26</v>
      </c>
      <c r="G148" s="39"/>
      <c r="H148" s="45"/>
    </row>
    <row r="149" spans="1:8" s="2" customFormat="1" ht="16.8" customHeight="1">
      <c r="A149" s="39"/>
      <c r="B149" s="45"/>
      <c r="C149" s="307" t="s">
        <v>745</v>
      </c>
      <c r="D149" s="307" t="s">
        <v>212</v>
      </c>
      <c r="E149" s="18" t="s">
        <v>1</v>
      </c>
      <c r="F149" s="308">
        <v>342.26</v>
      </c>
      <c r="G149" s="39"/>
      <c r="H149" s="45"/>
    </row>
    <row r="150" spans="1:8" s="2" customFormat="1" ht="16.8" customHeight="1">
      <c r="A150" s="39"/>
      <c r="B150" s="45"/>
      <c r="C150" s="309" t="s">
        <v>2733</v>
      </c>
      <c r="D150" s="39"/>
      <c r="E150" s="39"/>
      <c r="F150" s="39"/>
      <c r="G150" s="39"/>
      <c r="H150" s="45"/>
    </row>
    <row r="151" spans="1:8" s="2" customFormat="1" ht="16.8" customHeight="1">
      <c r="A151" s="39"/>
      <c r="B151" s="45"/>
      <c r="C151" s="307" t="s">
        <v>748</v>
      </c>
      <c r="D151" s="307" t="s">
        <v>749</v>
      </c>
      <c r="E151" s="18" t="s">
        <v>203</v>
      </c>
      <c r="F151" s="308">
        <v>342.26</v>
      </c>
      <c r="G151" s="39"/>
      <c r="H151" s="45"/>
    </row>
    <row r="152" spans="1:8" s="2" customFormat="1" ht="16.8" customHeight="1">
      <c r="A152" s="39"/>
      <c r="B152" s="45"/>
      <c r="C152" s="307" t="s">
        <v>469</v>
      </c>
      <c r="D152" s="307" t="s">
        <v>470</v>
      </c>
      <c r="E152" s="18" t="s">
        <v>203</v>
      </c>
      <c r="F152" s="308">
        <v>176.487</v>
      </c>
      <c r="G152" s="39"/>
      <c r="H152" s="45"/>
    </row>
    <row r="153" spans="1:8" s="2" customFormat="1" ht="26.4" customHeight="1">
      <c r="A153" s="39"/>
      <c r="B153" s="45"/>
      <c r="C153" s="302" t="s">
        <v>2736</v>
      </c>
      <c r="D153" s="302" t="s">
        <v>98</v>
      </c>
      <c r="E153" s="39"/>
      <c r="F153" s="39"/>
      <c r="G153" s="39"/>
      <c r="H153" s="45"/>
    </row>
    <row r="154" spans="1:8" s="2" customFormat="1" ht="16.8" customHeight="1">
      <c r="A154" s="39"/>
      <c r="B154" s="45"/>
      <c r="C154" s="303" t="s">
        <v>869</v>
      </c>
      <c r="D154" s="304" t="s">
        <v>870</v>
      </c>
      <c r="E154" s="305" t="s">
        <v>1</v>
      </c>
      <c r="F154" s="306">
        <v>159.16</v>
      </c>
      <c r="G154" s="39"/>
      <c r="H154" s="45"/>
    </row>
    <row r="155" spans="1:8" s="2" customFormat="1" ht="16.8" customHeight="1">
      <c r="A155" s="39"/>
      <c r="B155" s="45"/>
      <c r="C155" s="307" t="s">
        <v>1</v>
      </c>
      <c r="D155" s="307" t="s">
        <v>891</v>
      </c>
      <c r="E155" s="18" t="s">
        <v>1</v>
      </c>
      <c r="F155" s="308">
        <v>0</v>
      </c>
      <c r="G155" s="39"/>
      <c r="H155" s="45"/>
    </row>
    <row r="156" spans="1:8" s="2" customFormat="1" ht="16.8" customHeight="1">
      <c r="A156" s="39"/>
      <c r="B156" s="45"/>
      <c r="C156" s="307" t="s">
        <v>1</v>
      </c>
      <c r="D156" s="307" t="s">
        <v>892</v>
      </c>
      <c r="E156" s="18" t="s">
        <v>1</v>
      </c>
      <c r="F156" s="308">
        <v>22.5</v>
      </c>
      <c r="G156" s="39"/>
      <c r="H156" s="45"/>
    </row>
    <row r="157" spans="1:8" s="2" customFormat="1" ht="16.8" customHeight="1">
      <c r="A157" s="39"/>
      <c r="B157" s="45"/>
      <c r="C157" s="307" t="s">
        <v>1</v>
      </c>
      <c r="D157" s="307" t="s">
        <v>893</v>
      </c>
      <c r="E157" s="18" t="s">
        <v>1</v>
      </c>
      <c r="F157" s="308">
        <v>28</v>
      </c>
      <c r="G157" s="39"/>
      <c r="H157" s="45"/>
    </row>
    <row r="158" spans="1:8" s="2" customFormat="1" ht="16.8" customHeight="1">
      <c r="A158" s="39"/>
      <c r="B158" s="45"/>
      <c r="C158" s="307" t="s">
        <v>1</v>
      </c>
      <c r="D158" s="307" t="s">
        <v>894</v>
      </c>
      <c r="E158" s="18" t="s">
        <v>1</v>
      </c>
      <c r="F158" s="308">
        <v>88.38</v>
      </c>
      <c r="G158" s="39"/>
      <c r="H158" s="45"/>
    </row>
    <row r="159" spans="1:8" s="2" customFormat="1" ht="16.8" customHeight="1">
      <c r="A159" s="39"/>
      <c r="B159" s="45"/>
      <c r="C159" s="307" t="s">
        <v>1</v>
      </c>
      <c r="D159" s="307" t="s">
        <v>895</v>
      </c>
      <c r="E159" s="18" t="s">
        <v>1</v>
      </c>
      <c r="F159" s="308">
        <v>20.28</v>
      </c>
      <c r="G159" s="39"/>
      <c r="H159" s="45"/>
    </row>
    <row r="160" spans="1:8" s="2" customFormat="1" ht="16.8" customHeight="1">
      <c r="A160" s="39"/>
      <c r="B160" s="45"/>
      <c r="C160" s="307" t="s">
        <v>869</v>
      </c>
      <c r="D160" s="307" t="s">
        <v>215</v>
      </c>
      <c r="E160" s="18" t="s">
        <v>1</v>
      </c>
      <c r="F160" s="308">
        <v>159.16</v>
      </c>
      <c r="G160" s="39"/>
      <c r="H160" s="45"/>
    </row>
    <row r="161" spans="1:8" s="2" customFormat="1" ht="16.8" customHeight="1">
      <c r="A161" s="39"/>
      <c r="B161" s="45"/>
      <c r="C161" s="309" t="s">
        <v>2733</v>
      </c>
      <c r="D161" s="39"/>
      <c r="E161" s="39"/>
      <c r="F161" s="39"/>
      <c r="G161" s="39"/>
      <c r="H161" s="45"/>
    </row>
    <row r="162" spans="1:8" s="2" customFormat="1" ht="12">
      <c r="A162" s="39"/>
      <c r="B162" s="45"/>
      <c r="C162" s="307" t="s">
        <v>821</v>
      </c>
      <c r="D162" s="307" t="s">
        <v>822</v>
      </c>
      <c r="E162" s="18" t="s">
        <v>203</v>
      </c>
      <c r="F162" s="308">
        <v>159.16</v>
      </c>
      <c r="G162" s="39"/>
      <c r="H162" s="45"/>
    </row>
    <row r="163" spans="1:8" s="2" customFormat="1" ht="12">
      <c r="A163" s="39"/>
      <c r="B163" s="45"/>
      <c r="C163" s="307" t="s">
        <v>803</v>
      </c>
      <c r="D163" s="307" t="s">
        <v>804</v>
      </c>
      <c r="E163" s="18" t="s">
        <v>239</v>
      </c>
      <c r="F163" s="308">
        <v>55.706</v>
      </c>
      <c r="G163" s="39"/>
      <c r="H163" s="45"/>
    </row>
    <row r="164" spans="1:8" s="2" customFormat="1" ht="12">
      <c r="A164" s="39"/>
      <c r="B164" s="45"/>
      <c r="C164" s="307" t="s">
        <v>813</v>
      </c>
      <c r="D164" s="307" t="s">
        <v>814</v>
      </c>
      <c r="E164" s="18" t="s">
        <v>203</v>
      </c>
      <c r="F164" s="308">
        <v>159.16</v>
      </c>
      <c r="G164" s="39"/>
      <c r="H164" s="45"/>
    </row>
    <row r="165" spans="1:8" s="2" customFormat="1" ht="12">
      <c r="A165" s="39"/>
      <c r="B165" s="45"/>
      <c r="C165" s="307" t="s">
        <v>817</v>
      </c>
      <c r="D165" s="307" t="s">
        <v>818</v>
      </c>
      <c r="E165" s="18" t="s">
        <v>203</v>
      </c>
      <c r="F165" s="308">
        <v>159.16</v>
      </c>
      <c r="G165" s="39"/>
      <c r="H165" s="45"/>
    </row>
    <row r="166" spans="1:8" s="2" customFormat="1" ht="12">
      <c r="A166" s="39"/>
      <c r="B166" s="45"/>
      <c r="C166" s="307" t="s">
        <v>824</v>
      </c>
      <c r="D166" s="307" t="s">
        <v>825</v>
      </c>
      <c r="E166" s="18" t="s">
        <v>203</v>
      </c>
      <c r="F166" s="308">
        <v>151.87</v>
      </c>
      <c r="G166" s="39"/>
      <c r="H166" s="45"/>
    </row>
    <row r="167" spans="1:8" s="2" customFormat="1" ht="16.8" customHeight="1">
      <c r="A167" s="39"/>
      <c r="B167" s="45"/>
      <c r="C167" s="303" t="s">
        <v>872</v>
      </c>
      <c r="D167" s="304" t="s">
        <v>873</v>
      </c>
      <c r="E167" s="305" t="s">
        <v>1</v>
      </c>
      <c r="F167" s="306">
        <v>14.522</v>
      </c>
      <c r="G167" s="39"/>
      <c r="H167" s="45"/>
    </row>
    <row r="168" spans="1:8" s="2" customFormat="1" ht="16.8" customHeight="1">
      <c r="A168" s="39"/>
      <c r="B168" s="45"/>
      <c r="C168" s="307" t="s">
        <v>1</v>
      </c>
      <c r="D168" s="307" t="s">
        <v>902</v>
      </c>
      <c r="E168" s="18" t="s">
        <v>1</v>
      </c>
      <c r="F168" s="308">
        <v>0</v>
      </c>
      <c r="G168" s="39"/>
      <c r="H168" s="45"/>
    </row>
    <row r="169" spans="1:8" s="2" customFormat="1" ht="16.8" customHeight="1">
      <c r="A169" s="39"/>
      <c r="B169" s="45"/>
      <c r="C169" s="307" t="s">
        <v>1</v>
      </c>
      <c r="D169" s="307" t="s">
        <v>903</v>
      </c>
      <c r="E169" s="18" t="s">
        <v>1</v>
      </c>
      <c r="F169" s="308">
        <v>14.522</v>
      </c>
      <c r="G169" s="39"/>
      <c r="H169" s="45"/>
    </row>
    <row r="170" spans="1:8" s="2" customFormat="1" ht="16.8" customHeight="1">
      <c r="A170" s="39"/>
      <c r="B170" s="45"/>
      <c r="C170" s="307" t="s">
        <v>872</v>
      </c>
      <c r="D170" s="307" t="s">
        <v>215</v>
      </c>
      <c r="E170" s="18" t="s">
        <v>1</v>
      </c>
      <c r="F170" s="308">
        <v>14.522</v>
      </c>
      <c r="G170" s="39"/>
      <c r="H170" s="45"/>
    </row>
    <row r="171" spans="1:8" s="2" customFormat="1" ht="16.8" customHeight="1">
      <c r="A171" s="39"/>
      <c r="B171" s="45"/>
      <c r="C171" s="309" t="s">
        <v>2733</v>
      </c>
      <c r="D171" s="39"/>
      <c r="E171" s="39"/>
      <c r="F171" s="39"/>
      <c r="G171" s="39"/>
      <c r="H171" s="45"/>
    </row>
    <row r="172" spans="1:8" s="2" customFormat="1" ht="12">
      <c r="A172" s="39"/>
      <c r="B172" s="45"/>
      <c r="C172" s="307" t="s">
        <v>899</v>
      </c>
      <c r="D172" s="307" t="s">
        <v>900</v>
      </c>
      <c r="E172" s="18" t="s">
        <v>203</v>
      </c>
      <c r="F172" s="308">
        <v>15.248</v>
      </c>
      <c r="G172" s="39"/>
      <c r="H172" s="45"/>
    </row>
    <row r="173" spans="1:8" s="2" customFormat="1" ht="12">
      <c r="A173" s="39"/>
      <c r="B173" s="45"/>
      <c r="C173" s="307" t="s">
        <v>824</v>
      </c>
      <c r="D173" s="307" t="s">
        <v>825</v>
      </c>
      <c r="E173" s="18" t="s">
        <v>203</v>
      </c>
      <c r="F173" s="308">
        <v>151.87</v>
      </c>
      <c r="G173" s="39"/>
      <c r="H173" s="45"/>
    </row>
    <row r="174" spans="1:8" s="2" customFormat="1" ht="16.8" customHeight="1">
      <c r="A174" s="39"/>
      <c r="B174" s="45"/>
      <c r="C174" s="303" t="s">
        <v>407</v>
      </c>
      <c r="D174" s="304" t="s">
        <v>1</v>
      </c>
      <c r="E174" s="305" t="s">
        <v>1</v>
      </c>
      <c r="F174" s="306">
        <v>55.706</v>
      </c>
      <c r="G174" s="39"/>
      <c r="H174" s="45"/>
    </row>
    <row r="175" spans="1:8" s="2" customFormat="1" ht="16.8" customHeight="1">
      <c r="A175" s="39"/>
      <c r="B175" s="45"/>
      <c r="C175" s="307" t="s">
        <v>1</v>
      </c>
      <c r="D175" s="307" t="s">
        <v>880</v>
      </c>
      <c r="E175" s="18" t="s">
        <v>1</v>
      </c>
      <c r="F175" s="308">
        <v>55.706</v>
      </c>
      <c r="G175" s="39"/>
      <c r="H175" s="45"/>
    </row>
    <row r="176" spans="1:8" s="2" customFormat="1" ht="16.8" customHeight="1">
      <c r="A176" s="39"/>
      <c r="B176" s="45"/>
      <c r="C176" s="307" t="s">
        <v>407</v>
      </c>
      <c r="D176" s="307" t="s">
        <v>212</v>
      </c>
      <c r="E176" s="18" t="s">
        <v>1</v>
      </c>
      <c r="F176" s="308">
        <v>55.706</v>
      </c>
      <c r="G176" s="39"/>
      <c r="H176" s="45"/>
    </row>
    <row r="177" spans="1:8" s="2" customFormat="1" ht="16.8" customHeight="1">
      <c r="A177" s="39"/>
      <c r="B177" s="45"/>
      <c r="C177" s="309" t="s">
        <v>2733</v>
      </c>
      <c r="D177" s="39"/>
      <c r="E177" s="39"/>
      <c r="F177" s="39"/>
      <c r="G177" s="39"/>
      <c r="H177" s="45"/>
    </row>
    <row r="178" spans="1:8" s="2" customFormat="1" ht="12">
      <c r="A178" s="39"/>
      <c r="B178" s="45"/>
      <c r="C178" s="307" t="s">
        <v>803</v>
      </c>
      <c r="D178" s="307" t="s">
        <v>804</v>
      </c>
      <c r="E178" s="18" t="s">
        <v>239</v>
      </c>
      <c r="F178" s="308">
        <v>55.706</v>
      </c>
      <c r="G178" s="39"/>
      <c r="H178" s="45"/>
    </row>
    <row r="179" spans="1:8" s="2" customFormat="1" ht="16.8" customHeight="1">
      <c r="A179" s="39"/>
      <c r="B179" s="45"/>
      <c r="C179" s="307" t="s">
        <v>472</v>
      </c>
      <c r="D179" s="307" t="s">
        <v>473</v>
      </c>
      <c r="E179" s="18" t="s">
        <v>239</v>
      </c>
      <c r="F179" s="308">
        <v>55.706</v>
      </c>
      <c r="G179" s="39"/>
      <c r="H179" s="45"/>
    </row>
    <row r="180" spans="1:8" s="2" customFormat="1" ht="16.8" customHeight="1">
      <c r="A180" s="39"/>
      <c r="B180" s="45"/>
      <c r="C180" s="307" t="s">
        <v>475</v>
      </c>
      <c r="D180" s="307" t="s">
        <v>476</v>
      </c>
      <c r="E180" s="18" t="s">
        <v>239</v>
      </c>
      <c r="F180" s="308">
        <v>389.942</v>
      </c>
      <c r="G180" s="39"/>
      <c r="H180" s="45"/>
    </row>
    <row r="181" spans="1:8" s="2" customFormat="1" ht="16.8" customHeight="1">
      <c r="A181" s="39"/>
      <c r="B181" s="45"/>
      <c r="C181" s="307" t="s">
        <v>479</v>
      </c>
      <c r="D181" s="307" t="s">
        <v>480</v>
      </c>
      <c r="E181" s="18" t="s">
        <v>239</v>
      </c>
      <c r="F181" s="308">
        <v>55.706</v>
      </c>
      <c r="G181" s="39"/>
      <c r="H181" s="45"/>
    </row>
    <row r="182" spans="1:8" s="2" customFormat="1" ht="16.8" customHeight="1">
      <c r="A182" s="39"/>
      <c r="B182" s="45"/>
      <c r="C182" s="307" t="s">
        <v>274</v>
      </c>
      <c r="D182" s="307" t="s">
        <v>275</v>
      </c>
      <c r="E182" s="18" t="s">
        <v>276</v>
      </c>
      <c r="F182" s="308">
        <v>100.271</v>
      </c>
      <c r="G182" s="39"/>
      <c r="H182" s="45"/>
    </row>
    <row r="183" spans="1:8" s="2" customFormat="1" ht="26.4" customHeight="1">
      <c r="A183" s="39"/>
      <c r="B183" s="45"/>
      <c r="C183" s="302" t="s">
        <v>2737</v>
      </c>
      <c r="D183" s="302" t="s">
        <v>101</v>
      </c>
      <c r="E183" s="39"/>
      <c r="F183" s="39"/>
      <c r="G183" s="39"/>
      <c r="H183" s="45"/>
    </row>
    <row r="184" spans="1:8" s="2" customFormat="1" ht="16.8" customHeight="1">
      <c r="A184" s="39"/>
      <c r="B184" s="45"/>
      <c r="C184" s="303" t="s">
        <v>869</v>
      </c>
      <c r="D184" s="304" t="s">
        <v>934</v>
      </c>
      <c r="E184" s="305" t="s">
        <v>1</v>
      </c>
      <c r="F184" s="306">
        <v>1265.104</v>
      </c>
      <c r="G184" s="39"/>
      <c r="H184" s="45"/>
    </row>
    <row r="185" spans="1:8" s="2" customFormat="1" ht="12">
      <c r="A185" s="39"/>
      <c r="B185" s="45"/>
      <c r="C185" s="307" t="s">
        <v>1</v>
      </c>
      <c r="D185" s="307" t="s">
        <v>978</v>
      </c>
      <c r="E185" s="18" t="s">
        <v>1</v>
      </c>
      <c r="F185" s="308">
        <v>412.34</v>
      </c>
      <c r="G185" s="39"/>
      <c r="H185" s="45"/>
    </row>
    <row r="186" spans="1:8" s="2" customFormat="1" ht="12">
      <c r="A186" s="39"/>
      <c r="B186" s="45"/>
      <c r="C186" s="307" t="s">
        <v>1</v>
      </c>
      <c r="D186" s="307" t="s">
        <v>979</v>
      </c>
      <c r="E186" s="18" t="s">
        <v>1</v>
      </c>
      <c r="F186" s="308">
        <v>-51.972</v>
      </c>
      <c r="G186" s="39"/>
      <c r="H186" s="45"/>
    </row>
    <row r="187" spans="1:8" s="2" customFormat="1" ht="16.8" customHeight="1">
      <c r="A187" s="39"/>
      <c r="B187" s="45"/>
      <c r="C187" s="307" t="s">
        <v>1</v>
      </c>
      <c r="D187" s="307" t="s">
        <v>980</v>
      </c>
      <c r="E187" s="18" t="s">
        <v>1</v>
      </c>
      <c r="F187" s="308">
        <v>-366.484</v>
      </c>
      <c r="G187" s="39"/>
      <c r="H187" s="45"/>
    </row>
    <row r="188" spans="1:8" s="2" customFormat="1" ht="16.8" customHeight="1">
      <c r="A188" s="39"/>
      <c r="B188" s="45"/>
      <c r="C188" s="307" t="s">
        <v>1</v>
      </c>
      <c r="D188" s="307" t="s">
        <v>981</v>
      </c>
      <c r="E188" s="18" t="s">
        <v>1</v>
      </c>
      <c r="F188" s="308">
        <v>70.95</v>
      </c>
      <c r="G188" s="39"/>
      <c r="H188" s="45"/>
    </row>
    <row r="189" spans="1:8" s="2" customFormat="1" ht="16.8" customHeight="1">
      <c r="A189" s="39"/>
      <c r="B189" s="45"/>
      <c r="C189" s="307" t="s">
        <v>1</v>
      </c>
      <c r="D189" s="307" t="s">
        <v>982</v>
      </c>
      <c r="E189" s="18" t="s">
        <v>1</v>
      </c>
      <c r="F189" s="308">
        <v>149.82</v>
      </c>
      <c r="G189" s="39"/>
      <c r="H189" s="45"/>
    </row>
    <row r="190" spans="1:8" s="2" customFormat="1" ht="16.8" customHeight="1">
      <c r="A190" s="39"/>
      <c r="B190" s="45"/>
      <c r="C190" s="307" t="s">
        <v>1</v>
      </c>
      <c r="D190" s="307" t="s">
        <v>983</v>
      </c>
      <c r="E190" s="18" t="s">
        <v>1</v>
      </c>
      <c r="F190" s="308">
        <v>49.23</v>
      </c>
      <c r="G190" s="39"/>
      <c r="H190" s="45"/>
    </row>
    <row r="191" spans="1:8" s="2" customFormat="1" ht="12">
      <c r="A191" s="39"/>
      <c r="B191" s="45"/>
      <c r="C191" s="307" t="s">
        <v>1</v>
      </c>
      <c r="D191" s="307" t="s">
        <v>984</v>
      </c>
      <c r="E191" s="18" t="s">
        <v>1</v>
      </c>
      <c r="F191" s="308">
        <v>315.19</v>
      </c>
      <c r="G191" s="39"/>
      <c r="H191" s="45"/>
    </row>
    <row r="192" spans="1:8" s="2" customFormat="1" ht="16.8" customHeight="1">
      <c r="A192" s="39"/>
      <c r="B192" s="45"/>
      <c r="C192" s="307" t="s">
        <v>1</v>
      </c>
      <c r="D192" s="307" t="s">
        <v>985</v>
      </c>
      <c r="E192" s="18" t="s">
        <v>1</v>
      </c>
      <c r="F192" s="308">
        <v>23.65</v>
      </c>
      <c r="G192" s="39"/>
      <c r="H192" s="45"/>
    </row>
    <row r="193" spans="1:8" s="2" customFormat="1" ht="16.8" customHeight="1">
      <c r="A193" s="39"/>
      <c r="B193" s="45"/>
      <c r="C193" s="307" t="s">
        <v>1</v>
      </c>
      <c r="D193" s="307" t="s">
        <v>986</v>
      </c>
      <c r="E193" s="18" t="s">
        <v>1</v>
      </c>
      <c r="F193" s="308">
        <v>50.75</v>
      </c>
      <c r="G193" s="39"/>
      <c r="H193" s="45"/>
    </row>
    <row r="194" spans="1:8" s="2" customFormat="1" ht="16.8" customHeight="1">
      <c r="A194" s="39"/>
      <c r="B194" s="45"/>
      <c r="C194" s="307" t="s">
        <v>1</v>
      </c>
      <c r="D194" s="307" t="s">
        <v>987</v>
      </c>
      <c r="E194" s="18" t="s">
        <v>1</v>
      </c>
      <c r="F194" s="308">
        <v>388.1</v>
      </c>
      <c r="G194" s="39"/>
      <c r="H194" s="45"/>
    </row>
    <row r="195" spans="1:8" s="2" customFormat="1" ht="16.8" customHeight="1">
      <c r="A195" s="39"/>
      <c r="B195" s="45"/>
      <c r="C195" s="307" t="s">
        <v>1</v>
      </c>
      <c r="D195" s="307" t="s">
        <v>988</v>
      </c>
      <c r="E195" s="18" t="s">
        <v>1</v>
      </c>
      <c r="F195" s="308">
        <v>26.91</v>
      </c>
      <c r="G195" s="39"/>
      <c r="H195" s="45"/>
    </row>
    <row r="196" spans="1:8" s="2" customFormat="1" ht="16.8" customHeight="1">
      <c r="A196" s="39"/>
      <c r="B196" s="45"/>
      <c r="C196" s="307" t="s">
        <v>1</v>
      </c>
      <c r="D196" s="307" t="s">
        <v>989</v>
      </c>
      <c r="E196" s="18" t="s">
        <v>1</v>
      </c>
      <c r="F196" s="308">
        <v>25.41</v>
      </c>
      <c r="G196" s="39"/>
      <c r="H196" s="45"/>
    </row>
    <row r="197" spans="1:8" s="2" customFormat="1" ht="16.8" customHeight="1">
      <c r="A197" s="39"/>
      <c r="B197" s="45"/>
      <c r="C197" s="307" t="s">
        <v>1</v>
      </c>
      <c r="D197" s="307" t="s">
        <v>990</v>
      </c>
      <c r="E197" s="18" t="s">
        <v>1</v>
      </c>
      <c r="F197" s="308">
        <v>69.71</v>
      </c>
      <c r="G197" s="39"/>
      <c r="H197" s="45"/>
    </row>
    <row r="198" spans="1:8" s="2" customFormat="1" ht="16.8" customHeight="1">
      <c r="A198" s="39"/>
      <c r="B198" s="45"/>
      <c r="C198" s="307" t="s">
        <v>1</v>
      </c>
      <c r="D198" s="307" t="s">
        <v>991</v>
      </c>
      <c r="E198" s="18" t="s">
        <v>1</v>
      </c>
      <c r="F198" s="308">
        <v>45.7</v>
      </c>
      <c r="G198" s="39"/>
      <c r="H198" s="45"/>
    </row>
    <row r="199" spans="1:8" s="2" customFormat="1" ht="16.8" customHeight="1">
      <c r="A199" s="39"/>
      <c r="B199" s="45"/>
      <c r="C199" s="307" t="s">
        <v>1</v>
      </c>
      <c r="D199" s="307" t="s">
        <v>992</v>
      </c>
      <c r="E199" s="18" t="s">
        <v>1</v>
      </c>
      <c r="F199" s="308">
        <v>55.8</v>
      </c>
      <c r="G199" s="39"/>
      <c r="H199" s="45"/>
    </row>
    <row r="200" spans="1:8" s="2" customFormat="1" ht="16.8" customHeight="1">
      <c r="A200" s="39"/>
      <c r="B200" s="45"/>
      <c r="C200" s="307" t="s">
        <v>869</v>
      </c>
      <c r="D200" s="307" t="s">
        <v>215</v>
      </c>
      <c r="E200" s="18" t="s">
        <v>1</v>
      </c>
      <c r="F200" s="308">
        <v>1265.104</v>
      </c>
      <c r="G200" s="39"/>
      <c r="H200" s="45"/>
    </row>
    <row r="201" spans="1:8" s="2" customFormat="1" ht="16.8" customHeight="1">
      <c r="A201" s="39"/>
      <c r="B201" s="45"/>
      <c r="C201" s="309" t="s">
        <v>2733</v>
      </c>
      <c r="D201" s="39"/>
      <c r="E201" s="39"/>
      <c r="F201" s="39"/>
      <c r="G201" s="39"/>
      <c r="H201" s="45"/>
    </row>
    <row r="202" spans="1:8" s="2" customFormat="1" ht="12">
      <c r="A202" s="39"/>
      <c r="B202" s="45"/>
      <c r="C202" s="307" t="s">
        <v>821</v>
      </c>
      <c r="D202" s="307" t="s">
        <v>822</v>
      </c>
      <c r="E202" s="18" t="s">
        <v>203</v>
      </c>
      <c r="F202" s="308">
        <v>1265.104</v>
      </c>
      <c r="G202" s="39"/>
      <c r="H202" s="45"/>
    </row>
    <row r="203" spans="1:8" s="2" customFormat="1" ht="12">
      <c r="A203" s="39"/>
      <c r="B203" s="45"/>
      <c r="C203" s="307" t="s">
        <v>803</v>
      </c>
      <c r="D203" s="307" t="s">
        <v>804</v>
      </c>
      <c r="E203" s="18" t="s">
        <v>239</v>
      </c>
      <c r="F203" s="308">
        <v>328.927</v>
      </c>
      <c r="G203" s="39"/>
      <c r="H203" s="45"/>
    </row>
    <row r="204" spans="1:8" s="2" customFormat="1" ht="12">
      <c r="A204" s="39"/>
      <c r="B204" s="45"/>
      <c r="C204" s="307" t="s">
        <v>813</v>
      </c>
      <c r="D204" s="307" t="s">
        <v>814</v>
      </c>
      <c r="E204" s="18" t="s">
        <v>203</v>
      </c>
      <c r="F204" s="308">
        <v>1265.104</v>
      </c>
      <c r="G204" s="39"/>
      <c r="H204" s="45"/>
    </row>
    <row r="205" spans="1:8" s="2" customFormat="1" ht="12">
      <c r="A205" s="39"/>
      <c r="B205" s="45"/>
      <c r="C205" s="307" t="s">
        <v>817</v>
      </c>
      <c r="D205" s="307" t="s">
        <v>818</v>
      </c>
      <c r="E205" s="18" t="s">
        <v>203</v>
      </c>
      <c r="F205" s="308">
        <v>1265.104</v>
      </c>
      <c r="G205" s="39"/>
      <c r="H205" s="45"/>
    </row>
    <row r="206" spans="1:8" s="2" customFormat="1" ht="12">
      <c r="A206" s="39"/>
      <c r="B206" s="45"/>
      <c r="C206" s="307" t="s">
        <v>993</v>
      </c>
      <c r="D206" s="307" t="s">
        <v>994</v>
      </c>
      <c r="E206" s="18" t="s">
        <v>203</v>
      </c>
      <c r="F206" s="308">
        <v>1305.816</v>
      </c>
      <c r="G206" s="39"/>
      <c r="H206" s="45"/>
    </row>
    <row r="207" spans="1:8" s="2" customFormat="1" ht="16.8" customHeight="1">
      <c r="A207" s="39"/>
      <c r="B207" s="45"/>
      <c r="C207" s="303" t="s">
        <v>872</v>
      </c>
      <c r="D207" s="304" t="s">
        <v>1</v>
      </c>
      <c r="E207" s="305" t="s">
        <v>1</v>
      </c>
      <c r="F207" s="306">
        <v>21.47</v>
      </c>
      <c r="G207" s="39"/>
      <c r="H207" s="45"/>
    </row>
    <row r="208" spans="1:8" s="2" customFormat="1" ht="16.8" customHeight="1">
      <c r="A208" s="39"/>
      <c r="B208" s="45"/>
      <c r="C208" s="307" t="s">
        <v>1</v>
      </c>
      <c r="D208" s="307" t="s">
        <v>1000</v>
      </c>
      <c r="E208" s="18" t="s">
        <v>1</v>
      </c>
      <c r="F208" s="308">
        <v>3.12</v>
      </c>
      <c r="G208" s="39"/>
      <c r="H208" s="45"/>
    </row>
    <row r="209" spans="1:8" s="2" customFormat="1" ht="16.8" customHeight="1">
      <c r="A209" s="39"/>
      <c r="B209" s="45"/>
      <c r="C209" s="307" t="s">
        <v>1</v>
      </c>
      <c r="D209" s="307" t="s">
        <v>1001</v>
      </c>
      <c r="E209" s="18" t="s">
        <v>1</v>
      </c>
      <c r="F209" s="308">
        <v>12.06</v>
      </c>
      <c r="G209" s="39"/>
      <c r="H209" s="45"/>
    </row>
    <row r="210" spans="1:8" s="2" customFormat="1" ht="16.8" customHeight="1">
      <c r="A210" s="39"/>
      <c r="B210" s="45"/>
      <c r="C210" s="307" t="s">
        <v>1</v>
      </c>
      <c r="D210" s="307" t="s">
        <v>1002</v>
      </c>
      <c r="E210" s="18" t="s">
        <v>1</v>
      </c>
      <c r="F210" s="308">
        <v>6.29</v>
      </c>
      <c r="G210" s="39"/>
      <c r="H210" s="45"/>
    </row>
    <row r="211" spans="1:8" s="2" customFormat="1" ht="16.8" customHeight="1">
      <c r="A211" s="39"/>
      <c r="B211" s="45"/>
      <c r="C211" s="307" t="s">
        <v>872</v>
      </c>
      <c r="D211" s="307" t="s">
        <v>215</v>
      </c>
      <c r="E211" s="18" t="s">
        <v>1</v>
      </c>
      <c r="F211" s="308">
        <v>21.47</v>
      </c>
      <c r="G211" s="39"/>
      <c r="H211" s="45"/>
    </row>
    <row r="212" spans="1:8" s="2" customFormat="1" ht="16.8" customHeight="1">
      <c r="A212" s="39"/>
      <c r="B212" s="45"/>
      <c r="C212" s="309" t="s">
        <v>2733</v>
      </c>
      <c r="D212" s="39"/>
      <c r="E212" s="39"/>
      <c r="F212" s="39"/>
      <c r="G212" s="39"/>
      <c r="H212" s="45"/>
    </row>
    <row r="213" spans="1:8" s="2" customFormat="1" ht="12">
      <c r="A213" s="39"/>
      <c r="B213" s="45"/>
      <c r="C213" s="307" t="s">
        <v>997</v>
      </c>
      <c r="D213" s="307" t="s">
        <v>998</v>
      </c>
      <c r="E213" s="18" t="s">
        <v>203</v>
      </c>
      <c r="F213" s="308">
        <v>22.544</v>
      </c>
      <c r="G213" s="39"/>
      <c r="H213" s="45"/>
    </row>
    <row r="214" spans="1:8" s="2" customFormat="1" ht="12">
      <c r="A214" s="39"/>
      <c r="B214" s="45"/>
      <c r="C214" s="307" t="s">
        <v>993</v>
      </c>
      <c r="D214" s="307" t="s">
        <v>994</v>
      </c>
      <c r="E214" s="18" t="s">
        <v>203</v>
      </c>
      <c r="F214" s="308">
        <v>1305.816</v>
      </c>
      <c r="G214" s="39"/>
      <c r="H214" s="45"/>
    </row>
    <row r="215" spans="1:8" s="2" customFormat="1" ht="16.8" customHeight="1">
      <c r="A215" s="39"/>
      <c r="B215" s="45"/>
      <c r="C215" s="303" t="s">
        <v>407</v>
      </c>
      <c r="D215" s="304" t="s">
        <v>1</v>
      </c>
      <c r="E215" s="305" t="s">
        <v>1</v>
      </c>
      <c r="F215" s="306">
        <v>328.927</v>
      </c>
      <c r="G215" s="39"/>
      <c r="H215" s="45"/>
    </row>
    <row r="216" spans="1:8" s="2" customFormat="1" ht="16.8" customHeight="1">
      <c r="A216" s="39"/>
      <c r="B216" s="45"/>
      <c r="C216" s="307" t="s">
        <v>1</v>
      </c>
      <c r="D216" s="307" t="s">
        <v>967</v>
      </c>
      <c r="E216" s="18" t="s">
        <v>1</v>
      </c>
      <c r="F216" s="308">
        <v>328.927</v>
      </c>
      <c r="G216" s="39"/>
      <c r="H216" s="45"/>
    </row>
    <row r="217" spans="1:8" s="2" customFormat="1" ht="16.8" customHeight="1">
      <c r="A217" s="39"/>
      <c r="B217" s="45"/>
      <c r="C217" s="307" t="s">
        <v>407</v>
      </c>
      <c r="D217" s="307" t="s">
        <v>212</v>
      </c>
      <c r="E217" s="18" t="s">
        <v>1</v>
      </c>
      <c r="F217" s="308">
        <v>328.927</v>
      </c>
      <c r="G217" s="39"/>
      <c r="H217" s="45"/>
    </row>
    <row r="218" spans="1:8" s="2" customFormat="1" ht="16.8" customHeight="1">
      <c r="A218" s="39"/>
      <c r="B218" s="45"/>
      <c r="C218" s="309" t="s">
        <v>2733</v>
      </c>
      <c r="D218" s="39"/>
      <c r="E218" s="39"/>
      <c r="F218" s="39"/>
      <c r="G218" s="39"/>
      <c r="H218" s="45"/>
    </row>
    <row r="219" spans="1:8" s="2" customFormat="1" ht="12">
      <c r="A219" s="39"/>
      <c r="B219" s="45"/>
      <c r="C219" s="307" t="s">
        <v>803</v>
      </c>
      <c r="D219" s="307" t="s">
        <v>804</v>
      </c>
      <c r="E219" s="18" t="s">
        <v>239</v>
      </c>
      <c r="F219" s="308">
        <v>328.927</v>
      </c>
      <c r="G219" s="39"/>
      <c r="H219" s="45"/>
    </row>
    <row r="220" spans="1:8" s="2" customFormat="1" ht="16.8" customHeight="1">
      <c r="A220" s="39"/>
      <c r="B220" s="45"/>
      <c r="C220" s="307" t="s">
        <v>465</v>
      </c>
      <c r="D220" s="307" t="s">
        <v>466</v>
      </c>
      <c r="E220" s="18" t="s">
        <v>239</v>
      </c>
      <c r="F220" s="308">
        <v>328.927</v>
      </c>
      <c r="G220" s="39"/>
      <c r="H220" s="45"/>
    </row>
    <row r="221" spans="1:8" s="2" customFormat="1" ht="16.8" customHeight="1">
      <c r="A221" s="39"/>
      <c r="B221" s="45"/>
      <c r="C221" s="307" t="s">
        <v>472</v>
      </c>
      <c r="D221" s="307" t="s">
        <v>473</v>
      </c>
      <c r="E221" s="18" t="s">
        <v>239</v>
      </c>
      <c r="F221" s="308">
        <v>328.927</v>
      </c>
      <c r="G221" s="39"/>
      <c r="H221" s="45"/>
    </row>
    <row r="222" spans="1:8" s="2" customFormat="1" ht="16.8" customHeight="1">
      <c r="A222" s="39"/>
      <c r="B222" s="45"/>
      <c r="C222" s="307" t="s">
        <v>475</v>
      </c>
      <c r="D222" s="307" t="s">
        <v>476</v>
      </c>
      <c r="E222" s="18" t="s">
        <v>239</v>
      </c>
      <c r="F222" s="308">
        <v>2302.489</v>
      </c>
      <c r="G222" s="39"/>
      <c r="H222" s="45"/>
    </row>
    <row r="223" spans="1:8" s="2" customFormat="1" ht="16.8" customHeight="1">
      <c r="A223" s="39"/>
      <c r="B223" s="45"/>
      <c r="C223" s="307" t="s">
        <v>479</v>
      </c>
      <c r="D223" s="307" t="s">
        <v>480</v>
      </c>
      <c r="E223" s="18" t="s">
        <v>239</v>
      </c>
      <c r="F223" s="308">
        <v>328.927</v>
      </c>
      <c r="G223" s="39"/>
      <c r="H223" s="45"/>
    </row>
    <row r="224" spans="1:8" s="2" customFormat="1" ht="16.8" customHeight="1">
      <c r="A224" s="39"/>
      <c r="B224" s="45"/>
      <c r="C224" s="307" t="s">
        <v>482</v>
      </c>
      <c r="D224" s="307" t="s">
        <v>483</v>
      </c>
      <c r="E224" s="18" t="s">
        <v>239</v>
      </c>
      <c r="F224" s="308">
        <v>328.927</v>
      </c>
      <c r="G224" s="39"/>
      <c r="H224" s="45"/>
    </row>
    <row r="225" spans="1:8" s="2" customFormat="1" ht="16.8" customHeight="1">
      <c r="A225" s="39"/>
      <c r="B225" s="45"/>
      <c r="C225" s="307" t="s">
        <v>274</v>
      </c>
      <c r="D225" s="307" t="s">
        <v>275</v>
      </c>
      <c r="E225" s="18" t="s">
        <v>276</v>
      </c>
      <c r="F225" s="308">
        <v>592.069</v>
      </c>
      <c r="G225" s="39"/>
      <c r="H225" s="45"/>
    </row>
    <row r="226" spans="1:8" s="2" customFormat="1" ht="26.4" customHeight="1">
      <c r="A226" s="39"/>
      <c r="B226" s="45"/>
      <c r="C226" s="302" t="s">
        <v>2738</v>
      </c>
      <c r="D226" s="302" t="s">
        <v>110</v>
      </c>
      <c r="E226" s="39"/>
      <c r="F226" s="39"/>
      <c r="G226" s="39"/>
      <c r="H226" s="45"/>
    </row>
    <row r="227" spans="1:8" s="2" customFormat="1" ht="16.8" customHeight="1">
      <c r="A227" s="39"/>
      <c r="B227" s="45"/>
      <c r="C227" s="303" t="s">
        <v>1154</v>
      </c>
      <c r="D227" s="304" t="s">
        <v>1155</v>
      </c>
      <c r="E227" s="305" t="s">
        <v>1</v>
      </c>
      <c r="F227" s="306">
        <v>23.2</v>
      </c>
      <c r="G227" s="39"/>
      <c r="H227" s="45"/>
    </row>
    <row r="228" spans="1:8" s="2" customFormat="1" ht="16.8" customHeight="1">
      <c r="A228" s="39"/>
      <c r="B228" s="45"/>
      <c r="C228" s="307" t="s">
        <v>1</v>
      </c>
      <c r="D228" s="307" t="s">
        <v>1177</v>
      </c>
      <c r="E228" s="18" t="s">
        <v>1</v>
      </c>
      <c r="F228" s="308">
        <v>23.2</v>
      </c>
      <c r="G228" s="39"/>
      <c r="H228" s="45"/>
    </row>
    <row r="229" spans="1:8" s="2" customFormat="1" ht="16.8" customHeight="1">
      <c r="A229" s="39"/>
      <c r="B229" s="45"/>
      <c r="C229" s="307" t="s">
        <v>1154</v>
      </c>
      <c r="D229" s="307" t="s">
        <v>212</v>
      </c>
      <c r="E229" s="18" t="s">
        <v>1</v>
      </c>
      <c r="F229" s="308">
        <v>23.2</v>
      </c>
      <c r="G229" s="39"/>
      <c r="H229" s="45"/>
    </row>
    <row r="230" spans="1:8" s="2" customFormat="1" ht="16.8" customHeight="1">
      <c r="A230" s="39"/>
      <c r="B230" s="45"/>
      <c r="C230" s="309" t="s">
        <v>2733</v>
      </c>
      <c r="D230" s="39"/>
      <c r="E230" s="39"/>
      <c r="F230" s="39"/>
      <c r="G230" s="39"/>
      <c r="H230" s="45"/>
    </row>
    <row r="231" spans="1:8" s="2" customFormat="1" ht="16.8" customHeight="1">
      <c r="A231" s="39"/>
      <c r="B231" s="45"/>
      <c r="C231" s="307" t="s">
        <v>1174</v>
      </c>
      <c r="D231" s="307" t="s">
        <v>1175</v>
      </c>
      <c r="E231" s="18" t="s">
        <v>239</v>
      </c>
      <c r="F231" s="308">
        <v>109.04</v>
      </c>
      <c r="G231" s="39"/>
      <c r="H231" s="45"/>
    </row>
    <row r="232" spans="1:8" s="2" customFormat="1" ht="16.8" customHeight="1">
      <c r="A232" s="39"/>
      <c r="B232" s="45"/>
      <c r="C232" s="307" t="s">
        <v>1213</v>
      </c>
      <c r="D232" s="307" t="s">
        <v>1214</v>
      </c>
      <c r="E232" s="18" t="s">
        <v>227</v>
      </c>
      <c r="F232" s="308">
        <v>23.2</v>
      </c>
      <c r="G232" s="39"/>
      <c r="H232" s="45"/>
    </row>
    <row r="233" spans="1:8" s="2" customFormat="1" ht="16.8" customHeight="1">
      <c r="A233" s="39"/>
      <c r="B233" s="45"/>
      <c r="C233" s="307" t="s">
        <v>1228</v>
      </c>
      <c r="D233" s="307" t="s">
        <v>1229</v>
      </c>
      <c r="E233" s="18" t="s">
        <v>227</v>
      </c>
      <c r="F233" s="308">
        <v>23.2</v>
      </c>
      <c r="G233" s="39"/>
      <c r="H233" s="45"/>
    </row>
    <row r="234" spans="1:8" s="2" customFormat="1" ht="12">
      <c r="A234" s="39"/>
      <c r="B234" s="45"/>
      <c r="C234" s="307" t="s">
        <v>1216</v>
      </c>
      <c r="D234" s="307" t="s">
        <v>1217</v>
      </c>
      <c r="E234" s="18" t="s">
        <v>451</v>
      </c>
      <c r="F234" s="308">
        <v>25.52</v>
      </c>
      <c r="G234" s="39"/>
      <c r="H234" s="45"/>
    </row>
    <row r="235" spans="1:8" s="2" customFormat="1" ht="16.8" customHeight="1">
      <c r="A235" s="39"/>
      <c r="B235" s="45"/>
      <c r="C235" s="303" t="s">
        <v>1157</v>
      </c>
      <c r="D235" s="304" t="s">
        <v>1158</v>
      </c>
      <c r="E235" s="305" t="s">
        <v>1</v>
      </c>
      <c r="F235" s="306">
        <v>109.04</v>
      </c>
      <c r="G235" s="39"/>
      <c r="H235" s="45"/>
    </row>
    <row r="236" spans="1:8" s="2" customFormat="1" ht="16.8" customHeight="1">
      <c r="A236" s="39"/>
      <c r="B236" s="45"/>
      <c r="C236" s="307" t="s">
        <v>1</v>
      </c>
      <c r="D236" s="307" t="s">
        <v>1178</v>
      </c>
      <c r="E236" s="18" t="s">
        <v>1</v>
      </c>
      <c r="F236" s="308">
        <v>109.04</v>
      </c>
      <c r="G236" s="39"/>
      <c r="H236" s="45"/>
    </row>
    <row r="237" spans="1:8" s="2" customFormat="1" ht="16.8" customHeight="1">
      <c r="A237" s="39"/>
      <c r="B237" s="45"/>
      <c r="C237" s="307" t="s">
        <v>1157</v>
      </c>
      <c r="D237" s="307" t="s">
        <v>212</v>
      </c>
      <c r="E237" s="18" t="s">
        <v>1</v>
      </c>
      <c r="F237" s="308">
        <v>109.04</v>
      </c>
      <c r="G237" s="39"/>
      <c r="H237" s="45"/>
    </row>
    <row r="238" spans="1:8" s="2" customFormat="1" ht="16.8" customHeight="1">
      <c r="A238" s="39"/>
      <c r="B238" s="45"/>
      <c r="C238" s="309" t="s">
        <v>2733</v>
      </c>
      <c r="D238" s="39"/>
      <c r="E238" s="39"/>
      <c r="F238" s="39"/>
      <c r="G238" s="39"/>
      <c r="H238" s="45"/>
    </row>
    <row r="239" spans="1:8" s="2" customFormat="1" ht="16.8" customHeight="1">
      <c r="A239" s="39"/>
      <c r="B239" s="45"/>
      <c r="C239" s="307" t="s">
        <v>1174</v>
      </c>
      <c r="D239" s="307" t="s">
        <v>1175</v>
      </c>
      <c r="E239" s="18" t="s">
        <v>239</v>
      </c>
      <c r="F239" s="308">
        <v>109.04</v>
      </c>
      <c r="G239" s="39"/>
      <c r="H239" s="45"/>
    </row>
    <row r="240" spans="1:8" s="2" customFormat="1" ht="16.8" customHeight="1">
      <c r="A240" s="39"/>
      <c r="B240" s="45"/>
      <c r="C240" s="307" t="s">
        <v>1170</v>
      </c>
      <c r="D240" s="307" t="s">
        <v>1171</v>
      </c>
      <c r="E240" s="18" t="s">
        <v>239</v>
      </c>
      <c r="F240" s="308">
        <v>54.52</v>
      </c>
      <c r="G240" s="39"/>
      <c r="H240" s="45"/>
    </row>
    <row r="241" spans="1:8" s="2" customFormat="1" ht="16.8" customHeight="1">
      <c r="A241" s="39"/>
      <c r="B241" s="45"/>
      <c r="C241" s="307" t="s">
        <v>472</v>
      </c>
      <c r="D241" s="307" t="s">
        <v>473</v>
      </c>
      <c r="E241" s="18" t="s">
        <v>239</v>
      </c>
      <c r="F241" s="308">
        <v>43.616</v>
      </c>
      <c r="G241" s="39"/>
      <c r="H241" s="45"/>
    </row>
    <row r="242" spans="1:8" s="2" customFormat="1" ht="16.8" customHeight="1">
      <c r="A242" s="39"/>
      <c r="B242" s="45"/>
      <c r="C242" s="307" t="s">
        <v>475</v>
      </c>
      <c r="D242" s="307" t="s">
        <v>476</v>
      </c>
      <c r="E242" s="18" t="s">
        <v>239</v>
      </c>
      <c r="F242" s="308">
        <v>305.312</v>
      </c>
      <c r="G242" s="39"/>
      <c r="H242" s="45"/>
    </row>
    <row r="243" spans="1:8" s="2" customFormat="1" ht="16.8" customHeight="1">
      <c r="A243" s="39"/>
      <c r="B243" s="45"/>
      <c r="C243" s="307" t="s">
        <v>1092</v>
      </c>
      <c r="D243" s="307" t="s">
        <v>1093</v>
      </c>
      <c r="E243" s="18" t="s">
        <v>239</v>
      </c>
      <c r="F243" s="308">
        <v>65.424</v>
      </c>
      <c r="G243" s="39"/>
      <c r="H243" s="45"/>
    </row>
    <row r="244" spans="1:8" s="2" customFormat="1" ht="16.8" customHeight="1">
      <c r="A244" s="39"/>
      <c r="B244" s="45"/>
      <c r="C244" s="307" t="s">
        <v>1188</v>
      </c>
      <c r="D244" s="307" t="s">
        <v>1189</v>
      </c>
      <c r="E244" s="18" t="s">
        <v>239</v>
      </c>
      <c r="F244" s="308">
        <v>65.424</v>
      </c>
      <c r="G244" s="39"/>
      <c r="H244" s="45"/>
    </row>
    <row r="245" spans="1:8" s="2" customFormat="1" ht="12">
      <c r="A245" s="39"/>
      <c r="B245" s="45"/>
      <c r="C245" s="307" t="s">
        <v>1191</v>
      </c>
      <c r="D245" s="307" t="s">
        <v>1192</v>
      </c>
      <c r="E245" s="18" t="s">
        <v>239</v>
      </c>
      <c r="F245" s="308">
        <v>32.712</v>
      </c>
      <c r="G245" s="39"/>
      <c r="H245" s="45"/>
    </row>
    <row r="246" spans="1:8" s="2" customFormat="1" ht="16.8" customHeight="1">
      <c r="A246" s="39"/>
      <c r="B246" s="45"/>
      <c r="C246" s="307" t="s">
        <v>1204</v>
      </c>
      <c r="D246" s="307" t="s">
        <v>1205</v>
      </c>
      <c r="E246" s="18" t="s">
        <v>239</v>
      </c>
      <c r="F246" s="308">
        <v>13.404</v>
      </c>
      <c r="G246" s="39"/>
      <c r="H246" s="45"/>
    </row>
    <row r="247" spans="1:8" s="2" customFormat="1" ht="16.8" customHeight="1">
      <c r="A247" s="39"/>
      <c r="B247" s="45"/>
      <c r="C247" s="307" t="s">
        <v>274</v>
      </c>
      <c r="D247" s="307" t="s">
        <v>275</v>
      </c>
      <c r="E247" s="18" t="s">
        <v>276</v>
      </c>
      <c r="F247" s="308">
        <v>78.509</v>
      </c>
      <c r="G247" s="39"/>
      <c r="H247" s="45"/>
    </row>
    <row r="248" spans="1:8" s="2" customFormat="1" ht="16.8" customHeight="1">
      <c r="A248" s="39"/>
      <c r="B248" s="45"/>
      <c r="C248" s="307" t="s">
        <v>1195</v>
      </c>
      <c r="D248" s="307" t="s">
        <v>1196</v>
      </c>
      <c r="E248" s="18" t="s">
        <v>1197</v>
      </c>
      <c r="F248" s="308">
        <v>78.509</v>
      </c>
      <c r="G248" s="39"/>
      <c r="H248" s="45"/>
    </row>
    <row r="249" spans="1:8" s="2" customFormat="1" ht="26.4" customHeight="1">
      <c r="A249" s="39"/>
      <c r="B249" s="45"/>
      <c r="C249" s="302" t="s">
        <v>2739</v>
      </c>
      <c r="D249" s="302" t="s">
        <v>113</v>
      </c>
      <c r="E249" s="39"/>
      <c r="F249" s="39"/>
      <c r="G249" s="39"/>
      <c r="H249" s="45"/>
    </row>
    <row r="250" spans="1:8" s="2" customFormat="1" ht="16.8" customHeight="1">
      <c r="A250" s="39"/>
      <c r="B250" s="45"/>
      <c r="C250" s="303" t="s">
        <v>1154</v>
      </c>
      <c r="D250" s="304" t="s">
        <v>1</v>
      </c>
      <c r="E250" s="305" t="s">
        <v>1</v>
      </c>
      <c r="F250" s="306">
        <v>63.25</v>
      </c>
      <c r="G250" s="39"/>
      <c r="H250" s="45"/>
    </row>
    <row r="251" spans="1:8" s="2" customFormat="1" ht="16.8" customHeight="1">
      <c r="A251" s="39"/>
      <c r="B251" s="45"/>
      <c r="C251" s="307" t="s">
        <v>1</v>
      </c>
      <c r="D251" s="307" t="s">
        <v>1289</v>
      </c>
      <c r="E251" s="18" t="s">
        <v>1</v>
      </c>
      <c r="F251" s="308">
        <v>63.25</v>
      </c>
      <c r="G251" s="39"/>
      <c r="H251" s="45"/>
    </row>
    <row r="252" spans="1:8" s="2" customFormat="1" ht="16.8" customHeight="1">
      <c r="A252" s="39"/>
      <c r="B252" s="45"/>
      <c r="C252" s="307" t="s">
        <v>1154</v>
      </c>
      <c r="D252" s="307" t="s">
        <v>212</v>
      </c>
      <c r="E252" s="18" t="s">
        <v>1</v>
      </c>
      <c r="F252" s="308">
        <v>63.25</v>
      </c>
      <c r="G252" s="39"/>
      <c r="H252" s="45"/>
    </row>
    <row r="253" spans="1:8" s="2" customFormat="1" ht="16.8" customHeight="1">
      <c r="A253" s="39"/>
      <c r="B253" s="45"/>
      <c r="C253" s="309" t="s">
        <v>2733</v>
      </c>
      <c r="D253" s="39"/>
      <c r="E253" s="39"/>
      <c r="F253" s="39"/>
      <c r="G253" s="39"/>
      <c r="H253" s="45"/>
    </row>
    <row r="254" spans="1:8" s="2" customFormat="1" ht="16.8" customHeight="1">
      <c r="A254" s="39"/>
      <c r="B254" s="45"/>
      <c r="C254" s="307" t="s">
        <v>1174</v>
      </c>
      <c r="D254" s="307" t="s">
        <v>1175</v>
      </c>
      <c r="E254" s="18" t="s">
        <v>239</v>
      </c>
      <c r="F254" s="308">
        <v>303.6</v>
      </c>
      <c r="G254" s="39"/>
      <c r="H254" s="45"/>
    </row>
    <row r="255" spans="1:8" s="2" customFormat="1" ht="16.8" customHeight="1">
      <c r="A255" s="39"/>
      <c r="B255" s="45"/>
      <c r="C255" s="307" t="s">
        <v>1213</v>
      </c>
      <c r="D255" s="307" t="s">
        <v>1214</v>
      </c>
      <c r="E255" s="18" t="s">
        <v>227</v>
      </c>
      <c r="F255" s="308">
        <v>63.25</v>
      </c>
      <c r="G255" s="39"/>
      <c r="H255" s="45"/>
    </row>
    <row r="256" spans="1:8" s="2" customFormat="1" ht="16.8" customHeight="1">
      <c r="A256" s="39"/>
      <c r="B256" s="45"/>
      <c r="C256" s="307" t="s">
        <v>1228</v>
      </c>
      <c r="D256" s="307" t="s">
        <v>1229</v>
      </c>
      <c r="E256" s="18" t="s">
        <v>227</v>
      </c>
      <c r="F256" s="308">
        <v>63.25</v>
      </c>
      <c r="G256" s="39"/>
      <c r="H256" s="45"/>
    </row>
    <row r="257" spans="1:8" s="2" customFormat="1" ht="12">
      <c r="A257" s="39"/>
      <c r="B257" s="45"/>
      <c r="C257" s="307" t="s">
        <v>1216</v>
      </c>
      <c r="D257" s="307" t="s">
        <v>1217</v>
      </c>
      <c r="E257" s="18" t="s">
        <v>451</v>
      </c>
      <c r="F257" s="308">
        <v>69.575</v>
      </c>
      <c r="G257" s="39"/>
      <c r="H257" s="45"/>
    </row>
    <row r="258" spans="1:8" s="2" customFormat="1" ht="16.8" customHeight="1">
      <c r="A258" s="39"/>
      <c r="B258" s="45"/>
      <c r="C258" s="303" t="s">
        <v>1157</v>
      </c>
      <c r="D258" s="304" t="s">
        <v>1</v>
      </c>
      <c r="E258" s="305" t="s">
        <v>1</v>
      </c>
      <c r="F258" s="306">
        <v>303.6</v>
      </c>
      <c r="G258" s="39"/>
      <c r="H258" s="45"/>
    </row>
    <row r="259" spans="1:8" s="2" customFormat="1" ht="16.8" customHeight="1">
      <c r="A259" s="39"/>
      <c r="B259" s="45"/>
      <c r="C259" s="307" t="s">
        <v>1</v>
      </c>
      <c r="D259" s="307" t="s">
        <v>1290</v>
      </c>
      <c r="E259" s="18" t="s">
        <v>1</v>
      </c>
      <c r="F259" s="308">
        <v>303.6</v>
      </c>
      <c r="G259" s="39"/>
      <c r="H259" s="45"/>
    </row>
    <row r="260" spans="1:8" s="2" customFormat="1" ht="16.8" customHeight="1">
      <c r="A260" s="39"/>
      <c r="B260" s="45"/>
      <c r="C260" s="307" t="s">
        <v>1157</v>
      </c>
      <c r="D260" s="307" t="s">
        <v>212</v>
      </c>
      <c r="E260" s="18" t="s">
        <v>1</v>
      </c>
      <c r="F260" s="308">
        <v>303.6</v>
      </c>
      <c r="G260" s="39"/>
      <c r="H260" s="45"/>
    </row>
    <row r="261" spans="1:8" s="2" customFormat="1" ht="16.8" customHeight="1">
      <c r="A261" s="39"/>
      <c r="B261" s="45"/>
      <c r="C261" s="309" t="s">
        <v>2733</v>
      </c>
      <c r="D261" s="39"/>
      <c r="E261" s="39"/>
      <c r="F261" s="39"/>
      <c r="G261" s="39"/>
      <c r="H261" s="45"/>
    </row>
    <row r="262" spans="1:8" s="2" customFormat="1" ht="16.8" customHeight="1">
      <c r="A262" s="39"/>
      <c r="B262" s="45"/>
      <c r="C262" s="307" t="s">
        <v>1174</v>
      </c>
      <c r="D262" s="307" t="s">
        <v>1175</v>
      </c>
      <c r="E262" s="18" t="s">
        <v>239</v>
      </c>
      <c r="F262" s="308">
        <v>303.6</v>
      </c>
      <c r="G262" s="39"/>
      <c r="H262" s="45"/>
    </row>
    <row r="263" spans="1:8" s="2" customFormat="1" ht="16.8" customHeight="1">
      <c r="A263" s="39"/>
      <c r="B263" s="45"/>
      <c r="C263" s="307" t="s">
        <v>1170</v>
      </c>
      <c r="D263" s="307" t="s">
        <v>1286</v>
      </c>
      <c r="E263" s="18" t="s">
        <v>239</v>
      </c>
      <c r="F263" s="308">
        <v>151.8</v>
      </c>
      <c r="G263" s="39"/>
      <c r="H263" s="45"/>
    </row>
    <row r="264" spans="1:8" s="2" customFormat="1" ht="16.8" customHeight="1">
      <c r="A264" s="39"/>
      <c r="B264" s="45"/>
      <c r="C264" s="307" t="s">
        <v>472</v>
      </c>
      <c r="D264" s="307" t="s">
        <v>473</v>
      </c>
      <c r="E264" s="18" t="s">
        <v>239</v>
      </c>
      <c r="F264" s="308">
        <v>121.44</v>
      </c>
      <c r="G264" s="39"/>
      <c r="H264" s="45"/>
    </row>
    <row r="265" spans="1:8" s="2" customFormat="1" ht="16.8" customHeight="1">
      <c r="A265" s="39"/>
      <c r="B265" s="45"/>
      <c r="C265" s="307" t="s">
        <v>475</v>
      </c>
      <c r="D265" s="307" t="s">
        <v>476</v>
      </c>
      <c r="E265" s="18" t="s">
        <v>239</v>
      </c>
      <c r="F265" s="308">
        <v>850.08</v>
      </c>
      <c r="G265" s="39"/>
      <c r="H265" s="45"/>
    </row>
    <row r="266" spans="1:8" s="2" customFormat="1" ht="16.8" customHeight="1">
      <c r="A266" s="39"/>
      <c r="B266" s="45"/>
      <c r="C266" s="307" t="s">
        <v>1092</v>
      </c>
      <c r="D266" s="307" t="s">
        <v>1093</v>
      </c>
      <c r="E266" s="18" t="s">
        <v>239</v>
      </c>
      <c r="F266" s="308">
        <v>182.16</v>
      </c>
      <c r="G266" s="39"/>
      <c r="H266" s="45"/>
    </row>
    <row r="267" spans="1:8" s="2" customFormat="1" ht="16.8" customHeight="1">
      <c r="A267" s="39"/>
      <c r="B267" s="45"/>
      <c r="C267" s="307" t="s">
        <v>1188</v>
      </c>
      <c r="D267" s="307" t="s">
        <v>1189</v>
      </c>
      <c r="E267" s="18" t="s">
        <v>239</v>
      </c>
      <c r="F267" s="308">
        <v>182.16</v>
      </c>
      <c r="G267" s="39"/>
      <c r="H267" s="45"/>
    </row>
    <row r="268" spans="1:8" s="2" customFormat="1" ht="12">
      <c r="A268" s="39"/>
      <c r="B268" s="45"/>
      <c r="C268" s="307" t="s">
        <v>1191</v>
      </c>
      <c r="D268" s="307" t="s">
        <v>1192</v>
      </c>
      <c r="E268" s="18" t="s">
        <v>239</v>
      </c>
      <c r="F268" s="308">
        <v>121.44</v>
      </c>
      <c r="G268" s="39"/>
      <c r="H268" s="45"/>
    </row>
    <row r="269" spans="1:8" s="2" customFormat="1" ht="16.8" customHeight="1">
      <c r="A269" s="39"/>
      <c r="B269" s="45"/>
      <c r="C269" s="307" t="s">
        <v>274</v>
      </c>
      <c r="D269" s="307" t="s">
        <v>275</v>
      </c>
      <c r="E269" s="18" t="s">
        <v>276</v>
      </c>
      <c r="F269" s="308">
        <v>218.592</v>
      </c>
      <c r="G269" s="39"/>
      <c r="H269" s="45"/>
    </row>
    <row r="270" spans="1:8" s="2" customFormat="1" ht="16.8" customHeight="1">
      <c r="A270" s="39"/>
      <c r="B270" s="45"/>
      <c r="C270" s="307" t="s">
        <v>1195</v>
      </c>
      <c r="D270" s="307" t="s">
        <v>1196</v>
      </c>
      <c r="E270" s="18" t="s">
        <v>1197</v>
      </c>
      <c r="F270" s="308">
        <v>194.304</v>
      </c>
      <c r="G270" s="39"/>
      <c r="H270" s="45"/>
    </row>
    <row r="271" spans="1:8" s="2" customFormat="1" ht="7.4" customHeight="1">
      <c r="A271" s="39"/>
      <c r="B271" s="172"/>
      <c r="C271" s="173"/>
      <c r="D271" s="173"/>
      <c r="E271" s="173"/>
      <c r="F271" s="173"/>
      <c r="G271" s="173"/>
      <c r="H271" s="45"/>
    </row>
    <row r="272" spans="1:8" s="2" customFormat="1" ht="12">
      <c r="A272" s="39"/>
      <c r="B272" s="39"/>
      <c r="C272" s="39"/>
      <c r="D272" s="39"/>
      <c r="E272" s="39"/>
      <c r="F272" s="39"/>
      <c r="G272" s="39"/>
      <c r="H272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  <c r="AZ2" s="137" t="s">
        <v>402</v>
      </c>
      <c r="BA2" s="137" t="s">
        <v>403</v>
      </c>
      <c r="BB2" s="137" t="s">
        <v>1</v>
      </c>
      <c r="BC2" s="137" t="s">
        <v>404</v>
      </c>
      <c r="BD2" s="137" t="s">
        <v>87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  <c r="AZ3" s="137" t="s">
        <v>152</v>
      </c>
      <c r="BA3" s="137" t="s">
        <v>405</v>
      </c>
      <c r="BB3" s="137" t="s">
        <v>1</v>
      </c>
      <c r="BC3" s="137" t="s">
        <v>406</v>
      </c>
      <c r="BD3" s="137" t="s">
        <v>87</v>
      </c>
    </row>
    <row r="4" spans="2:5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  <c r="AZ4" s="137" t="s">
        <v>407</v>
      </c>
      <c r="BA4" s="137" t="s">
        <v>408</v>
      </c>
      <c r="BB4" s="137" t="s">
        <v>1</v>
      </c>
      <c r="BC4" s="137" t="s">
        <v>409</v>
      </c>
      <c r="BD4" s="137" t="s">
        <v>87</v>
      </c>
    </row>
    <row r="5" spans="2:56" s="1" customFormat="1" ht="6.95" customHeight="1">
      <c r="B5" s="21"/>
      <c r="L5" s="21"/>
      <c r="AZ5" s="137" t="s">
        <v>410</v>
      </c>
      <c r="BA5" s="137" t="s">
        <v>411</v>
      </c>
      <c r="BB5" s="137" t="s">
        <v>1</v>
      </c>
      <c r="BC5" s="137" t="s">
        <v>412</v>
      </c>
      <c r="BD5" s="137" t="s">
        <v>87</v>
      </c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413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ROUND((SUM(BE128:BE322)),2)</f>
        <v>0</v>
      </c>
      <c r="G33" s="39"/>
      <c r="H33" s="39"/>
      <c r="I33" s="157">
        <v>0.21</v>
      </c>
      <c r="J33" s="156">
        <f>ROUND(((SUM(BE128:BE322))*I33),2)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ROUND((SUM(BF128:BF322)),2)</f>
        <v>0</v>
      </c>
      <c r="G34" s="39"/>
      <c r="H34" s="39"/>
      <c r="I34" s="157">
        <v>0.15</v>
      </c>
      <c r="J34" s="156">
        <f>ROUND(((SUM(BF128:BF322))*I34),2)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ROUND((SUM(BG128:BG322)),2)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ROUND((SUM(BH128:BH322)),2)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ROUND((SUM(BI128:BI322)),2)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101b - Místní komunikace - Bezručova a území na východ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414</v>
      </c>
      <c r="E97" s="184"/>
      <c r="F97" s="184"/>
      <c r="G97" s="184"/>
      <c r="H97" s="184"/>
      <c r="I97" s="184"/>
      <c r="J97" s="185">
        <f>J129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415</v>
      </c>
      <c r="E98" s="190"/>
      <c r="F98" s="190"/>
      <c r="G98" s="190"/>
      <c r="H98" s="190"/>
      <c r="I98" s="190"/>
      <c r="J98" s="191">
        <f>J130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416</v>
      </c>
      <c r="E99" s="190"/>
      <c r="F99" s="190"/>
      <c r="G99" s="190"/>
      <c r="H99" s="190"/>
      <c r="I99" s="190"/>
      <c r="J99" s="191">
        <f>J156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417</v>
      </c>
      <c r="E100" s="190"/>
      <c r="F100" s="190"/>
      <c r="G100" s="190"/>
      <c r="H100" s="190"/>
      <c r="I100" s="190"/>
      <c r="J100" s="191">
        <f>J165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418</v>
      </c>
      <c r="E101" s="190"/>
      <c r="F101" s="190"/>
      <c r="G101" s="190"/>
      <c r="H101" s="190"/>
      <c r="I101" s="190"/>
      <c r="J101" s="191">
        <f>J179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419</v>
      </c>
      <c r="E102" s="190"/>
      <c r="F102" s="190"/>
      <c r="G102" s="190"/>
      <c r="H102" s="190"/>
      <c r="I102" s="190"/>
      <c r="J102" s="191">
        <f>J218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420</v>
      </c>
      <c r="E103" s="190"/>
      <c r="F103" s="190"/>
      <c r="G103" s="190"/>
      <c r="H103" s="190"/>
      <c r="I103" s="190"/>
      <c r="J103" s="191">
        <f>J225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421</v>
      </c>
      <c r="E104" s="190"/>
      <c r="F104" s="190"/>
      <c r="G104" s="190"/>
      <c r="H104" s="190"/>
      <c r="I104" s="190"/>
      <c r="J104" s="191">
        <f>J230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422</v>
      </c>
      <c r="E105" s="190"/>
      <c r="F105" s="190"/>
      <c r="G105" s="190"/>
      <c r="H105" s="190"/>
      <c r="I105" s="190"/>
      <c r="J105" s="191">
        <f>J293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88"/>
      <c r="D106" s="189" t="s">
        <v>423</v>
      </c>
      <c r="E106" s="190"/>
      <c r="F106" s="190"/>
      <c r="G106" s="190"/>
      <c r="H106" s="190"/>
      <c r="I106" s="190"/>
      <c r="J106" s="191">
        <f>J295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1"/>
      <c r="C107" s="182"/>
      <c r="D107" s="183" t="s">
        <v>181</v>
      </c>
      <c r="E107" s="184"/>
      <c r="F107" s="184"/>
      <c r="G107" s="184"/>
      <c r="H107" s="184"/>
      <c r="I107" s="184"/>
      <c r="J107" s="185">
        <f>J310</f>
        <v>0</v>
      </c>
      <c r="K107" s="182"/>
      <c r="L107" s="18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7"/>
      <c r="C108" s="188"/>
      <c r="D108" s="189" t="s">
        <v>182</v>
      </c>
      <c r="E108" s="190"/>
      <c r="F108" s="190"/>
      <c r="G108" s="190"/>
      <c r="H108" s="190"/>
      <c r="I108" s="190"/>
      <c r="J108" s="191">
        <f>J311</f>
        <v>0</v>
      </c>
      <c r="K108" s="188"/>
      <c r="L108" s="19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183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6" t="str">
        <f>E7</f>
        <v>Revitalizace sídliště Blatenská - 1. etapa DI1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162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101b - Místní komunikace - Bezručova a území na východ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Horažďovice</v>
      </c>
      <c r="G122" s="41"/>
      <c r="H122" s="41"/>
      <c r="I122" s="33" t="s">
        <v>22</v>
      </c>
      <c r="J122" s="80" t="str">
        <f>IF(J12="","",J12)</f>
        <v>24. 5. 2023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>město Horažďovice</v>
      </c>
      <c r="G124" s="41"/>
      <c r="H124" s="41"/>
      <c r="I124" s="33" t="s">
        <v>31</v>
      </c>
      <c r="J124" s="37" t="str">
        <f>E21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29</v>
      </c>
      <c r="D125" s="41"/>
      <c r="E125" s="41"/>
      <c r="F125" s="28" t="str">
        <f>IF(E18="","",E18)</f>
        <v>Vyplň údaj</v>
      </c>
      <c r="G125" s="41"/>
      <c r="H125" s="41"/>
      <c r="I125" s="33" t="s">
        <v>34</v>
      </c>
      <c r="J125" s="37" t="str">
        <f>E24</f>
        <v>Pavel Matoušek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3"/>
      <c r="B127" s="194"/>
      <c r="C127" s="195" t="s">
        <v>184</v>
      </c>
      <c r="D127" s="196" t="s">
        <v>62</v>
      </c>
      <c r="E127" s="196" t="s">
        <v>58</v>
      </c>
      <c r="F127" s="196" t="s">
        <v>59</v>
      </c>
      <c r="G127" s="196" t="s">
        <v>185</v>
      </c>
      <c r="H127" s="196" t="s">
        <v>186</v>
      </c>
      <c r="I127" s="196" t="s">
        <v>187</v>
      </c>
      <c r="J127" s="197" t="s">
        <v>172</v>
      </c>
      <c r="K127" s="198" t="s">
        <v>188</v>
      </c>
      <c r="L127" s="199"/>
      <c r="M127" s="101" t="s">
        <v>1</v>
      </c>
      <c r="N127" s="102" t="s">
        <v>41</v>
      </c>
      <c r="O127" s="102" t="s">
        <v>189</v>
      </c>
      <c r="P127" s="102" t="s">
        <v>190</v>
      </c>
      <c r="Q127" s="102" t="s">
        <v>191</v>
      </c>
      <c r="R127" s="102" t="s">
        <v>192</v>
      </c>
      <c r="S127" s="102" t="s">
        <v>193</v>
      </c>
      <c r="T127" s="103" t="s">
        <v>194</v>
      </c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</row>
    <row r="128" spans="1:63" s="2" customFormat="1" ht="22.8" customHeight="1">
      <c r="A128" s="39"/>
      <c r="B128" s="40"/>
      <c r="C128" s="108" t="s">
        <v>195</v>
      </c>
      <c r="D128" s="41"/>
      <c r="E128" s="41"/>
      <c r="F128" s="41"/>
      <c r="G128" s="41"/>
      <c r="H128" s="41"/>
      <c r="I128" s="41"/>
      <c r="J128" s="200">
        <f>BK128</f>
        <v>0</v>
      </c>
      <c r="K128" s="41"/>
      <c r="L128" s="45"/>
      <c r="M128" s="104"/>
      <c r="N128" s="201"/>
      <c r="O128" s="105"/>
      <c r="P128" s="202">
        <f>P129+P310</f>
        <v>0</v>
      </c>
      <c r="Q128" s="105"/>
      <c r="R128" s="202">
        <f>R129+R310</f>
        <v>2155.560507</v>
      </c>
      <c r="S128" s="105"/>
      <c r="T128" s="203">
        <f>T129+T310</f>
        <v>1519.4978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76</v>
      </c>
      <c r="AU128" s="18" t="s">
        <v>174</v>
      </c>
      <c r="BK128" s="204">
        <f>BK129+BK310</f>
        <v>0</v>
      </c>
    </row>
    <row r="129" spans="1:63" s="12" customFormat="1" ht="25.9" customHeight="1">
      <c r="A129" s="12"/>
      <c r="B129" s="205"/>
      <c r="C129" s="206"/>
      <c r="D129" s="207" t="s">
        <v>76</v>
      </c>
      <c r="E129" s="208" t="s">
        <v>424</v>
      </c>
      <c r="F129" s="208" t="s">
        <v>425</v>
      </c>
      <c r="G129" s="206"/>
      <c r="H129" s="206"/>
      <c r="I129" s="209"/>
      <c r="J129" s="210">
        <f>BK129</f>
        <v>0</v>
      </c>
      <c r="K129" s="206"/>
      <c r="L129" s="211"/>
      <c r="M129" s="212"/>
      <c r="N129" s="213"/>
      <c r="O129" s="213"/>
      <c r="P129" s="214">
        <f>P130+P156+P165+P179+P218+P225+P230+P293+P295</f>
        <v>0</v>
      </c>
      <c r="Q129" s="213"/>
      <c r="R129" s="214">
        <f>R130+R156+R165+R179+R218+R225+R230+R293+R295</f>
        <v>2155.560507</v>
      </c>
      <c r="S129" s="213"/>
      <c r="T129" s="215">
        <f>T130+T156+T165+T179+T218+T225+T230+T293+T295</f>
        <v>1519.4978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6" t="s">
        <v>85</v>
      </c>
      <c r="AT129" s="217" t="s">
        <v>76</v>
      </c>
      <c r="AU129" s="217" t="s">
        <v>77</v>
      </c>
      <c r="AY129" s="216" t="s">
        <v>198</v>
      </c>
      <c r="BK129" s="218">
        <f>BK130+BK156+BK165+BK179+BK218+BK225+BK230+BK293+BK295</f>
        <v>0</v>
      </c>
    </row>
    <row r="130" spans="1:63" s="12" customFormat="1" ht="22.8" customHeight="1">
      <c r="A130" s="12"/>
      <c r="B130" s="205"/>
      <c r="C130" s="206"/>
      <c r="D130" s="207" t="s">
        <v>76</v>
      </c>
      <c r="E130" s="219" t="s">
        <v>257</v>
      </c>
      <c r="F130" s="219" t="s">
        <v>426</v>
      </c>
      <c r="G130" s="206"/>
      <c r="H130" s="206"/>
      <c r="I130" s="209"/>
      <c r="J130" s="220">
        <f>BK130</f>
        <v>0</v>
      </c>
      <c r="K130" s="206"/>
      <c r="L130" s="211"/>
      <c r="M130" s="212"/>
      <c r="N130" s="213"/>
      <c r="O130" s="213"/>
      <c r="P130" s="214">
        <f>SUM(P131:P155)</f>
        <v>0</v>
      </c>
      <c r="Q130" s="213"/>
      <c r="R130" s="214">
        <f>SUM(R131:R155)</f>
        <v>0</v>
      </c>
      <c r="S130" s="213"/>
      <c r="T130" s="215">
        <f>SUM(T131:T155)</f>
        <v>1519.4978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6" t="s">
        <v>85</v>
      </c>
      <c r="AT130" s="217" t="s">
        <v>76</v>
      </c>
      <c r="AU130" s="217" t="s">
        <v>85</v>
      </c>
      <c r="AY130" s="216" t="s">
        <v>198</v>
      </c>
      <c r="BK130" s="218">
        <f>SUM(BK131:BK155)</f>
        <v>0</v>
      </c>
    </row>
    <row r="131" spans="1:65" s="2" customFormat="1" ht="24.15" customHeight="1">
      <c r="A131" s="39"/>
      <c r="B131" s="40"/>
      <c r="C131" s="221" t="s">
        <v>85</v>
      </c>
      <c r="D131" s="221" t="s">
        <v>200</v>
      </c>
      <c r="E131" s="222" t="s">
        <v>427</v>
      </c>
      <c r="F131" s="223" t="s">
        <v>428</v>
      </c>
      <c r="G131" s="224" t="s">
        <v>203</v>
      </c>
      <c r="H131" s="225">
        <v>2655.38</v>
      </c>
      <c r="I131" s="226"/>
      <c r="J131" s="227">
        <f>ROUND(I131*H131,2)</f>
        <v>0</v>
      </c>
      <c r="K131" s="228"/>
      <c r="L131" s="45"/>
      <c r="M131" s="229" t="s">
        <v>1</v>
      </c>
      <c r="N131" s="230" t="s">
        <v>42</v>
      </c>
      <c r="O131" s="92"/>
      <c r="P131" s="231">
        <f>O131*H131</f>
        <v>0</v>
      </c>
      <c r="Q131" s="231">
        <v>0</v>
      </c>
      <c r="R131" s="231">
        <f>Q131*H131</f>
        <v>0</v>
      </c>
      <c r="S131" s="231">
        <v>0.3</v>
      </c>
      <c r="T131" s="232">
        <f>S131*H131</f>
        <v>796.614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3" t="s">
        <v>204</v>
      </c>
      <c r="AT131" s="233" t="s">
        <v>200</v>
      </c>
      <c r="AU131" s="233" t="s">
        <v>87</v>
      </c>
      <c r="AY131" s="18" t="s">
        <v>198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8" t="s">
        <v>85</v>
      </c>
      <c r="BK131" s="234">
        <f>ROUND(I131*H131,2)</f>
        <v>0</v>
      </c>
      <c r="BL131" s="18" t="s">
        <v>204</v>
      </c>
      <c r="BM131" s="233" t="s">
        <v>429</v>
      </c>
    </row>
    <row r="132" spans="1:51" s="13" customFormat="1" ht="12">
      <c r="A132" s="13"/>
      <c r="B132" s="235"/>
      <c r="C132" s="236"/>
      <c r="D132" s="237" t="s">
        <v>206</v>
      </c>
      <c r="E132" s="238" t="s">
        <v>1</v>
      </c>
      <c r="F132" s="239" t="s">
        <v>152</v>
      </c>
      <c r="G132" s="236"/>
      <c r="H132" s="240">
        <v>2655.38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206</v>
      </c>
      <c r="AU132" s="246" t="s">
        <v>87</v>
      </c>
      <c r="AV132" s="13" t="s">
        <v>87</v>
      </c>
      <c r="AW132" s="13" t="s">
        <v>33</v>
      </c>
      <c r="AX132" s="13" t="s">
        <v>85</v>
      </c>
      <c r="AY132" s="246" t="s">
        <v>198</v>
      </c>
    </row>
    <row r="133" spans="1:65" s="2" customFormat="1" ht="24.15" customHeight="1">
      <c r="A133" s="39"/>
      <c r="B133" s="40"/>
      <c r="C133" s="221" t="s">
        <v>87</v>
      </c>
      <c r="D133" s="221" t="s">
        <v>200</v>
      </c>
      <c r="E133" s="222" t="s">
        <v>430</v>
      </c>
      <c r="F133" s="223" t="s">
        <v>431</v>
      </c>
      <c r="G133" s="224" t="s">
        <v>203</v>
      </c>
      <c r="H133" s="225">
        <v>2655.38</v>
      </c>
      <c r="I133" s="226"/>
      <c r="J133" s="227">
        <f>ROUND(I133*H133,2)</f>
        <v>0</v>
      </c>
      <c r="K133" s="228"/>
      <c r="L133" s="45"/>
      <c r="M133" s="229" t="s">
        <v>1</v>
      </c>
      <c r="N133" s="230" t="s">
        <v>42</v>
      </c>
      <c r="O133" s="92"/>
      <c r="P133" s="231">
        <f>O133*H133</f>
        <v>0</v>
      </c>
      <c r="Q133" s="231">
        <v>0</v>
      </c>
      <c r="R133" s="231">
        <f>Q133*H133</f>
        <v>0</v>
      </c>
      <c r="S133" s="231">
        <v>0.17</v>
      </c>
      <c r="T133" s="232">
        <f>S133*H133</f>
        <v>451.41460000000006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3" t="s">
        <v>204</v>
      </c>
      <c r="AT133" s="233" t="s">
        <v>200</v>
      </c>
      <c r="AU133" s="233" t="s">
        <v>87</v>
      </c>
      <c r="AY133" s="18" t="s">
        <v>198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8" t="s">
        <v>85</v>
      </c>
      <c r="BK133" s="234">
        <f>ROUND(I133*H133,2)</f>
        <v>0</v>
      </c>
      <c r="BL133" s="18" t="s">
        <v>204</v>
      </c>
      <c r="BM133" s="233" t="s">
        <v>432</v>
      </c>
    </row>
    <row r="134" spans="1:51" s="13" customFormat="1" ht="12">
      <c r="A134" s="13"/>
      <c r="B134" s="235"/>
      <c r="C134" s="236"/>
      <c r="D134" s="237" t="s">
        <v>206</v>
      </c>
      <c r="E134" s="238" t="s">
        <v>1</v>
      </c>
      <c r="F134" s="239" t="s">
        <v>433</v>
      </c>
      <c r="G134" s="236"/>
      <c r="H134" s="240">
        <v>2587.1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206</v>
      </c>
      <c r="AU134" s="246" t="s">
        <v>87</v>
      </c>
      <c r="AV134" s="13" t="s">
        <v>87</v>
      </c>
      <c r="AW134" s="13" t="s">
        <v>33</v>
      </c>
      <c r="AX134" s="13" t="s">
        <v>77</v>
      </c>
      <c r="AY134" s="246" t="s">
        <v>198</v>
      </c>
    </row>
    <row r="135" spans="1:51" s="13" customFormat="1" ht="12">
      <c r="A135" s="13"/>
      <c r="B135" s="235"/>
      <c r="C135" s="236"/>
      <c r="D135" s="237" t="s">
        <v>206</v>
      </c>
      <c r="E135" s="238" t="s">
        <v>1</v>
      </c>
      <c r="F135" s="239" t="s">
        <v>434</v>
      </c>
      <c r="G135" s="236"/>
      <c r="H135" s="240">
        <v>1065.48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206</v>
      </c>
      <c r="AU135" s="246" t="s">
        <v>87</v>
      </c>
      <c r="AV135" s="13" t="s">
        <v>87</v>
      </c>
      <c r="AW135" s="13" t="s">
        <v>33</v>
      </c>
      <c r="AX135" s="13" t="s">
        <v>77</v>
      </c>
      <c r="AY135" s="246" t="s">
        <v>198</v>
      </c>
    </row>
    <row r="136" spans="1:51" s="13" customFormat="1" ht="12">
      <c r="A136" s="13"/>
      <c r="B136" s="235"/>
      <c r="C136" s="236"/>
      <c r="D136" s="237" t="s">
        <v>206</v>
      </c>
      <c r="E136" s="238" t="s">
        <v>1</v>
      </c>
      <c r="F136" s="239" t="s">
        <v>435</v>
      </c>
      <c r="G136" s="236"/>
      <c r="H136" s="240">
        <v>-997.2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206</v>
      </c>
      <c r="AU136" s="246" t="s">
        <v>87</v>
      </c>
      <c r="AV136" s="13" t="s">
        <v>87</v>
      </c>
      <c r="AW136" s="13" t="s">
        <v>33</v>
      </c>
      <c r="AX136" s="13" t="s">
        <v>77</v>
      </c>
      <c r="AY136" s="246" t="s">
        <v>198</v>
      </c>
    </row>
    <row r="137" spans="1:51" s="15" customFormat="1" ht="12">
      <c r="A137" s="15"/>
      <c r="B137" s="258"/>
      <c r="C137" s="259"/>
      <c r="D137" s="237" t="s">
        <v>206</v>
      </c>
      <c r="E137" s="260" t="s">
        <v>152</v>
      </c>
      <c r="F137" s="261" t="s">
        <v>215</v>
      </c>
      <c r="G137" s="259"/>
      <c r="H137" s="262">
        <v>2655.38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8" t="s">
        <v>206</v>
      </c>
      <c r="AU137" s="268" t="s">
        <v>87</v>
      </c>
      <c r="AV137" s="15" t="s">
        <v>204</v>
      </c>
      <c r="AW137" s="15" t="s">
        <v>33</v>
      </c>
      <c r="AX137" s="15" t="s">
        <v>85</v>
      </c>
      <c r="AY137" s="268" t="s">
        <v>198</v>
      </c>
    </row>
    <row r="138" spans="1:65" s="2" customFormat="1" ht="24.15" customHeight="1">
      <c r="A138" s="39"/>
      <c r="B138" s="40"/>
      <c r="C138" s="221" t="s">
        <v>213</v>
      </c>
      <c r="D138" s="221" t="s">
        <v>200</v>
      </c>
      <c r="E138" s="222" t="s">
        <v>436</v>
      </c>
      <c r="F138" s="223" t="s">
        <v>437</v>
      </c>
      <c r="G138" s="224" t="s">
        <v>227</v>
      </c>
      <c r="H138" s="225">
        <v>1324.24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42</v>
      </c>
      <c r="O138" s="92"/>
      <c r="P138" s="231">
        <f>O138*H138</f>
        <v>0</v>
      </c>
      <c r="Q138" s="231">
        <v>0</v>
      </c>
      <c r="R138" s="231">
        <f>Q138*H138</f>
        <v>0</v>
      </c>
      <c r="S138" s="231">
        <v>0.205</v>
      </c>
      <c r="T138" s="232">
        <f>S138*H138</f>
        <v>271.4692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204</v>
      </c>
      <c r="AT138" s="233" t="s">
        <v>200</v>
      </c>
      <c r="AU138" s="233" t="s">
        <v>87</v>
      </c>
      <c r="AY138" s="18" t="s">
        <v>198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204</v>
      </c>
      <c r="BM138" s="233" t="s">
        <v>438</v>
      </c>
    </row>
    <row r="139" spans="1:51" s="13" customFormat="1" ht="12">
      <c r="A139" s="13"/>
      <c r="B139" s="235"/>
      <c r="C139" s="236"/>
      <c r="D139" s="237" t="s">
        <v>206</v>
      </c>
      <c r="E139" s="238" t="s">
        <v>1</v>
      </c>
      <c r="F139" s="239" t="s">
        <v>439</v>
      </c>
      <c r="G139" s="236"/>
      <c r="H139" s="240">
        <v>3.13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206</v>
      </c>
      <c r="AU139" s="246" t="s">
        <v>87</v>
      </c>
      <c r="AV139" s="13" t="s">
        <v>87</v>
      </c>
      <c r="AW139" s="13" t="s">
        <v>33</v>
      </c>
      <c r="AX139" s="13" t="s">
        <v>77</v>
      </c>
      <c r="AY139" s="246" t="s">
        <v>198</v>
      </c>
    </row>
    <row r="140" spans="1:51" s="13" customFormat="1" ht="12">
      <c r="A140" s="13"/>
      <c r="B140" s="235"/>
      <c r="C140" s="236"/>
      <c r="D140" s="237" t="s">
        <v>206</v>
      </c>
      <c r="E140" s="238" t="s">
        <v>1</v>
      </c>
      <c r="F140" s="239" t="s">
        <v>440</v>
      </c>
      <c r="G140" s="236"/>
      <c r="H140" s="240">
        <v>182.8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206</v>
      </c>
      <c r="AU140" s="246" t="s">
        <v>87</v>
      </c>
      <c r="AV140" s="13" t="s">
        <v>87</v>
      </c>
      <c r="AW140" s="13" t="s">
        <v>33</v>
      </c>
      <c r="AX140" s="13" t="s">
        <v>77</v>
      </c>
      <c r="AY140" s="246" t="s">
        <v>198</v>
      </c>
    </row>
    <row r="141" spans="1:51" s="13" customFormat="1" ht="12">
      <c r="A141" s="13"/>
      <c r="B141" s="235"/>
      <c r="C141" s="236"/>
      <c r="D141" s="237" t="s">
        <v>206</v>
      </c>
      <c r="E141" s="238" t="s">
        <v>1</v>
      </c>
      <c r="F141" s="239" t="s">
        <v>441</v>
      </c>
      <c r="G141" s="236"/>
      <c r="H141" s="240">
        <v>200.52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206</v>
      </c>
      <c r="AU141" s="246" t="s">
        <v>87</v>
      </c>
      <c r="AV141" s="13" t="s">
        <v>87</v>
      </c>
      <c r="AW141" s="13" t="s">
        <v>33</v>
      </c>
      <c r="AX141" s="13" t="s">
        <v>77</v>
      </c>
      <c r="AY141" s="246" t="s">
        <v>198</v>
      </c>
    </row>
    <row r="142" spans="1:51" s="13" customFormat="1" ht="12">
      <c r="A142" s="13"/>
      <c r="B142" s="235"/>
      <c r="C142" s="236"/>
      <c r="D142" s="237" t="s">
        <v>206</v>
      </c>
      <c r="E142" s="238" t="s">
        <v>1</v>
      </c>
      <c r="F142" s="239" t="s">
        <v>442</v>
      </c>
      <c r="G142" s="236"/>
      <c r="H142" s="240">
        <v>64.4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206</v>
      </c>
      <c r="AU142" s="246" t="s">
        <v>87</v>
      </c>
      <c r="AV142" s="13" t="s">
        <v>87</v>
      </c>
      <c r="AW142" s="13" t="s">
        <v>33</v>
      </c>
      <c r="AX142" s="13" t="s">
        <v>77</v>
      </c>
      <c r="AY142" s="246" t="s">
        <v>198</v>
      </c>
    </row>
    <row r="143" spans="1:51" s="13" customFormat="1" ht="12">
      <c r="A143" s="13"/>
      <c r="B143" s="235"/>
      <c r="C143" s="236"/>
      <c r="D143" s="237" t="s">
        <v>206</v>
      </c>
      <c r="E143" s="238" t="s">
        <v>1</v>
      </c>
      <c r="F143" s="239" t="s">
        <v>443</v>
      </c>
      <c r="G143" s="236"/>
      <c r="H143" s="240">
        <v>378.21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206</v>
      </c>
      <c r="AU143" s="246" t="s">
        <v>87</v>
      </c>
      <c r="AV143" s="13" t="s">
        <v>87</v>
      </c>
      <c r="AW143" s="13" t="s">
        <v>33</v>
      </c>
      <c r="AX143" s="13" t="s">
        <v>77</v>
      </c>
      <c r="AY143" s="246" t="s">
        <v>198</v>
      </c>
    </row>
    <row r="144" spans="1:51" s="13" customFormat="1" ht="12">
      <c r="A144" s="13"/>
      <c r="B144" s="235"/>
      <c r="C144" s="236"/>
      <c r="D144" s="237" t="s">
        <v>206</v>
      </c>
      <c r="E144" s="238" t="s">
        <v>1</v>
      </c>
      <c r="F144" s="239" t="s">
        <v>444</v>
      </c>
      <c r="G144" s="236"/>
      <c r="H144" s="240">
        <v>60.86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206</v>
      </c>
      <c r="AU144" s="246" t="s">
        <v>87</v>
      </c>
      <c r="AV144" s="13" t="s">
        <v>87</v>
      </c>
      <c r="AW144" s="13" t="s">
        <v>33</v>
      </c>
      <c r="AX144" s="13" t="s">
        <v>77</v>
      </c>
      <c r="AY144" s="246" t="s">
        <v>198</v>
      </c>
    </row>
    <row r="145" spans="1:51" s="13" customFormat="1" ht="12">
      <c r="A145" s="13"/>
      <c r="B145" s="235"/>
      <c r="C145" s="236"/>
      <c r="D145" s="237" t="s">
        <v>206</v>
      </c>
      <c r="E145" s="238" t="s">
        <v>1</v>
      </c>
      <c r="F145" s="239" t="s">
        <v>445</v>
      </c>
      <c r="G145" s="236"/>
      <c r="H145" s="240">
        <v>378.72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206</v>
      </c>
      <c r="AU145" s="246" t="s">
        <v>87</v>
      </c>
      <c r="AV145" s="13" t="s">
        <v>87</v>
      </c>
      <c r="AW145" s="13" t="s">
        <v>33</v>
      </c>
      <c r="AX145" s="13" t="s">
        <v>77</v>
      </c>
      <c r="AY145" s="246" t="s">
        <v>198</v>
      </c>
    </row>
    <row r="146" spans="1:51" s="13" customFormat="1" ht="12">
      <c r="A146" s="13"/>
      <c r="B146" s="235"/>
      <c r="C146" s="236"/>
      <c r="D146" s="237" t="s">
        <v>206</v>
      </c>
      <c r="E146" s="238" t="s">
        <v>1</v>
      </c>
      <c r="F146" s="239" t="s">
        <v>446</v>
      </c>
      <c r="G146" s="236"/>
      <c r="H146" s="240">
        <v>55.6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206</v>
      </c>
      <c r="AU146" s="246" t="s">
        <v>87</v>
      </c>
      <c r="AV146" s="13" t="s">
        <v>87</v>
      </c>
      <c r="AW146" s="13" t="s">
        <v>33</v>
      </c>
      <c r="AX146" s="13" t="s">
        <v>77</v>
      </c>
      <c r="AY146" s="246" t="s">
        <v>198</v>
      </c>
    </row>
    <row r="147" spans="1:51" s="15" customFormat="1" ht="12">
      <c r="A147" s="15"/>
      <c r="B147" s="258"/>
      <c r="C147" s="259"/>
      <c r="D147" s="237" t="s">
        <v>206</v>
      </c>
      <c r="E147" s="260" t="s">
        <v>1</v>
      </c>
      <c r="F147" s="261" t="s">
        <v>215</v>
      </c>
      <c r="G147" s="259"/>
      <c r="H147" s="262">
        <v>1324.24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8" t="s">
        <v>206</v>
      </c>
      <c r="AU147" s="268" t="s">
        <v>87</v>
      </c>
      <c r="AV147" s="15" t="s">
        <v>204</v>
      </c>
      <c r="AW147" s="15" t="s">
        <v>33</v>
      </c>
      <c r="AX147" s="15" t="s">
        <v>85</v>
      </c>
      <c r="AY147" s="268" t="s">
        <v>198</v>
      </c>
    </row>
    <row r="148" spans="1:65" s="2" customFormat="1" ht="24.15" customHeight="1">
      <c r="A148" s="39"/>
      <c r="B148" s="40"/>
      <c r="C148" s="221" t="s">
        <v>204</v>
      </c>
      <c r="D148" s="221" t="s">
        <v>200</v>
      </c>
      <c r="E148" s="222" t="s">
        <v>325</v>
      </c>
      <c r="F148" s="223" t="s">
        <v>326</v>
      </c>
      <c r="G148" s="224" t="s">
        <v>227</v>
      </c>
      <c r="H148" s="225">
        <v>24</v>
      </c>
      <c r="I148" s="226"/>
      <c r="J148" s="227">
        <f>ROUND(I148*H148,2)</f>
        <v>0</v>
      </c>
      <c r="K148" s="228"/>
      <c r="L148" s="45"/>
      <c r="M148" s="229" t="s">
        <v>1</v>
      </c>
      <c r="N148" s="230" t="s">
        <v>42</v>
      </c>
      <c r="O148" s="92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3" t="s">
        <v>204</v>
      </c>
      <c r="AT148" s="233" t="s">
        <v>200</v>
      </c>
      <c r="AU148" s="233" t="s">
        <v>87</v>
      </c>
      <c r="AY148" s="18" t="s">
        <v>198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8" t="s">
        <v>85</v>
      </c>
      <c r="BK148" s="234">
        <f>ROUND(I148*H148,2)</f>
        <v>0</v>
      </c>
      <c r="BL148" s="18" t="s">
        <v>204</v>
      </c>
      <c r="BM148" s="233" t="s">
        <v>447</v>
      </c>
    </row>
    <row r="149" spans="1:51" s="13" customFormat="1" ht="12">
      <c r="A149" s="13"/>
      <c r="B149" s="235"/>
      <c r="C149" s="236"/>
      <c r="D149" s="237" t="s">
        <v>206</v>
      </c>
      <c r="E149" s="238" t="s">
        <v>1</v>
      </c>
      <c r="F149" s="239" t="s">
        <v>448</v>
      </c>
      <c r="G149" s="236"/>
      <c r="H149" s="240">
        <v>24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206</v>
      </c>
      <c r="AU149" s="246" t="s">
        <v>87</v>
      </c>
      <c r="AV149" s="13" t="s">
        <v>87</v>
      </c>
      <c r="AW149" s="13" t="s">
        <v>33</v>
      </c>
      <c r="AX149" s="13" t="s">
        <v>85</v>
      </c>
      <c r="AY149" s="246" t="s">
        <v>198</v>
      </c>
    </row>
    <row r="150" spans="1:65" s="2" customFormat="1" ht="21.75" customHeight="1">
      <c r="A150" s="39"/>
      <c r="B150" s="40"/>
      <c r="C150" s="221" t="s">
        <v>224</v>
      </c>
      <c r="D150" s="221" t="s">
        <v>200</v>
      </c>
      <c r="E150" s="222" t="s">
        <v>449</v>
      </c>
      <c r="F150" s="223" t="s">
        <v>450</v>
      </c>
      <c r="G150" s="224" t="s">
        <v>451</v>
      </c>
      <c r="H150" s="225">
        <v>8</v>
      </c>
      <c r="I150" s="226"/>
      <c r="J150" s="227">
        <f>ROUND(I150*H150,2)</f>
        <v>0</v>
      </c>
      <c r="K150" s="228"/>
      <c r="L150" s="45"/>
      <c r="M150" s="229" t="s">
        <v>1</v>
      </c>
      <c r="N150" s="230" t="s">
        <v>42</v>
      </c>
      <c r="O150" s="92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3" t="s">
        <v>204</v>
      </c>
      <c r="AT150" s="233" t="s">
        <v>200</v>
      </c>
      <c r="AU150" s="233" t="s">
        <v>87</v>
      </c>
      <c r="AY150" s="18" t="s">
        <v>198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8" t="s">
        <v>85</v>
      </c>
      <c r="BK150" s="234">
        <f>ROUND(I150*H150,2)</f>
        <v>0</v>
      </c>
      <c r="BL150" s="18" t="s">
        <v>204</v>
      </c>
      <c r="BM150" s="233" t="s">
        <v>452</v>
      </c>
    </row>
    <row r="151" spans="1:51" s="13" customFormat="1" ht="12">
      <c r="A151" s="13"/>
      <c r="B151" s="235"/>
      <c r="C151" s="236"/>
      <c r="D151" s="237" t="s">
        <v>206</v>
      </c>
      <c r="E151" s="238" t="s">
        <v>1</v>
      </c>
      <c r="F151" s="239" t="s">
        <v>453</v>
      </c>
      <c r="G151" s="236"/>
      <c r="H151" s="240">
        <v>2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206</v>
      </c>
      <c r="AU151" s="246" t="s">
        <v>87</v>
      </c>
      <c r="AV151" s="13" t="s">
        <v>87</v>
      </c>
      <c r="AW151" s="13" t="s">
        <v>33</v>
      </c>
      <c r="AX151" s="13" t="s">
        <v>77</v>
      </c>
      <c r="AY151" s="246" t="s">
        <v>198</v>
      </c>
    </row>
    <row r="152" spans="1:51" s="13" customFormat="1" ht="12">
      <c r="A152" s="13"/>
      <c r="B152" s="235"/>
      <c r="C152" s="236"/>
      <c r="D152" s="237" t="s">
        <v>206</v>
      </c>
      <c r="E152" s="238" t="s">
        <v>1</v>
      </c>
      <c r="F152" s="239" t="s">
        <v>454</v>
      </c>
      <c r="G152" s="236"/>
      <c r="H152" s="240">
        <v>1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206</v>
      </c>
      <c r="AU152" s="246" t="s">
        <v>87</v>
      </c>
      <c r="AV152" s="13" t="s">
        <v>87</v>
      </c>
      <c r="AW152" s="13" t="s">
        <v>33</v>
      </c>
      <c r="AX152" s="13" t="s">
        <v>77</v>
      </c>
      <c r="AY152" s="246" t="s">
        <v>198</v>
      </c>
    </row>
    <row r="153" spans="1:51" s="13" customFormat="1" ht="12">
      <c r="A153" s="13"/>
      <c r="B153" s="235"/>
      <c r="C153" s="236"/>
      <c r="D153" s="237" t="s">
        <v>206</v>
      </c>
      <c r="E153" s="238" t="s">
        <v>1</v>
      </c>
      <c r="F153" s="239" t="s">
        <v>455</v>
      </c>
      <c r="G153" s="236"/>
      <c r="H153" s="240">
        <v>4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206</v>
      </c>
      <c r="AU153" s="246" t="s">
        <v>87</v>
      </c>
      <c r="AV153" s="13" t="s">
        <v>87</v>
      </c>
      <c r="AW153" s="13" t="s">
        <v>33</v>
      </c>
      <c r="AX153" s="13" t="s">
        <v>77</v>
      </c>
      <c r="AY153" s="246" t="s">
        <v>198</v>
      </c>
    </row>
    <row r="154" spans="1:51" s="13" customFormat="1" ht="12">
      <c r="A154" s="13"/>
      <c r="B154" s="235"/>
      <c r="C154" s="236"/>
      <c r="D154" s="237" t="s">
        <v>206</v>
      </c>
      <c r="E154" s="238" t="s">
        <v>1</v>
      </c>
      <c r="F154" s="239" t="s">
        <v>456</v>
      </c>
      <c r="G154" s="236"/>
      <c r="H154" s="240">
        <v>1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206</v>
      </c>
      <c r="AU154" s="246" t="s">
        <v>87</v>
      </c>
      <c r="AV154" s="13" t="s">
        <v>87</v>
      </c>
      <c r="AW154" s="13" t="s">
        <v>33</v>
      </c>
      <c r="AX154" s="13" t="s">
        <v>77</v>
      </c>
      <c r="AY154" s="246" t="s">
        <v>198</v>
      </c>
    </row>
    <row r="155" spans="1:51" s="15" customFormat="1" ht="12">
      <c r="A155" s="15"/>
      <c r="B155" s="258"/>
      <c r="C155" s="259"/>
      <c r="D155" s="237" t="s">
        <v>206</v>
      </c>
      <c r="E155" s="260" t="s">
        <v>1</v>
      </c>
      <c r="F155" s="261" t="s">
        <v>215</v>
      </c>
      <c r="G155" s="259"/>
      <c r="H155" s="262">
        <v>8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8" t="s">
        <v>206</v>
      </c>
      <c r="AU155" s="268" t="s">
        <v>87</v>
      </c>
      <c r="AV155" s="15" t="s">
        <v>204</v>
      </c>
      <c r="AW155" s="15" t="s">
        <v>33</v>
      </c>
      <c r="AX155" s="15" t="s">
        <v>85</v>
      </c>
      <c r="AY155" s="268" t="s">
        <v>198</v>
      </c>
    </row>
    <row r="156" spans="1:63" s="12" customFormat="1" ht="22.8" customHeight="1">
      <c r="A156" s="12"/>
      <c r="B156" s="205"/>
      <c r="C156" s="206"/>
      <c r="D156" s="207" t="s">
        <v>76</v>
      </c>
      <c r="E156" s="219" t="s">
        <v>261</v>
      </c>
      <c r="F156" s="219" t="s">
        <v>457</v>
      </c>
      <c r="G156" s="206"/>
      <c r="H156" s="206"/>
      <c r="I156" s="209"/>
      <c r="J156" s="220">
        <f>BK156</f>
        <v>0</v>
      </c>
      <c r="K156" s="206"/>
      <c r="L156" s="211"/>
      <c r="M156" s="212"/>
      <c r="N156" s="213"/>
      <c r="O156" s="213"/>
      <c r="P156" s="214">
        <f>SUM(P157:P164)</f>
        <v>0</v>
      </c>
      <c r="Q156" s="213"/>
      <c r="R156" s="214">
        <f>SUM(R157:R164)</f>
        <v>0</v>
      </c>
      <c r="S156" s="213"/>
      <c r="T156" s="215">
        <f>SUM(T157:T164)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6" t="s">
        <v>85</v>
      </c>
      <c r="AT156" s="217" t="s">
        <v>76</v>
      </c>
      <c r="AU156" s="217" t="s">
        <v>85</v>
      </c>
      <c r="AY156" s="216" t="s">
        <v>198</v>
      </c>
      <c r="BK156" s="218">
        <f>SUM(BK157:BK164)</f>
        <v>0</v>
      </c>
    </row>
    <row r="157" spans="1:65" s="2" customFormat="1" ht="44.25" customHeight="1">
      <c r="A157" s="39"/>
      <c r="B157" s="40"/>
      <c r="C157" s="221" t="s">
        <v>231</v>
      </c>
      <c r="D157" s="221" t="s">
        <v>200</v>
      </c>
      <c r="E157" s="222" t="s">
        <v>458</v>
      </c>
      <c r="F157" s="223" t="s">
        <v>459</v>
      </c>
      <c r="G157" s="224" t="s">
        <v>239</v>
      </c>
      <c r="H157" s="225">
        <v>801.036</v>
      </c>
      <c r="I157" s="226"/>
      <c r="J157" s="227">
        <f>ROUND(I157*H157,2)</f>
        <v>0</v>
      </c>
      <c r="K157" s="228"/>
      <c r="L157" s="45"/>
      <c r="M157" s="229" t="s">
        <v>1</v>
      </c>
      <c r="N157" s="230" t="s">
        <v>42</v>
      </c>
      <c r="O157" s="92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3" t="s">
        <v>204</v>
      </c>
      <c r="AT157" s="233" t="s">
        <v>200</v>
      </c>
      <c r="AU157" s="233" t="s">
        <v>87</v>
      </c>
      <c r="AY157" s="18" t="s">
        <v>198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8" t="s">
        <v>85</v>
      </c>
      <c r="BK157" s="234">
        <f>ROUND(I157*H157,2)</f>
        <v>0</v>
      </c>
      <c r="BL157" s="18" t="s">
        <v>204</v>
      </c>
      <c r="BM157" s="233" t="s">
        <v>460</v>
      </c>
    </row>
    <row r="158" spans="1:51" s="13" customFormat="1" ht="12">
      <c r="A158" s="13"/>
      <c r="B158" s="235"/>
      <c r="C158" s="236"/>
      <c r="D158" s="237" t="s">
        <v>206</v>
      </c>
      <c r="E158" s="238" t="s">
        <v>1</v>
      </c>
      <c r="F158" s="239" t="s">
        <v>461</v>
      </c>
      <c r="G158" s="236"/>
      <c r="H158" s="240">
        <v>234.69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206</v>
      </c>
      <c r="AU158" s="246" t="s">
        <v>87</v>
      </c>
      <c r="AV158" s="13" t="s">
        <v>87</v>
      </c>
      <c r="AW158" s="13" t="s">
        <v>33</v>
      </c>
      <c r="AX158" s="13" t="s">
        <v>77</v>
      </c>
      <c r="AY158" s="246" t="s">
        <v>198</v>
      </c>
    </row>
    <row r="159" spans="1:51" s="13" customFormat="1" ht="12">
      <c r="A159" s="13"/>
      <c r="B159" s="235"/>
      <c r="C159" s="236"/>
      <c r="D159" s="237" t="s">
        <v>206</v>
      </c>
      <c r="E159" s="238" t="s">
        <v>1</v>
      </c>
      <c r="F159" s="239" t="s">
        <v>462</v>
      </c>
      <c r="G159" s="236"/>
      <c r="H159" s="240">
        <v>-74.79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206</v>
      </c>
      <c r="AU159" s="246" t="s">
        <v>87</v>
      </c>
      <c r="AV159" s="13" t="s">
        <v>87</v>
      </c>
      <c r="AW159" s="13" t="s">
        <v>33</v>
      </c>
      <c r="AX159" s="13" t="s">
        <v>77</v>
      </c>
      <c r="AY159" s="246" t="s">
        <v>198</v>
      </c>
    </row>
    <row r="160" spans="1:51" s="13" customFormat="1" ht="12">
      <c r="A160" s="13"/>
      <c r="B160" s="235"/>
      <c r="C160" s="236"/>
      <c r="D160" s="237" t="s">
        <v>206</v>
      </c>
      <c r="E160" s="238" t="s">
        <v>1</v>
      </c>
      <c r="F160" s="239" t="s">
        <v>463</v>
      </c>
      <c r="G160" s="236"/>
      <c r="H160" s="240">
        <v>-127.764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206</v>
      </c>
      <c r="AU160" s="246" t="s">
        <v>87</v>
      </c>
      <c r="AV160" s="13" t="s">
        <v>87</v>
      </c>
      <c r="AW160" s="13" t="s">
        <v>33</v>
      </c>
      <c r="AX160" s="13" t="s">
        <v>77</v>
      </c>
      <c r="AY160" s="246" t="s">
        <v>198</v>
      </c>
    </row>
    <row r="161" spans="1:51" s="13" customFormat="1" ht="12">
      <c r="A161" s="13"/>
      <c r="B161" s="235"/>
      <c r="C161" s="236"/>
      <c r="D161" s="237" t="s">
        <v>206</v>
      </c>
      <c r="E161" s="238" t="s">
        <v>1</v>
      </c>
      <c r="F161" s="239" t="s">
        <v>464</v>
      </c>
      <c r="G161" s="236"/>
      <c r="H161" s="240">
        <v>768.9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206</v>
      </c>
      <c r="AU161" s="246" t="s">
        <v>87</v>
      </c>
      <c r="AV161" s="13" t="s">
        <v>87</v>
      </c>
      <c r="AW161" s="13" t="s">
        <v>33</v>
      </c>
      <c r="AX161" s="13" t="s">
        <v>77</v>
      </c>
      <c r="AY161" s="246" t="s">
        <v>198</v>
      </c>
    </row>
    <row r="162" spans="1:51" s="15" customFormat="1" ht="12">
      <c r="A162" s="15"/>
      <c r="B162" s="258"/>
      <c r="C162" s="259"/>
      <c r="D162" s="237" t="s">
        <v>206</v>
      </c>
      <c r="E162" s="260" t="s">
        <v>407</v>
      </c>
      <c r="F162" s="261" t="s">
        <v>215</v>
      </c>
      <c r="G162" s="259"/>
      <c r="H162" s="262">
        <v>801.036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8" t="s">
        <v>206</v>
      </c>
      <c r="AU162" s="268" t="s">
        <v>87</v>
      </c>
      <c r="AV162" s="15" t="s">
        <v>204</v>
      </c>
      <c r="AW162" s="15" t="s">
        <v>33</v>
      </c>
      <c r="AX162" s="15" t="s">
        <v>85</v>
      </c>
      <c r="AY162" s="268" t="s">
        <v>198</v>
      </c>
    </row>
    <row r="163" spans="1:65" s="2" customFormat="1" ht="16.5" customHeight="1">
      <c r="A163" s="39"/>
      <c r="B163" s="40"/>
      <c r="C163" s="221" t="s">
        <v>236</v>
      </c>
      <c r="D163" s="221" t="s">
        <v>200</v>
      </c>
      <c r="E163" s="222" t="s">
        <v>465</v>
      </c>
      <c r="F163" s="223" t="s">
        <v>466</v>
      </c>
      <c r="G163" s="224" t="s">
        <v>239</v>
      </c>
      <c r="H163" s="225">
        <v>801.036</v>
      </c>
      <c r="I163" s="226"/>
      <c r="J163" s="227">
        <f>ROUND(I163*H163,2)</f>
        <v>0</v>
      </c>
      <c r="K163" s="228"/>
      <c r="L163" s="45"/>
      <c r="M163" s="229" t="s">
        <v>1</v>
      </c>
      <c r="N163" s="230" t="s">
        <v>42</v>
      </c>
      <c r="O163" s="92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3" t="s">
        <v>204</v>
      </c>
      <c r="AT163" s="233" t="s">
        <v>200</v>
      </c>
      <c r="AU163" s="233" t="s">
        <v>87</v>
      </c>
      <c r="AY163" s="18" t="s">
        <v>198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8" t="s">
        <v>85</v>
      </c>
      <c r="BK163" s="234">
        <f>ROUND(I163*H163,2)</f>
        <v>0</v>
      </c>
      <c r="BL163" s="18" t="s">
        <v>204</v>
      </c>
      <c r="BM163" s="233" t="s">
        <v>467</v>
      </c>
    </row>
    <row r="164" spans="1:51" s="13" customFormat="1" ht="12">
      <c r="A164" s="13"/>
      <c r="B164" s="235"/>
      <c r="C164" s="236"/>
      <c r="D164" s="237" t="s">
        <v>206</v>
      </c>
      <c r="E164" s="238" t="s">
        <v>1</v>
      </c>
      <c r="F164" s="239" t="s">
        <v>407</v>
      </c>
      <c r="G164" s="236"/>
      <c r="H164" s="240">
        <v>801.036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206</v>
      </c>
      <c r="AU164" s="246" t="s">
        <v>87</v>
      </c>
      <c r="AV164" s="13" t="s">
        <v>87</v>
      </c>
      <c r="AW164" s="13" t="s">
        <v>33</v>
      </c>
      <c r="AX164" s="13" t="s">
        <v>85</v>
      </c>
      <c r="AY164" s="246" t="s">
        <v>198</v>
      </c>
    </row>
    <row r="165" spans="1:63" s="12" customFormat="1" ht="22.8" customHeight="1">
      <c r="A165" s="12"/>
      <c r="B165" s="205"/>
      <c r="C165" s="206"/>
      <c r="D165" s="207" t="s">
        <v>76</v>
      </c>
      <c r="E165" s="219" t="s">
        <v>280</v>
      </c>
      <c r="F165" s="219" t="s">
        <v>468</v>
      </c>
      <c r="G165" s="206"/>
      <c r="H165" s="206"/>
      <c r="I165" s="209"/>
      <c r="J165" s="220">
        <f>BK165</f>
        <v>0</v>
      </c>
      <c r="K165" s="206"/>
      <c r="L165" s="211"/>
      <c r="M165" s="212"/>
      <c r="N165" s="213"/>
      <c r="O165" s="213"/>
      <c r="P165" s="214">
        <f>SUM(P166:P178)</f>
        <v>0</v>
      </c>
      <c r="Q165" s="213"/>
      <c r="R165" s="214">
        <f>SUM(R166:R178)</f>
        <v>0</v>
      </c>
      <c r="S165" s="213"/>
      <c r="T165" s="215">
        <f>SUM(T166:T178)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6" t="s">
        <v>85</v>
      </c>
      <c r="AT165" s="217" t="s">
        <v>76</v>
      </c>
      <c r="AU165" s="217" t="s">
        <v>85</v>
      </c>
      <c r="AY165" s="216" t="s">
        <v>198</v>
      </c>
      <c r="BK165" s="218">
        <f>SUM(BK166:BK178)</f>
        <v>0</v>
      </c>
    </row>
    <row r="166" spans="1:65" s="2" customFormat="1" ht="21.75" customHeight="1">
      <c r="A166" s="39"/>
      <c r="B166" s="40"/>
      <c r="C166" s="221" t="s">
        <v>242</v>
      </c>
      <c r="D166" s="221" t="s">
        <v>200</v>
      </c>
      <c r="E166" s="222" t="s">
        <v>469</v>
      </c>
      <c r="F166" s="223" t="s">
        <v>470</v>
      </c>
      <c r="G166" s="224" t="s">
        <v>239</v>
      </c>
      <c r="H166" s="225">
        <v>801.036</v>
      </c>
      <c r="I166" s="226"/>
      <c r="J166" s="227">
        <f>ROUND(I166*H166,2)</f>
        <v>0</v>
      </c>
      <c r="K166" s="228"/>
      <c r="L166" s="45"/>
      <c r="M166" s="229" t="s">
        <v>1</v>
      </c>
      <c r="N166" s="230" t="s">
        <v>42</v>
      </c>
      <c r="O166" s="92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3" t="s">
        <v>204</v>
      </c>
      <c r="AT166" s="233" t="s">
        <v>200</v>
      </c>
      <c r="AU166" s="233" t="s">
        <v>87</v>
      </c>
      <c r="AY166" s="18" t="s">
        <v>198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8" t="s">
        <v>85</v>
      </c>
      <c r="BK166" s="234">
        <f>ROUND(I166*H166,2)</f>
        <v>0</v>
      </c>
      <c r="BL166" s="18" t="s">
        <v>204</v>
      </c>
      <c r="BM166" s="233" t="s">
        <v>471</v>
      </c>
    </row>
    <row r="167" spans="1:51" s="13" customFormat="1" ht="12">
      <c r="A167" s="13"/>
      <c r="B167" s="235"/>
      <c r="C167" s="236"/>
      <c r="D167" s="237" t="s">
        <v>206</v>
      </c>
      <c r="E167" s="238" t="s">
        <v>1</v>
      </c>
      <c r="F167" s="239" t="s">
        <v>407</v>
      </c>
      <c r="G167" s="236"/>
      <c r="H167" s="240">
        <v>801.036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206</v>
      </c>
      <c r="AU167" s="246" t="s">
        <v>87</v>
      </c>
      <c r="AV167" s="13" t="s">
        <v>87</v>
      </c>
      <c r="AW167" s="13" t="s">
        <v>33</v>
      </c>
      <c r="AX167" s="13" t="s">
        <v>85</v>
      </c>
      <c r="AY167" s="246" t="s">
        <v>198</v>
      </c>
    </row>
    <row r="168" spans="1:65" s="2" customFormat="1" ht="21.75" customHeight="1">
      <c r="A168" s="39"/>
      <c r="B168" s="40"/>
      <c r="C168" s="221" t="s">
        <v>246</v>
      </c>
      <c r="D168" s="221" t="s">
        <v>200</v>
      </c>
      <c r="E168" s="222" t="s">
        <v>472</v>
      </c>
      <c r="F168" s="223" t="s">
        <v>473</v>
      </c>
      <c r="G168" s="224" t="s">
        <v>239</v>
      </c>
      <c r="H168" s="225">
        <v>801.036</v>
      </c>
      <c r="I168" s="226"/>
      <c r="J168" s="227">
        <f>ROUND(I168*H168,2)</f>
        <v>0</v>
      </c>
      <c r="K168" s="228"/>
      <c r="L168" s="45"/>
      <c r="M168" s="229" t="s">
        <v>1</v>
      </c>
      <c r="N168" s="230" t="s">
        <v>42</v>
      </c>
      <c r="O168" s="92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3" t="s">
        <v>204</v>
      </c>
      <c r="AT168" s="233" t="s">
        <v>200</v>
      </c>
      <c r="AU168" s="233" t="s">
        <v>87</v>
      </c>
      <c r="AY168" s="18" t="s">
        <v>198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8" t="s">
        <v>85</v>
      </c>
      <c r="BK168" s="234">
        <f>ROUND(I168*H168,2)</f>
        <v>0</v>
      </c>
      <c r="BL168" s="18" t="s">
        <v>204</v>
      </c>
      <c r="BM168" s="233" t="s">
        <v>474</v>
      </c>
    </row>
    <row r="169" spans="1:51" s="13" customFormat="1" ht="12">
      <c r="A169" s="13"/>
      <c r="B169" s="235"/>
      <c r="C169" s="236"/>
      <c r="D169" s="237" t="s">
        <v>206</v>
      </c>
      <c r="E169" s="238" t="s">
        <v>1</v>
      </c>
      <c r="F169" s="239" t="s">
        <v>407</v>
      </c>
      <c r="G169" s="236"/>
      <c r="H169" s="240">
        <v>801.036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206</v>
      </c>
      <c r="AU169" s="246" t="s">
        <v>87</v>
      </c>
      <c r="AV169" s="13" t="s">
        <v>87</v>
      </c>
      <c r="AW169" s="13" t="s">
        <v>33</v>
      </c>
      <c r="AX169" s="13" t="s">
        <v>85</v>
      </c>
      <c r="AY169" s="246" t="s">
        <v>198</v>
      </c>
    </row>
    <row r="170" spans="1:65" s="2" customFormat="1" ht="24.15" customHeight="1">
      <c r="A170" s="39"/>
      <c r="B170" s="40"/>
      <c r="C170" s="221" t="s">
        <v>252</v>
      </c>
      <c r="D170" s="221" t="s">
        <v>200</v>
      </c>
      <c r="E170" s="222" t="s">
        <v>475</v>
      </c>
      <c r="F170" s="223" t="s">
        <v>476</v>
      </c>
      <c r="G170" s="224" t="s">
        <v>239</v>
      </c>
      <c r="H170" s="225">
        <v>5607.252</v>
      </c>
      <c r="I170" s="226"/>
      <c r="J170" s="227">
        <f>ROUND(I170*H170,2)</f>
        <v>0</v>
      </c>
      <c r="K170" s="228"/>
      <c r="L170" s="45"/>
      <c r="M170" s="229" t="s">
        <v>1</v>
      </c>
      <c r="N170" s="230" t="s">
        <v>42</v>
      </c>
      <c r="O170" s="92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3" t="s">
        <v>204</v>
      </c>
      <c r="AT170" s="233" t="s">
        <v>200</v>
      </c>
      <c r="AU170" s="233" t="s">
        <v>87</v>
      </c>
      <c r="AY170" s="18" t="s">
        <v>198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8" t="s">
        <v>85</v>
      </c>
      <c r="BK170" s="234">
        <f>ROUND(I170*H170,2)</f>
        <v>0</v>
      </c>
      <c r="BL170" s="18" t="s">
        <v>204</v>
      </c>
      <c r="BM170" s="233" t="s">
        <v>477</v>
      </c>
    </row>
    <row r="171" spans="1:51" s="13" customFormat="1" ht="12">
      <c r="A171" s="13"/>
      <c r="B171" s="235"/>
      <c r="C171" s="236"/>
      <c r="D171" s="237" t="s">
        <v>206</v>
      </c>
      <c r="E171" s="238" t="s">
        <v>1</v>
      </c>
      <c r="F171" s="239" t="s">
        <v>407</v>
      </c>
      <c r="G171" s="236"/>
      <c r="H171" s="240">
        <v>801.036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206</v>
      </c>
      <c r="AU171" s="246" t="s">
        <v>87</v>
      </c>
      <c r="AV171" s="13" t="s">
        <v>87</v>
      </c>
      <c r="AW171" s="13" t="s">
        <v>33</v>
      </c>
      <c r="AX171" s="13" t="s">
        <v>77</v>
      </c>
      <c r="AY171" s="246" t="s">
        <v>198</v>
      </c>
    </row>
    <row r="172" spans="1:51" s="13" customFormat="1" ht="12">
      <c r="A172" s="13"/>
      <c r="B172" s="235"/>
      <c r="C172" s="236"/>
      <c r="D172" s="237" t="s">
        <v>206</v>
      </c>
      <c r="E172" s="238" t="s">
        <v>1</v>
      </c>
      <c r="F172" s="239" t="s">
        <v>478</v>
      </c>
      <c r="G172" s="236"/>
      <c r="H172" s="240">
        <v>5607.252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206</v>
      </c>
      <c r="AU172" s="246" t="s">
        <v>87</v>
      </c>
      <c r="AV172" s="13" t="s">
        <v>87</v>
      </c>
      <c r="AW172" s="13" t="s">
        <v>33</v>
      </c>
      <c r="AX172" s="13" t="s">
        <v>85</v>
      </c>
      <c r="AY172" s="246" t="s">
        <v>198</v>
      </c>
    </row>
    <row r="173" spans="1:65" s="2" customFormat="1" ht="21.75" customHeight="1">
      <c r="A173" s="39"/>
      <c r="B173" s="40"/>
      <c r="C173" s="221" t="s">
        <v>257</v>
      </c>
      <c r="D173" s="221" t="s">
        <v>200</v>
      </c>
      <c r="E173" s="222" t="s">
        <v>479</v>
      </c>
      <c r="F173" s="223" t="s">
        <v>480</v>
      </c>
      <c r="G173" s="224" t="s">
        <v>239</v>
      </c>
      <c r="H173" s="225">
        <v>801.036</v>
      </c>
      <c r="I173" s="226"/>
      <c r="J173" s="227">
        <f>ROUND(I173*H173,2)</f>
        <v>0</v>
      </c>
      <c r="K173" s="228"/>
      <c r="L173" s="45"/>
      <c r="M173" s="229" t="s">
        <v>1</v>
      </c>
      <c r="N173" s="230" t="s">
        <v>42</v>
      </c>
      <c r="O173" s="92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3" t="s">
        <v>204</v>
      </c>
      <c r="AT173" s="233" t="s">
        <v>200</v>
      </c>
      <c r="AU173" s="233" t="s">
        <v>87</v>
      </c>
      <c r="AY173" s="18" t="s">
        <v>198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8" t="s">
        <v>85</v>
      </c>
      <c r="BK173" s="234">
        <f>ROUND(I173*H173,2)</f>
        <v>0</v>
      </c>
      <c r="BL173" s="18" t="s">
        <v>204</v>
      </c>
      <c r="BM173" s="233" t="s">
        <v>481</v>
      </c>
    </row>
    <row r="174" spans="1:51" s="13" customFormat="1" ht="12">
      <c r="A174" s="13"/>
      <c r="B174" s="235"/>
      <c r="C174" s="236"/>
      <c r="D174" s="237" t="s">
        <v>206</v>
      </c>
      <c r="E174" s="238" t="s">
        <v>1</v>
      </c>
      <c r="F174" s="239" t="s">
        <v>407</v>
      </c>
      <c r="G174" s="236"/>
      <c r="H174" s="240">
        <v>801.036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206</v>
      </c>
      <c r="AU174" s="246" t="s">
        <v>87</v>
      </c>
      <c r="AV174" s="13" t="s">
        <v>87</v>
      </c>
      <c r="AW174" s="13" t="s">
        <v>33</v>
      </c>
      <c r="AX174" s="13" t="s">
        <v>85</v>
      </c>
      <c r="AY174" s="246" t="s">
        <v>198</v>
      </c>
    </row>
    <row r="175" spans="1:65" s="2" customFormat="1" ht="16.5" customHeight="1">
      <c r="A175" s="39"/>
      <c r="B175" s="40"/>
      <c r="C175" s="221" t="s">
        <v>261</v>
      </c>
      <c r="D175" s="221" t="s">
        <v>200</v>
      </c>
      <c r="E175" s="222" t="s">
        <v>482</v>
      </c>
      <c r="F175" s="223" t="s">
        <v>483</v>
      </c>
      <c r="G175" s="224" t="s">
        <v>239</v>
      </c>
      <c r="H175" s="225">
        <v>801.036</v>
      </c>
      <c r="I175" s="226"/>
      <c r="J175" s="227">
        <f>ROUND(I175*H175,2)</f>
        <v>0</v>
      </c>
      <c r="K175" s="228"/>
      <c r="L175" s="45"/>
      <c r="M175" s="229" t="s">
        <v>1</v>
      </c>
      <c r="N175" s="230" t="s">
        <v>42</v>
      </c>
      <c r="O175" s="92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3" t="s">
        <v>204</v>
      </c>
      <c r="AT175" s="233" t="s">
        <v>200</v>
      </c>
      <c r="AU175" s="233" t="s">
        <v>87</v>
      </c>
      <c r="AY175" s="18" t="s">
        <v>198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8" t="s">
        <v>85</v>
      </c>
      <c r="BK175" s="234">
        <f>ROUND(I175*H175,2)</f>
        <v>0</v>
      </c>
      <c r="BL175" s="18" t="s">
        <v>204</v>
      </c>
      <c r="BM175" s="233" t="s">
        <v>484</v>
      </c>
    </row>
    <row r="176" spans="1:51" s="13" customFormat="1" ht="12">
      <c r="A176" s="13"/>
      <c r="B176" s="235"/>
      <c r="C176" s="236"/>
      <c r="D176" s="237" t="s">
        <v>206</v>
      </c>
      <c r="E176" s="238" t="s">
        <v>1</v>
      </c>
      <c r="F176" s="239" t="s">
        <v>407</v>
      </c>
      <c r="G176" s="236"/>
      <c r="H176" s="240">
        <v>801.036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206</v>
      </c>
      <c r="AU176" s="246" t="s">
        <v>87</v>
      </c>
      <c r="AV176" s="13" t="s">
        <v>87</v>
      </c>
      <c r="AW176" s="13" t="s">
        <v>33</v>
      </c>
      <c r="AX176" s="13" t="s">
        <v>85</v>
      </c>
      <c r="AY176" s="246" t="s">
        <v>198</v>
      </c>
    </row>
    <row r="177" spans="1:65" s="2" customFormat="1" ht="16.5" customHeight="1">
      <c r="A177" s="39"/>
      <c r="B177" s="40"/>
      <c r="C177" s="221" t="s">
        <v>266</v>
      </c>
      <c r="D177" s="221" t="s">
        <v>200</v>
      </c>
      <c r="E177" s="222" t="s">
        <v>274</v>
      </c>
      <c r="F177" s="223" t="s">
        <v>275</v>
      </c>
      <c r="G177" s="224" t="s">
        <v>276</v>
      </c>
      <c r="H177" s="225">
        <v>1441.865</v>
      </c>
      <c r="I177" s="226"/>
      <c r="J177" s="227">
        <f>ROUND(I177*H177,2)</f>
        <v>0</v>
      </c>
      <c r="K177" s="228"/>
      <c r="L177" s="45"/>
      <c r="M177" s="229" t="s">
        <v>1</v>
      </c>
      <c r="N177" s="230" t="s">
        <v>42</v>
      </c>
      <c r="O177" s="92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3" t="s">
        <v>204</v>
      </c>
      <c r="AT177" s="233" t="s">
        <v>200</v>
      </c>
      <c r="AU177" s="233" t="s">
        <v>87</v>
      </c>
      <c r="AY177" s="18" t="s">
        <v>198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8" t="s">
        <v>85</v>
      </c>
      <c r="BK177" s="234">
        <f>ROUND(I177*H177,2)</f>
        <v>0</v>
      </c>
      <c r="BL177" s="18" t="s">
        <v>204</v>
      </c>
      <c r="BM177" s="233" t="s">
        <v>485</v>
      </c>
    </row>
    <row r="178" spans="1:51" s="13" customFormat="1" ht="12">
      <c r="A178" s="13"/>
      <c r="B178" s="235"/>
      <c r="C178" s="236"/>
      <c r="D178" s="237" t="s">
        <v>206</v>
      </c>
      <c r="E178" s="238" t="s">
        <v>1</v>
      </c>
      <c r="F178" s="239" t="s">
        <v>486</v>
      </c>
      <c r="G178" s="236"/>
      <c r="H178" s="240">
        <v>1441.865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206</v>
      </c>
      <c r="AU178" s="246" t="s">
        <v>87</v>
      </c>
      <c r="AV178" s="13" t="s">
        <v>87</v>
      </c>
      <c r="AW178" s="13" t="s">
        <v>33</v>
      </c>
      <c r="AX178" s="13" t="s">
        <v>85</v>
      </c>
      <c r="AY178" s="246" t="s">
        <v>198</v>
      </c>
    </row>
    <row r="179" spans="1:63" s="12" customFormat="1" ht="22.8" customHeight="1">
      <c r="A179" s="12"/>
      <c r="B179" s="205"/>
      <c r="C179" s="206"/>
      <c r="D179" s="207" t="s">
        <v>76</v>
      </c>
      <c r="E179" s="219" t="s">
        <v>487</v>
      </c>
      <c r="F179" s="219" t="s">
        <v>488</v>
      </c>
      <c r="G179" s="206"/>
      <c r="H179" s="206"/>
      <c r="I179" s="209"/>
      <c r="J179" s="220">
        <f>BK179</f>
        <v>0</v>
      </c>
      <c r="K179" s="206"/>
      <c r="L179" s="211"/>
      <c r="M179" s="212"/>
      <c r="N179" s="213"/>
      <c r="O179" s="213"/>
      <c r="P179" s="214">
        <f>SUM(P180:P217)</f>
        <v>0</v>
      </c>
      <c r="Q179" s="213"/>
      <c r="R179" s="214">
        <f>SUM(R180:R217)</f>
        <v>2016.2259999999999</v>
      </c>
      <c r="S179" s="213"/>
      <c r="T179" s="215">
        <f>SUM(T180:T217)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6" t="s">
        <v>85</v>
      </c>
      <c r="AT179" s="217" t="s">
        <v>76</v>
      </c>
      <c r="AU179" s="217" t="s">
        <v>85</v>
      </c>
      <c r="AY179" s="216" t="s">
        <v>198</v>
      </c>
      <c r="BK179" s="218">
        <f>SUM(BK180:BK217)</f>
        <v>0</v>
      </c>
    </row>
    <row r="180" spans="1:65" s="2" customFormat="1" ht="24.15" customHeight="1">
      <c r="A180" s="39"/>
      <c r="B180" s="40"/>
      <c r="C180" s="221" t="s">
        <v>270</v>
      </c>
      <c r="D180" s="221" t="s">
        <v>200</v>
      </c>
      <c r="E180" s="222" t="s">
        <v>489</v>
      </c>
      <c r="F180" s="223" t="s">
        <v>490</v>
      </c>
      <c r="G180" s="224" t="s">
        <v>203</v>
      </c>
      <c r="H180" s="225">
        <v>1726.44</v>
      </c>
      <c r="I180" s="226"/>
      <c r="J180" s="227">
        <f>ROUND(I180*H180,2)</f>
        <v>0</v>
      </c>
      <c r="K180" s="228"/>
      <c r="L180" s="45"/>
      <c r="M180" s="229" t="s">
        <v>1</v>
      </c>
      <c r="N180" s="230" t="s">
        <v>42</v>
      </c>
      <c r="O180" s="92"/>
      <c r="P180" s="231">
        <f>O180*H180</f>
        <v>0</v>
      </c>
      <c r="Q180" s="231">
        <v>0.575</v>
      </c>
      <c r="R180" s="231">
        <f>Q180*H180</f>
        <v>992.703</v>
      </c>
      <c r="S180" s="231">
        <v>0</v>
      </c>
      <c r="T180" s="232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3" t="s">
        <v>204</v>
      </c>
      <c r="AT180" s="233" t="s">
        <v>200</v>
      </c>
      <c r="AU180" s="233" t="s">
        <v>87</v>
      </c>
      <c r="AY180" s="18" t="s">
        <v>198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8" t="s">
        <v>85</v>
      </c>
      <c r="BK180" s="234">
        <f>ROUND(I180*H180,2)</f>
        <v>0</v>
      </c>
      <c r="BL180" s="18" t="s">
        <v>204</v>
      </c>
      <c r="BM180" s="233" t="s">
        <v>491</v>
      </c>
    </row>
    <row r="181" spans="1:51" s="13" customFormat="1" ht="12">
      <c r="A181" s="13"/>
      <c r="B181" s="235"/>
      <c r="C181" s="236"/>
      <c r="D181" s="237" t="s">
        <v>206</v>
      </c>
      <c r="E181" s="238" t="s">
        <v>1</v>
      </c>
      <c r="F181" s="239" t="s">
        <v>402</v>
      </c>
      <c r="G181" s="236"/>
      <c r="H181" s="240">
        <v>1726.44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206</v>
      </c>
      <c r="AU181" s="246" t="s">
        <v>87</v>
      </c>
      <c r="AV181" s="13" t="s">
        <v>87</v>
      </c>
      <c r="AW181" s="13" t="s">
        <v>33</v>
      </c>
      <c r="AX181" s="13" t="s">
        <v>85</v>
      </c>
      <c r="AY181" s="246" t="s">
        <v>198</v>
      </c>
    </row>
    <row r="182" spans="1:65" s="2" customFormat="1" ht="37.8" customHeight="1">
      <c r="A182" s="39"/>
      <c r="B182" s="40"/>
      <c r="C182" s="221" t="s">
        <v>8</v>
      </c>
      <c r="D182" s="221" t="s">
        <v>200</v>
      </c>
      <c r="E182" s="222" t="s">
        <v>492</v>
      </c>
      <c r="F182" s="223" t="s">
        <v>493</v>
      </c>
      <c r="G182" s="224" t="s">
        <v>203</v>
      </c>
      <c r="H182" s="225">
        <v>42.1</v>
      </c>
      <c r="I182" s="226"/>
      <c r="J182" s="227">
        <f>ROUND(I182*H182,2)</f>
        <v>0</v>
      </c>
      <c r="K182" s="228"/>
      <c r="L182" s="45"/>
      <c r="M182" s="229" t="s">
        <v>1</v>
      </c>
      <c r="N182" s="230" t="s">
        <v>42</v>
      </c>
      <c r="O182" s="92"/>
      <c r="P182" s="231">
        <f>O182*H182</f>
        <v>0</v>
      </c>
      <c r="Q182" s="231">
        <v>0.575</v>
      </c>
      <c r="R182" s="231">
        <f>Q182*H182</f>
        <v>24.2075</v>
      </c>
      <c r="S182" s="231">
        <v>0</v>
      </c>
      <c r="T182" s="232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3" t="s">
        <v>204</v>
      </c>
      <c r="AT182" s="233" t="s">
        <v>200</v>
      </c>
      <c r="AU182" s="233" t="s">
        <v>87</v>
      </c>
      <c r="AY182" s="18" t="s">
        <v>198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85</v>
      </c>
      <c r="BK182" s="234">
        <f>ROUND(I182*H182,2)</f>
        <v>0</v>
      </c>
      <c r="BL182" s="18" t="s">
        <v>204</v>
      </c>
      <c r="BM182" s="233" t="s">
        <v>494</v>
      </c>
    </row>
    <row r="183" spans="1:51" s="13" customFormat="1" ht="12">
      <c r="A183" s="13"/>
      <c r="B183" s="235"/>
      <c r="C183" s="236"/>
      <c r="D183" s="237" t="s">
        <v>206</v>
      </c>
      <c r="E183" s="238" t="s">
        <v>1</v>
      </c>
      <c r="F183" s="239" t="s">
        <v>495</v>
      </c>
      <c r="G183" s="236"/>
      <c r="H183" s="240">
        <v>42.1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206</v>
      </c>
      <c r="AU183" s="246" t="s">
        <v>87</v>
      </c>
      <c r="AV183" s="13" t="s">
        <v>87</v>
      </c>
      <c r="AW183" s="13" t="s">
        <v>33</v>
      </c>
      <c r="AX183" s="13" t="s">
        <v>85</v>
      </c>
      <c r="AY183" s="246" t="s">
        <v>198</v>
      </c>
    </row>
    <row r="184" spans="1:65" s="2" customFormat="1" ht="37.8" customHeight="1">
      <c r="A184" s="39"/>
      <c r="B184" s="40"/>
      <c r="C184" s="221" t="s">
        <v>280</v>
      </c>
      <c r="D184" s="221" t="s">
        <v>200</v>
      </c>
      <c r="E184" s="222" t="s">
        <v>496</v>
      </c>
      <c r="F184" s="223" t="s">
        <v>497</v>
      </c>
      <c r="G184" s="224" t="s">
        <v>203</v>
      </c>
      <c r="H184" s="225">
        <v>11.5</v>
      </c>
      <c r="I184" s="226"/>
      <c r="J184" s="227">
        <f>ROUND(I184*H184,2)</f>
        <v>0</v>
      </c>
      <c r="K184" s="228"/>
      <c r="L184" s="45"/>
      <c r="M184" s="229" t="s">
        <v>1</v>
      </c>
      <c r="N184" s="230" t="s">
        <v>42</v>
      </c>
      <c r="O184" s="92"/>
      <c r="P184" s="231">
        <f>O184*H184</f>
        <v>0</v>
      </c>
      <c r="Q184" s="231">
        <v>0.575</v>
      </c>
      <c r="R184" s="231">
        <f>Q184*H184</f>
        <v>6.6125</v>
      </c>
      <c r="S184" s="231">
        <v>0</v>
      </c>
      <c r="T184" s="23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3" t="s">
        <v>204</v>
      </c>
      <c r="AT184" s="233" t="s">
        <v>200</v>
      </c>
      <c r="AU184" s="233" t="s">
        <v>87</v>
      </c>
      <c r="AY184" s="18" t="s">
        <v>198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85</v>
      </c>
      <c r="BK184" s="234">
        <f>ROUND(I184*H184,2)</f>
        <v>0</v>
      </c>
      <c r="BL184" s="18" t="s">
        <v>204</v>
      </c>
      <c r="BM184" s="233" t="s">
        <v>498</v>
      </c>
    </row>
    <row r="185" spans="1:51" s="13" customFormat="1" ht="12">
      <c r="A185" s="13"/>
      <c r="B185" s="235"/>
      <c r="C185" s="236"/>
      <c r="D185" s="237" t="s">
        <v>206</v>
      </c>
      <c r="E185" s="238" t="s">
        <v>1</v>
      </c>
      <c r="F185" s="239" t="s">
        <v>499</v>
      </c>
      <c r="G185" s="236"/>
      <c r="H185" s="240">
        <v>11.5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206</v>
      </c>
      <c r="AU185" s="246" t="s">
        <v>87</v>
      </c>
      <c r="AV185" s="13" t="s">
        <v>87</v>
      </c>
      <c r="AW185" s="13" t="s">
        <v>33</v>
      </c>
      <c r="AX185" s="13" t="s">
        <v>85</v>
      </c>
      <c r="AY185" s="246" t="s">
        <v>198</v>
      </c>
    </row>
    <row r="186" spans="1:65" s="2" customFormat="1" ht="21.75" customHeight="1">
      <c r="A186" s="39"/>
      <c r="B186" s="40"/>
      <c r="C186" s="221" t="s">
        <v>285</v>
      </c>
      <c r="D186" s="221" t="s">
        <v>200</v>
      </c>
      <c r="E186" s="222" t="s">
        <v>500</v>
      </c>
      <c r="F186" s="223" t="s">
        <v>501</v>
      </c>
      <c r="G186" s="224" t="s">
        <v>203</v>
      </c>
      <c r="H186" s="225">
        <v>1554.72</v>
      </c>
      <c r="I186" s="226"/>
      <c r="J186" s="227">
        <f>ROUND(I186*H186,2)</f>
        <v>0</v>
      </c>
      <c r="K186" s="228"/>
      <c r="L186" s="45"/>
      <c r="M186" s="229" t="s">
        <v>1</v>
      </c>
      <c r="N186" s="230" t="s">
        <v>42</v>
      </c>
      <c r="O186" s="92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3" t="s">
        <v>204</v>
      </c>
      <c r="AT186" s="233" t="s">
        <v>200</v>
      </c>
      <c r="AU186" s="233" t="s">
        <v>87</v>
      </c>
      <c r="AY186" s="18" t="s">
        <v>198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8" t="s">
        <v>85</v>
      </c>
      <c r="BK186" s="234">
        <f>ROUND(I186*H186,2)</f>
        <v>0</v>
      </c>
      <c r="BL186" s="18" t="s">
        <v>204</v>
      </c>
      <c r="BM186" s="233" t="s">
        <v>502</v>
      </c>
    </row>
    <row r="187" spans="1:51" s="13" customFormat="1" ht="12">
      <c r="A187" s="13"/>
      <c r="B187" s="235"/>
      <c r="C187" s="236"/>
      <c r="D187" s="237" t="s">
        <v>206</v>
      </c>
      <c r="E187" s="238" t="s">
        <v>1</v>
      </c>
      <c r="F187" s="239" t="s">
        <v>503</v>
      </c>
      <c r="G187" s="236"/>
      <c r="H187" s="240">
        <v>1554.72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206</v>
      </c>
      <c r="AU187" s="246" t="s">
        <v>87</v>
      </c>
      <c r="AV187" s="13" t="s">
        <v>87</v>
      </c>
      <c r="AW187" s="13" t="s">
        <v>33</v>
      </c>
      <c r="AX187" s="13" t="s">
        <v>85</v>
      </c>
      <c r="AY187" s="246" t="s">
        <v>198</v>
      </c>
    </row>
    <row r="188" spans="1:65" s="2" customFormat="1" ht="33" customHeight="1">
      <c r="A188" s="39"/>
      <c r="B188" s="40"/>
      <c r="C188" s="221" t="s">
        <v>289</v>
      </c>
      <c r="D188" s="221" t="s">
        <v>200</v>
      </c>
      <c r="E188" s="222" t="s">
        <v>504</v>
      </c>
      <c r="F188" s="223" t="s">
        <v>505</v>
      </c>
      <c r="G188" s="224" t="s">
        <v>203</v>
      </c>
      <c r="H188" s="225">
        <v>42.1</v>
      </c>
      <c r="I188" s="226"/>
      <c r="J188" s="227">
        <f>ROUND(I188*H188,2)</f>
        <v>0</v>
      </c>
      <c r="K188" s="228"/>
      <c r="L188" s="45"/>
      <c r="M188" s="229" t="s">
        <v>1</v>
      </c>
      <c r="N188" s="230" t="s">
        <v>42</v>
      </c>
      <c r="O188" s="92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204</v>
      </c>
      <c r="AT188" s="233" t="s">
        <v>200</v>
      </c>
      <c r="AU188" s="233" t="s">
        <v>87</v>
      </c>
      <c r="AY188" s="18" t="s">
        <v>198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8" t="s">
        <v>85</v>
      </c>
      <c r="BK188" s="234">
        <f>ROUND(I188*H188,2)</f>
        <v>0</v>
      </c>
      <c r="BL188" s="18" t="s">
        <v>204</v>
      </c>
      <c r="BM188" s="233" t="s">
        <v>506</v>
      </c>
    </row>
    <row r="189" spans="1:51" s="13" customFormat="1" ht="12">
      <c r="A189" s="13"/>
      <c r="B189" s="235"/>
      <c r="C189" s="236"/>
      <c r="D189" s="237" t="s">
        <v>206</v>
      </c>
      <c r="E189" s="238" t="s">
        <v>1</v>
      </c>
      <c r="F189" s="239" t="s">
        <v>507</v>
      </c>
      <c r="G189" s="236"/>
      <c r="H189" s="240">
        <v>42.1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206</v>
      </c>
      <c r="AU189" s="246" t="s">
        <v>87</v>
      </c>
      <c r="AV189" s="13" t="s">
        <v>87</v>
      </c>
      <c r="AW189" s="13" t="s">
        <v>33</v>
      </c>
      <c r="AX189" s="13" t="s">
        <v>85</v>
      </c>
      <c r="AY189" s="246" t="s">
        <v>198</v>
      </c>
    </row>
    <row r="190" spans="1:65" s="2" customFormat="1" ht="21.75" customHeight="1">
      <c r="A190" s="39"/>
      <c r="B190" s="40"/>
      <c r="C190" s="221" t="s">
        <v>294</v>
      </c>
      <c r="D190" s="221" t="s">
        <v>200</v>
      </c>
      <c r="E190" s="222" t="s">
        <v>508</v>
      </c>
      <c r="F190" s="223" t="s">
        <v>509</v>
      </c>
      <c r="G190" s="224" t="s">
        <v>203</v>
      </c>
      <c r="H190" s="225">
        <v>171.72</v>
      </c>
      <c r="I190" s="226"/>
      <c r="J190" s="227">
        <f>ROUND(I190*H190,2)</f>
        <v>0</v>
      </c>
      <c r="K190" s="228"/>
      <c r="L190" s="45"/>
      <c r="M190" s="229" t="s">
        <v>1</v>
      </c>
      <c r="N190" s="230" t="s">
        <v>42</v>
      </c>
      <c r="O190" s="92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3" t="s">
        <v>204</v>
      </c>
      <c r="AT190" s="233" t="s">
        <v>200</v>
      </c>
      <c r="AU190" s="233" t="s">
        <v>87</v>
      </c>
      <c r="AY190" s="18" t="s">
        <v>198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8" t="s">
        <v>85</v>
      </c>
      <c r="BK190" s="234">
        <f>ROUND(I190*H190,2)</f>
        <v>0</v>
      </c>
      <c r="BL190" s="18" t="s">
        <v>204</v>
      </c>
      <c r="BM190" s="233" t="s">
        <v>510</v>
      </c>
    </row>
    <row r="191" spans="1:51" s="13" customFormat="1" ht="12">
      <c r="A191" s="13"/>
      <c r="B191" s="235"/>
      <c r="C191" s="236"/>
      <c r="D191" s="237" t="s">
        <v>206</v>
      </c>
      <c r="E191" s="238" t="s">
        <v>1</v>
      </c>
      <c r="F191" s="239" t="s">
        <v>511</v>
      </c>
      <c r="G191" s="236"/>
      <c r="H191" s="240">
        <v>171.72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206</v>
      </c>
      <c r="AU191" s="246" t="s">
        <v>87</v>
      </c>
      <c r="AV191" s="13" t="s">
        <v>87</v>
      </c>
      <c r="AW191" s="13" t="s">
        <v>33</v>
      </c>
      <c r="AX191" s="13" t="s">
        <v>85</v>
      </c>
      <c r="AY191" s="246" t="s">
        <v>198</v>
      </c>
    </row>
    <row r="192" spans="1:65" s="2" customFormat="1" ht="24.15" customHeight="1">
      <c r="A192" s="39"/>
      <c r="B192" s="40"/>
      <c r="C192" s="221" t="s">
        <v>298</v>
      </c>
      <c r="D192" s="221" t="s">
        <v>200</v>
      </c>
      <c r="E192" s="222" t="s">
        <v>512</v>
      </c>
      <c r="F192" s="223" t="s">
        <v>513</v>
      </c>
      <c r="G192" s="224" t="s">
        <v>203</v>
      </c>
      <c r="H192" s="225">
        <v>1726.44</v>
      </c>
      <c r="I192" s="226"/>
      <c r="J192" s="227">
        <f>ROUND(I192*H192,2)</f>
        <v>0</v>
      </c>
      <c r="K192" s="228"/>
      <c r="L192" s="45"/>
      <c r="M192" s="229" t="s">
        <v>1</v>
      </c>
      <c r="N192" s="230" t="s">
        <v>42</v>
      </c>
      <c r="O192" s="92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3" t="s">
        <v>204</v>
      </c>
      <c r="AT192" s="233" t="s">
        <v>200</v>
      </c>
      <c r="AU192" s="233" t="s">
        <v>87</v>
      </c>
      <c r="AY192" s="18" t="s">
        <v>198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8" t="s">
        <v>85</v>
      </c>
      <c r="BK192" s="234">
        <f>ROUND(I192*H192,2)</f>
        <v>0</v>
      </c>
      <c r="BL192" s="18" t="s">
        <v>204</v>
      </c>
      <c r="BM192" s="233" t="s">
        <v>514</v>
      </c>
    </row>
    <row r="193" spans="1:51" s="13" customFormat="1" ht="12">
      <c r="A193" s="13"/>
      <c r="B193" s="235"/>
      <c r="C193" s="236"/>
      <c r="D193" s="237" t="s">
        <v>206</v>
      </c>
      <c r="E193" s="238" t="s">
        <v>1</v>
      </c>
      <c r="F193" s="239" t="s">
        <v>402</v>
      </c>
      <c r="G193" s="236"/>
      <c r="H193" s="240">
        <v>1726.44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206</v>
      </c>
      <c r="AU193" s="246" t="s">
        <v>87</v>
      </c>
      <c r="AV193" s="13" t="s">
        <v>87</v>
      </c>
      <c r="AW193" s="13" t="s">
        <v>33</v>
      </c>
      <c r="AX193" s="13" t="s">
        <v>85</v>
      </c>
      <c r="AY193" s="246" t="s">
        <v>198</v>
      </c>
    </row>
    <row r="194" spans="1:65" s="2" customFormat="1" ht="33" customHeight="1">
      <c r="A194" s="39"/>
      <c r="B194" s="40"/>
      <c r="C194" s="221" t="s">
        <v>7</v>
      </c>
      <c r="D194" s="221" t="s">
        <v>200</v>
      </c>
      <c r="E194" s="222" t="s">
        <v>515</v>
      </c>
      <c r="F194" s="223" t="s">
        <v>516</v>
      </c>
      <c r="G194" s="224" t="s">
        <v>203</v>
      </c>
      <c r="H194" s="225">
        <v>42.1</v>
      </c>
      <c r="I194" s="226"/>
      <c r="J194" s="227">
        <f>ROUND(I194*H194,2)</f>
        <v>0</v>
      </c>
      <c r="K194" s="228"/>
      <c r="L194" s="45"/>
      <c r="M194" s="229" t="s">
        <v>1</v>
      </c>
      <c r="N194" s="230" t="s">
        <v>42</v>
      </c>
      <c r="O194" s="92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3" t="s">
        <v>204</v>
      </c>
      <c r="AT194" s="233" t="s">
        <v>200</v>
      </c>
      <c r="AU194" s="233" t="s">
        <v>87</v>
      </c>
      <c r="AY194" s="18" t="s">
        <v>198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8" t="s">
        <v>85</v>
      </c>
      <c r="BK194" s="234">
        <f>ROUND(I194*H194,2)</f>
        <v>0</v>
      </c>
      <c r="BL194" s="18" t="s">
        <v>204</v>
      </c>
      <c r="BM194" s="233" t="s">
        <v>517</v>
      </c>
    </row>
    <row r="195" spans="1:51" s="13" customFormat="1" ht="12">
      <c r="A195" s="13"/>
      <c r="B195" s="235"/>
      <c r="C195" s="236"/>
      <c r="D195" s="237" t="s">
        <v>206</v>
      </c>
      <c r="E195" s="238" t="s">
        <v>1</v>
      </c>
      <c r="F195" s="239" t="s">
        <v>495</v>
      </c>
      <c r="G195" s="236"/>
      <c r="H195" s="240">
        <v>42.1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206</v>
      </c>
      <c r="AU195" s="246" t="s">
        <v>87</v>
      </c>
      <c r="AV195" s="13" t="s">
        <v>87</v>
      </c>
      <c r="AW195" s="13" t="s">
        <v>33</v>
      </c>
      <c r="AX195" s="13" t="s">
        <v>85</v>
      </c>
      <c r="AY195" s="246" t="s">
        <v>198</v>
      </c>
    </row>
    <row r="196" spans="1:65" s="2" customFormat="1" ht="44.25" customHeight="1">
      <c r="A196" s="39"/>
      <c r="B196" s="40"/>
      <c r="C196" s="221" t="s">
        <v>305</v>
      </c>
      <c r="D196" s="221" t="s">
        <v>200</v>
      </c>
      <c r="E196" s="222" t="s">
        <v>518</v>
      </c>
      <c r="F196" s="223" t="s">
        <v>519</v>
      </c>
      <c r="G196" s="224" t="s">
        <v>203</v>
      </c>
      <c r="H196" s="225">
        <v>11.5</v>
      </c>
      <c r="I196" s="226"/>
      <c r="J196" s="227">
        <f>ROUND(I196*H196,2)</f>
        <v>0</v>
      </c>
      <c r="K196" s="228"/>
      <c r="L196" s="45"/>
      <c r="M196" s="229" t="s">
        <v>1</v>
      </c>
      <c r="N196" s="230" t="s">
        <v>42</v>
      </c>
      <c r="O196" s="92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3" t="s">
        <v>204</v>
      </c>
      <c r="AT196" s="233" t="s">
        <v>200</v>
      </c>
      <c r="AU196" s="233" t="s">
        <v>87</v>
      </c>
      <c r="AY196" s="18" t="s">
        <v>198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85</v>
      </c>
      <c r="BK196" s="234">
        <f>ROUND(I196*H196,2)</f>
        <v>0</v>
      </c>
      <c r="BL196" s="18" t="s">
        <v>204</v>
      </c>
      <c r="BM196" s="233" t="s">
        <v>520</v>
      </c>
    </row>
    <row r="197" spans="1:51" s="13" customFormat="1" ht="12">
      <c r="A197" s="13"/>
      <c r="B197" s="235"/>
      <c r="C197" s="236"/>
      <c r="D197" s="237" t="s">
        <v>206</v>
      </c>
      <c r="E197" s="238" t="s">
        <v>1</v>
      </c>
      <c r="F197" s="239" t="s">
        <v>521</v>
      </c>
      <c r="G197" s="236"/>
      <c r="H197" s="240">
        <v>11.5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206</v>
      </c>
      <c r="AU197" s="246" t="s">
        <v>87</v>
      </c>
      <c r="AV197" s="13" t="s">
        <v>87</v>
      </c>
      <c r="AW197" s="13" t="s">
        <v>33</v>
      </c>
      <c r="AX197" s="13" t="s">
        <v>85</v>
      </c>
      <c r="AY197" s="246" t="s">
        <v>198</v>
      </c>
    </row>
    <row r="198" spans="1:65" s="2" customFormat="1" ht="16.5" customHeight="1">
      <c r="A198" s="39"/>
      <c r="B198" s="40"/>
      <c r="C198" s="221" t="s">
        <v>310</v>
      </c>
      <c r="D198" s="221" t="s">
        <v>200</v>
      </c>
      <c r="E198" s="222" t="s">
        <v>522</v>
      </c>
      <c r="F198" s="223" t="s">
        <v>523</v>
      </c>
      <c r="G198" s="224" t="s">
        <v>203</v>
      </c>
      <c r="H198" s="225">
        <v>1726.44</v>
      </c>
      <c r="I198" s="226"/>
      <c r="J198" s="227">
        <f>ROUND(I198*H198,2)</f>
        <v>0</v>
      </c>
      <c r="K198" s="228"/>
      <c r="L198" s="45"/>
      <c r="M198" s="229" t="s">
        <v>1</v>
      </c>
      <c r="N198" s="230" t="s">
        <v>42</v>
      </c>
      <c r="O198" s="92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3" t="s">
        <v>204</v>
      </c>
      <c r="AT198" s="233" t="s">
        <v>200</v>
      </c>
      <c r="AU198" s="233" t="s">
        <v>87</v>
      </c>
      <c r="AY198" s="18" t="s">
        <v>198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8" t="s">
        <v>85</v>
      </c>
      <c r="BK198" s="234">
        <f>ROUND(I198*H198,2)</f>
        <v>0</v>
      </c>
      <c r="BL198" s="18" t="s">
        <v>204</v>
      </c>
      <c r="BM198" s="233" t="s">
        <v>524</v>
      </c>
    </row>
    <row r="199" spans="1:51" s="13" customFormat="1" ht="12">
      <c r="A199" s="13"/>
      <c r="B199" s="235"/>
      <c r="C199" s="236"/>
      <c r="D199" s="237" t="s">
        <v>206</v>
      </c>
      <c r="E199" s="238" t="s">
        <v>1</v>
      </c>
      <c r="F199" s="239" t="s">
        <v>402</v>
      </c>
      <c r="G199" s="236"/>
      <c r="H199" s="240">
        <v>1726.44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206</v>
      </c>
      <c r="AU199" s="246" t="s">
        <v>87</v>
      </c>
      <c r="AV199" s="13" t="s">
        <v>87</v>
      </c>
      <c r="AW199" s="13" t="s">
        <v>33</v>
      </c>
      <c r="AX199" s="13" t="s">
        <v>85</v>
      </c>
      <c r="AY199" s="246" t="s">
        <v>198</v>
      </c>
    </row>
    <row r="200" spans="1:65" s="2" customFormat="1" ht="24.15" customHeight="1">
      <c r="A200" s="39"/>
      <c r="B200" s="40"/>
      <c r="C200" s="221" t="s">
        <v>314</v>
      </c>
      <c r="D200" s="221" t="s">
        <v>200</v>
      </c>
      <c r="E200" s="222" t="s">
        <v>525</v>
      </c>
      <c r="F200" s="223" t="s">
        <v>526</v>
      </c>
      <c r="G200" s="224" t="s">
        <v>203</v>
      </c>
      <c r="H200" s="225">
        <v>42.1</v>
      </c>
      <c r="I200" s="226"/>
      <c r="J200" s="227">
        <f>ROUND(I200*H200,2)</f>
        <v>0</v>
      </c>
      <c r="K200" s="228"/>
      <c r="L200" s="45"/>
      <c r="M200" s="229" t="s">
        <v>1</v>
      </c>
      <c r="N200" s="230" t="s">
        <v>42</v>
      </c>
      <c r="O200" s="92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3" t="s">
        <v>204</v>
      </c>
      <c r="AT200" s="233" t="s">
        <v>200</v>
      </c>
      <c r="AU200" s="233" t="s">
        <v>87</v>
      </c>
      <c r="AY200" s="18" t="s">
        <v>198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8" t="s">
        <v>85</v>
      </c>
      <c r="BK200" s="234">
        <f>ROUND(I200*H200,2)</f>
        <v>0</v>
      </c>
      <c r="BL200" s="18" t="s">
        <v>204</v>
      </c>
      <c r="BM200" s="233" t="s">
        <v>527</v>
      </c>
    </row>
    <row r="201" spans="1:51" s="13" customFormat="1" ht="12">
      <c r="A201" s="13"/>
      <c r="B201" s="235"/>
      <c r="C201" s="236"/>
      <c r="D201" s="237" t="s">
        <v>206</v>
      </c>
      <c r="E201" s="238" t="s">
        <v>1</v>
      </c>
      <c r="F201" s="239" t="s">
        <v>495</v>
      </c>
      <c r="G201" s="236"/>
      <c r="H201" s="240">
        <v>42.1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206</v>
      </c>
      <c r="AU201" s="246" t="s">
        <v>87</v>
      </c>
      <c r="AV201" s="13" t="s">
        <v>87</v>
      </c>
      <c r="AW201" s="13" t="s">
        <v>33</v>
      </c>
      <c r="AX201" s="13" t="s">
        <v>77</v>
      </c>
      <c r="AY201" s="246" t="s">
        <v>198</v>
      </c>
    </row>
    <row r="202" spans="1:51" s="15" customFormat="1" ht="12">
      <c r="A202" s="15"/>
      <c r="B202" s="258"/>
      <c r="C202" s="259"/>
      <c r="D202" s="237" t="s">
        <v>206</v>
      </c>
      <c r="E202" s="260" t="s">
        <v>1</v>
      </c>
      <c r="F202" s="261" t="s">
        <v>215</v>
      </c>
      <c r="G202" s="259"/>
      <c r="H202" s="262">
        <v>42.1</v>
      </c>
      <c r="I202" s="263"/>
      <c r="J202" s="259"/>
      <c r="K202" s="259"/>
      <c r="L202" s="264"/>
      <c r="M202" s="265"/>
      <c r="N202" s="266"/>
      <c r="O202" s="266"/>
      <c r="P202" s="266"/>
      <c r="Q202" s="266"/>
      <c r="R202" s="266"/>
      <c r="S202" s="266"/>
      <c r="T202" s="267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8" t="s">
        <v>206</v>
      </c>
      <c r="AU202" s="268" t="s">
        <v>87</v>
      </c>
      <c r="AV202" s="15" t="s">
        <v>204</v>
      </c>
      <c r="AW202" s="15" t="s">
        <v>33</v>
      </c>
      <c r="AX202" s="15" t="s">
        <v>85</v>
      </c>
      <c r="AY202" s="268" t="s">
        <v>198</v>
      </c>
    </row>
    <row r="203" spans="1:65" s="2" customFormat="1" ht="33" customHeight="1">
      <c r="A203" s="39"/>
      <c r="B203" s="40"/>
      <c r="C203" s="221" t="s">
        <v>319</v>
      </c>
      <c r="D203" s="221" t="s">
        <v>200</v>
      </c>
      <c r="E203" s="222" t="s">
        <v>528</v>
      </c>
      <c r="F203" s="223" t="s">
        <v>529</v>
      </c>
      <c r="G203" s="224" t="s">
        <v>203</v>
      </c>
      <c r="H203" s="225">
        <v>1726.44</v>
      </c>
      <c r="I203" s="226"/>
      <c r="J203" s="227">
        <f>ROUND(I203*H203,2)</f>
        <v>0</v>
      </c>
      <c r="K203" s="228"/>
      <c r="L203" s="45"/>
      <c r="M203" s="229" t="s">
        <v>1</v>
      </c>
      <c r="N203" s="230" t="s">
        <v>42</v>
      </c>
      <c r="O203" s="92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3" t="s">
        <v>204</v>
      </c>
      <c r="AT203" s="233" t="s">
        <v>200</v>
      </c>
      <c r="AU203" s="233" t="s">
        <v>87</v>
      </c>
      <c r="AY203" s="18" t="s">
        <v>198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8" t="s">
        <v>85</v>
      </c>
      <c r="BK203" s="234">
        <f>ROUND(I203*H203,2)</f>
        <v>0</v>
      </c>
      <c r="BL203" s="18" t="s">
        <v>204</v>
      </c>
      <c r="BM203" s="233" t="s">
        <v>530</v>
      </c>
    </row>
    <row r="204" spans="1:51" s="13" customFormat="1" ht="12">
      <c r="A204" s="13"/>
      <c r="B204" s="235"/>
      <c r="C204" s="236"/>
      <c r="D204" s="237" t="s">
        <v>206</v>
      </c>
      <c r="E204" s="238" t="s">
        <v>1</v>
      </c>
      <c r="F204" s="239" t="s">
        <v>531</v>
      </c>
      <c r="G204" s="236"/>
      <c r="H204" s="240">
        <v>492.86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206</v>
      </c>
      <c r="AU204" s="246" t="s">
        <v>87</v>
      </c>
      <c r="AV204" s="13" t="s">
        <v>87</v>
      </c>
      <c r="AW204" s="13" t="s">
        <v>33</v>
      </c>
      <c r="AX204" s="13" t="s">
        <v>77</v>
      </c>
      <c r="AY204" s="246" t="s">
        <v>198</v>
      </c>
    </row>
    <row r="205" spans="1:51" s="13" customFormat="1" ht="12">
      <c r="A205" s="13"/>
      <c r="B205" s="235"/>
      <c r="C205" s="236"/>
      <c r="D205" s="237" t="s">
        <v>206</v>
      </c>
      <c r="E205" s="238" t="s">
        <v>1</v>
      </c>
      <c r="F205" s="239" t="s">
        <v>532</v>
      </c>
      <c r="G205" s="236"/>
      <c r="H205" s="240">
        <v>555.15</v>
      </c>
      <c r="I205" s="241"/>
      <c r="J205" s="236"/>
      <c r="K205" s="236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206</v>
      </c>
      <c r="AU205" s="246" t="s">
        <v>87</v>
      </c>
      <c r="AV205" s="13" t="s">
        <v>87</v>
      </c>
      <c r="AW205" s="13" t="s">
        <v>33</v>
      </c>
      <c r="AX205" s="13" t="s">
        <v>77</v>
      </c>
      <c r="AY205" s="246" t="s">
        <v>198</v>
      </c>
    </row>
    <row r="206" spans="1:51" s="13" customFormat="1" ht="12">
      <c r="A206" s="13"/>
      <c r="B206" s="235"/>
      <c r="C206" s="236"/>
      <c r="D206" s="237" t="s">
        <v>206</v>
      </c>
      <c r="E206" s="238" t="s">
        <v>1</v>
      </c>
      <c r="F206" s="239" t="s">
        <v>533</v>
      </c>
      <c r="G206" s="236"/>
      <c r="H206" s="240">
        <v>143.26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206</v>
      </c>
      <c r="AU206" s="246" t="s">
        <v>87</v>
      </c>
      <c r="AV206" s="13" t="s">
        <v>87</v>
      </c>
      <c r="AW206" s="13" t="s">
        <v>33</v>
      </c>
      <c r="AX206" s="13" t="s">
        <v>77</v>
      </c>
      <c r="AY206" s="246" t="s">
        <v>198</v>
      </c>
    </row>
    <row r="207" spans="1:51" s="13" customFormat="1" ht="12">
      <c r="A207" s="13"/>
      <c r="B207" s="235"/>
      <c r="C207" s="236"/>
      <c r="D207" s="237" t="s">
        <v>206</v>
      </c>
      <c r="E207" s="238" t="s">
        <v>1</v>
      </c>
      <c r="F207" s="239" t="s">
        <v>534</v>
      </c>
      <c r="G207" s="236"/>
      <c r="H207" s="240">
        <v>313.61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206</v>
      </c>
      <c r="AU207" s="246" t="s">
        <v>87</v>
      </c>
      <c r="AV207" s="13" t="s">
        <v>87</v>
      </c>
      <c r="AW207" s="13" t="s">
        <v>33</v>
      </c>
      <c r="AX207" s="13" t="s">
        <v>77</v>
      </c>
      <c r="AY207" s="246" t="s">
        <v>198</v>
      </c>
    </row>
    <row r="208" spans="1:51" s="13" customFormat="1" ht="12">
      <c r="A208" s="13"/>
      <c r="B208" s="235"/>
      <c r="C208" s="236"/>
      <c r="D208" s="237" t="s">
        <v>206</v>
      </c>
      <c r="E208" s="238" t="s">
        <v>1</v>
      </c>
      <c r="F208" s="239" t="s">
        <v>535</v>
      </c>
      <c r="G208" s="236"/>
      <c r="H208" s="240">
        <v>295.69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206</v>
      </c>
      <c r="AU208" s="246" t="s">
        <v>87</v>
      </c>
      <c r="AV208" s="13" t="s">
        <v>87</v>
      </c>
      <c r="AW208" s="13" t="s">
        <v>33</v>
      </c>
      <c r="AX208" s="13" t="s">
        <v>77</v>
      </c>
      <c r="AY208" s="246" t="s">
        <v>198</v>
      </c>
    </row>
    <row r="209" spans="1:51" s="13" customFormat="1" ht="12">
      <c r="A209" s="13"/>
      <c r="B209" s="235"/>
      <c r="C209" s="236"/>
      <c r="D209" s="237" t="s">
        <v>206</v>
      </c>
      <c r="E209" s="238" t="s">
        <v>1</v>
      </c>
      <c r="F209" s="239" t="s">
        <v>536</v>
      </c>
      <c r="G209" s="236"/>
      <c r="H209" s="240">
        <v>104.98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206</v>
      </c>
      <c r="AU209" s="246" t="s">
        <v>87</v>
      </c>
      <c r="AV209" s="13" t="s">
        <v>87</v>
      </c>
      <c r="AW209" s="13" t="s">
        <v>33</v>
      </c>
      <c r="AX209" s="13" t="s">
        <v>77</v>
      </c>
      <c r="AY209" s="246" t="s">
        <v>198</v>
      </c>
    </row>
    <row r="210" spans="1:51" s="13" customFormat="1" ht="12">
      <c r="A210" s="13"/>
      <c r="B210" s="235"/>
      <c r="C210" s="236"/>
      <c r="D210" s="237" t="s">
        <v>206</v>
      </c>
      <c r="E210" s="238" t="s">
        <v>1</v>
      </c>
      <c r="F210" s="239" t="s">
        <v>537</v>
      </c>
      <c r="G210" s="236"/>
      <c r="H210" s="240">
        <v>171.72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206</v>
      </c>
      <c r="AU210" s="246" t="s">
        <v>87</v>
      </c>
      <c r="AV210" s="13" t="s">
        <v>87</v>
      </c>
      <c r="AW210" s="13" t="s">
        <v>33</v>
      </c>
      <c r="AX210" s="13" t="s">
        <v>77</v>
      </c>
      <c r="AY210" s="246" t="s">
        <v>198</v>
      </c>
    </row>
    <row r="211" spans="1:51" s="13" customFormat="1" ht="12">
      <c r="A211" s="13"/>
      <c r="B211" s="235"/>
      <c r="C211" s="236"/>
      <c r="D211" s="237" t="s">
        <v>206</v>
      </c>
      <c r="E211" s="238" t="s">
        <v>1</v>
      </c>
      <c r="F211" s="239" t="s">
        <v>538</v>
      </c>
      <c r="G211" s="236"/>
      <c r="H211" s="240">
        <v>265.75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206</v>
      </c>
      <c r="AU211" s="246" t="s">
        <v>87</v>
      </c>
      <c r="AV211" s="13" t="s">
        <v>87</v>
      </c>
      <c r="AW211" s="13" t="s">
        <v>33</v>
      </c>
      <c r="AX211" s="13" t="s">
        <v>77</v>
      </c>
      <c r="AY211" s="246" t="s">
        <v>198</v>
      </c>
    </row>
    <row r="212" spans="1:51" s="13" customFormat="1" ht="12">
      <c r="A212" s="13"/>
      <c r="B212" s="235"/>
      <c r="C212" s="236"/>
      <c r="D212" s="237" t="s">
        <v>206</v>
      </c>
      <c r="E212" s="238" t="s">
        <v>1</v>
      </c>
      <c r="F212" s="239" t="s">
        <v>539</v>
      </c>
      <c r="G212" s="236"/>
      <c r="H212" s="240">
        <v>732.58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206</v>
      </c>
      <c r="AU212" s="246" t="s">
        <v>87</v>
      </c>
      <c r="AV212" s="13" t="s">
        <v>87</v>
      </c>
      <c r="AW212" s="13" t="s">
        <v>33</v>
      </c>
      <c r="AX212" s="13" t="s">
        <v>77</v>
      </c>
      <c r="AY212" s="246" t="s">
        <v>198</v>
      </c>
    </row>
    <row r="213" spans="1:51" s="13" customFormat="1" ht="12">
      <c r="A213" s="13"/>
      <c r="B213" s="235"/>
      <c r="C213" s="236"/>
      <c r="D213" s="237" t="s">
        <v>206</v>
      </c>
      <c r="E213" s="238" t="s">
        <v>1</v>
      </c>
      <c r="F213" s="239" t="s">
        <v>435</v>
      </c>
      <c r="G213" s="236"/>
      <c r="H213" s="240">
        <v>-997.2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206</v>
      </c>
      <c r="AU213" s="246" t="s">
        <v>87</v>
      </c>
      <c r="AV213" s="13" t="s">
        <v>87</v>
      </c>
      <c r="AW213" s="13" t="s">
        <v>33</v>
      </c>
      <c r="AX213" s="13" t="s">
        <v>77</v>
      </c>
      <c r="AY213" s="246" t="s">
        <v>198</v>
      </c>
    </row>
    <row r="214" spans="1:51" s="13" customFormat="1" ht="12">
      <c r="A214" s="13"/>
      <c r="B214" s="235"/>
      <c r="C214" s="236"/>
      <c r="D214" s="237" t="s">
        <v>206</v>
      </c>
      <c r="E214" s="238" t="s">
        <v>1</v>
      </c>
      <c r="F214" s="239" t="s">
        <v>540</v>
      </c>
      <c r="G214" s="236"/>
      <c r="H214" s="240">
        <v>-351.96</v>
      </c>
      <c r="I214" s="241"/>
      <c r="J214" s="236"/>
      <c r="K214" s="236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206</v>
      </c>
      <c r="AU214" s="246" t="s">
        <v>87</v>
      </c>
      <c r="AV214" s="13" t="s">
        <v>87</v>
      </c>
      <c r="AW214" s="13" t="s">
        <v>33</v>
      </c>
      <c r="AX214" s="13" t="s">
        <v>77</v>
      </c>
      <c r="AY214" s="246" t="s">
        <v>198</v>
      </c>
    </row>
    <row r="215" spans="1:51" s="15" customFormat="1" ht="12">
      <c r="A215" s="15"/>
      <c r="B215" s="258"/>
      <c r="C215" s="259"/>
      <c r="D215" s="237" t="s">
        <v>206</v>
      </c>
      <c r="E215" s="260" t="s">
        <v>402</v>
      </c>
      <c r="F215" s="261" t="s">
        <v>215</v>
      </c>
      <c r="G215" s="259"/>
      <c r="H215" s="262">
        <v>1726.44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8" t="s">
        <v>206</v>
      </c>
      <c r="AU215" s="268" t="s">
        <v>87</v>
      </c>
      <c r="AV215" s="15" t="s">
        <v>204</v>
      </c>
      <c r="AW215" s="15" t="s">
        <v>33</v>
      </c>
      <c r="AX215" s="15" t="s">
        <v>85</v>
      </c>
      <c r="AY215" s="268" t="s">
        <v>198</v>
      </c>
    </row>
    <row r="216" spans="1:65" s="2" customFormat="1" ht="37.8" customHeight="1">
      <c r="A216" s="39"/>
      <c r="B216" s="40"/>
      <c r="C216" s="221" t="s">
        <v>324</v>
      </c>
      <c r="D216" s="221" t="s">
        <v>200</v>
      </c>
      <c r="E216" s="222" t="s">
        <v>541</v>
      </c>
      <c r="F216" s="223" t="s">
        <v>542</v>
      </c>
      <c r="G216" s="224" t="s">
        <v>203</v>
      </c>
      <c r="H216" s="225">
        <v>863.22</v>
      </c>
      <c r="I216" s="226"/>
      <c r="J216" s="227">
        <f>ROUND(I216*H216,2)</f>
        <v>0</v>
      </c>
      <c r="K216" s="228"/>
      <c r="L216" s="45"/>
      <c r="M216" s="229" t="s">
        <v>1</v>
      </c>
      <c r="N216" s="230" t="s">
        <v>42</v>
      </c>
      <c r="O216" s="92"/>
      <c r="P216" s="231">
        <f>O216*H216</f>
        <v>0</v>
      </c>
      <c r="Q216" s="231">
        <v>1.15</v>
      </c>
      <c r="R216" s="231">
        <f>Q216*H216</f>
        <v>992.703</v>
      </c>
      <c r="S216" s="231">
        <v>0</v>
      </c>
      <c r="T216" s="232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3" t="s">
        <v>204</v>
      </c>
      <c r="AT216" s="233" t="s">
        <v>200</v>
      </c>
      <c r="AU216" s="233" t="s">
        <v>87</v>
      </c>
      <c r="AY216" s="18" t="s">
        <v>198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8" t="s">
        <v>85</v>
      </c>
      <c r="BK216" s="234">
        <f>ROUND(I216*H216,2)</f>
        <v>0</v>
      </c>
      <c r="BL216" s="18" t="s">
        <v>204</v>
      </c>
      <c r="BM216" s="233" t="s">
        <v>543</v>
      </c>
    </row>
    <row r="217" spans="1:51" s="13" customFormat="1" ht="12">
      <c r="A217" s="13"/>
      <c r="B217" s="235"/>
      <c r="C217" s="236"/>
      <c r="D217" s="237" t="s">
        <v>206</v>
      </c>
      <c r="E217" s="238" t="s">
        <v>1</v>
      </c>
      <c r="F217" s="239" t="s">
        <v>544</v>
      </c>
      <c r="G217" s="236"/>
      <c r="H217" s="240">
        <v>863.22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206</v>
      </c>
      <c r="AU217" s="246" t="s">
        <v>87</v>
      </c>
      <c r="AV217" s="13" t="s">
        <v>87</v>
      </c>
      <c r="AW217" s="13" t="s">
        <v>33</v>
      </c>
      <c r="AX217" s="13" t="s">
        <v>85</v>
      </c>
      <c r="AY217" s="246" t="s">
        <v>198</v>
      </c>
    </row>
    <row r="218" spans="1:63" s="12" customFormat="1" ht="22.8" customHeight="1">
      <c r="A218" s="12"/>
      <c r="B218" s="205"/>
      <c r="C218" s="206"/>
      <c r="D218" s="207" t="s">
        <v>76</v>
      </c>
      <c r="E218" s="219" t="s">
        <v>545</v>
      </c>
      <c r="F218" s="219" t="s">
        <v>546</v>
      </c>
      <c r="G218" s="206"/>
      <c r="H218" s="206"/>
      <c r="I218" s="209"/>
      <c r="J218" s="220">
        <f>BK218</f>
        <v>0</v>
      </c>
      <c r="K218" s="206"/>
      <c r="L218" s="211"/>
      <c r="M218" s="212"/>
      <c r="N218" s="213"/>
      <c r="O218" s="213"/>
      <c r="P218" s="214">
        <f>SUM(P219:P224)</f>
        <v>0</v>
      </c>
      <c r="Q218" s="213"/>
      <c r="R218" s="214">
        <f>SUM(R219:R224)</f>
        <v>14.9455</v>
      </c>
      <c r="S218" s="213"/>
      <c r="T218" s="215">
        <f>SUM(T219:T224)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6" t="s">
        <v>85</v>
      </c>
      <c r="AT218" s="217" t="s">
        <v>76</v>
      </c>
      <c r="AU218" s="217" t="s">
        <v>85</v>
      </c>
      <c r="AY218" s="216" t="s">
        <v>198</v>
      </c>
      <c r="BK218" s="218">
        <f>SUM(BK219:BK224)</f>
        <v>0</v>
      </c>
    </row>
    <row r="219" spans="1:65" s="2" customFormat="1" ht="21.75" customHeight="1">
      <c r="A219" s="39"/>
      <c r="B219" s="40"/>
      <c r="C219" s="221" t="s">
        <v>331</v>
      </c>
      <c r="D219" s="221" t="s">
        <v>200</v>
      </c>
      <c r="E219" s="222" t="s">
        <v>547</v>
      </c>
      <c r="F219" s="223" t="s">
        <v>548</v>
      </c>
      <c r="G219" s="224" t="s">
        <v>203</v>
      </c>
      <c r="H219" s="225">
        <v>1726.44</v>
      </c>
      <c r="I219" s="226"/>
      <c r="J219" s="227">
        <f>ROUND(I219*H219,2)</f>
        <v>0</v>
      </c>
      <c r="K219" s="228"/>
      <c r="L219" s="45"/>
      <c r="M219" s="229" t="s">
        <v>1</v>
      </c>
      <c r="N219" s="230" t="s">
        <v>42</v>
      </c>
      <c r="O219" s="92"/>
      <c r="P219" s="231">
        <f>O219*H219</f>
        <v>0</v>
      </c>
      <c r="Q219" s="231">
        <v>0</v>
      </c>
      <c r="R219" s="231">
        <f>Q219*H219</f>
        <v>0</v>
      </c>
      <c r="S219" s="231">
        <v>0</v>
      </c>
      <c r="T219" s="232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3" t="s">
        <v>204</v>
      </c>
      <c r="AT219" s="233" t="s">
        <v>200</v>
      </c>
      <c r="AU219" s="233" t="s">
        <v>87</v>
      </c>
      <c r="AY219" s="18" t="s">
        <v>198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8" t="s">
        <v>85</v>
      </c>
      <c r="BK219" s="234">
        <f>ROUND(I219*H219,2)</f>
        <v>0</v>
      </c>
      <c r="BL219" s="18" t="s">
        <v>204</v>
      </c>
      <c r="BM219" s="233" t="s">
        <v>549</v>
      </c>
    </row>
    <row r="220" spans="1:51" s="13" customFormat="1" ht="12">
      <c r="A220" s="13"/>
      <c r="B220" s="235"/>
      <c r="C220" s="236"/>
      <c r="D220" s="237" t="s">
        <v>206</v>
      </c>
      <c r="E220" s="238" t="s">
        <v>1</v>
      </c>
      <c r="F220" s="239" t="s">
        <v>402</v>
      </c>
      <c r="G220" s="236"/>
      <c r="H220" s="240">
        <v>1726.44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206</v>
      </c>
      <c r="AU220" s="246" t="s">
        <v>87</v>
      </c>
      <c r="AV220" s="13" t="s">
        <v>87</v>
      </c>
      <c r="AW220" s="13" t="s">
        <v>33</v>
      </c>
      <c r="AX220" s="13" t="s">
        <v>85</v>
      </c>
      <c r="AY220" s="246" t="s">
        <v>198</v>
      </c>
    </row>
    <row r="221" spans="1:65" s="2" customFormat="1" ht="44.25" customHeight="1">
      <c r="A221" s="39"/>
      <c r="B221" s="40"/>
      <c r="C221" s="221" t="s">
        <v>335</v>
      </c>
      <c r="D221" s="221" t="s">
        <v>200</v>
      </c>
      <c r="E221" s="222" t="s">
        <v>550</v>
      </c>
      <c r="F221" s="223" t="s">
        <v>551</v>
      </c>
      <c r="G221" s="224" t="s">
        <v>227</v>
      </c>
      <c r="H221" s="225">
        <v>105.25</v>
      </c>
      <c r="I221" s="226"/>
      <c r="J221" s="227">
        <f>ROUND(I221*H221,2)</f>
        <v>0</v>
      </c>
      <c r="K221" s="228"/>
      <c r="L221" s="45"/>
      <c r="M221" s="229" t="s">
        <v>1</v>
      </c>
      <c r="N221" s="230" t="s">
        <v>42</v>
      </c>
      <c r="O221" s="92"/>
      <c r="P221" s="231">
        <f>O221*H221</f>
        <v>0</v>
      </c>
      <c r="Q221" s="231">
        <v>0.142</v>
      </c>
      <c r="R221" s="231">
        <f>Q221*H221</f>
        <v>14.9455</v>
      </c>
      <c r="S221" s="231">
        <v>0</v>
      </c>
      <c r="T221" s="232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3" t="s">
        <v>204</v>
      </c>
      <c r="AT221" s="233" t="s">
        <v>200</v>
      </c>
      <c r="AU221" s="233" t="s">
        <v>87</v>
      </c>
      <c r="AY221" s="18" t="s">
        <v>198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8" t="s">
        <v>85</v>
      </c>
      <c r="BK221" s="234">
        <f>ROUND(I221*H221,2)</f>
        <v>0</v>
      </c>
      <c r="BL221" s="18" t="s">
        <v>204</v>
      </c>
      <c r="BM221" s="233" t="s">
        <v>552</v>
      </c>
    </row>
    <row r="222" spans="1:51" s="13" customFormat="1" ht="12">
      <c r="A222" s="13"/>
      <c r="B222" s="235"/>
      <c r="C222" s="236"/>
      <c r="D222" s="237" t="s">
        <v>206</v>
      </c>
      <c r="E222" s="238" t="s">
        <v>1</v>
      </c>
      <c r="F222" s="239" t="s">
        <v>553</v>
      </c>
      <c r="G222" s="236"/>
      <c r="H222" s="240">
        <v>105.25</v>
      </c>
      <c r="I222" s="241"/>
      <c r="J222" s="236"/>
      <c r="K222" s="236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206</v>
      </c>
      <c r="AU222" s="246" t="s">
        <v>87</v>
      </c>
      <c r="AV222" s="13" t="s">
        <v>87</v>
      </c>
      <c r="AW222" s="13" t="s">
        <v>33</v>
      </c>
      <c r="AX222" s="13" t="s">
        <v>85</v>
      </c>
      <c r="AY222" s="246" t="s">
        <v>198</v>
      </c>
    </row>
    <row r="223" spans="1:65" s="2" customFormat="1" ht="24.15" customHeight="1">
      <c r="A223" s="39"/>
      <c r="B223" s="40"/>
      <c r="C223" s="269" t="s">
        <v>340</v>
      </c>
      <c r="D223" s="269" t="s">
        <v>315</v>
      </c>
      <c r="E223" s="270" t="s">
        <v>554</v>
      </c>
      <c r="F223" s="271" t="s">
        <v>555</v>
      </c>
      <c r="G223" s="272" t="s">
        <v>451</v>
      </c>
      <c r="H223" s="273">
        <v>1060</v>
      </c>
      <c r="I223" s="274"/>
      <c r="J223" s="275">
        <f>ROUND(I223*H223,2)</f>
        <v>0</v>
      </c>
      <c r="K223" s="276"/>
      <c r="L223" s="277"/>
      <c r="M223" s="278" t="s">
        <v>1</v>
      </c>
      <c r="N223" s="279" t="s">
        <v>42</v>
      </c>
      <c r="O223" s="92"/>
      <c r="P223" s="231">
        <f>O223*H223</f>
        <v>0</v>
      </c>
      <c r="Q223" s="231">
        <v>0</v>
      </c>
      <c r="R223" s="231">
        <f>Q223*H223</f>
        <v>0</v>
      </c>
      <c r="S223" s="231">
        <v>0</v>
      </c>
      <c r="T223" s="232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3" t="s">
        <v>242</v>
      </c>
      <c r="AT223" s="233" t="s">
        <v>315</v>
      </c>
      <c r="AU223" s="233" t="s">
        <v>87</v>
      </c>
      <c r="AY223" s="18" t="s">
        <v>198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8" t="s">
        <v>85</v>
      </c>
      <c r="BK223" s="234">
        <f>ROUND(I223*H223,2)</f>
        <v>0</v>
      </c>
      <c r="BL223" s="18" t="s">
        <v>204</v>
      </c>
      <c r="BM223" s="233" t="s">
        <v>556</v>
      </c>
    </row>
    <row r="224" spans="1:51" s="13" customFormat="1" ht="12">
      <c r="A224" s="13"/>
      <c r="B224" s="235"/>
      <c r="C224" s="236"/>
      <c r="D224" s="237" t="s">
        <v>206</v>
      </c>
      <c r="E224" s="238" t="s">
        <v>1</v>
      </c>
      <c r="F224" s="239" t="s">
        <v>557</v>
      </c>
      <c r="G224" s="236"/>
      <c r="H224" s="240">
        <v>1060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206</v>
      </c>
      <c r="AU224" s="246" t="s">
        <v>87</v>
      </c>
      <c r="AV224" s="13" t="s">
        <v>87</v>
      </c>
      <c r="AW224" s="13" t="s">
        <v>33</v>
      </c>
      <c r="AX224" s="13" t="s">
        <v>85</v>
      </c>
      <c r="AY224" s="246" t="s">
        <v>198</v>
      </c>
    </row>
    <row r="225" spans="1:63" s="12" customFormat="1" ht="22.8" customHeight="1">
      <c r="A225" s="12"/>
      <c r="B225" s="205"/>
      <c r="C225" s="206"/>
      <c r="D225" s="207" t="s">
        <v>76</v>
      </c>
      <c r="E225" s="219" t="s">
        <v>558</v>
      </c>
      <c r="F225" s="219" t="s">
        <v>559</v>
      </c>
      <c r="G225" s="206"/>
      <c r="H225" s="206"/>
      <c r="I225" s="209"/>
      <c r="J225" s="220">
        <f>BK225</f>
        <v>0</v>
      </c>
      <c r="K225" s="206"/>
      <c r="L225" s="211"/>
      <c r="M225" s="212"/>
      <c r="N225" s="213"/>
      <c r="O225" s="213"/>
      <c r="P225" s="214">
        <f>SUM(P226:P229)</f>
        <v>0</v>
      </c>
      <c r="Q225" s="213"/>
      <c r="R225" s="214">
        <f>SUM(R226:R229)</f>
        <v>0.8498499999999999</v>
      </c>
      <c r="S225" s="213"/>
      <c r="T225" s="215">
        <f>SUM(T226:T229)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6" t="s">
        <v>85</v>
      </c>
      <c r="AT225" s="217" t="s">
        <v>76</v>
      </c>
      <c r="AU225" s="217" t="s">
        <v>85</v>
      </c>
      <c r="AY225" s="216" t="s">
        <v>198</v>
      </c>
      <c r="BK225" s="218">
        <f>SUM(BK226:BK229)</f>
        <v>0</v>
      </c>
    </row>
    <row r="226" spans="1:65" s="2" customFormat="1" ht="44.25" customHeight="1">
      <c r="A226" s="39"/>
      <c r="B226" s="40"/>
      <c r="C226" s="221" t="s">
        <v>345</v>
      </c>
      <c r="D226" s="221" t="s">
        <v>200</v>
      </c>
      <c r="E226" s="222" t="s">
        <v>560</v>
      </c>
      <c r="F226" s="223" t="s">
        <v>561</v>
      </c>
      <c r="G226" s="224" t="s">
        <v>203</v>
      </c>
      <c r="H226" s="225">
        <v>11.5</v>
      </c>
      <c r="I226" s="226"/>
      <c r="J226" s="227">
        <f>ROUND(I226*H226,2)</f>
        <v>0</v>
      </c>
      <c r="K226" s="228"/>
      <c r="L226" s="45"/>
      <c r="M226" s="229" t="s">
        <v>1</v>
      </c>
      <c r="N226" s="230" t="s">
        <v>42</v>
      </c>
      <c r="O226" s="92"/>
      <c r="P226" s="231">
        <f>O226*H226</f>
        <v>0</v>
      </c>
      <c r="Q226" s="231">
        <v>0.0739</v>
      </c>
      <c r="R226" s="231">
        <f>Q226*H226</f>
        <v>0.8498499999999999</v>
      </c>
      <c r="S226" s="231">
        <v>0</v>
      </c>
      <c r="T226" s="232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3" t="s">
        <v>204</v>
      </c>
      <c r="AT226" s="233" t="s">
        <v>200</v>
      </c>
      <c r="AU226" s="233" t="s">
        <v>87</v>
      </c>
      <c r="AY226" s="18" t="s">
        <v>198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8" t="s">
        <v>85</v>
      </c>
      <c r="BK226" s="234">
        <f>ROUND(I226*H226,2)</f>
        <v>0</v>
      </c>
      <c r="BL226" s="18" t="s">
        <v>204</v>
      </c>
      <c r="BM226" s="233" t="s">
        <v>562</v>
      </c>
    </row>
    <row r="227" spans="1:51" s="13" customFormat="1" ht="12">
      <c r="A227" s="13"/>
      <c r="B227" s="235"/>
      <c r="C227" s="236"/>
      <c r="D227" s="237" t="s">
        <v>206</v>
      </c>
      <c r="E227" s="238" t="s">
        <v>1</v>
      </c>
      <c r="F227" s="239" t="s">
        <v>521</v>
      </c>
      <c r="G227" s="236"/>
      <c r="H227" s="240">
        <v>11.5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206</v>
      </c>
      <c r="AU227" s="246" t="s">
        <v>87</v>
      </c>
      <c r="AV227" s="13" t="s">
        <v>87</v>
      </c>
      <c r="AW227" s="13" t="s">
        <v>33</v>
      </c>
      <c r="AX227" s="13" t="s">
        <v>85</v>
      </c>
      <c r="AY227" s="246" t="s">
        <v>198</v>
      </c>
    </row>
    <row r="228" spans="1:65" s="2" customFormat="1" ht="44.25" customHeight="1">
      <c r="A228" s="39"/>
      <c r="B228" s="40"/>
      <c r="C228" s="269" t="s">
        <v>352</v>
      </c>
      <c r="D228" s="269" t="s">
        <v>315</v>
      </c>
      <c r="E228" s="270" t="s">
        <v>563</v>
      </c>
      <c r="F228" s="271" t="s">
        <v>564</v>
      </c>
      <c r="G228" s="272" t="s">
        <v>203</v>
      </c>
      <c r="H228" s="273">
        <v>12.65</v>
      </c>
      <c r="I228" s="274"/>
      <c r="J228" s="275">
        <f>ROUND(I228*H228,2)</f>
        <v>0</v>
      </c>
      <c r="K228" s="276"/>
      <c r="L228" s="277"/>
      <c r="M228" s="278" t="s">
        <v>1</v>
      </c>
      <c r="N228" s="279" t="s">
        <v>42</v>
      </c>
      <c r="O228" s="92"/>
      <c r="P228" s="231">
        <f>O228*H228</f>
        <v>0</v>
      </c>
      <c r="Q228" s="231">
        <v>0</v>
      </c>
      <c r="R228" s="231">
        <f>Q228*H228</f>
        <v>0</v>
      </c>
      <c r="S228" s="231">
        <v>0</v>
      </c>
      <c r="T228" s="232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3" t="s">
        <v>242</v>
      </c>
      <c r="AT228" s="233" t="s">
        <v>315</v>
      </c>
      <c r="AU228" s="233" t="s">
        <v>87</v>
      </c>
      <c r="AY228" s="18" t="s">
        <v>198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8" t="s">
        <v>85</v>
      </c>
      <c r="BK228" s="234">
        <f>ROUND(I228*H228,2)</f>
        <v>0</v>
      </c>
      <c r="BL228" s="18" t="s">
        <v>204</v>
      </c>
      <c r="BM228" s="233" t="s">
        <v>565</v>
      </c>
    </row>
    <row r="229" spans="1:51" s="13" customFormat="1" ht="12">
      <c r="A229" s="13"/>
      <c r="B229" s="235"/>
      <c r="C229" s="236"/>
      <c r="D229" s="237" t="s">
        <v>206</v>
      </c>
      <c r="E229" s="238" t="s">
        <v>1</v>
      </c>
      <c r="F229" s="239" t="s">
        <v>566</v>
      </c>
      <c r="G229" s="236"/>
      <c r="H229" s="240">
        <v>12.65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206</v>
      </c>
      <c r="AU229" s="246" t="s">
        <v>87</v>
      </c>
      <c r="AV229" s="13" t="s">
        <v>87</v>
      </c>
      <c r="AW229" s="13" t="s">
        <v>33</v>
      </c>
      <c r="AX229" s="13" t="s">
        <v>85</v>
      </c>
      <c r="AY229" s="246" t="s">
        <v>198</v>
      </c>
    </row>
    <row r="230" spans="1:63" s="12" customFormat="1" ht="22.8" customHeight="1">
      <c r="A230" s="12"/>
      <c r="B230" s="205"/>
      <c r="C230" s="206"/>
      <c r="D230" s="207" t="s">
        <v>76</v>
      </c>
      <c r="E230" s="219" t="s">
        <v>567</v>
      </c>
      <c r="F230" s="219" t="s">
        <v>568</v>
      </c>
      <c r="G230" s="206"/>
      <c r="H230" s="206"/>
      <c r="I230" s="209"/>
      <c r="J230" s="220">
        <f>BK230</f>
        <v>0</v>
      </c>
      <c r="K230" s="206"/>
      <c r="L230" s="211"/>
      <c r="M230" s="212"/>
      <c r="N230" s="213"/>
      <c r="O230" s="213"/>
      <c r="P230" s="214">
        <f>SUM(P231:P292)</f>
        <v>0</v>
      </c>
      <c r="Q230" s="213"/>
      <c r="R230" s="214">
        <f>SUM(R231:R292)</f>
        <v>123.539157</v>
      </c>
      <c r="S230" s="213"/>
      <c r="T230" s="215">
        <f>SUM(T231:T292)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6" t="s">
        <v>85</v>
      </c>
      <c r="AT230" s="217" t="s">
        <v>76</v>
      </c>
      <c r="AU230" s="217" t="s">
        <v>85</v>
      </c>
      <c r="AY230" s="216" t="s">
        <v>198</v>
      </c>
      <c r="BK230" s="218">
        <f>SUM(BK231:BK292)</f>
        <v>0</v>
      </c>
    </row>
    <row r="231" spans="1:65" s="2" customFormat="1" ht="24.15" customHeight="1">
      <c r="A231" s="39"/>
      <c r="B231" s="40"/>
      <c r="C231" s="221" t="s">
        <v>360</v>
      </c>
      <c r="D231" s="221" t="s">
        <v>200</v>
      </c>
      <c r="E231" s="222" t="s">
        <v>569</v>
      </c>
      <c r="F231" s="223" t="s">
        <v>570</v>
      </c>
      <c r="G231" s="224" t="s">
        <v>451</v>
      </c>
      <c r="H231" s="225">
        <v>15</v>
      </c>
      <c r="I231" s="226"/>
      <c r="J231" s="227">
        <f>ROUND(I231*H231,2)</f>
        <v>0</v>
      </c>
      <c r="K231" s="228"/>
      <c r="L231" s="45"/>
      <c r="M231" s="229" t="s">
        <v>1</v>
      </c>
      <c r="N231" s="230" t="s">
        <v>42</v>
      </c>
      <c r="O231" s="92"/>
      <c r="P231" s="231">
        <f>O231*H231</f>
        <v>0</v>
      </c>
      <c r="Q231" s="231">
        <v>0.025</v>
      </c>
      <c r="R231" s="231">
        <f>Q231*H231</f>
        <v>0.375</v>
      </c>
      <c r="S231" s="231">
        <v>0</v>
      </c>
      <c r="T231" s="232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3" t="s">
        <v>204</v>
      </c>
      <c r="AT231" s="233" t="s">
        <v>200</v>
      </c>
      <c r="AU231" s="233" t="s">
        <v>87</v>
      </c>
      <c r="AY231" s="18" t="s">
        <v>198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8" t="s">
        <v>85</v>
      </c>
      <c r="BK231" s="234">
        <f>ROUND(I231*H231,2)</f>
        <v>0</v>
      </c>
      <c r="BL231" s="18" t="s">
        <v>204</v>
      </c>
      <c r="BM231" s="233" t="s">
        <v>571</v>
      </c>
    </row>
    <row r="232" spans="1:65" s="2" customFormat="1" ht="24.15" customHeight="1">
      <c r="A232" s="39"/>
      <c r="B232" s="40"/>
      <c r="C232" s="269" t="s">
        <v>366</v>
      </c>
      <c r="D232" s="269" t="s">
        <v>315</v>
      </c>
      <c r="E232" s="270" t="s">
        <v>572</v>
      </c>
      <c r="F232" s="271" t="s">
        <v>573</v>
      </c>
      <c r="G232" s="272" t="s">
        <v>451</v>
      </c>
      <c r="H232" s="273">
        <v>15</v>
      </c>
      <c r="I232" s="274"/>
      <c r="J232" s="275">
        <f>ROUND(I232*H232,2)</f>
        <v>0</v>
      </c>
      <c r="K232" s="276"/>
      <c r="L232" s="277"/>
      <c r="M232" s="278" t="s">
        <v>1</v>
      </c>
      <c r="N232" s="279" t="s">
        <v>42</v>
      </c>
      <c r="O232" s="92"/>
      <c r="P232" s="231">
        <f>O232*H232</f>
        <v>0</v>
      </c>
      <c r="Q232" s="231">
        <v>0</v>
      </c>
      <c r="R232" s="231">
        <f>Q232*H232</f>
        <v>0</v>
      </c>
      <c r="S232" s="231">
        <v>0</v>
      </c>
      <c r="T232" s="232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3" t="s">
        <v>242</v>
      </c>
      <c r="AT232" s="233" t="s">
        <v>315</v>
      </c>
      <c r="AU232" s="233" t="s">
        <v>87</v>
      </c>
      <c r="AY232" s="18" t="s">
        <v>198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8" t="s">
        <v>85</v>
      </c>
      <c r="BK232" s="234">
        <f>ROUND(I232*H232,2)</f>
        <v>0</v>
      </c>
      <c r="BL232" s="18" t="s">
        <v>204</v>
      </c>
      <c r="BM232" s="233" t="s">
        <v>574</v>
      </c>
    </row>
    <row r="233" spans="1:65" s="2" customFormat="1" ht="16.5" customHeight="1">
      <c r="A233" s="39"/>
      <c r="B233" s="40"/>
      <c r="C233" s="269" t="s">
        <v>370</v>
      </c>
      <c r="D233" s="269" t="s">
        <v>315</v>
      </c>
      <c r="E233" s="270" t="s">
        <v>575</v>
      </c>
      <c r="F233" s="271" t="s">
        <v>576</v>
      </c>
      <c r="G233" s="272" t="s">
        <v>451</v>
      </c>
      <c r="H233" s="273">
        <v>15</v>
      </c>
      <c r="I233" s="274"/>
      <c r="J233" s="275">
        <f>ROUND(I233*H233,2)</f>
        <v>0</v>
      </c>
      <c r="K233" s="276"/>
      <c r="L233" s="277"/>
      <c r="M233" s="278" t="s">
        <v>1</v>
      </c>
      <c r="N233" s="279" t="s">
        <v>42</v>
      </c>
      <c r="O233" s="92"/>
      <c r="P233" s="231">
        <f>O233*H233</f>
        <v>0</v>
      </c>
      <c r="Q233" s="231">
        <v>0</v>
      </c>
      <c r="R233" s="231">
        <f>Q233*H233</f>
        <v>0</v>
      </c>
      <c r="S233" s="231">
        <v>0</v>
      </c>
      <c r="T233" s="232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3" t="s">
        <v>242</v>
      </c>
      <c r="AT233" s="233" t="s">
        <v>315</v>
      </c>
      <c r="AU233" s="233" t="s">
        <v>87</v>
      </c>
      <c r="AY233" s="18" t="s">
        <v>198</v>
      </c>
      <c r="BE233" s="234">
        <f>IF(N233="základní",J233,0)</f>
        <v>0</v>
      </c>
      <c r="BF233" s="234">
        <f>IF(N233="snížená",J233,0)</f>
        <v>0</v>
      </c>
      <c r="BG233" s="234">
        <f>IF(N233="zákl. přenesená",J233,0)</f>
        <v>0</v>
      </c>
      <c r="BH233" s="234">
        <f>IF(N233="sníž. přenesená",J233,0)</f>
        <v>0</v>
      </c>
      <c r="BI233" s="234">
        <f>IF(N233="nulová",J233,0)</f>
        <v>0</v>
      </c>
      <c r="BJ233" s="18" t="s">
        <v>85</v>
      </c>
      <c r="BK233" s="234">
        <f>ROUND(I233*H233,2)</f>
        <v>0</v>
      </c>
      <c r="BL233" s="18" t="s">
        <v>204</v>
      </c>
      <c r="BM233" s="233" t="s">
        <v>577</v>
      </c>
    </row>
    <row r="234" spans="1:65" s="2" customFormat="1" ht="16.5" customHeight="1">
      <c r="A234" s="39"/>
      <c r="B234" s="40"/>
      <c r="C234" s="269" t="s">
        <v>374</v>
      </c>
      <c r="D234" s="269" t="s">
        <v>315</v>
      </c>
      <c r="E234" s="270" t="s">
        <v>578</v>
      </c>
      <c r="F234" s="271" t="s">
        <v>579</v>
      </c>
      <c r="G234" s="272" t="s">
        <v>451</v>
      </c>
      <c r="H234" s="273">
        <v>3</v>
      </c>
      <c r="I234" s="274"/>
      <c r="J234" s="275">
        <f>ROUND(I234*H234,2)</f>
        <v>0</v>
      </c>
      <c r="K234" s="276"/>
      <c r="L234" s="277"/>
      <c r="M234" s="278" t="s">
        <v>1</v>
      </c>
      <c r="N234" s="279" t="s">
        <v>42</v>
      </c>
      <c r="O234" s="92"/>
      <c r="P234" s="231">
        <f>O234*H234</f>
        <v>0</v>
      </c>
      <c r="Q234" s="231">
        <v>0</v>
      </c>
      <c r="R234" s="231">
        <f>Q234*H234</f>
        <v>0</v>
      </c>
      <c r="S234" s="231">
        <v>0</v>
      </c>
      <c r="T234" s="232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3" t="s">
        <v>242</v>
      </c>
      <c r="AT234" s="233" t="s">
        <v>315</v>
      </c>
      <c r="AU234" s="233" t="s">
        <v>87</v>
      </c>
      <c r="AY234" s="18" t="s">
        <v>198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8" t="s">
        <v>85</v>
      </c>
      <c r="BK234" s="234">
        <f>ROUND(I234*H234,2)</f>
        <v>0</v>
      </c>
      <c r="BL234" s="18" t="s">
        <v>204</v>
      </c>
      <c r="BM234" s="233" t="s">
        <v>580</v>
      </c>
    </row>
    <row r="235" spans="1:65" s="2" customFormat="1" ht="16.5" customHeight="1">
      <c r="A235" s="39"/>
      <c r="B235" s="40"/>
      <c r="C235" s="269" t="s">
        <v>378</v>
      </c>
      <c r="D235" s="269" t="s">
        <v>315</v>
      </c>
      <c r="E235" s="270" t="s">
        <v>581</v>
      </c>
      <c r="F235" s="271" t="s">
        <v>582</v>
      </c>
      <c r="G235" s="272" t="s">
        <v>451</v>
      </c>
      <c r="H235" s="273">
        <v>5</v>
      </c>
      <c r="I235" s="274"/>
      <c r="J235" s="275">
        <f>ROUND(I235*H235,2)</f>
        <v>0</v>
      </c>
      <c r="K235" s="276"/>
      <c r="L235" s="277"/>
      <c r="M235" s="278" t="s">
        <v>1</v>
      </c>
      <c r="N235" s="279" t="s">
        <v>42</v>
      </c>
      <c r="O235" s="92"/>
      <c r="P235" s="231">
        <f>O235*H235</f>
        <v>0</v>
      </c>
      <c r="Q235" s="231">
        <v>0</v>
      </c>
      <c r="R235" s="231">
        <f>Q235*H235</f>
        <v>0</v>
      </c>
      <c r="S235" s="231">
        <v>0</v>
      </c>
      <c r="T235" s="232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3" t="s">
        <v>242</v>
      </c>
      <c r="AT235" s="233" t="s">
        <v>315</v>
      </c>
      <c r="AU235" s="233" t="s">
        <v>87</v>
      </c>
      <c r="AY235" s="18" t="s">
        <v>198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8" t="s">
        <v>85</v>
      </c>
      <c r="BK235" s="234">
        <f>ROUND(I235*H235,2)</f>
        <v>0</v>
      </c>
      <c r="BL235" s="18" t="s">
        <v>204</v>
      </c>
      <c r="BM235" s="233" t="s">
        <v>583</v>
      </c>
    </row>
    <row r="236" spans="1:65" s="2" customFormat="1" ht="16.5" customHeight="1">
      <c r="A236" s="39"/>
      <c r="B236" s="40"/>
      <c r="C236" s="269" t="s">
        <v>382</v>
      </c>
      <c r="D236" s="269" t="s">
        <v>315</v>
      </c>
      <c r="E236" s="270" t="s">
        <v>584</v>
      </c>
      <c r="F236" s="271" t="s">
        <v>585</v>
      </c>
      <c r="G236" s="272" t="s">
        <v>451</v>
      </c>
      <c r="H236" s="273">
        <v>3</v>
      </c>
      <c r="I236" s="274"/>
      <c r="J236" s="275">
        <f>ROUND(I236*H236,2)</f>
        <v>0</v>
      </c>
      <c r="K236" s="276"/>
      <c r="L236" s="277"/>
      <c r="M236" s="278" t="s">
        <v>1</v>
      </c>
      <c r="N236" s="279" t="s">
        <v>42</v>
      </c>
      <c r="O236" s="92"/>
      <c r="P236" s="231">
        <f>O236*H236</f>
        <v>0</v>
      </c>
      <c r="Q236" s="231">
        <v>0</v>
      </c>
      <c r="R236" s="231">
        <f>Q236*H236</f>
        <v>0</v>
      </c>
      <c r="S236" s="231">
        <v>0</v>
      </c>
      <c r="T236" s="232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3" t="s">
        <v>242</v>
      </c>
      <c r="AT236" s="233" t="s">
        <v>315</v>
      </c>
      <c r="AU236" s="233" t="s">
        <v>87</v>
      </c>
      <c r="AY236" s="18" t="s">
        <v>198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8" t="s">
        <v>85</v>
      </c>
      <c r="BK236" s="234">
        <f>ROUND(I236*H236,2)</f>
        <v>0</v>
      </c>
      <c r="BL236" s="18" t="s">
        <v>204</v>
      </c>
      <c r="BM236" s="233" t="s">
        <v>586</v>
      </c>
    </row>
    <row r="237" spans="1:65" s="2" customFormat="1" ht="16.5" customHeight="1">
      <c r="A237" s="39"/>
      <c r="B237" s="40"/>
      <c r="C237" s="269" t="s">
        <v>386</v>
      </c>
      <c r="D237" s="269" t="s">
        <v>315</v>
      </c>
      <c r="E237" s="270" t="s">
        <v>587</v>
      </c>
      <c r="F237" s="271" t="s">
        <v>588</v>
      </c>
      <c r="G237" s="272" t="s">
        <v>451</v>
      </c>
      <c r="H237" s="273">
        <v>2</v>
      </c>
      <c r="I237" s="274"/>
      <c r="J237" s="275">
        <f>ROUND(I237*H237,2)</f>
        <v>0</v>
      </c>
      <c r="K237" s="276"/>
      <c r="L237" s="277"/>
      <c r="M237" s="278" t="s">
        <v>1</v>
      </c>
      <c r="N237" s="279" t="s">
        <v>42</v>
      </c>
      <c r="O237" s="92"/>
      <c r="P237" s="231">
        <f>O237*H237</f>
        <v>0</v>
      </c>
      <c r="Q237" s="231">
        <v>0</v>
      </c>
      <c r="R237" s="231">
        <f>Q237*H237</f>
        <v>0</v>
      </c>
      <c r="S237" s="231">
        <v>0</v>
      </c>
      <c r="T237" s="232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3" t="s">
        <v>242</v>
      </c>
      <c r="AT237" s="233" t="s">
        <v>315</v>
      </c>
      <c r="AU237" s="233" t="s">
        <v>87</v>
      </c>
      <c r="AY237" s="18" t="s">
        <v>198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8" t="s">
        <v>85</v>
      </c>
      <c r="BK237" s="234">
        <f>ROUND(I237*H237,2)</f>
        <v>0</v>
      </c>
      <c r="BL237" s="18" t="s">
        <v>204</v>
      </c>
      <c r="BM237" s="233" t="s">
        <v>589</v>
      </c>
    </row>
    <row r="238" spans="1:65" s="2" customFormat="1" ht="16.5" customHeight="1">
      <c r="A238" s="39"/>
      <c r="B238" s="40"/>
      <c r="C238" s="269" t="s">
        <v>390</v>
      </c>
      <c r="D238" s="269" t="s">
        <v>315</v>
      </c>
      <c r="E238" s="270" t="s">
        <v>590</v>
      </c>
      <c r="F238" s="271" t="s">
        <v>591</v>
      </c>
      <c r="G238" s="272" t="s">
        <v>451</v>
      </c>
      <c r="H238" s="273">
        <v>1</v>
      </c>
      <c r="I238" s="274"/>
      <c r="J238" s="275">
        <f>ROUND(I238*H238,2)</f>
        <v>0</v>
      </c>
      <c r="K238" s="276"/>
      <c r="L238" s="277"/>
      <c r="M238" s="278" t="s">
        <v>1</v>
      </c>
      <c r="N238" s="279" t="s">
        <v>42</v>
      </c>
      <c r="O238" s="92"/>
      <c r="P238" s="231">
        <f>O238*H238</f>
        <v>0</v>
      </c>
      <c r="Q238" s="231">
        <v>0</v>
      </c>
      <c r="R238" s="231">
        <f>Q238*H238</f>
        <v>0</v>
      </c>
      <c r="S238" s="231">
        <v>0</v>
      </c>
      <c r="T238" s="232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3" t="s">
        <v>242</v>
      </c>
      <c r="AT238" s="233" t="s">
        <v>315</v>
      </c>
      <c r="AU238" s="233" t="s">
        <v>87</v>
      </c>
      <c r="AY238" s="18" t="s">
        <v>198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8" t="s">
        <v>85</v>
      </c>
      <c r="BK238" s="234">
        <f>ROUND(I238*H238,2)</f>
        <v>0</v>
      </c>
      <c r="BL238" s="18" t="s">
        <v>204</v>
      </c>
      <c r="BM238" s="233" t="s">
        <v>592</v>
      </c>
    </row>
    <row r="239" spans="1:65" s="2" customFormat="1" ht="16.5" customHeight="1">
      <c r="A239" s="39"/>
      <c r="B239" s="40"/>
      <c r="C239" s="269" t="s">
        <v>394</v>
      </c>
      <c r="D239" s="269" t="s">
        <v>315</v>
      </c>
      <c r="E239" s="270" t="s">
        <v>593</v>
      </c>
      <c r="F239" s="271" t="s">
        <v>594</v>
      </c>
      <c r="G239" s="272" t="s">
        <v>451</v>
      </c>
      <c r="H239" s="273">
        <v>3</v>
      </c>
      <c r="I239" s="274"/>
      <c r="J239" s="275">
        <f>ROUND(I239*H239,2)</f>
        <v>0</v>
      </c>
      <c r="K239" s="276"/>
      <c r="L239" s="277"/>
      <c r="M239" s="278" t="s">
        <v>1</v>
      </c>
      <c r="N239" s="279" t="s">
        <v>42</v>
      </c>
      <c r="O239" s="92"/>
      <c r="P239" s="231">
        <f>O239*H239</f>
        <v>0</v>
      </c>
      <c r="Q239" s="231">
        <v>0</v>
      </c>
      <c r="R239" s="231">
        <f>Q239*H239</f>
        <v>0</v>
      </c>
      <c r="S239" s="231">
        <v>0</v>
      </c>
      <c r="T239" s="232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3" t="s">
        <v>242</v>
      </c>
      <c r="AT239" s="233" t="s">
        <v>315</v>
      </c>
      <c r="AU239" s="233" t="s">
        <v>87</v>
      </c>
      <c r="AY239" s="18" t="s">
        <v>198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8" t="s">
        <v>85</v>
      </c>
      <c r="BK239" s="234">
        <f>ROUND(I239*H239,2)</f>
        <v>0</v>
      </c>
      <c r="BL239" s="18" t="s">
        <v>204</v>
      </c>
      <c r="BM239" s="233" t="s">
        <v>595</v>
      </c>
    </row>
    <row r="240" spans="1:65" s="2" customFormat="1" ht="16.5" customHeight="1">
      <c r="A240" s="39"/>
      <c r="B240" s="40"/>
      <c r="C240" s="269" t="s">
        <v>398</v>
      </c>
      <c r="D240" s="269" t="s">
        <v>315</v>
      </c>
      <c r="E240" s="270" t="s">
        <v>596</v>
      </c>
      <c r="F240" s="271" t="s">
        <v>597</v>
      </c>
      <c r="G240" s="272" t="s">
        <v>451</v>
      </c>
      <c r="H240" s="273">
        <v>1</v>
      </c>
      <c r="I240" s="274"/>
      <c r="J240" s="275">
        <f>ROUND(I240*H240,2)</f>
        <v>0</v>
      </c>
      <c r="K240" s="276"/>
      <c r="L240" s="277"/>
      <c r="M240" s="278" t="s">
        <v>1</v>
      </c>
      <c r="N240" s="279" t="s">
        <v>42</v>
      </c>
      <c r="O240" s="92"/>
      <c r="P240" s="231">
        <f>O240*H240</f>
        <v>0</v>
      </c>
      <c r="Q240" s="231">
        <v>0</v>
      </c>
      <c r="R240" s="231">
        <f>Q240*H240</f>
        <v>0</v>
      </c>
      <c r="S240" s="231">
        <v>0</v>
      </c>
      <c r="T240" s="232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3" t="s">
        <v>242</v>
      </c>
      <c r="AT240" s="233" t="s">
        <v>315</v>
      </c>
      <c r="AU240" s="233" t="s">
        <v>87</v>
      </c>
      <c r="AY240" s="18" t="s">
        <v>198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8" t="s">
        <v>85</v>
      </c>
      <c r="BK240" s="234">
        <f>ROUND(I240*H240,2)</f>
        <v>0</v>
      </c>
      <c r="BL240" s="18" t="s">
        <v>204</v>
      </c>
      <c r="BM240" s="233" t="s">
        <v>598</v>
      </c>
    </row>
    <row r="241" spans="1:65" s="2" customFormat="1" ht="16.5" customHeight="1">
      <c r="A241" s="39"/>
      <c r="B241" s="40"/>
      <c r="C241" s="269" t="s">
        <v>599</v>
      </c>
      <c r="D241" s="269" t="s">
        <v>315</v>
      </c>
      <c r="E241" s="270" t="s">
        <v>600</v>
      </c>
      <c r="F241" s="271" t="s">
        <v>601</v>
      </c>
      <c r="G241" s="272" t="s">
        <v>451</v>
      </c>
      <c r="H241" s="273">
        <v>4</v>
      </c>
      <c r="I241" s="274"/>
      <c r="J241" s="275">
        <f>ROUND(I241*H241,2)</f>
        <v>0</v>
      </c>
      <c r="K241" s="276"/>
      <c r="L241" s="277"/>
      <c r="M241" s="278" t="s">
        <v>1</v>
      </c>
      <c r="N241" s="279" t="s">
        <v>42</v>
      </c>
      <c r="O241" s="92"/>
      <c r="P241" s="231">
        <f>O241*H241</f>
        <v>0</v>
      </c>
      <c r="Q241" s="231">
        <v>0</v>
      </c>
      <c r="R241" s="231">
        <f>Q241*H241</f>
        <v>0</v>
      </c>
      <c r="S241" s="231">
        <v>0</v>
      </c>
      <c r="T241" s="232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3" t="s">
        <v>242</v>
      </c>
      <c r="AT241" s="233" t="s">
        <v>315</v>
      </c>
      <c r="AU241" s="233" t="s">
        <v>87</v>
      </c>
      <c r="AY241" s="18" t="s">
        <v>198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8" t="s">
        <v>85</v>
      </c>
      <c r="BK241" s="234">
        <f>ROUND(I241*H241,2)</f>
        <v>0</v>
      </c>
      <c r="BL241" s="18" t="s">
        <v>204</v>
      </c>
      <c r="BM241" s="233" t="s">
        <v>602</v>
      </c>
    </row>
    <row r="242" spans="1:65" s="2" customFormat="1" ht="16.5" customHeight="1">
      <c r="A242" s="39"/>
      <c r="B242" s="40"/>
      <c r="C242" s="269" t="s">
        <v>603</v>
      </c>
      <c r="D242" s="269" t="s">
        <v>315</v>
      </c>
      <c r="E242" s="270" t="s">
        <v>604</v>
      </c>
      <c r="F242" s="271" t="s">
        <v>605</v>
      </c>
      <c r="G242" s="272" t="s">
        <v>451</v>
      </c>
      <c r="H242" s="273">
        <v>2</v>
      </c>
      <c r="I242" s="274"/>
      <c r="J242" s="275">
        <f>ROUND(I242*H242,2)</f>
        <v>0</v>
      </c>
      <c r="K242" s="276"/>
      <c r="L242" s="277"/>
      <c r="M242" s="278" t="s">
        <v>1</v>
      </c>
      <c r="N242" s="279" t="s">
        <v>42</v>
      </c>
      <c r="O242" s="92"/>
      <c r="P242" s="231">
        <f>O242*H242</f>
        <v>0</v>
      </c>
      <c r="Q242" s="231">
        <v>0</v>
      </c>
      <c r="R242" s="231">
        <f>Q242*H242</f>
        <v>0</v>
      </c>
      <c r="S242" s="231">
        <v>0</v>
      </c>
      <c r="T242" s="232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3" t="s">
        <v>242</v>
      </c>
      <c r="AT242" s="233" t="s">
        <v>315</v>
      </c>
      <c r="AU242" s="233" t="s">
        <v>87</v>
      </c>
      <c r="AY242" s="18" t="s">
        <v>198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8" t="s">
        <v>85</v>
      </c>
      <c r="BK242" s="234">
        <f>ROUND(I242*H242,2)</f>
        <v>0</v>
      </c>
      <c r="BL242" s="18" t="s">
        <v>204</v>
      </c>
      <c r="BM242" s="233" t="s">
        <v>606</v>
      </c>
    </row>
    <row r="243" spans="1:65" s="2" customFormat="1" ht="16.5" customHeight="1">
      <c r="A243" s="39"/>
      <c r="B243" s="40"/>
      <c r="C243" s="269" t="s">
        <v>607</v>
      </c>
      <c r="D243" s="269" t="s">
        <v>315</v>
      </c>
      <c r="E243" s="270" t="s">
        <v>608</v>
      </c>
      <c r="F243" s="271" t="s">
        <v>609</v>
      </c>
      <c r="G243" s="272" t="s">
        <v>451</v>
      </c>
      <c r="H243" s="273">
        <v>1</v>
      </c>
      <c r="I243" s="274"/>
      <c r="J243" s="275">
        <f>ROUND(I243*H243,2)</f>
        <v>0</v>
      </c>
      <c r="K243" s="276"/>
      <c r="L243" s="277"/>
      <c r="M243" s="278" t="s">
        <v>1</v>
      </c>
      <c r="N243" s="279" t="s">
        <v>42</v>
      </c>
      <c r="O243" s="92"/>
      <c r="P243" s="231">
        <f>O243*H243</f>
        <v>0</v>
      </c>
      <c r="Q243" s="231">
        <v>0</v>
      </c>
      <c r="R243" s="231">
        <f>Q243*H243</f>
        <v>0</v>
      </c>
      <c r="S243" s="231">
        <v>0</v>
      </c>
      <c r="T243" s="232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3" t="s">
        <v>242</v>
      </c>
      <c r="AT243" s="233" t="s">
        <v>315</v>
      </c>
      <c r="AU243" s="233" t="s">
        <v>87</v>
      </c>
      <c r="AY243" s="18" t="s">
        <v>198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8" t="s">
        <v>85</v>
      </c>
      <c r="BK243" s="234">
        <f>ROUND(I243*H243,2)</f>
        <v>0</v>
      </c>
      <c r="BL243" s="18" t="s">
        <v>204</v>
      </c>
      <c r="BM243" s="233" t="s">
        <v>610</v>
      </c>
    </row>
    <row r="244" spans="1:65" s="2" customFormat="1" ht="16.5" customHeight="1">
      <c r="A244" s="39"/>
      <c r="B244" s="40"/>
      <c r="C244" s="269" t="s">
        <v>611</v>
      </c>
      <c r="D244" s="269" t="s">
        <v>315</v>
      </c>
      <c r="E244" s="270" t="s">
        <v>612</v>
      </c>
      <c r="F244" s="271" t="s">
        <v>613</v>
      </c>
      <c r="G244" s="272" t="s">
        <v>451</v>
      </c>
      <c r="H244" s="273">
        <v>1</v>
      </c>
      <c r="I244" s="274"/>
      <c r="J244" s="275">
        <f>ROUND(I244*H244,2)</f>
        <v>0</v>
      </c>
      <c r="K244" s="276"/>
      <c r="L244" s="277"/>
      <c r="M244" s="278" t="s">
        <v>1</v>
      </c>
      <c r="N244" s="279" t="s">
        <v>42</v>
      </c>
      <c r="O244" s="92"/>
      <c r="P244" s="231">
        <f>O244*H244</f>
        <v>0</v>
      </c>
      <c r="Q244" s="231">
        <v>0</v>
      </c>
      <c r="R244" s="231">
        <f>Q244*H244</f>
        <v>0</v>
      </c>
      <c r="S244" s="231">
        <v>0</v>
      </c>
      <c r="T244" s="232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3" t="s">
        <v>242</v>
      </c>
      <c r="AT244" s="233" t="s">
        <v>315</v>
      </c>
      <c r="AU244" s="233" t="s">
        <v>87</v>
      </c>
      <c r="AY244" s="18" t="s">
        <v>198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8" t="s">
        <v>85</v>
      </c>
      <c r="BK244" s="234">
        <f>ROUND(I244*H244,2)</f>
        <v>0</v>
      </c>
      <c r="BL244" s="18" t="s">
        <v>204</v>
      </c>
      <c r="BM244" s="233" t="s">
        <v>614</v>
      </c>
    </row>
    <row r="245" spans="1:65" s="2" customFormat="1" ht="37.8" customHeight="1">
      <c r="A245" s="39"/>
      <c r="B245" s="40"/>
      <c r="C245" s="221" t="s">
        <v>615</v>
      </c>
      <c r="D245" s="221" t="s">
        <v>200</v>
      </c>
      <c r="E245" s="222" t="s">
        <v>616</v>
      </c>
      <c r="F245" s="223" t="s">
        <v>617</v>
      </c>
      <c r="G245" s="224" t="s">
        <v>227</v>
      </c>
      <c r="H245" s="225">
        <v>828.05</v>
      </c>
      <c r="I245" s="226"/>
      <c r="J245" s="227">
        <f>ROUND(I245*H245,2)</f>
        <v>0</v>
      </c>
      <c r="K245" s="228"/>
      <c r="L245" s="45"/>
      <c r="M245" s="229" t="s">
        <v>1</v>
      </c>
      <c r="N245" s="230" t="s">
        <v>42</v>
      </c>
      <c r="O245" s="92"/>
      <c r="P245" s="231">
        <f>O245*H245</f>
        <v>0</v>
      </c>
      <c r="Q245" s="231">
        <v>0.14874</v>
      </c>
      <c r="R245" s="231">
        <f>Q245*H245</f>
        <v>123.164157</v>
      </c>
      <c r="S245" s="231">
        <v>0</v>
      </c>
      <c r="T245" s="232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3" t="s">
        <v>204</v>
      </c>
      <c r="AT245" s="233" t="s">
        <v>200</v>
      </c>
      <c r="AU245" s="233" t="s">
        <v>87</v>
      </c>
      <c r="AY245" s="18" t="s">
        <v>198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8" t="s">
        <v>85</v>
      </c>
      <c r="BK245" s="234">
        <f>ROUND(I245*H245,2)</f>
        <v>0</v>
      </c>
      <c r="BL245" s="18" t="s">
        <v>204</v>
      </c>
      <c r="BM245" s="233" t="s">
        <v>618</v>
      </c>
    </row>
    <row r="246" spans="1:51" s="13" customFormat="1" ht="12">
      <c r="A246" s="13"/>
      <c r="B246" s="235"/>
      <c r="C246" s="236"/>
      <c r="D246" s="237" t="s">
        <v>206</v>
      </c>
      <c r="E246" s="238" t="s">
        <v>1</v>
      </c>
      <c r="F246" s="239" t="s">
        <v>619</v>
      </c>
      <c r="G246" s="236"/>
      <c r="H246" s="240">
        <v>129.02</v>
      </c>
      <c r="I246" s="241"/>
      <c r="J246" s="236"/>
      <c r="K246" s="236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206</v>
      </c>
      <c r="AU246" s="246" t="s">
        <v>87</v>
      </c>
      <c r="AV246" s="13" t="s">
        <v>87</v>
      </c>
      <c r="AW246" s="13" t="s">
        <v>33</v>
      </c>
      <c r="AX246" s="13" t="s">
        <v>77</v>
      </c>
      <c r="AY246" s="246" t="s">
        <v>198</v>
      </c>
    </row>
    <row r="247" spans="1:51" s="13" customFormat="1" ht="12">
      <c r="A247" s="13"/>
      <c r="B247" s="235"/>
      <c r="C247" s="236"/>
      <c r="D247" s="237" t="s">
        <v>206</v>
      </c>
      <c r="E247" s="238" t="s">
        <v>1</v>
      </c>
      <c r="F247" s="239" t="s">
        <v>620</v>
      </c>
      <c r="G247" s="236"/>
      <c r="H247" s="240">
        <v>170.23</v>
      </c>
      <c r="I247" s="241"/>
      <c r="J247" s="236"/>
      <c r="K247" s="236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206</v>
      </c>
      <c r="AU247" s="246" t="s">
        <v>87</v>
      </c>
      <c r="AV247" s="13" t="s">
        <v>87</v>
      </c>
      <c r="AW247" s="13" t="s">
        <v>33</v>
      </c>
      <c r="AX247" s="13" t="s">
        <v>77</v>
      </c>
      <c r="AY247" s="246" t="s">
        <v>198</v>
      </c>
    </row>
    <row r="248" spans="1:51" s="13" customFormat="1" ht="12">
      <c r="A248" s="13"/>
      <c r="B248" s="235"/>
      <c r="C248" s="236"/>
      <c r="D248" s="237" t="s">
        <v>206</v>
      </c>
      <c r="E248" s="238" t="s">
        <v>1</v>
      </c>
      <c r="F248" s="239" t="s">
        <v>621</v>
      </c>
      <c r="G248" s="236"/>
      <c r="H248" s="240">
        <v>31.13</v>
      </c>
      <c r="I248" s="241"/>
      <c r="J248" s="236"/>
      <c r="K248" s="236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206</v>
      </c>
      <c r="AU248" s="246" t="s">
        <v>87</v>
      </c>
      <c r="AV248" s="13" t="s">
        <v>87</v>
      </c>
      <c r="AW248" s="13" t="s">
        <v>33</v>
      </c>
      <c r="AX248" s="13" t="s">
        <v>77</v>
      </c>
      <c r="AY248" s="246" t="s">
        <v>198</v>
      </c>
    </row>
    <row r="249" spans="1:51" s="13" customFormat="1" ht="12">
      <c r="A249" s="13"/>
      <c r="B249" s="235"/>
      <c r="C249" s="236"/>
      <c r="D249" s="237" t="s">
        <v>206</v>
      </c>
      <c r="E249" s="238" t="s">
        <v>1</v>
      </c>
      <c r="F249" s="239" t="s">
        <v>622</v>
      </c>
      <c r="G249" s="236"/>
      <c r="H249" s="240">
        <v>96.5</v>
      </c>
      <c r="I249" s="241"/>
      <c r="J249" s="236"/>
      <c r="K249" s="236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206</v>
      </c>
      <c r="AU249" s="246" t="s">
        <v>87</v>
      </c>
      <c r="AV249" s="13" t="s">
        <v>87</v>
      </c>
      <c r="AW249" s="13" t="s">
        <v>33</v>
      </c>
      <c r="AX249" s="13" t="s">
        <v>77</v>
      </c>
      <c r="AY249" s="246" t="s">
        <v>198</v>
      </c>
    </row>
    <row r="250" spans="1:51" s="13" customFormat="1" ht="12">
      <c r="A250" s="13"/>
      <c r="B250" s="235"/>
      <c r="C250" s="236"/>
      <c r="D250" s="237" t="s">
        <v>206</v>
      </c>
      <c r="E250" s="238" t="s">
        <v>1</v>
      </c>
      <c r="F250" s="239" t="s">
        <v>623</v>
      </c>
      <c r="G250" s="236"/>
      <c r="H250" s="240">
        <v>87.91</v>
      </c>
      <c r="I250" s="241"/>
      <c r="J250" s="236"/>
      <c r="K250" s="236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206</v>
      </c>
      <c r="AU250" s="246" t="s">
        <v>87</v>
      </c>
      <c r="AV250" s="13" t="s">
        <v>87</v>
      </c>
      <c r="AW250" s="13" t="s">
        <v>33</v>
      </c>
      <c r="AX250" s="13" t="s">
        <v>77</v>
      </c>
      <c r="AY250" s="246" t="s">
        <v>198</v>
      </c>
    </row>
    <row r="251" spans="1:51" s="13" customFormat="1" ht="12">
      <c r="A251" s="13"/>
      <c r="B251" s="235"/>
      <c r="C251" s="236"/>
      <c r="D251" s="237" t="s">
        <v>206</v>
      </c>
      <c r="E251" s="238" t="s">
        <v>1</v>
      </c>
      <c r="F251" s="239" t="s">
        <v>624</v>
      </c>
      <c r="G251" s="236"/>
      <c r="H251" s="240">
        <v>182.14</v>
      </c>
      <c r="I251" s="241"/>
      <c r="J251" s="236"/>
      <c r="K251" s="236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206</v>
      </c>
      <c r="AU251" s="246" t="s">
        <v>87</v>
      </c>
      <c r="AV251" s="13" t="s">
        <v>87</v>
      </c>
      <c r="AW251" s="13" t="s">
        <v>33</v>
      </c>
      <c r="AX251" s="13" t="s">
        <v>77</v>
      </c>
      <c r="AY251" s="246" t="s">
        <v>198</v>
      </c>
    </row>
    <row r="252" spans="1:51" s="13" customFormat="1" ht="12">
      <c r="A252" s="13"/>
      <c r="B252" s="235"/>
      <c r="C252" s="236"/>
      <c r="D252" s="237" t="s">
        <v>206</v>
      </c>
      <c r="E252" s="238" t="s">
        <v>1</v>
      </c>
      <c r="F252" s="239" t="s">
        <v>625</v>
      </c>
      <c r="G252" s="236"/>
      <c r="H252" s="240">
        <v>57.34</v>
      </c>
      <c r="I252" s="241"/>
      <c r="J252" s="236"/>
      <c r="K252" s="236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206</v>
      </c>
      <c r="AU252" s="246" t="s">
        <v>87</v>
      </c>
      <c r="AV252" s="13" t="s">
        <v>87</v>
      </c>
      <c r="AW252" s="13" t="s">
        <v>33</v>
      </c>
      <c r="AX252" s="13" t="s">
        <v>77</v>
      </c>
      <c r="AY252" s="246" t="s">
        <v>198</v>
      </c>
    </row>
    <row r="253" spans="1:51" s="13" customFormat="1" ht="12">
      <c r="A253" s="13"/>
      <c r="B253" s="235"/>
      <c r="C253" s="236"/>
      <c r="D253" s="237" t="s">
        <v>206</v>
      </c>
      <c r="E253" s="238" t="s">
        <v>1</v>
      </c>
      <c r="F253" s="239" t="s">
        <v>626</v>
      </c>
      <c r="G253" s="236"/>
      <c r="H253" s="240">
        <v>232.01</v>
      </c>
      <c r="I253" s="241"/>
      <c r="J253" s="236"/>
      <c r="K253" s="236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206</v>
      </c>
      <c r="AU253" s="246" t="s">
        <v>87</v>
      </c>
      <c r="AV253" s="13" t="s">
        <v>87</v>
      </c>
      <c r="AW253" s="13" t="s">
        <v>33</v>
      </c>
      <c r="AX253" s="13" t="s">
        <v>77</v>
      </c>
      <c r="AY253" s="246" t="s">
        <v>198</v>
      </c>
    </row>
    <row r="254" spans="1:51" s="13" customFormat="1" ht="12">
      <c r="A254" s="13"/>
      <c r="B254" s="235"/>
      <c r="C254" s="236"/>
      <c r="D254" s="237" t="s">
        <v>206</v>
      </c>
      <c r="E254" s="238" t="s">
        <v>1</v>
      </c>
      <c r="F254" s="239" t="s">
        <v>627</v>
      </c>
      <c r="G254" s="236"/>
      <c r="H254" s="240">
        <v>186.79</v>
      </c>
      <c r="I254" s="241"/>
      <c r="J254" s="236"/>
      <c r="K254" s="236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206</v>
      </c>
      <c r="AU254" s="246" t="s">
        <v>87</v>
      </c>
      <c r="AV254" s="13" t="s">
        <v>87</v>
      </c>
      <c r="AW254" s="13" t="s">
        <v>33</v>
      </c>
      <c r="AX254" s="13" t="s">
        <v>77</v>
      </c>
      <c r="AY254" s="246" t="s">
        <v>198</v>
      </c>
    </row>
    <row r="255" spans="1:51" s="13" customFormat="1" ht="12">
      <c r="A255" s="13"/>
      <c r="B255" s="235"/>
      <c r="C255" s="236"/>
      <c r="D255" s="237" t="s">
        <v>206</v>
      </c>
      <c r="E255" s="238" t="s">
        <v>1</v>
      </c>
      <c r="F255" s="239" t="s">
        <v>628</v>
      </c>
      <c r="G255" s="236"/>
      <c r="H255" s="240">
        <v>61.78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206</v>
      </c>
      <c r="AU255" s="246" t="s">
        <v>87</v>
      </c>
      <c r="AV255" s="13" t="s">
        <v>87</v>
      </c>
      <c r="AW255" s="13" t="s">
        <v>33</v>
      </c>
      <c r="AX255" s="13" t="s">
        <v>77</v>
      </c>
      <c r="AY255" s="246" t="s">
        <v>198</v>
      </c>
    </row>
    <row r="256" spans="1:51" s="13" customFormat="1" ht="12">
      <c r="A256" s="13"/>
      <c r="B256" s="235"/>
      <c r="C256" s="236"/>
      <c r="D256" s="237" t="s">
        <v>206</v>
      </c>
      <c r="E256" s="238" t="s">
        <v>1</v>
      </c>
      <c r="F256" s="239" t="s">
        <v>629</v>
      </c>
      <c r="G256" s="236"/>
      <c r="H256" s="240">
        <v>-346</v>
      </c>
      <c r="I256" s="241"/>
      <c r="J256" s="236"/>
      <c r="K256" s="236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206</v>
      </c>
      <c r="AU256" s="246" t="s">
        <v>87</v>
      </c>
      <c r="AV256" s="13" t="s">
        <v>87</v>
      </c>
      <c r="AW256" s="13" t="s">
        <v>33</v>
      </c>
      <c r="AX256" s="13" t="s">
        <v>77</v>
      </c>
      <c r="AY256" s="246" t="s">
        <v>198</v>
      </c>
    </row>
    <row r="257" spans="1:51" s="13" customFormat="1" ht="12">
      <c r="A257" s="13"/>
      <c r="B257" s="235"/>
      <c r="C257" s="236"/>
      <c r="D257" s="237" t="s">
        <v>206</v>
      </c>
      <c r="E257" s="238" t="s">
        <v>1</v>
      </c>
      <c r="F257" s="239" t="s">
        <v>630</v>
      </c>
      <c r="G257" s="236"/>
      <c r="H257" s="240">
        <v>-60.8</v>
      </c>
      <c r="I257" s="241"/>
      <c r="J257" s="236"/>
      <c r="K257" s="236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206</v>
      </c>
      <c r="AU257" s="246" t="s">
        <v>87</v>
      </c>
      <c r="AV257" s="13" t="s">
        <v>87</v>
      </c>
      <c r="AW257" s="13" t="s">
        <v>33</v>
      </c>
      <c r="AX257" s="13" t="s">
        <v>77</v>
      </c>
      <c r="AY257" s="246" t="s">
        <v>198</v>
      </c>
    </row>
    <row r="258" spans="1:51" s="15" customFormat="1" ht="12">
      <c r="A258" s="15"/>
      <c r="B258" s="258"/>
      <c r="C258" s="259"/>
      <c r="D258" s="237" t="s">
        <v>206</v>
      </c>
      <c r="E258" s="260" t="s">
        <v>1</v>
      </c>
      <c r="F258" s="261" t="s">
        <v>215</v>
      </c>
      <c r="G258" s="259"/>
      <c r="H258" s="262">
        <v>828.05</v>
      </c>
      <c r="I258" s="263"/>
      <c r="J258" s="259"/>
      <c r="K258" s="259"/>
      <c r="L258" s="264"/>
      <c r="M258" s="265"/>
      <c r="N258" s="266"/>
      <c r="O258" s="266"/>
      <c r="P258" s="266"/>
      <c r="Q258" s="266"/>
      <c r="R258" s="266"/>
      <c r="S258" s="266"/>
      <c r="T258" s="267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8" t="s">
        <v>206</v>
      </c>
      <c r="AU258" s="268" t="s">
        <v>87</v>
      </c>
      <c r="AV258" s="15" t="s">
        <v>204</v>
      </c>
      <c r="AW258" s="15" t="s">
        <v>33</v>
      </c>
      <c r="AX258" s="15" t="s">
        <v>85</v>
      </c>
      <c r="AY258" s="268" t="s">
        <v>198</v>
      </c>
    </row>
    <row r="259" spans="1:65" s="2" customFormat="1" ht="24.15" customHeight="1">
      <c r="A259" s="39"/>
      <c r="B259" s="40"/>
      <c r="C259" s="269" t="s">
        <v>631</v>
      </c>
      <c r="D259" s="269" t="s">
        <v>315</v>
      </c>
      <c r="E259" s="270" t="s">
        <v>632</v>
      </c>
      <c r="F259" s="271" t="s">
        <v>633</v>
      </c>
      <c r="G259" s="272" t="s">
        <v>451</v>
      </c>
      <c r="H259" s="273">
        <v>1110</v>
      </c>
      <c r="I259" s="274"/>
      <c r="J259" s="275">
        <f>ROUND(I259*H259,2)</f>
        <v>0</v>
      </c>
      <c r="K259" s="276"/>
      <c r="L259" s="277"/>
      <c r="M259" s="278" t="s">
        <v>1</v>
      </c>
      <c r="N259" s="279" t="s">
        <v>42</v>
      </c>
      <c r="O259" s="92"/>
      <c r="P259" s="231">
        <f>O259*H259</f>
        <v>0</v>
      </c>
      <c r="Q259" s="231">
        <v>0</v>
      </c>
      <c r="R259" s="231">
        <f>Q259*H259</f>
        <v>0</v>
      </c>
      <c r="S259" s="231">
        <v>0</v>
      </c>
      <c r="T259" s="232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3" t="s">
        <v>242</v>
      </c>
      <c r="AT259" s="233" t="s">
        <v>315</v>
      </c>
      <c r="AU259" s="233" t="s">
        <v>87</v>
      </c>
      <c r="AY259" s="18" t="s">
        <v>198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8" t="s">
        <v>85</v>
      </c>
      <c r="BK259" s="234">
        <f>ROUND(I259*H259,2)</f>
        <v>0</v>
      </c>
      <c r="BL259" s="18" t="s">
        <v>204</v>
      </c>
      <c r="BM259" s="233" t="s">
        <v>634</v>
      </c>
    </row>
    <row r="260" spans="1:51" s="13" customFormat="1" ht="12">
      <c r="A260" s="13"/>
      <c r="B260" s="235"/>
      <c r="C260" s="236"/>
      <c r="D260" s="237" t="s">
        <v>206</v>
      </c>
      <c r="E260" s="238" t="s">
        <v>1</v>
      </c>
      <c r="F260" s="239" t="s">
        <v>635</v>
      </c>
      <c r="G260" s="236"/>
      <c r="H260" s="240">
        <v>235</v>
      </c>
      <c r="I260" s="241"/>
      <c r="J260" s="236"/>
      <c r="K260" s="236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206</v>
      </c>
      <c r="AU260" s="246" t="s">
        <v>87</v>
      </c>
      <c r="AV260" s="13" t="s">
        <v>87</v>
      </c>
      <c r="AW260" s="13" t="s">
        <v>33</v>
      </c>
      <c r="AX260" s="13" t="s">
        <v>77</v>
      </c>
      <c r="AY260" s="246" t="s">
        <v>198</v>
      </c>
    </row>
    <row r="261" spans="1:51" s="13" customFormat="1" ht="12">
      <c r="A261" s="13"/>
      <c r="B261" s="235"/>
      <c r="C261" s="236"/>
      <c r="D261" s="237" t="s">
        <v>206</v>
      </c>
      <c r="E261" s="238" t="s">
        <v>1</v>
      </c>
      <c r="F261" s="239" t="s">
        <v>636</v>
      </c>
      <c r="G261" s="236"/>
      <c r="H261" s="240">
        <v>31</v>
      </c>
      <c r="I261" s="241"/>
      <c r="J261" s="236"/>
      <c r="K261" s="236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206</v>
      </c>
      <c r="AU261" s="246" t="s">
        <v>87</v>
      </c>
      <c r="AV261" s="13" t="s">
        <v>87</v>
      </c>
      <c r="AW261" s="13" t="s">
        <v>33</v>
      </c>
      <c r="AX261" s="13" t="s">
        <v>77</v>
      </c>
      <c r="AY261" s="246" t="s">
        <v>198</v>
      </c>
    </row>
    <row r="262" spans="1:51" s="13" customFormat="1" ht="12">
      <c r="A262" s="13"/>
      <c r="B262" s="235"/>
      <c r="C262" s="236"/>
      <c r="D262" s="237" t="s">
        <v>206</v>
      </c>
      <c r="E262" s="238" t="s">
        <v>1</v>
      </c>
      <c r="F262" s="239" t="s">
        <v>637</v>
      </c>
      <c r="G262" s="236"/>
      <c r="H262" s="240">
        <v>97</v>
      </c>
      <c r="I262" s="241"/>
      <c r="J262" s="236"/>
      <c r="K262" s="236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206</v>
      </c>
      <c r="AU262" s="246" t="s">
        <v>87</v>
      </c>
      <c r="AV262" s="13" t="s">
        <v>87</v>
      </c>
      <c r="AW262" s="13" t="s">
        <v>33</v>
      </c>
      <c r="AX262" s="13" t="s">
        <v>77</v>
      </c>
      <c r="AY262" s="246" t="s">
        <v>198</v>
      </c>
    </row>
    <row r="263" spans="1:51" s="13" customFormat="1" ht="12">
      <c r="A263" s="13"/>
      <c r="B263" s="235"/>
      <c r="C263" s="236"/>
      <c r="D263" s="237" t="s">
        <v>206</v>
      </c>
      <c r="E263" s="238" t="s">
        <v>1</v>
      </c>
      <c r="F263" s="239" t="s">
        <v>638</v>
      </c>
      <c r="G263" s="236"/>
      <c r="H263" s="240">
        <v>75</v>
      </c>
      <c r="I263" s="241"/>
      <c r="J263" s="236"/>
      <c r="K263" s="236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206</v>
      </c>
      <c r="AU263" s="246" t="s">
        <v>87</v>
      </c>
      <c r="AV263" s="13" t="s">
        <v>87</v>
      </c>
      <c r="AW263" s="13" t="s">
        <v>33</v>
      </c>
      <c r="AX263" s="13" t="s">
        <v>77</v>
      </c>
      <c r="AY263" s="246" t="s">
        <v>198</v>
      </c>
    </row>
    <row r="264" spans="1:51" s="13" customFormat="1" ht="12">
      <c r="A264" s="13"/>
      <c r="B264" s="235"/>
      <c r="C264" s="236"/>
      <c r="D264" s="237" t="s">
        <v>206</v>
      </c>
      <c r="E264" s="238" t="s">
        <v>1</v>
      </c>
      <c r="F264" s="239" t="s">
        <v>639</v>
      </c>
      <c r="G264" s="236"/>
      <c r="H264" s="240">
        <v>166</v>
      </c>
      <c r="I264" s="241"/>
      <c r="J264" s="236"/>
      <c r="K264" s="236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206</v>
      </c>
      <c r="AU264" s="246" t="s">
        <v>87</v>
      </c>
      <c r="AV264" s="13" t="s">
        <v>87</v>
      </c>
      <c r="AW264" s="13" t="s">
        <v>33</v>
      </c>
      <c r="AX264" s="13" t="s">
        <v>77</v>
      </c>
      <c r="AY264" s="246" t="s">
        <v>198</v>
      </c>
    </row>
    <row r="265" spans="1:51" s="13" customFormat="1" ht="12">
      <c r="A265" s="13"/>
      <c r="B265" s="235"/>
      <c r="C265" s="236"/>
      <c r="D265" s="237" t="s">
        <v>206</v>
      </c>
      <c r="E265" s="238" t="s">
        <v>1</v>
      </c>
      <c r="F265" s="239" t="s">
        <v>640</v>
      </c>
      <c r="G265" s="236"/>
      <c r="H265" s="240">
        <v>42</v>
      </c>
      <c r="I265" s="241"/>
      <c r="J265" s="236"/>
      <c r="K265" s="236"/>
      <c r="L265" s="242"/>
      <c r="M265" s="243"/>
      <c r="N265" s="244"/>
      <c r="O265" s="244"/>
      <c r="P265" s="244"/>
      <c r="Q265" s="244"/>
      <c r="R265" s="244"/>
      <c r="S265" s="244"/>
      <c r="T265" s="24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6" t="s">
        <v>206</v>
      </c>
      <c r="AU265" s="246" t="s">
        <v>87</v>
      </c>
      <c r="AV265" s="13" t="s">
        <v>87</v>
      </c>
      <c r="AW265" s="13" t="s">
        <v>33</v>
      </c>
      <c r="AX265" s="13" t="s">
        <v>77</v>
      </c>
      <c r="AY265" s="246" t="s">
        <v>198</v>
      </c>
    </row>
    <row r="266" spans="1:51" s="13" customFormat="1" ht="12">
      <c r="A266" s="13"/>
      <c r="B266" s="235"/>
      <c r="C266" s="236"/>
      <c r="D266" s="237" t="s">
        <v>206</v>
      </c>
      <c r="E266" s="238" t="s">
        <v>1</v>
      </c>
      <c r="F266" s="239" t="s">
        <v>641</v>
      </c>
      <c r="G266" s="236"/>
      <c r="H266" s="240">
        <v>227</v>
      </c>
      <c r="I266" s="241"/>
      <c r="J266" s="236"/>
      <c r="K266" s="236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206</v>
      </c>
      <c r="AU266" s="246" t="s">
        <v>87</v>
      </c>
      <c r="AV266" s="13" t="s">
        <v>87</v>
      </c>
      <c r="AW266" s="13" t="s">
        <v>33</v>
      </c>
      <c r="AX266" s="13" t="s">
        <v>77</v>
      </c>
      <c r="AY266" s="246" t="s">
        <v>198</v>
      </c>
    </row>
    <row r="267" spans="1:51" s="13" customFormat="1" ht="12">
      <c r="A267" s="13"/>
      <c r="B267" s="235"/>
      <c r="C267" s="236"/>
      <c r="D267" s="237" t="s">
        <v>206</v>
      </c>
      <c r="E267" s="238" t="s">
        <v>1</v>
      </c>
      <c r="F267" s="239" t="s">
        <v>642</v>
      </c>
      <c r="G267" s="236"/>
      <c r="H267" s="240">
        <v>187</v>
      </c>
      <c r="I267" s="241"/>
      <c r="J267" s="236"/>
      <c r="K267" s="236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206</v>
      </c>
      <c r="AU267" s="246" t="s">
        <v>87</v>
      </c>
      <c r="AV267" s="13" t="s">
        <v>87</v>
      </c>
      <c r="AW267" s="13" t="s">
        <v>33</v>
      </c>
      <c r="AX267" s="13" t="s">
        <v>77</v>
      </c>
      <c r="AY267" s="246" t="s">
        <v>198</v>
      </c>
    </row>
    <row r="268" spans="1:51" s="13" customFormat="1" ht="12">
      <c r="A268" s="13"/>
      <c r="B268" s="235"/>
      <c r="C268" s="236"/>
      <c r="D268" s="237" t="s">
        <v>206</v>
      </c>
      <c r="E268" s="238" t="s">
        <v>1</v>
      </c>
      <c r="F268" s="239" t="s">
        <v>643</v>
      </c>
      <c r="G268" s="236"/>
      <c r="H268" s="240">
        <v>50</v>
      </c>
      <c r="I268" s="241"/>
      <c r="J268" s="236"/>
      <c r="K268" s="236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206</v>
      </c>
      <c r="AU268" s="246" t="s">
        <v>87</v>
      </c>
      <c r="AV268" s="13" t="s">
        <v>87</v>
      </c>
      <c r="AW268" s="13" t="s">
        <v>33</v>
      </c>
      <c r="AX268" s="13" t="s">
        <v>77</v>
      </c>
      <c r="AY268" s="246" t="s">
        <v>198</v>
      </c>
    </row>
    <row r="269" spans="1:51" s="15" customFormat="1" ht="12">
      <c r="A269" s="15"/>
      <c r="B269" s="258"/>
      <c r="C269" s="259"/>
      <c r="D269" s="237" t="s">
        <v>206</v>
      </c>
      <c r="E269" s="260" t="s">
        <v>1</v>
      </c>
      <c r="F269" s="261" t="s">
        <v>215</v>
      </c>
      <c r="G269" s="259"/>
      <c r="H269" s="262">
        <v>1110</v>
      </c>
      <c r="I269" s="263"/>
      <c r="J269" s="259"/>
      <c r="K269" s="259"/>
      <c r="L269" s="264"/>
      <c r="M269" s="265"/>
      <c r="N269" s="266"/>
      <c r="O269" s="266"/>
      <c r="P269" s="266"/>
      <c r="Q269" s="266"/>
      <c r="R269" s="266"/>
      <c r="S269" s="266"/>
      <c r="T269" s="267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8" t="s">
        <v>206</v>
      </c>
      <c r="AU269" s="268" t="s">
        <v>87</v>
      </c>
      <c r="AV269" s="15" t="s">
        <v>204</v>
      </c>
      <c r="AW269" s="15" t="s">
        <v>33</v>
      </c>
      <c r="AX269" s="15" t="s">
        <v>85</v>
      </c>
      <c r="AY269" s="268" t="s">
        <v>198</v>
      </c>
    </row>
    <row r="270" spans="1:65" s="2" customFormat="1" ht="21.75" customHeight="1">
      <c r="A270" s="39"/>
      <c r="B270" s="40"/>
      <c r="C270" s="269" t="s">
        <v>644</v>
      </c>
      <c r="D270" s="269" t="s">
        <v>315</v>
      </c>
      <c r="E270" s="270" t="s">
        <v>645</v>
      </c>
      <c r="F270" s="271" t="s">
        <v>646</v>
      </c>
      <c r="G270" s="272" t="s">
        <v>451</v>
      </c>
      <c r="H270" s="273">
        <v>16</v>
      </c>
      <c r="I270" s="274"/>
      <c r="J270" s="275">
        <f>ROUND(I270*H270,2)</f>
        <v>0</v>
      </c>
      <c r="K270" s="276"/>
      <c r="L270" s="277"/>
      <c r="M270" s="278" t="s">
        <v>1</v>
      </c>
      <c r="N270" s="279" t="s">
        <v>42</v>
      </c>
      <c r="O270" s="92"/>
      <c r="P270" s="231">
        <f>O270*H270</f>
        <v>0</v>
      </c>
      <c r="Q270" s="231">
        <v>0</v>
      </c>
      <c r="R270" s="231">
        <f>Q270*H270</f>
        <v>0</v>
      </c>
      <c r="S270" s="231">
        <v>0</v>
      </c>
      <c r="T270" s="232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3" t="s">
        <v>242</v>
      </c>
      <c r="AT270" s="233" t="s">
        <v>315</v>
      </c>
      <c r="AU270" s="233" t="s">
        <v>87</v>
      </c>
      <c r="AY270" s="18" t="s">
        <v>198</v>
      </c>
      <c r="BE270" s="234">
        <f>IF(N270="základní",J270,0)</f>
        <v>0</v>
      </c>
      <c r="BF270" s="234">
        <f>IF(N270="snížená",J270,0)</f>
        <v>0</v>
      </c>
      <c r="BG270" s="234">
        <f>IF(N270="zákl. přenesená",J270,0)</f>
        <v>0</v>
      </c>
      <c r="BH270" s="234">
        <f>IF(N270="sníž. přenesená",J270,0)</f>
        <v>0</v>
      </c>
      <c r="BI270" s="234">
        <f>IF(N270="nulová",J270,0)</f>
        <v>0</v>
      </c>
      <c r="BJ270" s="18" t="s">
        <v>85</v>
      </c>
      <c r="BK270" s="234">
        <f>ROUND(I270*H270,2)</f>
        <v>0</v>
      </c>
      <c r="BL270" s="18" t="s">
        <v>204</v>
      </c>
      <c r="BM270" s="233" t="s">
        <v>647</v>
      </c>
    </row>
    <row r="271" spans="1:51" s="13" customFormat="1" ht="12">
      <c r="A271" s="13"/>
      <c r="B271" s="235"/>
      <c r="C271" s="236"/>
      <c r="D271" s="237" t="s">
        <v>206</v>
      </c>
      <c r="E271" s="238" t="s">
        <v>1</v>
      </c>
      <c r="F271" s="239" t="s">
        <v>648</v>
      </c>
      <c r="G271" s="236"/>
      <c r="H271" s="240">
        <v>11</v>
      </c>
      <c r="I271" s="241"/>
      <c r="J271" s="236"/>
      <c r="K271" s="236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206</v>
      </c>
      <c r="AU271" s="246" t="s">
        <v>87</v>
      </c>
      <c r="AV271" s="13" t="s">
        <v>87</v>
      </c>
      <c r="AW271" s="13" t="s">
        <v>33</v>
      </c>
      <c r="AX271" s="13" t="s">
        <v>77</v>
      </c>
      <c r="AY271" s="246" t="s">
        <v>198</v>
      </c>
    </row>
    <row r="272" spans="1:51" s="13" customFormat="1" ht="12">
      <c r="A272" s="13"/>
      <c r="B272" s="235"/>
      <c r="C272" s="236"/>
      <c r="D272" s="237" t="s">
        <v>206</v>
      </c>
      <c r="E272" s="238" t="s">
        <v>1</v>
      </c>
      <c r="F272" s="239" t="s">
        <v>649</v>
      </c>
      <c r="G272" s="236"/>
      <c r="H272" s="240">
        <v>2</v>
      </c>
      <c r="I272" s="241"/>
      <c r="J272" s="236"/>
      <c r="K272" s="236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206</v>
      </c>
      <c r="AU272" s="246" t="s">
        <v>87</v>
      </c>
      <c r="AV272" s="13" t="s">
        <v>87</v>
      </c>
      <c r="AW272" s="13" t="s">
        <v>33</v>
      </c>
      <c r="AX272" s="13" t="s">
        <v>77</v>
      </c>
      <c r="AY272" s="246" t="s">
        <v>198</v>
      </c>
    </row>
    <row r="273" spans="1:51" s="13" customFormat="1" ht="12">
      <c r="A273" s="13"/>
      <c r="B273" s="235"/>
      <c r="C273" s="236"/>
      <c r="D273" s="237" t="s">
        <v>206</v>
      </c>
      <c r="E273" s="238" t="s">
        <v>1</v>
      </c>
      <c r="F273" s="239" t="s">
        <v>650</v>
      </c>
      <c r="G273" s="236"/>
      <c r="H273" s="240">
        <v>2</v>
      </c>
      <c r="I273" s="241"/>
      <c r="J273" s="236"/>
      <c r="K273" s="236"/>
      <c r="L273" s="242"/>
      <c r="M273" s="243"/>
      <c r="N273" s="244"/>
      <c r="O273" s="244"/>
      <c r="P273" s="244"/>
      <c r="Q273" s="244"/>
      <c r="R273" s="244"/>
      <c r="S273" s="244"/>
      <c r="T273" s="24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6" t="s">
        <v>206</v>
      </c>
      <c r="AU273" s="246" t="s">
        <v>87</v>
      </c>
      <c r="AV273" s="13" t="s">
        <v>87</v>
      </c>
      <c r="AW273" s="13" t="s">
        <v>33</v>
      </c>
      <c r="AX273" s="13" t="s">
        <v>77</v>
      </c>
      <c r="AY273" s="246" t="s">
        <v>198</v>
      </c>
    </row>
    <row r="274" spans="1:51" s="13" customFormat="1" ht="12">
      <c r="A274" s="13"/>
      <c r="B274" s="235"/>
      <c r="C274" s="236"/>
      <c r="D274" s="237" t="s">
        <v>206</v>
      </c>
      <c r="E274" s="238" t="s">
        <v>1</v>
      </c>
      <c r="F274" s="239" t="s">
        <v>651</v>
      </c>
      <c r="G274" s="236"/>
      <c r="H274" s="240">
        <v>1</v>
      </c>
      <c r="I274" s="241"/>
      <c r="J274" s="236"/>
      <c r="K274" s="236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206</v>
      </c>
      <c r="AU274" s="246" t="s">
        <v>87</v>
      </c>
      <c r="AV274" s="13" t="s">
        <v>87</v>
      </c>
      <c r="AW274" s="13" t="s">
        <v>33</v>
      </c>
      <c r="AX274" s="13" t="s">
        <v>77</v>
      </c>
      <c r="AY274" s="246" t="s">
        <v>198</v>
      </c>
    </row>
    <row r="275" spans="1:51" s="15" customFormat="1" ht="12">
      <c r="A275" s="15"/>
      <c r="B275" s="258"/>
      <c r="C275" s="259"/>
      <c r="D275" s="237" t="s">
        <v>206</v>
      </c>
      <c r="E275" s="260" t="s">
        <v>1</v>
      </c>
      <c r="F275" s="261" t="s">
        <v>215</v>
      </c>
      <c r="G275" s="259"/>
      <c r="H275" s="262">
        <v>16</v>
      </c>
      <c r="I275" s="263"/>
      <c r="J275" s="259"/>
      <c r="K275" s="259"/>
      <c r="L275" s="264"/>
      <c r="M275" s="265"/>
      <c r="N275" s="266"/>
      <c r="O275" s="266"/>
      <c r="P275" s="266"/>
      <c r="Q275" s="266"/>
      <c r="R275" s="266"/>
      <c r="S275" s="266"/>
      <c r="T275" s="267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8" t="s">
        <v>206</v>
      </c>
      <c r="AU275" s="268" t="s">
        <v>87</v>
      </c>
      <c r="AV275" s="15" t="s">
        <v>204</v>
      </c>
      <c r="AW275" s="15" t="s">
        <v>33</v>
      </c>
      <c r="AX275" s="15" t="s">
        <v>85</v>
      </c>
      <c r="AY275" s="268" t="s">
        <v>198</v>
      </c>
    </row>
    <row r="276" spans="1:65" s="2" customFormat="1" ht="24.15" customHeight="1">
      <c r="A276" s="39"/>
      <c r="B276" s="40"/>
      <c r="C276" s="269" t="s">
        <v>652</v>
      </c>
      <c r="D276" s="269" t="s">
        <v>315</v>
      </c>
      <c r="E276" s="270" t="s">
        <v>653</v>
      </c>
      <c r="F276" s="271" t="s">
        <v>654</v>
      </c>
      <c r="G276" s="272" t="s">
        <v>451</v>
      </c>
      <c r="H276" s="273">
        <v>38</v>
      </c>
      <c r="I276" s="274"/>
      <c r="J276" s="275">
        <f>ROUND(I276*H276,2)</f>
        <v>0</v>
      </c>
      <c r="K276" s="276"/>
      <c r="L276" s="277"/>
      <c r="M276" s="278" t="s">
        <v>1</v>
      </c>
      <c r="N276" s="279" t="s">
        <v>42</v>
      </c>
      <c r="O276" s="92"/>
      <c r="P276" s="231">
        <f>O276*H276</f>
        <v>0</v>
      </c>
      <c r="Q276" s="231">
        <v>0</v>
      </c>
      <c r="R276" s="231">
        <f>Q276*H276</f>
        <v>0</v>
      </c>
      <c r="S276" s="231">
        <v>0</v>
      </c>
      <c r="T276" s="232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3" t="s">
        <v>242</v>
      </c>
      <c r="AT276" s="233" t="s">
        <v>315</v>
      </c>
      <c r="AU276" s="233" t="s">
        <v>87</v>
      </c>
      <c r="AY276" s="18" t="s">
        <v>198</v>
      </c>
      <c r="BE276" s="234">
        <f>IF(N276="základní",J276,0)</f>
        <v>0</v>
      </c>
      <c r="BF276" s="234">
        <f>IF(N276="snížená",J276,0)</f>
        <v>0</v>
      </c>
      <c r="BG276" s="234">
        <f>IF(N276="zákl. přenesená",J276,0)</f>
        <v>0</v>
      </c>
      <c r="BH276" s="234">
        <f>IF(N276="sníž. přenesená",J276,0)</f>
        <v>0</v>
      </c>
      <c r="BI276" s="234">
        <f>IF(N276="nulová",J276,0)</f>
        <v>0</v>
      </c>
      <c r="BJ276" s="18" t="s">
        <v>85</v>
      </c>
      <c r="BK276" s="234">
        <f>ROUND(I276*H276,2)</f>
        <v>0</v>
      </c>
      <c r="BL276" s="18" t="s">
        <v>204</v>
      </c>
      <c r="BM276" s="233" t="s">
        <v>655</v>
      </c>
    </row>
    <row r="277" spans="1:51" s="13" customFormat="1" ht="12">
      <c r="A277" s="13"/>
      <c r="B277" s="235"/>
      <c r="C277" s="236"/>
      <c r="D277" s="237" t="s">
        <v>206</v>
      </c>
      <c r="E277" s="238" t="s">
        <v>1</v>
      </c>
      <c r="F277" s="239" t="s">
        <v>656</v>
      </c>
      <c r="G277" s="236"/>
      <c r="H277" s="240">
        <v>38</v>
      </c>
      <c r="I277" s="241"/>
      <c r="J277" s="236"/>
      <c r="K277" s="236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206</v>
      </c>
      <c r="AU277" s="246" t="s">
        <v>87</v>
      </c>
      <c r="AV277" s="13" t="s">
        <v>87</v>
      </c>
      <c r="AW277" s="13" t="s">
        <v>33</v>
      </c>
      <c r="AX277" s="13" t="s">
        <v>85</v>
      </c>
      <c r="AY277" s="246" t="s">
        <v>198</v>
      </c>
    </row>
    <row r="278" spans="1:65" s="2" customFormat="1" ht="24.15" customHeight="1">
      <c r="A278" s="39"/>
      <c r="B278" s="40"/>
      <c r="C278" s="269" t="s">
        <v>657</v>
      </c>
      <c r="D278" s="269" t="s">
        <v>315</v>
      </c>
      <c r="E278" s="270" t="s">
        <v>658</v>
      </c>
      <c r="F278" s="271" t="s">
        <v>659</v>
      </c>
      <c r="G278" s="272" t="s">
        <v>451</v>
      </c>
      <c r="H278" s="273">
        <v>1</v>
      </c>
      <c r="I278" s="274"/>
      <c r="J278" s="275">
        <f>ROUND(I278*H278,2)</f>
        <v>0</v>
      </c>
      <c r="K278" s="276"/>
      <c r="L278" s="277"/>
      <c r="M278" s="278" t="s">
        <v>1</v>
      </c>
      <c r="N278" s="279" t="s">
        <v>42</v>
      </c>
      <c r="O278" s="92"/>
      <c r="P278" s="231">
        <f>O278*H278</f>
        <v>0</v>
      </c>
      <c r="Q278" s="231">
        <v>0</v>
      </c>
      <c r="R278" s="231">
        <f>Q278*H278</f>
        <v>0</v>
      </c>
      <c r="S278" s="231">
        <v>0</v>
      </c>
      <c r="T278" s="232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3" t="s">
        <v>242</v>
      </c>
      <c r="AT278" s="233" t="s">
        <v>315</v>
      </c>
      <c r="AU278" s="233" t="s">
        <v>87</v>
      </c>
      <c r="AY278" s="18" t="s">
        <v>198</v>
      </c>
      <c r="BE278" s="234">
        <f>IF(N278="základní",J278,0)</f>
        <v>0</v>
      </c>
      <c r="BF278" s="234">
        <f>IF(N278="snížená",J278,0)</f>
        <v>0</v>
      </c>
      <c r="BG278" s="234">
        <f>IF(N278="zákl. přenesená",J278,0)</f>
        <v>0</v>
      </c>
      <c r="BH278" s="234">
        <f>IF(N278="sníž. přenesená",J278,0)</f>
        <v>0</v>
      </c>
      <c r="BI278" s="234">
        <f>IF(N278="nulová",J278,0)</f>
        <v>0</v>
      </c>
      <c r="BJ278" s="18" t="s">
        <v>85</v>
      </c>
      <c r="BK278" s="234">
        <f>ROUND(I278*H278,2)</f>
        <v>0</v>
      </c>
      <c r="BL278" s="18" t="s">
        <v>204</v>
      </c>
      <c r="BM278" s="233" t="s">
        <v>660</v>
      </c>
    </row>
    <row r="279" spans="1:51" s="13" customFormat="1" ht="12">
      <c r="A279" s="13"/>
      <c r="B279" s="235"/>
      <c r="C279" s="236"/>
      <c r="D279" s="237" t="s">
        <v>206</v>
      </c>
      <c r="E279" s="238" t="s">
        <v>1</v>
      </c>
      <c r="F279" s="239" t="s">
        <v>651</v>
      </c>
      <c r="G279" s="236"/>
      <c r="H279" s="240">
        <v>1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206</v>
      </c>
      <c r="AU279" s="246" t="s">
        <v>87</v>
      </c>
      <c r="AV279" s="13" t="s">
        <v>87</v>
      </c>
      <c r="AW279" s="13" t="s">
        <v>33</v>
      </c>
      <c r="AX279" s="13" t="s">
        <v>77</v>
      </c>
      <c r="AY279" s="246" t="s">
        <v>198</v>
      </c>
    </row>
    <row r="280" spans="1:51" s="15" customFormat="1" ht="12">
      <c r="A280" s="15"/>
      <c r="B280" s="258"/>
      <c r="C280" s="259"/>
      <c r="D280" s="237" t="s">
        <v>206</v>
      </c>
      <c r="E280" s="260" t="s">
        <v>1</v>
      </c>
      <c r="F280" s="261" t="s">
        <v>215</v>
      </c>
      <c r="G280" s="259"/>
      <c r="H280" s="262">
        <v>1</v>
      </c>
      <c r="I280" s="263"/>
      <c r="J280" s="259"/>
      <c r="K280" s="259"/>
      <c r="L280" s="264"/>
      <c r="M280" s="265"/>
      <c r="N280" s="266"/>
      <c r="O280" s="266"/>
      <c r="P280" s="266"/>
      <c r="Q280" s="266"/>
      <c r="R280" s="266"/>
      <c r="S280" s="266"/>
      <c r="T280" s="267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8" t="s">
        <v>206</v>
      </c>
      <c r="AU280" s="268" t="s">
        <v>87</v>
      </c>
      <c r="AV280" s="15" t="s">
        <v>204</v>
      </c>
      <c r="AW280" s="15" t="s">
        <v>33</v>
      </c>
      <c r="AX280" s="15" t="s">
        <v>85</v>
      </c>
      <c r="AY280" s="268" t="s">
        <v>198</v>
      </c>
    </row>
    <row r="281" spans="1:65" s="2" customFormat="1" ht="24.15" customHeight="1">
      <c r="A281" s="39"/>
      <c r="B281" s="40"/>
      <c r="C281" s="269" t="s">
        <v>661</v>
      </c>
      <c r="D281" s="269" t="s">
        <v>315</v>
      </c>
      <c r="E281" s="270" t="s">
        <v>662</v>
      </c>
      <c r="F281" s="271" t="s">
        <v>663</v>
      </c>
      <c r="G281" s="272" t="s">
        <v>451</v>
      </c>
      <c r="H281" s="273">
        <v>25</v>
      </c>
      <c r="I281" s="274"/>
      <c r="J281" s="275">
        <f>ROUND(I281*H281,2)</f>
        <v>0</v>
      </c>
      <c r="K281" s="276"/>
      <c r="L281" s="277"/>
      <c r="M281" s="278" t="s">
        <v>1</v>
      </c>
      <c r="N281" s="279" t="s">
        <v>42</v>
      </c>
      <c r="O281" s="92"/>
      <c r="P281" s="231">
        <f>O281*H281</f>
        <v>0</v>
      </c>
      <c r="Q281" s="231">
        <v>0</v>
      </c>
      <c r="R281" s="231">
        <f>Q281*H281</f>
        <v>0</v>
      </c>
      <c r="S281" s="231">
        <v>0</v>
      </c>
      <c r="T281" s="232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3" t="s">
        <v>242</v>
      </c>
      <c r="AT281" s="233" t="s">
        <v>315</v>
      </c>
      <c r="AU281" s="233" t="s">
        <v>87</v>
      </c>
      <c r="AY281" s="18" t="s">
        <v>198</v>
      </c>
      <c r="BE281" s="234">
        <f>IF(N281="základní",J281,0)</f>
        <v>0</v>
      </c>
      <c r="BF281" s="234">
        <f>IF(N281="snížená",J281,0)</f>
        <v>0</v>
      </c>
      <c r="BG281" s="234">
        <f>IF(N281="zákl. přenesená",J281,0)</f>
        <v>0</v>
      </c>
      <c r="BH281" s="234">
        <f>IF(N281="sníž. přenesená",J281,0)</f>
        <v>0</v>
      </c>
      <c r="BI281" s="234">
        <f>IF(N281="nulová",J281,0)</f>
        <v>0</v>
      </c>
      <c r="BJ281" s="18" t="s">
        <v>85</v>
      </c>
      <c r="BK281" s="234">
        <f>ROUND(I281*H281,2)</f>
        <v>0</v>
      </c>
      <c r="BL281" s="18" t="s">
        <v>204</v>
      </c>
      <c r="BM281" s="233" t="s">
        <v>664</v>
      </c>
    </row>
    <row r="282" spans="1:51" s="13" customFormat="1" ht="12">
      <c r="A282" s="13"/>
      <c r="B282" s="235"/>
      <c r="C282" s="236"/>
      <c r="D282" s="237" t="s">
        <v>206</v>
      </c>
      <c r="E282" s="238" t="s">
        <v>1</v>
      </c>
      <c r="F282" s="239" t="s">
        <v>665</v>
      </c>
      <c r="G282" s="236"/>
      <c r="H282" s="240">
        <v>25</v>
      </c>
      <c r="I282" s="241"/>
      <c r="J282" s="236"/>
      <c r="K282" s="236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206</v>
      </c>
      <c r="AU282" s="246" t="s">
        <v>87</v>
      </c>
      <c r="AV282" s="13" t="s">
        <v>87</v>
      </c>
      <c r="AW282" s="13" t="s">
        <v>33</v>
      </c>
      <c r="AX282" s="13" t="s">
        <v>85</v>
      </c>
      <c r="AY282" s="246" t="s">
        <v>198</v>
      </c>
    </row>
    <row r="283" spans="1:65" s="2" customFormat="1" ht="21.75" customHeight="1">
      <c r="A283" s="39"/>
      <c r="B283" s="40"/>
      <c r="C283" s="269" t="s">
        <v>666</v>
      </c>
      <c r="D283" s="269" t="s">
        <v>315</v>
      </c>
      <c r="E283" s="270" t="s">
        <v>667</v>
      </c>
      <c r="F283" s="271" t="s">
        <v>668</v>
      </c>
      <c r="G283" s="272" t="s">
        <v>451</v>
      </c>
      <c r="H283" s="273">
        <v>4</v>
      </c>
      <c r="I283" s="274"/>
      <c r="J283" s="275">
        <f>ROUND(I283*H283,2)</f>
        <v>0</v>
      </c>
      <c r="K283" s="276"/>
      <c r="L283" s="277"/>
      <c r="M283" s="278" t="s">
        <v>1</v>
      </c>
      <c r="N283" s="279" t="s">
        <v>42</v>
      </c>
      <c r="O283" s="92"/>
      <c r="P283" s="231">
        <f>O283*H283</f>
        <v>0</v>
      </c>
      <c r="Q283" s="231">
        <v>0</v>
      </c>
      <c r="R283" s="231">
        <f>Q283*H283</f>
        <v>0</v>
      </c>
      <c r="S283" s="231">
        <v>0</v>
      </c>
      <c r="T283" s="232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3" t="s">
        <v>242</v>
      </c>
      <c r="AT283" s="233" t="s">
        <v>315</v>
      </c>
      <c r="AU283" s="233" t="s">
        <v>87</v>
      </c>
      <c r="AY283" s="18" t="s">
        <v>198</v>
      </c>
      <c r="BE283" s="234">
        <f>IF(N283="základní",J283,0)</f>
        <v>0</v>
      </c>
      <c r="BF283" s="234">
        <f>IF(N283="snížená",J283,0)</f>
        <v>0</v>
      </c>
      <c r="BG283" s="234">
        <f>IF(N283="zákl. přenesená",J283,0)</f>
        <v>0</v>
      </c>
      <c r="BH283" s="234">
        <f>IF(N283="sníž. přenesená",J283,0)</f>
        <v>0</v>
      </c>
      <c r="BI283" s="234">
        <f>IF(N283="nulová",J283,0)</f>
        <v>0</v>
      </c>
      <c r="BJ283" s="18" t="s">
        <v>85</v>
      </c>
      <c r="BK283" s="234">
        <f>ROUND(I283*H283,2)</f>
        <v>0</v>
      </c>
      <c r="BL283" s="18" t="s">
        <v>204</v>
      </c>
      <c r="BM283" s="233" t="s">
        <v>669</v>
      </c>
    </row>
    <row r="284" spans="1:51" s="13" customFormat="1" ht="12">
      <c r="A284" s="13"/>
      <c r="B284" s="235"/>
      <c r="C284" s="236"/>
      <c r="D284" s="237" t="s">
        <v>206</v>
      </c>
      <c r="E284" s="238" t="s">
        <v>1</v>
      </c>
      <c r="F284" s="239" t="s">
        <v>670</v>
      </c>
      <c r="G284" s="236"/>
      <c r="H284" s="240">
        <v>4</v>
      </c>
      <c r="I284" s="241"/>
      <c r="J284" s="236"/>
      <c r="K284" s="236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206</v>
      </c>
      <c r="AU284" s="246" t="s">
        <v>87</v>
      </c>
      <c r="AV284" s="13" t="s">
        <v>87</v>
      </c>
      <c r="AW284" s="13" t="s">
        <v>33</v>
      </c>
      <c r="AX284" s="13" t="s">
        <v>85</v>
      </c>
      <c r="AY284" s="246" t="s">
        <v>198</v>
      </c>
    </row>
    <row r="285" spans="1:65" s="2" customFormat="1" ht="24.15" customHeight="1">
      <c r="A285" s="39"/>
      <c r="B285" s="40"/>
      <c r="C285" s="269" t="s">
        <v>671</v>
      </c>
      <c r="D285" s="269" t="s">
        <v>315</v>
      </c>
      <c r="E285" s="270" t="s">
        <v>672</v>
      </c>
      <c r="F285" s="271" t="s">
        <v>673</v>
      </c>
      <c r="G285" s="272" t="s">
        <v>451</v>
      </c>
      <c r="H285" s="273">
        <v>12</v>
      </c>
      <c r="I285" s="274"/>
      <c r="J285" s="275">
        <f>ROUND(I285*H285,2)</f>
        <v>0</v>
      </c>
      <c r="K285" s="276"/>
      <c r="L285" s="277"/>
      <c r="M285" s="278" t="s">
        <v>1</v>
      </c>
      <c r="N285" s="279" t="s">
        <v>42</v>
      </c>
      <c r="O285" s="92"/>
      <c r="P285" s="231">
        <f>O285*H285</f>
        <v>0</v>
      </c>
      <c r="Q285" s="231">
        <v>0</v>
      </c>
      <c r="R285" s="231">
        <f>Q285*H285</f>
        <v>0</v>
      </c>
      <c r="S285" s="231">
        <v>0</v>
      </c>
      <c r="T285" s="232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3" t="s">
        <v>242</v>
      </c>
      <c r="AT285" s="233" t="s">
        <v>315</v>
      </c>
      <c r="AU285" s="233" t="s">
        <v>87</v>
      </c>
      <c r="AY285" s="18" t="s">
        <v>198</v>
      </c>
      <c r="BE285" s="234">
        <f>IF(N285="základní",J285,0)</f>
        <v>0</v>
      </c>
      <c r="BF285" s="234">
        <f>IF(N285="snížená",J285,0)</f>
        <v>0</v>
      </c>
      <c r="BG285" s="234">
        <f>IF(N285="zákl. přenesená",J285,0)</f>
        <v>0</v>
      </c>
      <c r="BH285" s="234">
        <f>IF(N285="sníž. přenesená",J285,0)</f>
        <v>0</v>
      </c>
      <c r="BI285" s="234">
        <f>IF(N285="nulová",J285,0)</f>
        <v>0</v>
      </c>
      <c r="BJ285" s="18" t="s">
        <v>85</v>
      </c>
      <c r="BK285" s="234">
        <f>ROUND(I285*H285,2)</f>
        <v>0</v>
      </c>
      <c r="BL285" s="18" t="s">
        <v>204</v>
      </c>
      <c r="BM285" s="233" t="s">
        <v>674</v>
      </c>
    </row>
    <row r="286" spans="1:51" s="13" customFormat="1" ht="12">
      <c r="A286" s="13"/>
      <c r="B286" s="235"/>
      <c r="C286" s="236"/>
      <c r="D286" s="237" t="s">
        <v>206</v>
      </c>
      <c r="E286" s="238" t="s">
        <v>1</v>
      </c>
      <c r="F286" s="239" t="s">
        <v>675</v>
      </c>
      <c r="G286" s="236"/>
      <c r="H286" s="240">
        <v>12</v>
      </c>
      <c r="I286" s="241"/>
      <c r="J286" s="236"/>
      <c r="K286" s="236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206</v>
      </c>
      <c r="AU286" s="246" t="s">
        <v>87</v>
      </c>
      <c r="AV286" s="13" t="s">
        <v>87</v>
      </c>
      <c r="AW286" s="13" t="s">
        <v>33</v>
      </c>
      <c r="AX286" s="13" t="s">
        <v>85</v>
      </c>
      <c r="AY286" s="246" t="s">
        <v>198</v>
      </c>
    </row>
    <row r="287" spans="1:65" s="2" customFormat="1" ht="21.75" customHeight="1">
      <c r="A287" s="39"/>
      <c r="B287" s="40"/>
      <c r="C287" s="269" t="s">
        <v>676</v>
      </c>
      <c r="D287" s="269" t="s">
        <v>315</v>
      </c>
      <c r="E287" s="270" t="s">
        <v>677</v>
      </c>
      <c r="F287" s="271" t="s">
        <v>678</v>
      </c>
      <c r="G287" s="272" t="s">
        <v>451</v>
      </c>
      <c r="H287" s="273">
        <v>10</v>
      </c>
      <c r="I287" s="274"/>
      <c r="J287" s="275">
        <f>ROUND(I287*H287,2)</f>
        <v>0</v>
      </c>
      <c r="K287" s="276"/>
      <c r="L287" s="277"/>
      <c r="M287" s="278" t="s">
        <v>1</v>
      </c>
      <c r="N287" s="279" t="s">
        <v>42</v>
      </c>
      <c r="O287" s="92"/>
      <c r="P287" s="231">
        <f>O287*H287</f>
        <v>0</v>
      </c>
      <c r="Q287" s="231">
        <v>0</v>
      </c>
      <c r="R287" s="231">
        <f>Q287*H287</f>
        <v>0</v>
      </c>
      <c r="S287" s="231">
        <v>0</v>
      </c>
      <c r="T287" s="232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3" t="s">
        <v>242</v>
      </c>
      <c r="AT287" s="233" t="s">
        <v>315</v>
      </c>
      <c r="AU287" s="233" t="s">
        <v>87</v>
      </c>
      <c r="AY287" s="18" t="s">
        <v>198</v>
      </c>
      <c r="BE287" s="234">
        <f>IF(N287="základní",J287,0)</f>
        <v>0</v>
      </c>
      <c r="BF287" s="234">
        <f>IF(N287="snížená",J287,0)</f>
        <v>0</v>
      </c>
      <c r="BG287" s="234">
        <f>IF(N287="zákl. přenesená",J287,0)</f>
        <v>0</v>
      </c>
      <c r="BH287" s="234">
        <f>IF(N287="sníž. přenesená",J287,0)</f>
        <v>0</v>
      </c>
      <c r="BI287" s="234">
        <f>IF(N287="nulová",J287,0)</f>
        <v>0</v>
      </c>
      <c r="BJ287" s="18" t="s">
        <v>85</v>
      </c>
      <c r="BK287" s="234">
        <f>ROUND(I287*H287,2)</f>
        <v>0</v>
      </c>
      <c r="BL287" s="18" t="s">
        <v>204</v>
      </c>
      <c r="BM287" s="233" t="s">
        <v>679</v>
      </c>
    </row>
    <row r="288" spans="1:51" s="13" customFormat="1" ht="12">
      <c r="A288" s="13"/>
      <c r="B288" s="235"/>
      <c r="C288" s="236"/>
      <c r="D288" s="237" t="s">
        <v>206</v>
      </c>
      <c r="E288" s="238" t="s">
        <v>1</v>
      </c>
      <c r="F288" s="239" t="s">
        <v>680</v>
      </c>
      <c r="G288" s="236"/>
      <c r="H288" s="240">
        <v>10</v>
      </c>
      <c r="I288" s="241"/>
      <c r="J288" s="236"/>
      <c r="K288" s="236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206</v>
      </c>
      <c r="AU288" s="246" t="s">
        <v>87</v>
      </c>
      <c r="AV288" s="13" t="s">
        <v>87</v>
      </c>
      <c r="AW288" s="13" t="s">
        <v>33</v>
      </c>
      <c r="AX288" s="13" t="s">
        <v>85</v>
      </c>
      <c r="AY288" s="246" t="s">
        <v>198</v>
      </c>
    </row>
    <row r="289" spans="1:65" s="2" customFormat="1" ht="16.5" customHeight="1">
      <c r="A289" s="39"/>
      <c r="B289" s="40"/>
      <c r="C289" s="221" t="s">
        <v>681</v>
      </c>
      <c r="D289" s="221" t="s">
        <v>200</v>
      </c>
      <c r="E289" s="222" t="s">
        <v>682</v>
      </c>
      <c r="F289" s="223" t="s">
        <v>683</v>
      </c>
      <c r="G289" s="224" t="s">
        <v>451</v>
      </c>
      <c r="H289" s="225">
        <v>2</v>
      </c>
      <c r="I289" s="226"/>
      <c r="J289" s="227">
        <f>ROUND(I289*H289,2)</f>
        <v>0</v>
      </c>
      <c r="K289" s="228"/>
      <c r="L289" s="45"/>
      <c r="M289" s="229" t="s">
        <v>1</v>
      </c>
      <c r="N289" s="230" t="s">
        <v>42</v>
      </c>
      <c r="O289" s="92"/>
      <c r="P289" s="231">
        <f>O289*H289</f>
        <v>0</v>
      </c>
      <c r="Q289" s="231">
        <v>0</v>
      </c>
      <c r="R289" s="231">
        <f>Q289*H289</f>
        <v>0</v>
      </c>
      <c r="S289" s="231">
        <v>0</v>
      </c>
      <c r="T289" s="232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3" t="s">
        <v>204</v>
      </c>
      <c r="AT289" s="233" t="s">
        <v>200</v>
      </c>
      <c r="AU289" s="233" t="s">
        <v>87</v>
      </c>
      <c r="AY289" s="18" t="s">
        <v>198</v>
      </c>
      <c r="BE289" s="234">
        <f>IF(N289="základní",J289,0)</f>
        <v>0</v>
      </c>
      <c r="BF289" s="234">
        <f>IF(N289="snížená",J289,0)</f>
        <v>0</v>
      </c>
      <c r="BG289" s="234">
        <f>IF(N289="zákl. přenesená",J289,0)</f>
        <v>0</v>
      </c>
      <c r="BH289" s="234">
        <f>IF(N289="sníž. přenesená",J289,0)</f>
        <v>0</v>
      </c>
      <c r="BI289" s="234">
        <f>IF(N289="nulová",J289,0)</f>
        <v>0</v>
      </c>
      <c r="BJ289" s="18" t="s">
        <v>85</v>
      </c>
      <c r="BK289" s="234">
        <f>ROUND(I289*H289,2)</f>
        <v>0</v>
      </c>
      <c r="BL289" s="18" t="s">
        <v>204</v>
      </c>
      <c r="BM289" s="233" t="s">
        <v>684</v>
      </c>
    </row>
    <row r="290" spans="1:51" s="13" customFormat="1" ht="12">
      <c r="A290" s="13"/>
      <c r="B290" s="235"/>
      <c r="C290" s="236"/>
      <c r="D290" s="237" t="s">
        <v>206</v>
      </c>
      <c r="E290" s="238" t="s">
        <v>1</v>
      </c>
      <c r="F290" s="239" t="s">
        <v>685</v>
      </c>
      <c r="G290" s="236"/>
      <c r="H290" s="240">
        <v>2</v>
      </c>
      <c r="I290" s="241"/>
      <c r="J290" s="236"/>
      <c r="K290" s="236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206</v>
      </c>
      <c r="AU290" s="246" t="s">
        <v>87</v>
      </c>
      <c r="AV290" s="13" t="s">
        <v>87</v>
      </c>
      <c r="AW290" s="13" t="s">
        <v>33</v>
      </c>
      <c r="AX290" s="13" t="s">
        <v>85</v>
      </c>
      <c r="AY290" s="246" t="s">
        <v>198</v>
      </c>
    </row>
    <row r="291" spans="1:65" s="2" customFormat="1" ht="21.75" customHeight="1">
      <c r="A291" s="39"/>
      <c r="B291" s="40"/>
      <c r="C291" s="269" t="s">
        <v>487</v>
      </c>
      <c r="D291" s="269" t="s">
        <v>315</v>
      </c>
      <c r="E291" s="270" t="s">
        <v>686</v>
      </c>
      <c r="F291" s="271" t="s">
        <v>687</v>
      </c>
      <c r="G291" s="272" t="s">
        <v>451</v>
      </c>
      <c r="H291" s="273">
        <v>2</v>
      </c>
      <c r="I291" s="274"/>
      <c r="J291" s="275">
        <f>ROUND(I291*H291,2)</f>
        <v>0</v>
      </c>
      <c r="K291" s="276"/>
      <c r="L291" s="277"/>
      <c r="M291" s="278" t="s">
        <v>1</v>
      </c>
      <c r="N291" s="279" t="s">
        <v>42</v>
      </c>
      <c r="O291" s="92"/>
      <c r="P291" s="231">
        <f>O291*H291</f>
        <v>0</v>
      </c>
      <c r="Q291" s="231">
        <v>0</v>
      </c>
      <c r="R291" s="231">
        <f>Q291*H291</f>
        <v>0</v>
      </c>
      <c r="S291" s="231">
        <v>0</v>
      </c>
      <c r="T291" s="232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3" t="s">
        <v>242</v>
      </c>
      <c r="AT291" s="233" t="s">
        <v>315</v>
      </c>
      <c r="AU291" s="233" t="s">
        <v>87</v>
      </c>
      <c r="AY291" s="18" t="s">
        <v>198</v>
      </c>
      <c r="BE291" s="234">
        <f>IF(N291="základní",J291,0)</f>
        <v>0</v>
      </c>
      <c r="BF291" s="234">
        <f>IF(N291="snížená",J291,0)</f>
        <v>0</v>
      </c>
      <c r="BG291" s="234">
        <f>IF(N291="zákl. přenesená",J291,0)</f>
        <v>0</v>
      </c>
      <c r="BH291" s="234">
        <f>IF(N291="sníž. přenesená",J291,0)</f>
        <v>0</v>
      </c>
      <c r="BI291" s="234">
        <f>IF(N291="nulová",J291,0)</f>
        <v>0</v>
      </c>
      <c r="BJ291" s="18" t="s">
        <v>85</v>
      </c>
      <c r="BK291" s="234">
        <f>ROUND(I291*H291,2)</f>
        <v>0</v>
      </c>
      <c r="BL291" s="18" t="s">
        <v>204</v>
      </c>
      <c r="BM291" s="233" t="s">
        <v>688</v>
      </c>
    </row>
    <row r="292" spans="1:51" s="13" customFormat="1" ht="12">
      <c r="A292" s="13"/>
      <c r="B292" s="235"/>
      <c r="C292" s="236"/>
      <c r="D292" s="237" t="s">
        <v>206</v>
      </c>
      <c r="E292" s="238" t="s">
        <v>1</v>
      </c>
      <c r="F292" s="239" t="s">
        <v>685</v>
      </c>
      <c r="G292" s="236"/>
      <c r="H292" s="240">
        <v>2</v>
      </c>
      <c r="I292" s="241"/>
      <c r="J292" s="236"/>
      <c r="K292" s="236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206</v>
      </c>
      <c r="AU292" s="246" t="s">
        <v>87</v>
      </c>
      <c r="AV292" s="13" t="s">
        <v>87</v>
      </c>
      <c r="AW292" s="13" t="s">
        <v>33</v>
      </c>
      <c r="AX292" s="13" t="s">
        <v>85</v>
      </c>
      <c r="AY292" s="246" t="s">
        <v>198</v>
      </c>
    </row>
    <row r="293" spans="1:63" s="12" customFormat="1" ht="22.8" customHeight="1">
      <c r="A293" s="12"/>
      <c r="B293" s="205"/>
      <c r="C293" s="206"/>
      <c r="D293" s="207" t="s">
        <v>76</v>
      </c>
      <c r="E293" s="219" t="s">
        <v>689</v>
      </c>
      <c r="F293" s="219" t="s">
        <v>690</v>
      </c>
      <c r="G293" s="206"/>
      <c r="H293" s="206"/>
      <c r="I293" s="209"/>
      <c r="J293" s="220">
        <f>BK293</f>
        <v>0</v>
      </c>
      <c r="K293" s="206"/>
      <c r="L293" s="211"/>
      <c r="M293" s="212"/>
      <c r="N293" s="213"/>
      <c r="O293" s="213"/>
      <c r="P293" s="214">
        <f>P294</f>
        <v>0</v>
      </c>
      <c r="Q293" s="213"/>
      <c r="R293" s="214">
        <f>R294</f>
        <v>0</v>
      </c>
      <c r="S293" s="213"/>
      <c r="T293" s="215">
        <f>T294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6" t="s">
        <v>85</v>
      </c>
      <c r="AT293" s="217" t="s">
        <v>76</v>
      </c>
      <c r="AU293" s="217" t="s">
        <v>85</v>
      </c>
      <c r="AY293" s="216" t="s">
        <v>198</v>
      </c>
      <c r="BK293" s="218">
        <f>BK294</f>
        <v>0</v>
      </c>
    </row>
    <row r="294" spans="1:65" s="2" customFormat="1" ht="16.5" customHeight="1">
      <c r="A294" s="39"/>
      <c r="B294" s="40"/>
      <c r="C294" s="221" t="s">
        <v>545</v>
      </c>
      <c r="D294" s="221" t="s">
        <v>200</v>
      </c>
      <c r="E294" s="222" t="s">
        <v>691</v>
      </c>
      <c r="F294" s="223" t="s">
        <v>692</v>
      </c>
      <c r="G294" s="224" t="s">
        <v>276</v>
      </c>
      <c r="H294" s="225">
        <v>2155.561</v>
      </c>
      <c r="I294" s="226"/>
      <c r="J294" s="227">
        <f>ROUND(I294*H294,2)</f>
        <v>0</v>
      </c>
      <c r="K294" s="228"/>
      <c r="L294" s="45"/>
      <c r="M294" s="229" t="s">
        <v>1</v>
      </c>
      <c r="N294" s="230" t="s">
        <v>42</v>
      </c>
      <c r="O294" s="92"/>
      <c r="P294" s="231">
        <f>O294*H294</f>
        <v>0</v>
      </c>
      <c r="Q294" s="231">
        <v>0</v>
      </c>
      <c r="R294" s="231">
        <f>Q294*H294</f>
        <v>0</v>
      </c>
      <c r="S294" s="231">
        <v>0</v>
      </c>
      <c r="T294" s="232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3" t="s">
        <v>204</v>
      </c>
      <c r="AT294" s="233" t="s">
        <v>200</v>
      </c>
      <c r="AU294" s="233" t="s">
        <v>87</v>
      </c>
      <c r="AY294" s="18" t="s">
        <v>198</v>
      </c>
      <c r="BE294" s="234">
        <f>IF(N294="základní",J294,0)</f>
        <v>0</v>
      </c>
      <c r="BF294" s="234">
        <f>IF(N294="snížená",J294,0)</f>
        <v>0</v>
      </c>
      <c r="BG294" s="234">
        <f>IF(N294="zákl. přenesená",J294,0)</f>
        <v>0</v>
      </c>
      <c r="BH294" s="234">
        <f>IF(N294="sníž. přenesená",J294,0)</f>
        <v>0</v>
      </c>
      <c r="BI294" s="234">
        <f>IF(N294="nulová",J294,0)</f>
        <v>0</v>
      </c>
      <c r="BJ294" s="18" t="s">
        <v>85</v>
      </c>
      <c r="BK294" s="234">
        <f>ROUND(I294*H294,2)</f>
        <v>0</v>
      </c>
      <c r="BL294" s="18" t="s">
        <v>204</v>
      </c>
      <c r="BM294" s="233" t="s">
        <v>693</v>
      </c>
    </row>
    <row r="295" spans="1:63" s="12" customFormat="1" ht="22.8" customHeight="1">
      <c r="A295" s="12"/>
      <c r="B295" s="205"/>
      <c r="C295" s="206"/>
      <c r="D295" s="207" t="s">
        <v>76</v>
      </c>
      <c r="E295" s="219" t="s">
        <v>694</v>
      </c>
      <c r="F295" s="219" t="s">
        <v>695</v>
      </c>
      <c r="G295" s="206"/>
      <c r="H295" s="206"/>
      <c r="I295" s="209"/>
      <c r="J295" s="220">
        <f>BK295</f>
        <v>0</v>
      </c>
      <c r="K295" s="206"/>
      <c r="L295" s="211"/>
      <c r="M295" s="212"/>
      <c r="N295" s="213"/>
      <c r="O295" s="213"/>
      <c r="P295" s="214">
        <f>SUM(P296:P309)</f>
        <v>0</v>
      </c>
      <c r="Q295" s="213"/>
      <c r="R295" s="214">
        <f>SUM(R296:R309)</f>
        <v>0</v>
      </c>
      <c r="S295" s="213"/>
      <c r="T295" s="215">
        <f>SUM(T296:T309)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6" t="s">
        <v>85</v>
      </c>
      <c r="AT295" s="217" t="s">
        <v>76</v>
      </c>
      <c r="AU295" s="217" t="s">
        <v>85</v>
      </c>
      <c r="AY295" s="216" t="s">
        <v>198</v>
      </c>
      <c r="BK295" s="218">
        <f>SUM(BK296:BK309)</f>
        <v>0</v>
      </c>
    </row>
    <row r="296" spans="1:65" s="2" customFormat="1" ht="21.75" customHeight="1">
      <c r="A296" s="39"/>
      <c r="B296" s="40"/>
      <c r="C296" s="221" t="s">
        <v>696</v>
      </c>
      <c r="D296" s="221" t="s">
        <v>200</v>
      </c>
      <c r="E296" s="222" t="s">
        <v>697</v>
      </c>
      <c r="F296" s="223" t="s">
        <v>698</v>
      </c>
      <c r="G296" s="224" t="s">
        <v>276</v>
      </c>
      <c r="H296" s="225">
        <v>1519.498</v>
      </c>
      <c r="I296" s="226"/>
      <c r="J296" s="227">
        <f>ROUND(I296*H296,2)</f>
        <v>0</v>
      </c>
      <c r="K296" s="228"/>
      <c r="L296" s="45"/>
      <c r="M296" s="229" t="s">
        <v>1</v>
      </c>
      <c r="N296" s="230" t="s">
        <v>42</v>
      </c>
      <c r="O296" s="92"/>
      <c r="P296" s="231">
        <f>O296*H296</f>
        <v>0</v>
      </c>
      <c r="Q296" s="231">
        <v>0</v>
      </c>
      <c r="R296" s="231">
        <f>Q296*H296</f>
        <v>0</v>
      </c>
      <c r="S296" s="231">
        <v>0</v>
      </c>
      <c r="T296" s="232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3" t="s">
        <v>204</v>
      </c>
      <c r="AT296" s="233" t="s">
        <v>200</v>
      </c>
      <c r="AU296" s="233" t="s">
        <v>87</v>
      </c>
      <c r="AY296" s="18" t="s">
        <v>198</v>
      </c>
      <c r="BE296" s="234">
        <f>IF(N296="základní",J296,0)</f>
        <v>0</v>
      </c>
      <c r="BF296" s="234">
        <f>IF(N296="snížená",J296,0)</f>
        <v>0</v>
      </c>
      <c r="BG296" s="234">
        <f>IF(N296="zákl. přenesená",J296,0)</f>
        <v>0</v>
      </c>
      <c r="BH296" s="234">
        <f>IF(N296="sníž. přenesená",J296,0)</f>
        <v>0</v>
      </c>
      <c r="BI296" s="234">
        <f>IF(N296="nulová",J296,0)</f>
        <v>0</v>
      </c>
      <c r="BJ296" s="18" t="s">
        <v>85</v>
      </c>
      <c r="BK296" s="234">
        <f>ROUND(I296*H296,2)</f>
        <v>0</v>
      </c>
      <c r="BL296" s="18" t="s">
        <v>204</v>
      </c>
      <c r="BM296" s="233" t="s">
        <v>699</v>
      </c>
    </row>
    <row r="297" spans="1:51" s="13" customFormat="1" ht="12">
      <c r="A297" s="13"/>
      <c r="B297" s="235"/>
      <c r="C297" s="236"/>
      <c r="D297" s="237" t="s">
        <v>206</v>
      </c>
      <c r="E297" s="238" t="s">
        <v>1</v>
      </c>
      <c r="F297" s="239" t="s">
        <v>700</v>
      </c>
      <c r="G297" s="236"/>
      <c r="H297" s="240">
        <v>1519.498</v>
      </c>
      <c r="I297" s="241"/>
      <c r="J297" s="236"/>
      <c r="K297" s="236"/>
      <c r="L297" s="242"/>
      <c r="M297" s="243"/>
      <c r="N297" s="244"/>
      <c r="O297" s="244"/>
      <c r="P297" s="244"/>
      <c r="Q297" s="244"/>
      <c r="R297" s="244"/>
      <c r="S297" s="244"/>
      <c r="T297" s="24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6" t="s">
        <v>206</v>
      </c>
      <c r="AU297" s="246" t="s">
        <v>87</v>
      </c>
      <c r="AV297" s="13" t="s">
        <v>87</v>
      </c>
      <c r="AW297" s="13" t="s">
        <v>33</v>
      </c>
      <c r="AX297" s="13" t="s">
        <v>77</v>
      </c>
      <c r="AY297" s="246" t="s">
        <v>198</v>
      </c>
    </row>
    <row r="298" spans="1:51" s="14" customFormat="1" ht="12">
      <c r="A298" s="14"/>
      <c r="B298" s="247"/>
      <c r="C298" s="248"/>
      <c r="D298" s="237" t="s">
        <v>206</v>
      </c>
      <c r="E298" s="249" t="s">
        <v>410</v>
      </c>
      <c r="F298" s="250" t="s">
        <v>212</v>
      </c>
      <c r="G298" s="248"/>
      <c r="H298" s="251">
        <v>1519.498</v>
      </c>
      <c r="I298" s="252"/>
      <c r="J298" s="248"/>
      <c r="K298" s="248"/>
      <c r="L298" s="253"/>
      <c r="M298" s="254"/>
      <c r="N298" s="255"/>
      <c r="O298" s="255"/>
      <c r="P298" s="255"/>
      <c r="Q298" s="255"/>
      <c r="R298" s="255"/>
      <c r="S298" s="255"/>
      <c r="T298" s="25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7" t="s">
        <v>206</v>
      </c>
      <c r="AU298" s="257" t="s">
        <v>87</v>
      </c>
      <c r="AV298" s="14" t="s">
        <v>213</v>
      </c>
      <c r="AW298" s="14" t="s">
        <v>33</v>
      </c>
      <c r="AX298" s="14" t="s">
        <v>85</v>
      </c>
      <c r="AY298" s="257" t="s">
        <v>198</v>
      </c>
    </row>
    <row r="299" spans="1:65" s="2" customFormat="1" ht="33" customHeight="1">
      <c r="A299" s="39"/>
      <c r="B299" s="40"/>
      <c r="C299" s="221" t="s">
        <v>558</v>
      </c>
      <c r="D299" s="221" t="s">
        <v>200</v>
      </c>
      <c r="E299" s="222" t="s">
        <v>701</v>
      </c>
      <c r="F299" s="223" t="s">
        <v>702</v>
      </c>
      <c r="G299" s="224" t="s">
        <v>276</v>
      </c>
      <c r="H299" s="225">
        <v>24140.512</v>
      </c>
      <c r="I299" s="226"/>
      <c r="J299" s="227">
        <f>ROUND(I299*H299,2)</f>
        <v>0</v>
      </c>
      <c r="K299" s="228"/>
      <c r="L299" s="45"/>
      <c r="M299" s="229" t="s">
        <v>1</v>
      </c>
      <c r="N299" s="230" t="s">
        <v>42</v>
      </c>
      <c r="O299" s="92"/>
      <c r="P299" s="231">
        <f>O299*H299</f>
        <v>0</v>
      </c>
      <c r="Q299" s="231">
        <v>0</v>
      </c>
      <c r="R299" s="231">
        <f>Q299*H299</f>
        <v>0</v>
      </c>
      <c r="S299" s="231">
        <v>0</v>
      </c>
      <c r="T299" s="232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3" t="s">
        <v>204</v>
      </c>
      <c r="AT299" s="233" t="s">
        <v>200</v>
      </c>
      <c r="AU299" s="233" t="s">
        <v>87</v>
      </c>
      <c r="AY299" s="18" t="s">
        <v>198</v>
      </c>
      <c r="BE299" s="234">
        <f>IF(N299="základní",J299,0)</f>
        <v>0</v>
      </c>
      <c r="BF299" s="234">
        <f>IF(N299="snížená",J299,0)</f>
        <v>0</v>
      </c>
      <c r="BG299" s="234">
        <f>IF(N299="zákl. přenesená",J299,0)</f>
        <v>0</v>
      </c>
      <c r="BH299" s="234">
        <f>IF(N299="sníž. přenesená",J299,0)</f>
        <v>0</v>
      </c>
      <c r="BI299" s="234">
        <f>IF(N299="nulová",J299,0)</f>
        <v>0</v>
      </c>
      <c r="BJ299" s="18" t="s">
        <v>85</v>
      </c>
      <c r="BK299" s="234">
        <f>ROUND(I299*H299,2)</f>
        <v>0</v>
      </c>
      <c r="BL299" s="18" t="s">
        <v>204</v>
      </c>
      <c r="BM299" s="233" t="s">
        <v>703</v>
      </c>
    </row>
    <row r="300" spans="1:51" s="13" customFormat="1" ht="12">
      <c r="A300" s="13"/>
      <c r="B300" s="235"/>
      <c r="C300" s="236"/>
      <c r="D300" s="237" t="s">
        <v>206</v>
      </c>
      <c r="E300" s="238" t="s">
        <v>1</v>
      </c>
      <c r="F300" s="239" t="s">
        <v>410</v>
      </c>
      <c r="G300" s="236"/>
      <c r="H300" s="240">
        <v>1519.498</v>
      </c>
      <c r="I300" s="241"/>
      <c r="J300" s="236"/>
      <c r="K300" s="236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206</v>
      </c>
      <c r="AU300" s="246" t="s">
        <v>87</v>
      </c>
      <c r="AV300" s="13" t="s">
        <v>87</v>
      </c>
      <c r="AW300" s="13" t="s">
        <v>33</v>
      </c>
      <c r="AX300" s="13" t="s">
        <v>77</v>
      </c>
      <c r="AY300" s="246" t="s">
        <v>198</v>
      </c>
    </row>
    <row r="301" spans="1:51" s="13" customFormat="1" ht="12">
      <c r="A301" s="13"/>
      <c r="B301" s="235"/>
      <c r="C301" s="236"/>
      <c r="D301" s="237" t="s">
        <v>206</v>
      </c>
      <c r="E301" s="238" t="s">
        <v>1</v>
      </c>
      <c r="F301" s="239" t="s">
        <v>704</v>
      </c>
      <c r="G301" s="236"/>
      <c r="H301" s="240">
        <v>24140.512</v>
      </c>
      <c r="I301" s="241"/>
      <c r="J301" s="236"/>
      <c r="K301" s="236"/>
      <c r="L301" s="242"/>
      <c r="M301" s="243"/>
      <c r="N301" s="244"/>
      <c r="O301" s="244"/>
      <c r="P301" s="244"/>
      <c r="Q301" s="244"/>
      <c r="R301" s="244"/>
      <c r="S301" s="244"/>
      <c r="T301" s="24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6" t="s">
        <v>206</v>
      </c>
      <c r="AU301" s="246" t="s">
        <v>87</v>
      </c>
      <c r="AV301" s="13" t="s">
        <v>87</v>
      </c>
      <c r="AW301" s="13" t="s">
        <v>33</v>
      </c>
      <c r="AX301" s="13" t="s">
        <v>85</v>
      </c>
      <c r="AY301" s="246" t="s">
        <v>198</v>
      </c>
    </row>
    <row r="302" spans="1:65" s="2" customFormat="1" ht="16.5" customHeight="1">
      <c r="A302" s="39"/>
      <c r="B302" s="40"/>
      <c r="C302" s="221" t="s">
        <v>705</v>
      </c>
      <c r="D302" s="221" t="s">
        <v>200</v>
      </c>
      <c r="E302" s="222" t="s">
        <v>706</v>
      </c>
      <c r="F302" s="223" t="s">
        <v>707</v>
      </c>
      <c r="G302" s="224" t="s">
        <v>276</v>
      </c>
      <c r="H302" s="225">
        <v>1519.498</v>
      </c>
      <c r="I302" s="226"/>
      <c r="J302" s="227">
        <f>ROUND(I302*H302,2)</f>
        <v>0</v>
      </c>
      <c r="K302" s="228"/>
      <c r="L302" s="45"/>
      <c r="M302" s="229" t="s">
        <v>1</v>
      </c>
      <c r="N302" s="230" t="s">
        <v>42</v>
      </c>
      <c r="O302" s="92"/>
      <c r="P302" s="231">
        <f>O302*H302</f>
        <v>0</v>
      </c>
      <c r="Q302" s="231">
        <v>0</v>
      </c>
      <c r="R302" s="231">
        <f>Q302*H302</f>
        <v>0</v>
      </c>
      <c r="S302" s="231">
        <v>0</v>
      </c>
      <c r="T302" s="232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3" t="s">
        <v>204</v>
      </c>
      <c r="AT302" s="233" t="s">
        <v>200</v>
      </c>
      <c r="AU302" s="233" t="s">
        <v>87</v>
      </c>
      <c r="AY302" s="18" t="s">
        <v>198</v>
      </c>
      <c r="BE302" s="234">
        <f>IF(N302="základní",J302,0)</f>
        <v>0</v>
      </c>
      <c r="BF302" s="234">
        <f>IF(N302="snížená",J302,0)</f>
        <v>0</v>
      </c>
      <c r="BG302" s="234">
        <f>IF(N302="zákl. přenesená",J302,0)</f>
        <v>0</v>
      </c>
      <c r="BH302" s="234">
        <f>IF(N302="sníž. přenesená",J302,0)</f>
        <v>0</v>
      </c>
      <c r="BI302" s="234">
        <f>IF(N302="nulová",J302,0)</f>
        <v>0</v>
      </c>
      <c r="BJ302" s="18" t="s">
        <v>85</v>
      </c>
      <c r="BK302" s="234">
        <f>ROUND(I302*H302,2)</f>
        <v>0</v>
      </c>
      <c r="BL302" s="18" t="s">
        <v>204</v>
      </c>
      <c r="BM302" s="233" t="s">
        <v>708</v>
      </c>
    </row>
    <row r="303" spans="1:51" s="13" customFormat="1" ht="12">
      <c r="A303" s="13"/>
      <c r="B303" s="235"/>
      <c r="C303" s="236"/>
      <c r="D303" s="237" t="s">
        <v>206</v>
      </c>
      <c r="E303" s="238" t="s">
        <v>1</v>
      </c>
      <c r="F303" s="239" t="s">
        <v>410</v>
      </c>
      <c r="G303" s="236"/>
      <c r="H303" s="240">
        <v>1519.498</v>
      </c>
      <c r="I303" s="241"/>
      <c r="J303" s="236"/>
      <c r="K303" s="236"/>
      <c r="L303" s="242"/>
      <c r="M303" s="243"/>
      <c r="N303" s="244"/>
      <c r="O303" s="244"/>
      <c r="P303" s="244"/>
      <c r="Q303" s="244"/>
      <c r="R303" s="244"/>
      <c r="S303" s="244"/>
      <c r="T303" s="24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6" t="s">
        <v>206</v>
      </c>
      <c r="AU303" s="246" t="s">
        <v>87</v>
      </c>
      <c r="AV303" s="13" t="s">
        <v>87</v>
      </c>
      <c r="AW303" s="13" t="s">
        <v>33</v>
      </c>
      <c r="AX303" s="13" t="s">
        <v>85</v>
      </c>
      <c r="AY303" s="246" t="s">
        <v>198</v>
      </c>
    </row>
    <row r="304" spans="1:65" s="2" customFormat="1" ht="21.75" customHeight="1">
      <c r="A304" s="39"/>
      <c r="B304" s="40"/>
      <c r="C304" s="221" t="s">
        <v>709</v>
      </c>
      <c r="D304" s="221" t="s">
        <v>200</v>
      </c>
      <c r="E304" s="222" t="s">
        <v>710</v>
      </c>
      <c r="F304" s="223" t="s">
        <v>711</v>
      </c>
      <c r="G304" s="224" t="s">
        <v>276</v>
      </c>
      <c r="H304" s="225">
        <v>1519.498</v>
      </c>
      <c r="I304" s="226"/>
      <c r="J304" s="227">
        <f>ROUND(I304*H304,2)</f>
        <v>0</v>
      </c>
      <c r="K304" s="228"/>
      <c r="L304" s="45"/>
      <c r="M304" s="229" t="s">
        <v>1</v>
      </c>
      <c r="N304" s="230" t="s">
        <v>42</v>
      </c>
      <c r="O304" s="92"/>
      <c r="P304" s="231">
        <f>O304*H304</f>
        <v>0</v>
      </c>
      <c r="Q304" s="231">
        <v>0</v>
      </c>
      <c r="R304" s="231">
        <f>Q304*H304</f>
        <v>0</v>
      </c>
      <c r="S304" s="231">
        <v>0</v>
      </c>
      <c r="T304" s="232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3" t="s">
        <v>204</v>
      </c>
      <c r="AT304" s="233" t="s">
        <v>200</v>
      </c>
      <c r="AU304" s="233" t="s">
        <v>87</v>
      </c>
      <c r="AY304" s="18" t="s">
        <v>198</v>
      </c>
      <c r="BE304" s="234">
        <f>IF(N304="základní",J304,0)</f>
        <v>0</v>
      </c>
      <c r="BF304" s="234">
        <f>IF(N304="snížená",J304,0)</f>
        <v>0</v>
      </c>
      <c r="BG304" s="234">
        <f>IF(N304="zákl. přenesená",J304,0)</f>
        <v>0</v>
      </c>
      <c r="BH304" s="234">
        <f>IF(N304="sníž. přenesená",J304,0)</f>
        <v>0</v>
      </c>
      <c r="BI304" s="234">
        <f>IF(N304="nulová",J304,0)</f>
        <v>0</v>
      </c>
      <c r="BJ304" s="18" t="s">
        <v>85</v>
      </c>
      <c r="BK304" s="234">
        <f>ROUND(I304*H304,2)</f>
        <v>0</v>
      </c>
      <c r="BL304" s="18" t="s">
        <v>204</v>
      </c>
      <c r="BM304" s="233" t="s">
        <v>712</v>
      </c>
    </row>
    <row r="305" spans="1:51" s="13" customFormat="1" ht="12">
      <c r="A305" s="13"/>
      <c r="B305" s="235"/>
      <c r="C305" s="236"/>
      <c r="D305" s="237" t="s">
        <v>206</v>
      </c>
      <c r="E305" s="238" t="s">
        <v>1</v>
      </c>
      <c r="F305" s="239" t="s">
        <v>410</v>
      </c>
      <c r="G305" s="236"/>
      <c r="H305" s="240">
        <v>1519.498</v>
      </c>
      <c r="I305" s="241"/>
      <c r="J305" s="236"/>
      <c r="K305" s="236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206</v>
      </c>
      <c r="AU305" s="246" t="s">
        <v>87</v>
      </c>
      <c r="AV305" s="13" t="s">
        <v>87</v>
      </c>
      <c r="AW305" s="13" t="s">
        <v>33</v>
      </c>
      <c r="AX305" s="13" t="s">
        <v>85</v>
      </c>
      <c r="AY305" s="246" t="s">
        <v>198</v>
      </c>
    </row>
    <row r="306" spans="1:65" s="2" customFormat="1" ht="44.25" customHeight="1">
      <c r="A306" s="39"/>
      <c r="B306" s="40"/>
      <c r="C306" s="221" t="s">
        <v>713</v>
      </c>
      <c r="D306" s="221" t="s">
        <v>200</v>
      </c>
      <c r="E306" s="222" t="s">
        <v>341</v>
      </c>
      <c r="F306" s="223" t="s">
        <v>342</v>
      </c>
      <c r="G306" s="224" t="s">
        <v>276</v>
      </c>
      <c r="H306" s="225">
        <v>722.884</v>
      </c>
      <c r="I306" s="226"/>
      <c r="J306" s="227">
        <f>ROUND(I306*H306,2)</f>
        <v>0</v>
      </c>
      <c r="K306" s="228"/>
      <c r="L306" s="45"/>
      <c r="M306" s="229" t="s">
        <v>1</v>
      </c>
      <c r="N306" s="230" t="s">
        <v>42</v>
      </c>
      <c r="O306" s="92"/>
      <c r="P306" s="231">
        <f>O306*H306</f>
        <v>0</v>
      </c>
      <c r="Q306" s="231">
        <v>0</v>
      </c>
      <c r="R306" s="231">
        <f>Q306*H306</f>
        <v>0</v>
      </c>
      <c r="S306" s="231">
        <v>0</v>
      </c>
      <c r="T306" s="232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3" t="s">
        <v>204</v>
      </c>
      <c r="AT306" s="233" t="s">
        <v>200</v>
      </c>
      <c r="AU306" s="233" t="s">
        <v>87</v>
      </c>
      <c r="AY306" s="18" t="s">
        <v>198</v>
      </c>
      <c r="BE306" s="234">
        <f>IF(N306="základní",J306,0)</f>
        <v>0</v>
      </c>
      <c r="BF306" s="234">
        <f>IF(N306="snížená",J306,0)</f>
        <v>0</v>
      </c>
      <c r="BG306" s="234">
        <f>IF(N306="zákl. přenesená",J306,0)</f>
        <v>0</v>
      </c>
      <c r="BH306" s="234">
        <f>IF(N306="sníž. přenesená",J306,0)</f>
        <v>0</v>
      </c>
      <c r="BI306" s="234">
        <f>IF(N306="nulová",J306,0)</f>
        <v>0</v>
      </c>
      <c r="BJ306" s="18" t="s">
        <v>85</v>
      </c>
      <c r="BK306" s="234">
        <f>ROUND(I306*H306,2)</f>
        <v>0</v>
      </c>
      <c r="BL306" s="18" t="s">
        <v>204</v>
      </c>
      <c r="BM306" s="233" t="s">
        <v>714</v>
      </c>
    </row>
    <row r="307" spans="1:51" s="13" customFormat="1" ht="12">
      <c r="A307" s="13"/>
      <c r="B307" s="235"/>
      <c r="C307" s="236"/>
      <c r="D307" s="237" t="s">
        <v>206</v>
      </c>
      <c r="E307" s="238" t="s">
        <v>1</v>
      </c>
      <c r="F307" s="239" t="s">
        <v>715</v>
      </c>
      <c r="G307" s="236"/>
      <c r="H307" s="240">
        <v>722.884</v>
      </c>
      <c r="I307" s="241"/>
      <c r="J307" s="236"/>
      <c r="K307" s="236"/>
      <c r="L307" s="242"/>
      <c r="M307" s="243"/>
      <c r="N307" s="244"/>
      <c r="O307" s="244"/>
      <c r="P307" s="244"/>
      <c r="Q307" s="244"/>
      <c r="R307" s="244"/>
      <c r="S307" s="244"/>
      <c r="T307" s="24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6" t="s">
        <v>206</v>
      </c>
      <c r="AU307" s="246" t="s">
        <v>87</v>
      </c>
      <c r="AV307" s="13" t="s">
        <v>87</v>
      </c>
      <c r="AW307" s="13" t="s">
        <v>33</v>
      </c>
      <c r="AX307" s="13" t="s">
        <v>85</v>
      </c>
      <c r="AY307" s="246" t="s">
        <v>198</v>
      </c>
    </row>
    <row r="308" spans="1:65" s="2" customFormat="1" ht="44.25" customHeight="1">
      <c r="A308" s="39"/>
      <c r="B308" s="40"/>
      <c r="C308" s="221" t="s">
        <v>716</v>
      </c>
      <c r="D308" s="221" t="s">
        <v>200</v>
      </c>
      <c r="E308" s="222" t="s">
        <v>346</v>
      </c>
      <c r="F308" s="223" t="s">
        <v>347</v>
      </c>
      <c r="G308" s="224" t="s">
        <v>276</v>
      </c>
      <c r="H308" s="225">
        <v>796.614</v>
      </c>
      <c r="I308" s="226"/>
      <c r="J308" s="227">
        <f>ROUND(I308*H308,2)</f>
        <v>0</v>
      </c>
      <c r="K308" s="228"/>
      <c r="L308" s="45"/>
      <c r="M308" s="229" t="s">
        <v>1</v>
      </c>
      <c r="N308" s="230" t="s">
        <v>42</v>
      </c>
      <c r="O308" s="92"/>
      <c r="P308" s="231">
        <f>O308*H308</f>
        <v>0</v>
      </c>
      <c r="Q308" s="231">
        <v>0</v>
      </c>
      <c r="R308" s="231">
        <f>Q308*H308</f>
        <v>0</v>
      </c>
      <c r="S308" s="231">
        <v>0</v>
      </c>
      <c r="T308" s="232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3" t="s">
        <v>204</v>
      </c>
      <c r="AT308" s="233" t="s">
        <v>200</v>
      </c>
      <c r="AU308" s="233" t="s">
        <v>87</v>
      </c>
      <c r="AY308" s="18" t="s">
        <v>198</v>
      </c>
      <c r="BE308" s="234">
        <f>IF(N308="základní",J308,0)</f>
        <v>0</v>
      </c>
      <c r="BF308" s="234">
        <f>IF(N308="snížená",J308,0)</f>
        <v>0</v>
      </c>
      <c r="BG308" s="234">
        <f>IF(N308="zákl. přenesená",J308,0)</f>
        <v>0</v>
      </c>
      <c r="BH308" s="234">
        <f>IF(N308="sníž. přenesená",J308,0)</f>
        <v>0</v>
      </c>
      <c r="BI308" s="234">
        <f>IF(N308="nulová",J308,0)</f>
        <v>0</v>
      </c>
      <c r="BJ308" s="18" t="s">
        <v>85</v>
      </c>
      <c r="BK308" s="234">
        <f>ROUND(I308*H308,2)</f>
        <v>0</v>
      </c>
      <c r="BL308" s="18" t="s">
        <v>204</v>
      </c>
      <c r="BM308" s="233" t="s">
        <v>717</v>
      </c>
    </row>
    <row r="309" spans="1:51" s="13" customFormat="1" ht="12">
      <c r="A309" s="13"/>
      <c r="B309" s="235"/>
      <c r="C309" s="236"/>
      <c r="D309" s="237" t="s">
        <v>206</v>
      </c>
      <c r="E309" s="238" t="s">
        <v>1</v>
      </c>
      <c r="F309" s="239" t="s">
        <v>718</v>
      </c>
      <c r="G309" s="236"/>
      <c r="H309" s="240">
        <v>796.614</v>
      </c>
      <c r="I309" s="241"/>
      <c r="J309" s="236"/>
      <c r="K309" s="236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206</v>
      </c>
      <c r="AU309" s="246" t="s">
        <v>87</v>
      </c>
      <c r="AV309" s="13" t="s">
        <v>87</v>
      </c>
      <c r="AW309" s="13" t="s">
        <v>33</v>
      </c>
      <c r="AX309" s="13" t="s">
        <v>85</v>
      </c>
      <c r="AY309" s="246" t="s">
        <v>198</v>
      </c>
    </row>
    <row r="310" spans="1:63" s="12" customFormat="1" ht="25.9" customHeight="1">
      <c r="A310" s="12"/>
      <c r="B310" s="205"/>
      <c r="C310" s="206"/>
      <c r="D310" s="207" t="s">
        <v>76</v>
      </c>
      <c r="E310" s="208" t="s">
        <v>356</v>
      </c>
      <c r="F310" s="208" t="s">
        <v>357</v>
      </c>
      <c r="G310" s="206"/>
      <c r="H310" s="206"/>
      <c r="I310" s="209"/>
      <c r="J310" s="210">
        <f>BK310</f>
        <v>0</v>
      </c>
      <c r="K310" s="206"/>
      <c r="L310" s="211"/>
      <c r="M310" s="212"/>
      <c r="N310" s="213"/>
      <c r="O310" s="213"/>
      <c r="P310" s="214">
        <f>P311</f>
        <v>0</v>
      </c>
      <c r="Q310" s="213"/>
      <c r="R310" s="214">
        <f>R311</f>
        <v>0</v>
      </c>
      <c r="S310" s="213"/>
      <c r="T310" s="215">
        <f>T311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6" t="s">
        <v>224</v>
      </c>
      <c r="AT310" s="217" t="s">
        <v>76</v>
      </c>
      <c r="AU310" s="217" t="s">
        <v>77</v>
      </c>
      <c r="AY310" s="216" t="s">
        <v>198</v>
      </c>
      <c r="BK310" s="218">
        <f>BK311</f>
        <v>0</v>
      </c>
    </row>
    <row r="311" spans="1:63" s="12" customFormat="1" ht="22.8" customHeight="1">
      <c r="A311" s="12"/>
      <c r="B311" s="205"/>
      <c r="C311" s="206"/>
      <c r="D311" s="207" t="s">
        <v>76</v>
      </c>
      <c r="E311" s="219" t="s">
        <v>358</v>
      </c>
      <c r="F311" s="219" t="s">
        <v>359</v>
      </c>
      <c r="G311" s="206"/>
      <c r="H311" s="206"/>
      <c r="I311" s="209"/>
      <c r="J311" s="220">
        <f>BK311</f>
        <v>0</v>
      </c>
      <c r="K311" s="206"/>
      <c r="L311" s="211"/>
      <c r="M311" s="212"/>
      <c r="N311" s="213"/>
      <c r="O311" s="213"/>
      <c r="P311" s="214">
        <f>SUM(P312:P322)</f>
        <v>0</v>
      </c>
      <c r="Q311" s="213"/>
      <c r="R311" s="214">
        <f>SUM(R312:R322)</f>
        <v>0</v>
      </c>
      <c r="S311" s="213"/>
      <c r="T311" s="215">
        <f>SUM(T312:T322)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6" t="s">
        <v>224</v>
      </c>
      <c r="AT311" s="217" t="s">
        <v>76</v>
      </c>
      <c r="AU311" s="217" t="s">
        <v>85</v>
      </c>
      <c r="AY311" s="216" t="s">
        <v>198</v>
      </c>
      <c r="BK311" s="218">
        <f>SUM(BK312:BK322)</f>
        <v>0</v>
      </c>
    </row>
    <row r="312" spans="1:65" s="2" customFormat="1" ht="62.7" customHeight="1">
      <c r="A312" s="39"/>
      <c r="B312" s="40"/>
      <c r="C312" s="221" t="s">
        <v>719</v>
      </c>
      <c r="D312" s="221" t="s">
        <v>200</v>
      </c>
      <c r="E312" s="222" t="s">
        <v>361</v>
      </c>
      <c r="F312" s="223" t="s">
        <v>362</v>
      </c>
      <c r="G312" s="224" t="s">
        <v>363</v>
      </c>
      <c r="H312" s="225">
        <v>1</v>
      </c>
      <c r="I312" s="226"/>
      <c r="J312" s="227">
        <f>ROUND(I312*H312,2)</f>
        <v>0</v>
      </c>
      <c r="K312" s="228"/>
      <c r="L312" s="45"/>
      <c r="M312" s="229" t="s">
        <v>1</v>
      </c>
      <c r="N312" s="230" t="s">
        <v>42</v>
      </c>
      <c r="O312" s="92"/>
      <c r="P312" s="231">
        <f>O312*H312</f>
        <v>0</v>
      </c>
      <c r="Q312" s="231">
        <v>0</v>
      </c>
      <c r="R312" s="231">
        <f>Q312*H312</f>
        <v>0</v>
      </c>
      <c r="S312" s="231">
        <v>0</v>
      </c>
      <c r="T312" s="232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3" t="s">
        <v>364</v>
      </c>
      <c r="AT312" s="233" t="s">
        <v>200</v>
      </c>
      <c r="AU312" s="233" t="s">
        <v>87</v>
      </c>
      <c r="AY312" s="18" t="s">
        <v>198</v>
      </c>
      <c r="BE312" s="234">
        <f>IF(N312="základní",J312,0)</f>
        <v>0</v>
      </c>
      <c r="BF312" s="234">
        <f>IF(N312="snížená",J312,0)</f>
        <v>0</v>
      </c>
      <c r="BG312" s="234">
        <f>IF(N312="zákl. přenesená",J312,0)</f>
        <v>0</v>
      </c>
      <c r="BH312" s="234">
        <f>IF(N312="sníž. přenesená",J312,0)</f>
        <v>0</v>
      </c>
      <c r="BI312" s="234">
        <f>IF(N312="nulová",J312,0)</f>
        <v>0</v>
      </c>
      <c r="BJ312" s="18" t="s">
        <v>85</v>
      </c>
      <c r="BK312" s="234">
        <f>ROUND(I312*H312,2)</f>
        <v>0</v>
      </c>
      <c r="BL312" s="18" t="s">
        <v>364</v>
      </c>
      <c r="BM312" s="233" t="s">
        <v>720</v>
      </c>
    </row>
    <row r="313" spans="1:65" s="2" customFormat="1" ht="55.5" customHeight="1">
      <c r="A313" s="39"/>
      <c r="B313" s="40"/>
      <c r="C313" s="221" t="s">
        <v>721</v>
      </c>
      <c r="D313" s="221" t="s">
        <v>200</v>
      </c>
      <c r="E313" s="222" t="s">
        <v>367</v>
      </c>
      <c r="F313" s="223" t="s">
        <v>368</v>
      </c>
      <c r="G313" s="224" t="s">
        <v>363</v>
      </c>
      <c r="H313" s="225">
        <v>1</v>
      </c>
      <c r="I313" s="226"/>
      <c r="J313" s="227">
        <f>ROUND(I313*H313,2)</f>
        <v>0</v>
      </c>
      <c r="K313" s="228"/>
      <c r="L313" s="45"/>
      <c r="M313" s="229" t="s">
        <v>1</v>
      </c>
      <c r="N313" s="230" t="s">
        <v>42</v>
      </c>
      <c r="O313" s="92"/>
      <c r="P313" s="231">
        <f>O313*H313</f>
        <v>0</v>
      </c>
      <c r="Q313" s="231">
        <v>0</v>
      </c>
      <c r="R313" s="231">
        <f>Q313*H313</f>
        <v>0</v>
      </c>
      <c r="S313" s="231">
        <v>0</v>
      </c>
      <c r="T313" s="232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3" t="s">
        <v>364</v>
      </c>
      <c r="AT313" s="233" t="s">
        <v>200</v>
      </c>
      <c r="AU313" s="233" t="s">
        <v>87</v>
      </c>
      <c r="AY313" s="18" t="s">
        <v>198</v>
      </c>
      <c r="BE313" s="234">
        <f>IF(N313="základní",J313,0)</f>
        <v>0</v>
      </c>
      <c r="BF313" s="234">
        <f>IF(N313="snížená",J313,0)</f>
        <v>0</v>
      </c>
      <c r="BG313" s="234">
        <f>IF(N313="zákl. přenesená",J313,0)</f>
        <v>0</v>
      </c>
      <c r="BH313" s="234">
        <f>IF(N313="sníž. přenesená",J313,0)</f>
        <v>0</v>
      </c>
      <c r="BI313" s="234">
        <f>IF(N313="nulová",J313,0)</f>
        <v>0</v>
      </c>
      <c r="BJ313" s="18" t="s">
        <v>85</v>
      </c>
      <c r="BK313" s="234">
        <f>ROUND(I313*H313,2)</f>
        <v>0</v>
      </c>
      <c r="BL313" s="18" t="s">
        <v>364</v>
      </c>
      <c r="BM313" s="233" t="s">
        <v>722</v>
      </c>
    </row>
    <row r="314" spans="1:65" s="2" customFormat="1" ht="49.05" customHeight="1">
      <c r="A314" s="39"/>
      <c r="B314" s="40"/>
      <c r="C314" s="221" t="s">
        <v>723</v>
      </c>
      <c r="D314" s="221" t="s">
        <v>200</v>
      </c>
      <c r="E314" s="222" t="s">
        <v>371</v>
      </c>
      <c r="F314" s="223" t="s">
        <v>372</v>
      </c>
      <c r="G314" s="224" t="s">
        <v>363</v>
      </c>
      <c r="H314" s="225">
        <v>1</v>
      </c>
      <c r="I314" s="226"/>
      <c r="J314" s="227">
        <f>ROUND(I314*H314,2)</f>
        <v>0</v>
      </c>
      <c r="K314" s="228"/>
      <c r="L314" s="45"/>
      <c r="M314" s="229" t="s">
        <v>1</v>
      </c>
      <c r="N314" s="230" t="s">
        <v>42</v>
      </c>
      <c r="O314" s="92"/>
      <c r="P314" s="231">
        <f>O314*H314</f>
        <v>0</v>
      </c>
      <c r="Q314" s="231">
        <v>0</v>
      </c>
      <c r="R314" s="231">
        <f>Q314*H314</f>
        <v>0</v>
      </c>
      <c r="S314" s="231">
        <v>0</v>
      </c>
      <c r="T314" s="232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3" t="s">
        <v>364</v>
      </c>
      <c r="AT314" s="233" t="s">
        <v>200</v>
      </c>
      <c r="AU314" s="233" t="s">
        <v>87</v>
      </c>
      <c r="AY314" s="18" t="s">
        <v>198</v>
      </c>
      <c r="BE314" s="234">
        <f>IF(N314="základní",J314,0)</f>
        <v>0</v>
      </c>
      <c r="BF314" s="234">
        <f>IF(N314="snížená",J314,0)</f>
        <v>0</v>
      </c>
      <c r="BG314" s="234">
        <f>IF(N314="zákl. přenesená",J314,0)</f>
        <v>0</v>
      </c>
      <c r="BH314" s="234">
        <f>IF(N314="sníž. přenesená",J314,0)</f>
        <v>0</v>
      </c>
      <c r="BI314" s="234">
        <f>IF(N314="nulová",J314,0)</f>
        <v>0</v>
      </c>
      <c r="BJ314" s="18" t="s">
        <v>85</v>
      </c>
      <c r="BK314" s="234">
        <f>ROUND(I314*H314,2)</f>
        <v>0</v>
      </c>
      <c r="BL314" s="18" t="s">
        <v>364</v>
      </c>
      <c r="BM314" s="233" t="s">
        <v>724</v>
      </c>
    </row>
    <row r="315" spans="1:65" s="2" customFormat="1" ht="24.15" customHeight="1">
      <c r="A315" s="39"/>
      <c r="B315" s="40"/>
      <c r="C315" s="221" t="s">
        <v>725</v>
      </c>
      <c r="D315" s="221" t="s">
        <v>200</v>
      </c>
      <c r="E315" s="222" t="s">
        <v>375</v>
      </c>
      <c r="F315" s="223" t="s">
        <v>376</v>
      </c>
      <c r="G315" s="224" t="s">
        <v>363</v>
      </c>
      <c r="H315" s="225">
        <v>1</v>
      </c>
      <c r="I315" s="226"/>
      <c r="J315" s="227">
        <f>ROUND(I315*H315,2)</f>
        <v>0</v>
      </c>
      <c r="K315" s="228"/>
      <c r="L315" s="45"/>
      <c r="M315" s="229" t="s">
        <v>1</v>
      </c>
      <c r="N315" s="230" t="s">
        <v>42</v>
      </c>
      <c r="O315" s="92"/>
      <c r="P315" s="231">
        <f>O315*H315</f>
        <v>0</v>
      </c>
      <c r="Q315" s="231">
        <v>0</v>
      </c>
      <c r="R315" s="231">
        <f>Q315*H315</f>
        <v>0</v>
      </c>
      <c r="S315" s="231">
        <v>0</v>
      </c>
      <c r="T315" s="232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3" t="s">
        <v>364</v>
      </c>
      <c r="AT315" s="233" t="s">
        <v>200</v>
      </c>
      <c r="AU315" s="233" t="s">
        <v>87</v>
      </c>
      <c r="AY315" s="18" t="s">
        <v>198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8" t="s">
        <v>85</v>
      </c>
      <c r="BK315" s="234">
        <f>ROUND(I315*H315,2)</f>
        <v>0</v>
      </c>
      <c r="BL315" s="18" t="s">
        <v>364</v>
      </c>
      <c r="BM315" s="233" t="s">
        <v>726</v>
      </c>
    </row>
    <row r="316" spans="1:65" s="2" customFormat="1" ht="24.15" customHeight="1">
      <c r="A316" s="39"/>
      <c r="B316" s="40"/>
      <c r="C316" s="221" t="s">
        <v>727</v>
      </c>
      <c r="D316" s="221" t="s">
        <v>200</v>
      </c>
      <c r="E316" s="222" t="s">
        <v>379</v>
      </c>
      <c r="F316" s="223" t="s">
        <v>380</v>
      </c>
      <c r="G316" s="224" t="s">
        <v>363</v>
      </c>
      <c r="H316" s="225">
        <v>1</v>
      </c>
      <c r="I316" s="226"/>
      <c r="J316" s="227">
        <f>ROUND(I316*H316,2)</f>
        <v>0</v>
      </c>
      <c r="K316" s="228"/>
      <c r="L316" s="45"/>
      <c r="M316" s="229" t="s">
        <v>1</v>
      </c>
      <c r="N316" s="230" t="s">
        <v>42</v>
      </c>
      <c r="O316" s="92"/>
      <c r="P316" s="231">
        <f>O316*H316</f>
        <v>0</v>
      </c>
      <c r="Q316" s="231">
        <v>0</v>
      </c>
      <c r="R316" s="231">
        <f>Q316*H316</f>
        <v>0</v>
      </c>
      <c r="S316" s="231">
        <v>0</v>
      </c>
      <c r="T316" s="232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3" t="s">
        <v>364</v>
      </c>
      <c r="AT316" s="233" t="s">
        <v>200</v>
      </c>
      <c r="AU316" s="233" t="s">
        <v>87</v>
      </c>
      <c r="AY316" s="18" t="s">
        <v>198</v>
      </c>
      <c r="BE316" s="234">
        <f>IF(N316="základní",J316,0)</f>
        <v>0</v>
      </c>
      <c r="BF316" s="234">
        <f>IF(N316="snížená",J316,0)</f>
        <v>0</v>
      </c>
      <c r="BG316" s="234">
        <f>IF(N316="zákl. přenesená",J316,0)</f>
        <v>0</v>
      </c>
      <c r="BH316" s="234">
        <f>IF(N316="sníž. přenesená",J316,0)</f>
        <v>0</v>
      </c>
      <c r="BI316" s="234">
        <f>IF(N316="nulová",J316,0)</f>
        <v>0</v>
      </c>
      <c r="BJ316" s="18" t="s">
        <v>85</v>
      </c>
      <c r="BK316" s="234">
        <f>ROUND(I316*H316,2)</f>
        <v>0</v>
      </c>
      <c r="BL316" s="18" t="s">
        <v>364</v>
      </c>
      <c r="BM316" s="233" t="s">
        <v>728</v>
      </c>
    </row>
    <row r="317" spans="1:65" s="2" customFormat="1" ht="37.8" customHeight="1">
      <c r="A317" s="39"/>
      <c r="B317" s="40"/>
      <c r="C317" s="221" t="s">
        <v>729</v>
      </c>
      <c r="D317" s="221" t="s">
        <v>200</v>
      </c>
      <c r="E317" s="222" t="s">
        <v>383</v>
      </c>
      <c r="F317" s="223" t="s">
        <v>384</v>
      </c>
      <c r="G317" s="224" t="s">
        <v>363</v>
      </c>
      <c r="H317" s="225">
        <v>1</v>
      </c>
      <c r="I317" s="226"/>
      <c r="J317" s="227">
        <f>ROUND(I317*H317,2)</f>
        <v>0</v>
      </c>
      <c r="K317" s="228"/>
      <c r="L317" s="45"/>
      <c r="M317" s="229" t="s">
        <v>1</v>
      </c>
      <c r="N317" s="230" t="s">
        <v>42</v>
      </c>
      <c r="O317" s="92"/>
      <c r="P317" s="231">
        <f>O317*H317</f>
        <v>0</v>
      </c>
      <c r="Q317" s="231">
        <v>0</v>
      </c>
      <c r="R317" s="231">
        <f>Q317*H317</f>
        <v>0</v>
      </c>
      <c r="S317" s="231">
        <v>0</v>
      </c>
      <c r="T317" s="232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3" t="s">
        <v>364</v>
      </c>
      <c r="AT317" s="233" t="s">
        <v>200</v>
      </c>
      <c r="AU317" s="233" t="s">
        <v>87</v>
      </c>
      <c r="AY317" s="18" t="s">
        <v>198</v>
      </c>
      <c r="BE317" s="234">
        <f>IF(N317="základní",J317,0)</f>
        <v>0</v>
      </c>
      <c r="BF317" s="234">
        <f>IF(N317="snížená",J317,0)</f>
        <v>0</v>
      </c>
      <c r="BG317" s="234">
        <f>IF(N317="zákl. přenesená",J317,0)</f>
        <v>0</v>
      </c>
      <c r="BH317" s="234">
        <f>IF(N317="sníž. přenesená",J317,0)</f>
        <v>0</v>
      </c>
      <c r="BI317" s="234">
        <f>IF(N317="nulová",J317,0)</f>
        <v>0</v>
      </c>
      <c r="BJ317" s="18" t="s">
        <v>85</v>
      </c>
      <c r="BK317" s="234">
        <f>ROUND(I317*H317,2)</f>
        <v>0</v>
      </c>
      <c r="BL317" s="18" t="s">
        <v>364</v>
      </c>
      <c r="BM317" s="233" t="s">
        <v>730</v>
      </c>
    </row>
    <row r="318" spans="1:65" s="2" customFormat="1" ht="37.8" customHeight="1">
      <c r="A318" s="39"/>
      <c r="B318" s="40"/>
      <c r="C318" s="221" t="s">
        <v>731</v>
      </c>
      <c r="D318" s="221" t="s">
        <v>200</v>
      </c>
      <c r="E318" s="222" t="s">
        <v>387</v>
      </c>
      <c r="F318" s="223" t="s">
        <v>388</v>
      </c>
      <c r="G318" s="224" t="s">
        <v>363</v>
      </c>
      <c r="H318" s="225">
        <v>1</v>
      </c>
      <c r="I318" s="226"/>
      <c r="J318" s="227">
        <f>ROUND(I318*H318,2)</f>
        <v>0</v>
      </c>
      <c r="K318" s="228"/>
      <c r="L318" s="45"/>
      <c r="M318" s="229" t="s">
        <v>1</v>
      </c>
      <c r="N318" s="230" t="s">
        <v>42</v>
      </c>
      <c r="O318" s="92"/>
      <c r="P318" s="231">
        <f>O318*H318</f>
        <v>0</v>
      </c>
      <c r="Q318" s="231">
        <v>0</v>
      </c>
      <c r="R318" s="231">
        <f>Q318*H318</f>
        <v>0</v>
      </c>
      <c r="S318" s="231">
        <v>0</v>
      </c>
      <c r="T318" s="232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3" t="s">
        <v>364</v>
      </c>
      <c r="AT318" s="233" t="s">
        <v>200</v>
      </c>
      <c r="AU318" s="233" t="s">
        <v>87</v>
      </c>
      <c r="AY318" s="18" t="s">
        <v>198</v>
      </c>
      <c r="BE318" s="234">
        <f>IF(N318="základní",J318,0)</f>
        <v>0</v>
      </c>
      <c r="BF318" s="234">
        <f>IF(N318="snížená",J318,0)</f>
        <v>0</v>
      </c>
      <c r="BG318" s="234">
        <f>IF(N318="zákl. přenesená",J318,0)</f>
        <v>0</v>
      </c>
      <c r="BH318" s="234">
        <f>IF(N318="sníž. přenesená",J318,0)</f>
        <v>0</v>
      </c>
      <c r="BI318" s="234">
        <f>IF(N318="nulová",J318,0)</f>
        <v>0</v>
      </c>
      <c r="BJ318" s="18" t="s">
        <v>85</v>
      </c>
      <c r="BK318" s="234">
        <f>ROUND(I318*H318,2)</f>
        <v>0</v>
      </c>
      <c r="BL318" s="18" t="s">
        <v>364</v>
      </c>
      <c r="BM318" s="233" t="s">
        <v>732</v>
      </c>
    </row>
    <row r="319" spans="1:65" s="2" customFormat="1" ht="37.8" customHeight="1">
      <c r="A319" s="39"/>
      <c r="B319" s="40"/>
      <c r="C319" s="221" t="s">
        <v>733</v>
      </c>
      <c r="D319" s="221" t="s">
        <v>200</v>
      </c>
      <c r="E319" s="222" t="s">
        <v>391</v>
      </c>
      <c r="F319" s="223" t="s">
        <v>392</v>
      </c>
      <c r="G319" s="224" t="s">
        <v>363</v>
      </c>
      <c r="H319" s="225">
        <v>1</v>
      </c>
      <c r="I319" s="226"/>
      <c r="J319" s="227">
        <f>ROUND(I319*H319,2)</f>
        <v>0</v>
      </c>
      <c r="K319" s="228"/>
      <c r="L319" s="45"/>
      <c r="M319" s="229" t="s">
        <v>1</v>
      </c>
      <c r="N319" s="230" t="s">
        <v>42</v>
      </c>
      <c r="O319" s="92"/>
      <c r="P319" s="231">
        <f>O319*H319</f>
        <v>0</v>
      </c>
      <c r="Q319" s="231">
        <v>0</v>
      </c>
      <c r="R319" s="231">
        <f>Q319*H319</f>
        <v>0</v>
      </c>
      <c r="S319" s="231">
        <v>0</v>
      </c>
      <c r="T319" s="232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3" t="s">
        <v>364</v>
      </c>
      <c r="AT319" s="233" t="s">
        <v>200</v>
      </c>
      <c r="AU319" s="233" t="s">
        <v>87</v>
      </c>
      <c r="AY319" s="18" t="s">
        <v>198</v>
      </c>
      <c r="BE319" s="234">
        <f>IF(N319="základní",J319,0)</f>
        <v>0</v>
      </c>
      <c r="BF319" s="234">
        <f>IF(N319="snížená",J319,0)</f>
        <v>0</v>
      </c>
      <c r="BG319" s="234">
        <f>IF(N319="zákl. přenesená",J319,0)</f>
        <v>0</v>
      </c>
      <c r="BH319" s="234">
        <f>IF(N319="sníž. přenesená",J319,0)</f>
        <v>0</v>
      </c>
      <c r="BI319" s="234">
        <f>IF(N319="nulová",J319,0)</f>
        <v>0</v>
      </c>
      <c r="BJ319" s="18" t="s">
        <v>85</v>
      </c>
      <c r="BK319" s="234">
        <f>ROUND(I319*H319,2)</f>
        <v>0</v>
      </c>
      <c r="BL319" s="18" t="s">
        <v>364</v>
      </c>
      <c r="BM319" s="233" t="s">
        <v>734</v>
      </c>
    </row>
    <row r="320" spans="1:65" s="2" customFormat="1" ht="37.8" customHeight="1">
      <c r="A320" s="39"/>
      <c r="B320" s="40"/>
      <c r="C320" s="221" t="s">
        <v>735</v>
      </c>
      <c r="D320" s="221" t="s">
        <v>200</v>
      </c>
      <c r="E320" s="222" t="s">
        <v>395</v>
      </c>
      <c r="F320" s="223" t="s">
        <v>396</v>
      </c>
      <c r="G320" s="224" t="s">
        <v>363</v>
      </c>
      <c r="H320" s="225">
        <v>1</v>
      </c>
      <c r="I320" s="226"/>
      <c r="J320" s="227">
        <f>ROUND(I320*H320,2)</f>
        <v>0</v>
      </c>
      <c r="K320" s="228"/>
      <c r="L320" s="45"/>
      <c r="M320" s="229" t="s">
        <v>1</v>
      </c>
      <c r="N320" s="230" t="s">
        <v>42</v>
      </c>
      <c r="O320" s="92"/>
      <c r="P320" s="231">
        <f>O320*H320</f>
        <v>0</v>
      </c>
      <c r="Q320" s="231">
        <v>0</v>
      </c>
      <c r="R320" s="231">
        <f>Q320*H320</f>
        <v>0</v>
      </c>
      <c r="S320" s="231">
        <v>0</v>
      </c>
      <c r="T320" s="232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3" t="s">
        <v>364</v>
      </c>
      <c r="AT320" s="233" t="s">
        <v>200</v>
      </c>
      <c r="AU320" s="233" t="s">
        <v>87</v>
      </c>
      <c r="AY320" s="18" t="s">
        <v>198</v>
      </c>
      <c r="BE320" s="234">
        <f>IF(N320="základní",J320,0)</f>
        <v>0</v>
      </c>
      <c r="BF320" s="234">
        <f>IF(N320="snížená",J320,0)</f>
        <v>0</v>
      </c>
      <c r="BG320" s="234">
        <f>IF(N320="zákl. přenesená",J320,0)</f>
        <v>0</v>
      </c>
      <c r="BH320" s="234">
        <f>IF(N320="sníž. přenesená",J320,0)</f>
        <v>0</v>
      </c>
      <c r="BI320" s="234">
        <f>IF(N320="nulová",J320,0)</f>
        <v>0</v>
      </c>
      <c r="BJ320" s="18" t="s">
        <v>85</v>
      </c>
      <c r="BK320" s="234">
        <f>ROUND(I320*H320,2)</f>
        <v>0</v>
      </c>
      <c r="BL320" s="18" t="s">
        <v>364</v>
      </c>
      <c r="BM320" s="233" t="s">
        <v>736</v>
      </c>
    </row>
    <row r="321" spans="1:65" s="2" customFormat="1" ht="24.15" customHeight="1">
      <c r="A321" s="39"/>
      <c r="B321" s="40"/>
      <c r="C321" s="221" t="s">
        <v>737</v>
      </c>
      <c r="D321" s="221" t="s">
        <v>200</v>
      </c>
      <c r="E321" s="222" t="s">
        <v>738</v>
      </c>
      <c r="F321" s="223" t="s">
        <v>739</v>
      </c>
      <c r="G321" s="224" t="s">
        <v>363</v>
      </c>
      <c r="H321" s="225">
        <v>1</v>
      </c>
      <c r="I321" s="226"/>
      <c r="J321" s="227">
        <f>ROUND(I321*H321,2)</f>
        <v>0</v>
      </c>
      <c r="K321" s="228"/>
      <c r="L321" s="45"/>
      <c r="M321" s="229" t="s">
        <v>1</v>
      </c>
      <c r="N321" s="230" t="s">
        <v>42</v>
      </c>
      <c r="O321" s="92"/>
      <c r="P321" s="231">
        <f>O321*H321</f>
        <v>0</v>
      </c>
      <c r="Q321" s="231">
        <v>0</v>
      </c>
      <c r="R321" s="231">
        <f>Q321*H321</f>
        <v>0</v>
      </c>
      <c r="S321" s="231">
        <v>0</v>
      </c>
      <c r="T321" s="232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3" t="s">
        <v>364</v>
      </c>
      <c r="AT321" s="233" t="s">
        <v>200</v>
      </c>
      <c r="AU321" s="233" t="s">
        <v>87</v>
      </c>
      <c r="AY321" s="18" t="s">
        <v>198</v>
      </c>
      <c r="BE321" s="234">
        <f>IF(N321="základní",J321,0)</f>
        <v>0</v>
      </c>
      <c r="BF321" s="234">
        <f>IF(N321="snížená",J321,0)</f>
        <v>0</v>
      </c>
      <c r="BG321" s="234">
        <f>IF(N321="zákl. přenesená",J321,0)</f>
        <v>0</v>
      </c>
      <c r="BH321" s="234">
        <f>IF(N321="sníž. přenesená",J321,0)</f>
        <v>0</v>
      </c>
      <c r="BI321" s="234">
        <f>IF(N321="nulová",J321,0)</f>
        <v>0</v>
      </c>
      <c r="BJ321" s="18" t="s">
        <v>85</v>
      </c>
      <c r="BK321" s="234">
        <f>ROUND(I321*H321,2)</f>
        <v>0</v>
      </c>
      <c r="BL321" s="18" t="s">
        <v>364</v>
      </c>
      <c r="BM321" s="233" t="s">
        <v>740</v>
      </c>
    </row>
    <row r="322" spans="1:65" s="2" customFormat="1" ht="21.75" customHeight="1">
      <c r="A322" s="39"/>
      <c r="B322" s="40"/>
      <c r="C322" s="221" t="s">
        <v>741</v>
      </c>
      <c r="D322" s="221" t="s">
        <v>200</v>
      </c>
      <c r="E322" s="222" t="s">
        <v>399</v>
      </c>
      <c r="F322" s="223" t="s">
        <v>400</v>
      </c>
      <c r="G322" s="224" t="s">
        <v>363</v>
      </c>
      <c r="H322" s="225">
        <v>1</v>
      </c>
      <c r="I322" s="226"/>
      <c r="J322" s="227">
        <f>ROUND(I322*H322,2)</f>
        <v>0</v>
      </c>
      <c r="K322" s="228"/>
      <c r="L322" s="45"/>
      <c r="M322" s="280" t="s">
        <v>1</v>
      </c>
      <c r="N322" s="281" t="s">
        <v>42</v>
      </c>
      <c r="O322" s="282"/>
      <c r="P322" s="283">
        <f>O322*H322</f>
        <v>0</v>
      </c>
      <c r="Q322" s="283">
        <v>0</v>
      </c>
      <c r="R322" s="283">
        <f>Q322*H322</f>
        <v>0</v>
      </c>
      <c r="S322" s="283">
        <v>0</v>
      </c>
      <c r="T322" s="284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3" t="s">
        <v>364</v>
      </c>
      <c r="AT322" s="233" t="s">
        <v>200</v>
      </c>
      <c r="AU322" s="233" t="s">
        <v>87</v>
      </c>
      <c r="AY322" s="18" t="s">
        <v>198</v>
      </c>
      <c r="BE322" s="234">
        <f>IF(N322="základní",J322,0)</f>
        <v>0</v>
      </c>
      <c r="BF322" s="234">
        <f>IF(N322="snížená",J322,0)</f>
        <v>0</v>
      </c>
      <c r="BG322" s="234">
        <f>IF(N322="zákl. přenesená",J322,0)</f>
        <v>0</v>
      </c>
      <c r="BH322" s="234">
        <f>IF(N322="sníž. přenesená",J322,0)</f>
        <v>0</v>
      </c>
      <c r="BI322" s="234">
        <f>IF(N322="nulová",J322,0)</f>
        <v>0</v>
      </c>
      <c r="BJ322" s="18" t="s">
        <v>85</v>
      </c>
      <c r="BK322" s="234">
        <f>ROUND(I322*H322,2)</f>
        <v>0</v>
      </c>
      <c r="BL322" s="18" t="s">
        <v>364</v>
      </c>
      <c r="BM322" s="233" t="s">
        <v>742</v>
      </c>
    </row>
    <row r="323" spans="1:31" s="2" customFormat="1" ht="6.95" customHeight="1">
      <c r="A323" s="39"/>
      <c r="B323" s="67"/>
      <c r="C323" s="68"/>
      <c r="D323" s="68"/>
      <c r="E323" s="68"/>
      <c r="F323" s="68"/>
      <c r="G323" s="68"/>
      <c r="H323" s="68"/>
      <c r="I323" s="68"/>
      <c r="J323" s="68"/>
      <c r="K323" s="68"/>
      <c r="L323" s="45"/>
      <c r="M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</row>
  </sheetData>
  <sheetProtection password="CC35" sheet="1" objects="1" scenarios="1" formatColumns="0" formatRows="0" autoFilter="0"/>
  <autoFilter ref="C127:K32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  <c r="AZ2" s="137" t="s">
        <v>402</v>
      </c>
      <c r="BA2" s="137" t="s">
        <v>1</v>
      </c>
      <c r="BB2" s="137" t="s">
        <v>1</v>
      </c>
      <c r="BC2" s="137" t="s">
        <v>743</v>
      </c>
      <c r="BD2" s="137" t="s">
        <v>87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  <c r="AZ3" s="137" t="s">
        <v>407</v>
      </c>
      <c r="BA3" s="137" t="s">
        <v>408</v>
      </c>
      <c r="BB3" s="137" t="s">
        <v>1</v>
      </c>
      <c r="BC3" s="137" t="s">
        <v>744</v>
      </c>
      <c r="BD3" s="137" t="s">
        <v>87</v>
      </c>
    </row>
    <row r="4" spans="2:5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  <c r="AZ4" s="137" t="s">
        <v>745</v>
      </c>
      <c r="BA4" s="137" t="s">
        <v>158</v>
      </c>
      <c r="BB4" s="137" t="s">
        <v>1</v>
      </c>
      <c r="BC4" s="137" t="s">
        <v>746</v>
      </c>
      <c r="BD4" s="137" t="s">
        <v>87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ROUND((SUM(BE125:BE193)),2)</f>
        <v>0</v>
      </c>
      <c r="G33" s="39"/>
      <c r="H33" s="39"/>
      <c r="I33" s="157">
        <v>0.21</v>
      </c>
      <c r="J33" s="156">
        <f>ROUND(((SUM(BE125:BE193))*I33),2)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ROUND((SUM(BF125:BF193)),2)</f>
        <v>0</v>
      </c>
      <c r="G34" s="39"/>
      <c r="H34" s="39"/>
      <c r="I34" s="157">
        <v>0.15</v>
      </c>
      <c r="J34" s="156">
        <f>ROUND(((SUM(BF125:BF193))*I34),2)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ROUND((SUM(BG125:BG193)),2)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ROUND((SUM(BH125:BH193)),2)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ROUND((SUM(BI125:BI193)),2)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101c - Místní komunikace - parkoviště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414</v>
      </c>
      <c r="E97" s="184"/>
      <c r="F97" s="184"/>
      <c r="G97" s="184"/>
      <c r="H97" s="184"/>
      <c r="I97" s="184"/>
      <c r="J97" s="185">
        <f>J126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416</v>
      </c>
      <c r="E98" s="190"/>
      <c r="F98" s="190"/>
      <c r="G98" s="190"/>
      <c r="H98" s="190"/>
      <c r="I98" s="190"/>
      <c r="J98" s="191">
        <f>J127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417</v>
      </c>
      <c r="E99" s="190"/>
      <c r="F99" s="190"/>
      <c r="G99" s="190"/>
      <c r="H99" s="190"/>
      <c r="I99" s="190"/>
      <c r="J99" s="191">
        <f>J138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418</v>
      </c>
      <c r="E100" s="190"/>
      <c r="F100" s="190"/>
      <c r="G100" s="190"/>
      <c r="H100" s="190"/>
      <c r="I100" s="190"/>
      <c r="J100" s="191">
        <f>J153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419</v>
      </c>
      <c r="E101" s="190"/>
      <c r="F101" s="190"/>
      <c r="G101" s="190"/>
      <c r="H101" s="190"/>
      <c r="I101" s="190"/>
      <c r="J101" s="191">
        <f>J164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421</v>
      </c>
      <c r="E102" s="190"/>
      <c r="F102" s="190"/>
      <c r="G102" s="190"/>
      <c r="H102" s="190"/>
      <c r="I102" s="190"/>
      <c r="J102" s="191">
        <f>J168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422</v>
      </c>
      <c r="E103" s="190"/>
      <c r="F103" s="190"/>
      <c r="G103" s="190"/>
      <c r="H103" s="190"/>
      <c r="I103" s="190"/>
      <c r="J103" s="191">
        <f>J182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1"/>
      <c r="C104" s="182"/>
      <c r="D104" s="183" t="s">
        <v>181</v>
      </c>
      <c r="E104" s="184"/>
      <c r="F104" s="184"/>
      <c r="G104" s="184"/>
      <c r="H104" s="184"/>
      <c r="I104" s="184"/>
      <c r="J104" s="185">
        <f>J184</f>
        <v>0</v>
      </c>
      <c r="K104" s="182"/>
      <c r="L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7"/>
      <c r="C105" s="188"/>
      <c r="D105" s="189" t="s">
        <v>182</v>
      </c>
      <c r="E105" s="190"/>
      <c r="F105" s="190"/>
      <c r="G105" s="190"/>
      <c r="H105" s="190"/>
      <c r="I105" s="190"/>
      <c r="J105" s="191">
        <f>J185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183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6" t="str">
        <f>E7</f>
        <v>Revitalizace sídliště Blatenská - 1. etapa DI1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101c - Místní komunikace - parkoviště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Horažďovice</v>
      </c>
      <c r="G119" s="41"/>
      <c r="H119" s="41"/>
      <c r="I119" s="33" t="s">
        <v>22</v>
      </c>
      <c r="J119" s="80" t="str">
        <f>IF(J12="","",J12)</f>
        <v>24. 5. 2023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E15</f>
        <v>město Horažďovice</v>
      </c>
      <c r="G121" s="41"/>
      <c r="H121" s="41"/>
      <c r="I121" s="33" t="s">
        <v>31</v>
      </c>
      <c r="J121" s="37" t="str">
        <f>E21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29</v>
      </c>
      <c r="D122" s="41"/>
      <c r="E122" s="41"/>
      <c r="F122" s="28" t="str">
        <f>IF(E18="","",E18)</f>
        <v>Vyplň údaj</v>
      </c>
      <c r="G122" s="41"/>
      <c r="H122" s="41"/>
      <c r="I122" s="33" t="s">
        <v>34</v>
      </c>
      <c r="J122" s="37" t="str">
        <f>E24</f>
        <v>Pavel Matoušek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3"/>
      <c r="B124" s="194"/>
      <c r="C124" s="195" t="s">
        <v>184</v>
      </c>
      <c r="D124" s="196" t="s">
        <v>62</v>
      </c>
      <c r="E124" s="196" t="s">
        <v>58</v>
      </c>
      <c r="F124" s="196" t="s">
        <v>59</v>
      </c>
      <c r="G124" s="196" t="s">
        <v>185</v>
      </c>
      <c r="H124" s="196" t="s">
        <v>186</v>
      </c>
      <c r="I124" s="196" t="s">
        <v>187</v>
      </c>
      <c r="J124" s="197" t="s">
        <v>172</v>
      </c>
      <c r="K124" s="198" t="s">
        <v>188</v>
      </c>
      <c r="L124" s="199"/>
      <c r="M124" s="101" t="s">
        <v>1</v>
      </c>
      <c r="N124" s="102" t="s">
        <v>41</v>
      </c>
      <c r="O124" s="102" t="s">
        <v>189</v>
      </c>
      <c r="P124" s="102" t="s">
        <v>190</v>
      </c>
      <c r="Q124" s="102" t="s">
        <v>191</v>
      </c>
      <c r="R124" s="102" t="s">
        <v>192</v>
      </c>
      <c r="S124" s="102" t="s">
        <v>193</v>
      </c>
      <c r="T124" s="103" t="s">
        <v>194</v>
      </c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63" s="2" customFormat="1" ht="22.8" customHeight="1">
      <c r="A125" s="39"/>
      <c r="B125" s="40"/>
      <c r="C125" s="108" t="s">
        <v>195</v>
      </c>
      <c r="D125" s="41"/>
      <c r="E125" s="41"/>
      <c r="F125" s="41"/>
      <c r="G125" s="41"/>
      <c r="H125" s="41"/>
      <c r="I125" s="41"/>
      <c r="J125" s="200">
        <f>BK125</f>
        <v>0</v>
      </c>
      <c r="K125" s="41"/>
      <c r="L125" s="45"/>
      <c r="M125" s="104"/>
      <c r="N125" s="201"/>
      <c r="O125" s="105"/>
      <c r="P125" s="202">
        <f>P126+P184</f>
        <v>0</v>
      </c>
      <c r="Q125" s="105"/>
      <c r="R125" s="202">
        <f>R126+R184</f>
        <v>211.62039199999998</v>
      </c>
      <c r="S125" s="105"/>
      <c r="T125" s="203">
        <f>T126+T184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76</v>
      </c>
      <c r="AU125" s="18" t="s">
        <v>174</v>
      </c>
      <c r="BK125" s="204">
        <f>BK126+BK184</f>
        <v>0</v>
      </c>
    </row>
    <row r="126" spans="1:63" s="12" customFormat="1" ht="25.9" customHeight="1">
      <c r="A126" s="12"/>
      <c r="B126" s="205"/>
      <c r="C126" s="206"/>
      <c r="D126" s="207" t="s">
        <v>76</v>
      </c>
      <c r="E126" s="208" t="s">
        <v>424</v>
      </c>
      <c r="F126" s="208" t="s">
        <v>425</v>
      </c>
      <c r="G126" s="206"/>
      <c r="H126" s="206"/>
      <c r="I126" s="209"/>
      <c r="J126" s="210">
        <f>BK126</f>
        <v>0</v>
      </c>
      <c r="K126" s="206"/>
      <c r="L126" s="211"/>
      <c r="M126" s="212"/>
      <c r="N126" s="213"/>
      <c r="O126" s="213"/>
      <c r="P126" s="214">
        <f>P127+P138+P153+P164+P168+P182</f>
        <v>0</v>
      </c>
      <c r="Q126" s="213"/>
      <c r="R126" s="214">
        <f>R127+R138+R153+R164+R168+R182</f>
        <v>211.62039199999998</v>
      </c>
      <c r="S126" s="213"/>
      <c r="T126" s="215">
        <f>T127+T138+T153+T164+T168+T182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6" t="s">
        <v>85</v>
      </c>
      <c r="AT126" s="217" t="s">
        <v>76</v>
      </c>
      <c r="AU126" s="217" t="s">
        <v>77</v>
      </c>
      <c r="AY126" s="216" t="s">
        <v>198</v>
      </c>
      <c r="BK126" s="218">
        <f>BK127+BK138+BK153+BK164+BK168+BK182</f>
        <v>0</v>
      </c>
    </row>
    <row r="127" spans="1:63" s="12" customFormat="1" ht="22.8" customHeight="1">
      <c r="A127" s="12"/>
      <c r="B127" s="205"/>
      <c r="C127" s="206"/>
      <c r="D127" s="207" t="s">
        <v>76</v>
      </c>
      <c r="E127" s="219" t="s">
        <v>261</v>
      </c>
      <c r="F127" s="219" t="s">
        <v>457</v>
      </c>
      <c r="G127" s="206"/>
      <c r="H127" s="206"/>
      <c r="I127" s="209"/>
      <c r="J127" s="220">
        <f>BK127</f>
        <v>0</v>
      </c>
      <c r="K127" s="206"/>
      <c r="L127" s="211"/>
      <c r="M127" s="212"/>
      <c r="N127" s="213"/>
      <c r="O127" s="213"/>
      <c r="P127" s="214">
        <f>SUM(P128:P137)</f>
        <v>0</v>
      </c>
      <c r="Q127" s="213"/>
      <c r="R127" s="214">
        <f>SUM(R128:R137)</f>
        <v>0</v>
      </c>
      <c r="S127" s="213"/>
      <c r="T127" s="215">
        <f>SUM(T128:T137)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6" t="s">
        <v>85</v>
      </c>
      <c r="AT127" s="217" t="s">
        <v>76</v>
      </c>
      <c r="AU127" s="217" t="s">
        <v>85</v>
      </c>
      <c r="AY127" s="216" t="s">
        <v>198</v>
      </c>
      <c r="BK127" s="218">
        <f>SUM(BK128:BK137)</f>
        <v>0</v>
      </c>
    </row>
    <row r="128" spans="1:65" s="2" customFormat="1" ht="24.15" customHeight="1">
      <c r="A128" s="39"/>
      <c r="B128" s="40"/>
      <c r="C128" s="221" t="s">
        <v>85</v>
      </c>
      <c r="D128" s="221" t="s">
        <v>200</v>
      </c>
      <c r="E128" s="222" t="s">
        <v>748</v>
      </c>
      <c r="F128" s="223" t="s">
        <v>749</v>
      </c>
      <c r="G128" s="224" t="s">
        <v>203</v>
      </c>
      <c r="H128" s="225">
        <v>342.26</v>
      </c>
      <c r="I128" s="226"/>
      <c r="J128" s="227">
        <f>ROUND(I128*H128,2)</f>
        <v>0</v>
      </c>
      <c r="K128" s="228"/>
      <c r="L128" s="45"/>
      <c r="M128" s="229" t="s">
        <v>1</v>
      </c>
      <c r="N128" s="230" t="s">
        <v>42</v>
      </c>
      <c r="O128" s="92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3" t="s">
        <v>204</v>
      </c>
      <c r="AT128" s="233" t="s">
        <v>200</v>
      </c>
      <c r="AU128" s="233" t="s">
        <v>87</v>
      </c>
      <c r="AY128" s="18" t="s">
        <v>198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8" t="s">
        <v>85</v>
      </c>
      <c r="BK128" s="234">
        <f>ROUND(I128*H128,2)</f>
        <v>0</v>
      </c>
      <c r="BL128" s="18" t="s">
        <v>204</v>
      </c>
      <c r="BM128" s="233" t="s">
        <v>750</v>
      </c>
    </row>
    <row r="129" spans="1:51" s="13" customFormat="1" ht="12">
      <c r="A129" s="13"/>
      <c r="B129" s="235"/>
      <c r="C129" s="236"/>
      <c r="D129" s="237" t="s">
        <v>206</v>
      </c>
      <c r="E129" s="238" t="s">
        <v>1</v>
      </c>
      <c r="F129" s="239" t="s">
        <v>751</v>
      </c>
      <c r="G129" s="236"/>
      <c r="H129" s="240">
        <v>342.26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206</v>
      </c>
      <c r="AU129" s="246" t="s">
        <v>87</v>
      </c>
      <c r="AV129" s="13" t="s">
        <v>87</v>
      </c>
      <c r="AW129" s="13" t="s">
        <v>33</v>
      </c>
      <c r="AX129" s="13" t="s">
        <v>77</v>
      </c>
      <c r="AY129" s="246" t="s">
        <v>198</v>
      </c>
    </row>
    <row r="130" spans="1:51" s="14" customFormat="1" ht="12">
      <c r="A130" s="14"/>
      <c r="B130" s="247"/>
      <c r="C130" s="248"/>
      <c r="D130" s="237" t="s">
        <v>206</v>
      </c>
      <c r="E130" s="249" t="s">
        <v>745</v>
      </c>
      <c r="F130" s="250" t="s">
        <v>212</v>
      </c>
      <c r="G130" s="248"/>
      <c r="H130" s="251">
        <v>342.26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7" t="s">
        <v>206</v>
      </c>
      <c r="AU130" s="257" t="s">
        <v>87</v>
      </c>
      <c r="AV130" s="14" t="s">
        <v>213</v>
      </c>
      <c r="AW130" s="14" t="s">
        <v>33</v>
      </c>
      <c r="AX130" s="14" t="s">
        <v>85</v>
      </c>
      <c r="AY130" s="257" t="s">
        <v>198</v>
      </c>
    </row>
    <row r="131" spans="1:65" s="2" customFormat="1" ht="16.5" customHeight="1">
      <c r="A131" s="39"/>
      <c r="B131" s="40"/>
      <c r="C131" s="221" t="s">
        <v>87</v>
      </c>
      <c r="D131" s="221" t="s">
        <v>200</v>
      </c>
      <c r="E131" s="222" t="s">
        <v>458</v>
      </c>
      <c r="F131" s="223" t="s">
        <v>752</v>
      </c>
      <c r="G131" s="224" t="s">
        <v>239</v>
      </c>
      <c r="H131" s="225">
        <v>127.764</v>
      </c>
      <c r="I131" s="226"/>
      <c r="J131" s="227">
        <f>ROUND(I131*H131,2)</f>
        <v>0</v>
      </c>
      <c r="K131" s="228"/>
      <c r="L131" s="45"/>
      <c r="M131" s="229" t="s">
        <v>1</v>
      </c>
      <c r="N131" s="230" t="s">
        <v>42</v>
      </c>
      <c r="O131" s="92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3" t="s">
        <v>204</v>
      </c>
      <c r="AT131" s="233" t="s">
        <v>200</v>
      </c>
      <c r="AU131" s="233" t="s">
        <v>87</v>
      </c>
      <c r="AY131" s="18" t="s">
        <v>198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8" t="s">
        <v>85</v>
      </c>
      <c r="BK131" s="234">
        <f>ROUND(I131*H131,2)</f>
        <v>0</v>
      </c>
      <c r="BL131" s="18" t="s">
        <v>204</v>
      </c>
      <c r="BM131" s="233" t="s">
        <v>753</v>
      </c>
    </row>
    <row r="132" spans="1:51" s="13" customFormat="1" ht="12">
      <c r="A132" s="13"/>
      <c r="B132" s="235"/>
      <c r="C132" s="236"/>
      <c r="D132" s="237" t="s">
        <v>206</v>
      </c>
      <c r="E132" s="238" t="s">
        <v>1</v>
      </c>
      <c r="F132" s="239" t="s">
        <v>754</v>
      </c>
      <c r="G132" s="236"/>
      <c r="H132" s="240">
        <v>127.764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206</v>
      </c>
      <c r="AU132" s="246" t="s">
        <v>87</v>
      </c>
      <c r="AV132" s="13" t="s">
        <v>87</v>
      </c>
      <c r="AW132" s="13" t="s">
        <v>33</v>
      </c>
      <c r="AX132" s="13" t="s">
        <v>77</v>
      </c>
      <c r="AY132" s="246" t="s">
        <v>198</v>
      </c>
    </row>
    <row r="133" spans="1:51" s="15" customFormat="1" ht="12">
      <c r="A133" s="15"/>
      <c r="B133" s="258"/>
      <c r="C133" s="259"/>
      <c r="D133" s="237" t="s">
        <v>206</v>
      </c>
      <c r="E133" s="260" t="s">
        <v>407</v>
      </c>
      <c r="F133" s="261" t="s">
        <v>215</v>
      </c>
      <c r="G133" s="259"/>
      <c r="H133" s="262">
        <v>127.764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8" t="s">
        <v>206</v>
      </c>
      <c r="AU133" s="268" t="s">
        <v>87</v>
      </c>
      <c r="AV133" s="15" t="s">
        <v>204</v>
      </c>
      <c r="AW133" s="15" t="s">
        <v>33</v>
      </c>
      <c r="AX133" s="15" t="s">
        <v>85</v>
      </c>
      <c r="AY133" s="268" t="s">
        <v>198</v>
      </c>
    </row>
    <row r="134" spans="1:65" s="2" customFormat="1" ht="16.5" customHeight="1">
      <c r="A134" s="39"/>
      <c r="B134" s="40"/>
      <c r="C134" s="221" t="s">
        <v>213</v>
      </c>
      <c r="D134" s="221" t="s">
        <v>200</v>
      </c>
      <c r="E134" s="222" t="s">
        <v>465</v>
      </c>
      <c r="F134" s="223" t="s">
        <v>466</v>
      </c>
      <c r="G134" s="224" t="s">
        <v>239</v>
      </c>
      <c r="H134" s="225">
        <v>127.764</v>
      </c>
      <c r="I134" s="226"/>
      <c r="J134" s="227">
        <f>ROUND(I134*H134,2)</f>
        <v>0</v>
      </c>
      <c r="K134" s="228"/>
      <c r="L134" s="45"/>
      <c r="M134" s="229" t="s">
        <v>1</v>
      </c>
      <c r="N134" s="230" t="s">
        <v>42</v>
      </c>
      <c r="O134" s="92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3" t="s">
        <v>204</v>
      </c>
      <c r="AT134" s="233" t="s">
        <v>200</v>
      </c>
      <c r="AU134" s="233" t="s">
        <v>87</v>
      </c>
      <c r="AY134" s="18" t="s">
        <v>198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8" t="s">
        <v>85</v>
      </c>
      <c r="BK134" s="234">
        <f>ROUND(I134*H134,2)</f>
        <v>0</v>
      </c>
      <c r="BL134" s="18" t="s">
        <v>204</v>
      </c>
      <c r="BM134" s="233" t="s">
        <v>755</v>
      </c>
    </row>
    <row r="135" spans="1:51" s="13" customFormat="1" ht="12">
      <c r="A135" s="13"/>
      <c r="B135" s="235"/>
      <c r="C135" s="236"/>
      <c r="D135" s="237" t="s">
        <v>206</v>
      </c>
      <c r="E135" s="238" t="s">
        <v>1</v>
      </c>
      <c r="F135" s="239" t="s">
        <v>407</v>
      </c>
      <c r="G135" s="236"/>
      <c r="H135" s="240">
        <v>127.764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206</v>
      </c>
      <c r="AU135" s="246" t="s">
        <v>87</v>
      </c>
      <c r="AV135" s="13" t="s">
        <v>87</v>
      </c>
      <c r="AW135" s="13" t="s">
        <v>33</v>
      </c>
      <c r="AX135" s="13" t="s">
        <v>85</v>
      </c>
      <c r="AY135" s="246" t="s">
        <v>198</v>
      </c>
    </row>
    <row r="136" spans="1:65" s="2" customFormat="1" ht="37.8" customHeight="1">
      <c r="A136" s="39"/>
      <c r="B136" s="40"/>
      <c r="C136" s="221" t="s">
        <v>204</v>
      </c>
      <c r="D136" s="221" t="s">
        <v>200</v>
      </c>
      <c r="E136" s="222" t="s">
        <v>267</v>
      </c>
      <c r="F136" s="223" t="s">
        <v>268</v>
      </c>
      <c r="G136" s="224" t="s">
        <v>203</v>
      </c>
      <c r="H136" s="225">
        <v>17.44</v>
      </c>
      <c r="I136" s="226"/>
      <c r="J136" s="227">
        <f>ROUND(I136*H136,2)</f>
        <v>0</v>
      </c>
      <c r="K136" s="228"/>
      <c r="L136" s="45"/>
      <c r="M136" s="229" t="s">
        <v>1</v>
      </c>
      <c r="N136" s="230" t="s">
        <v>42</v>
      </c>
      <c r="O136" s="92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3" t="s">
        <v>204</v>
      </c>
      <c r="AT136" s="233" t="s">
        <v>200</v>
      </c>
      <c r="AU136" s="233" t="s">
        <v>87</v>
      </c>
      <c r="AY136" s="18" t="s">
        <v>198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8" t="s">
        <v>85</v>
      </c>
      <c r="BK136" s="234">
        <f>ROUND(I136*H136,2)</f>
        <v>0</v>
      </c>
      <c r="BL136" s="18" t="s">
        <v>204</v>
      </c>
      <c r="BM136" s="233" t="s">
        <v>756</v>
      </c>
    </row>
    <row r="137" spans="1:51" s="13" customFormat="1" ht="12">
      <c r="A137" s="13"/>
      <c r="B137" s="235"/>
      <c r="C137" s="236"/>
      <c r="D137" s="237" t="s">
        <v>206</v>
      </c>
      <c r="E137" s="238" t="s">
        <v>1</v>
      </c>
      <c r="F137" s="239" t="s">
        <v>757</v>
      </c>
      <c r="G137" s="236"/>
      <c r="H137" s="240">
        <v>17.44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206</v>
      </c>
      <c r="AU137" s="246" t="s">
        <v>87</v>
      </c>
      <c r="AV137" s="13" t="s">
        <v>87</v>
      </c>
      <c r="AW137" s="13" t="s">
        <v>33</v>
      </c>
      <c r="AX137" s="13" t="s">
        <v>85</v>
      </c>
      <c r="AY137" s="246" t="s">
        <v>198</v>
      </c>
    </row>
    <row r="138" spans="1:63" s="12" customFormat="1" ht="22.8" customHeight="1">
      <c r="A138" s="12"/>
      <c r="B138" s="205"/>
      <c r="C138" s="206"/>
      <c r="D138" s="207" t="s">
        <v>76</v>
      </c>
      <c r="E138" s="219" t="s">
        <v>280</v>
      </c>
      <c r="F138" s="219" t="s">
        <v>468</v>
      </c>
      <c r="G138" s="206"/>
      <c r="H138" s="206"/>
      <c r="I138" s="209"/>
      <c r="J138" s="220">
        <f>BK138</f>
        <v>0</v>
      </c>
      <c r="K138" s="206"/>
      <c r="L138" s="211"/>
      <c r="M138" s="212"/>
      <c r="N138" s="213"/>
      <c r="O138" s="213"/>
      <c r="P138" s="214">
        <f>SUM(P139:P152)</f>
        <v>0</v>
      </c>
      <c r="Q138" s="213"/>
      <c r="R138" s="214">
        <f>SUM(R139:R152)</f>
        <v>0</v>
      </c>
      <c r="S138" s="213"/>
      <c r="T138" s="215">
        <f>SUM(T139:T152)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6" t="s">
        <v>85</v>
      </c>
      <c r="AT138" s="217" t="s">
        <v>76</v>
      </c>
      <c r="AU138" s="217" t="s">
        <v>85</v>
      </c>
      <c r="AY138" s="216" t="s">
        <v>198</v>
      </c>
      <c r="BK138" s="218">
        <f>SUM(BK139:BK152)</f>
        <v>0</v>
      </c>
    </row>
    <row r="139" spans="1:65" s="2" customFormat="1" ht="21.75" customHeight="1">
      <c r="A139" s="39"/>
      <c r="B139" s="40"/>
      <c r="C139" s="221" t="s">
        <v>224</v>
      </c>
      <c r="D139" s="221" t="s">
        <v>200</v>
      </c>
      <c r="E139" s="222" t="s">
        <v>469</v>
      </c>
      <c r="F139" s="223" t="s">
        <v>470</v>
      </c>
      <c r="G139" s="224" t="s">
        <v>203</v>
      </c>
      <c r="H139" s="225">
        <v>176.487</v>
      </c>
      <c r="I139" s="226"/>
      <c r="J139" s="227">
        <f>ROUND(I139*H139,2)</f>
        <v>0</v>
      </c>
      <c r="K139" s="228"/>
      <c r="L139" s="45"/>
      <c r="M139" s="229" t="s">
        <v>1</v>
      </c>
      <c r="N139" s="230" t="s">
        <v>42</v>
      </c>
      <c r="O139" s="92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3" t="s">
        <v>204</v>
      </c>
      <c r="AT139" s="233" t="s">
        <v>200</v>
      </c>
      <c r="AU139" s="233" t="s">
        <v>87</v>
      </c>
      <c r="AY139" s="18" t="s">
        <v>198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8" t="s">
        <v>85</v>
      </c>
      <c r="BK139" s="234">
        <f>ROUND(I139*H139,2)</f>
        <v>0</v>
      </c>
      <c r="BL139" s="18" t="s">
        <v>204</v>
      </c>
      <c r="BM139" s="233" t="s">
        <v>758</v>
      </c>
    </row>
    <row r="140" spans="1:51" s="13" customFormat="1" ht="12">
      <c r="A140" s="13"/>
      <c r="B140" s="235"/>
      <c r="C140" s="236"/>
      <c r="D140" s="237" t="s">
        <v>206</v>
      </c>
      <c r="E140" s="238" t="s">
        <v>1</v>
      </c>
      <c r="F140" s="239" t="s">
        <v>759</v>
      </c>
      <c r="G140" s="236"/>
      <c r="H140" s="240">
        <v>176.487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206</v>
      </c>
      <c r="AU140" s="246" t="s">
        <v>87</v>
      </c>
      <c r="AV140" s="13" t="s">
        <v>87</v>
      </c>
      <c r="AW140" s="13" t="s">
        <v>33</v>
      </c>
      <c r="AX140" s="13" t="s">
        <v>77</v>
      </c>
      <c r="AY140" s="246" t="s">
        <v>198</v>
      </c>
    </row>
    <row r="141" spans="1:51" s="14" customFormat="1" ht="12">
      <c r="A141" s="14"/>
      <c r="B141" s="247"/>
      <c r="C141" s="248"/>
      <c r="D141" s="237" t="s">
        <v>206</v>
      </c>
      <c r="E141" s="249" t="s">
        <v>251</v>
      </c>
      <c r="F141" s="250" t="s">
        <v>212</v>
      </c>
      <c r="G141" s="248"/>
      <c r="H141" s="251">
        <v>176.487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7" t="s">
        <v>206</v>
      </c>
      <c r="AU141" s="257" t="s">
        <v>87</v>
      </c>
      <c r="AV141" s="14" t="s">
        <v>213</v>
      </c>
      <c r="AW141" s="14" t="s">
        <v>33</v>
      </c>
      <c r="AX141" s="14" t="s">
        <v>85</v>
      </c>
      <c r="AY141" s="257" t="s">
        <v>198</v>
      </c>
    </row>
    <row r="142" spans="1:65" s="2" customFormat="1" ht="21.75" customHeight="1">
      <c r="A142" s="39"/>
      <c r="B142" s="40"/>
      <c r="C142" s="221" t="s">
        <v>231</v>
      </c>
      <c r="D142" s="221" t="s">
        <v>200</v>
      </c>
      <c r="E142" s="222" t="s">
        <v>472</v>
      </c>
      <c r="F142" s="223" t="s">
        <v>473</v>
      </c>
      <c r="G142" s="224" t="s">
        <v>239</v>
      </c>
      <c r="H142" s="225">
        <v>127.764</v>
      </c>
      <c r="I142" s="226"/>
      <c r="J142" s="227">
        <f>ROUND(I142*H142,2)</f>
        <v>0</v>
      </c>
      <c r="K142" s="228"/>
      <c r="L142" s="45"/>
      <c r="M142" s="229" t="s">
        <v>1</v>
      </c>
      <c r="N142" s="230" t="s">
        <v>42</v>
      </c>
      <c r="O142" s="92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3" t="s">
        <v>204</v>
      </c>
      <c r="AT142" s="233" t="s">
        <v>200</v>
      </c>
      <c r="AU142" s="233" t="s">
        <v>87</v>
      </c>
      <c r="AY142" s="18" t="s">
        <v>198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8" t="s">
        <v>85</v>
      </c>
      <c r="BK142" s="234">
        <f>ROUND(I142*H142,2)</f>
        <v>0</v>
      </c>
      <c r="BL142" s="18" t="s">
        <v>204</v>
      </c>
      <c r="BM142" s="233" t="s">
        <v>760</v>
      </c>
    </row>
    <row r="143" spans="1:51" s="13" customFormat="1" ht="12">
      <c r="A143" s="13"/>
      <c r="B143" s="235"/>
      <c r="C143" s="236"/>
      <c r="D143" s="237" t="s">
        <v>206</v>
      </c>
      <c r="E143" s="238" t="s">
        <v>1</v>
      </c>
      <c r="F143" s="239" t="s">
        <v>407</v>
      </c>
      <c r="G143" s="236"/>
      <c r="H143" s="240">
        <v>127.764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206</v>
      </c>
      <c r="AU143" s="246" t="s">
        <v>87</v>
      </c>
      <c r="AV143" s="13" t="s">
        <v>87</v>
      </c>
      <c r="AW143" s="13" t="s">
        <v>33</v>
      </c>
      <c r="AX143" s="13" t="s">
        <v>85</v>
      </c>
      <c r="AY143" s="246" t="s">
        <v>198</v>
      </c>
    </row>
    <row r="144" spans="1:65" s="2" customFormat="1" ht="24.15" customHeight="1">
      <c r="A144" s="39"/>
      <c r="B144" s="40"/>
      <c r="C144" s="221" t="s">
        <v>236</v>
      </c>
      <c r="D144" s="221" t="s">
        <v>200</v>
      </c>
      <c r="E144" s="222" t="s">
        <v>475</v>
      </c>
      <c r="F144" s="223" t="s">
        <v>476</v>
      </c>
      <c r="G144" s="224" t="s">
        <v>239</v>
      </c>
      <c r="H144" s="225">
        <v>894.348</v>
      </c>
      <c r="I144" s="226"/>
      <c r="J144" s="227">
        <f>ROUND(I144*H144,2)</f>
        <v>0</v>
      </c>
      <c r="K144" s="228"/>
      <c r="L144" s="45"/>
      <c r="M144" s="229" t="s">
        <v>1</v>
      </c>
      <c r="N144" s="230" t="s">
        <v>42</v>
      </c>
      <c r="O144" s="92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3" t="s">
        <v>204</v>
      </c>
      <c r="AT144" s="233" t="s">
        <v>200</v>
      </c>
      <c r="AU144" s="233" t="s">
        <v>87</v>
      </c>
      <c r="AY144" s="18" t="s">
        <v>198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8" t="s">
        <v>85</v>
      </c>
      <c r="BK144" s="234">
        <f>ROUND(I144*H144,2)</f>
        <v>0</v>
      </c>
      <c r="BL144" s="18" t="s">
        <v>204</v>
      </c>
      <c r="BM144" s="233" t="s">
        <v>761</v>
      </c>
    </row>
    <row r="145" spans="1:51" s="13" customFormat="1" ht="12">
      <c r="A145" s="13"/>
      <c r="B145" s="235"/>
      <c r="C145" s="236"/>
      <c r="D145" s="237" t="s">
        <v>206</v>
      </c>
      <c r="E145" s="238" t="s">
        <v>1</v>
      </c>
      <c r="F145" s="239" t="s">
        <v>407</v>
      </c>
      <c r="G145" s="236"/>
      <c r="H145" s="240">
        <v>127.764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206</v>
      </c>
      <c r="AU145" s="246" t="s">
        <v>87</v>
      </c>
      <c r="AV145" s="13" t="s">
        <v>87</v>
      </c>
      <c r="AW145" s="13" t="s">
        <v>33</v>
      </c>
      <c r="AX145" s="13" t="s">
        <v>77</v>
      </c>
      <c r="AY145" s="246" t="s">
        <v>198</v>
      </c>
    </row>
    <row r="146" spans="1:51" s="13" customFormat="1" ht="12">
      <c r="A146" s="13"/>
      <c r="B146" s="235"/>
      <c r="C146" s="236"/>
      <c r="D146" s="237" t="s">
        <v>206</v>
      </c>
      <c r="E146" s="238" t="s">
        <v>1</v>
      </c>
      <c r="F146" s="239" t="s">
        <v>762</v>
      </c>
      <c r="G146" s="236"/>
      <c r="H146" s="240">
        <v>894.348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206</v>
      </c>
      <c r="AU146" s="246" t="s">
        <v>87</v>
      </c>
      <c r="AV146" s="13" t="s">
        <v>87</v>
      </c>
      <c r="AW146" s="13" t="s">
        <v>33</v>
      </c>
      <c r="AX146" s="13" t="s">
        <v>85</v>
      </c>
      <c r="AY146" s="246" t="s">
        <v>198</v>
      </c>
    </row>
    <row r="147" spans="1:65" s="2" customFormat="1" ht="21.75" customHeight="1">
      <c r="A147" s="39"/>
      <c r="B147" s="40"/>
      <c r="C147" s="221" t="s">
        <v>242</v>
      </c>
      <c r="D147" s="221" t="s">
        <v>200</v>
      </c>
      <c r="E147" s="222" t="s">
        <v>479</v>
      </c>
      <c r="F147" s="223" t="s">
        <v>480</v>
      </c>
      <c r="G147" s="224" t="s">
        <v>239</v>
      </c>
      <c r="H147" s="225">
        <v>127.764</v>
      </c>
      <c r="I147" s="226"/>
      <c r="J147" s="227">
        <f>ROUND(I147*H147,2)</f>
        <v>0</v>
      </c>
      <c r="K147" s="228"/>
      <c r="L147" s="45"/>
      <c r="M147" s="229" t="s">
        <v>1</v>
      </c>
      <c r="N147" s="230" t="s">
        <v>42</v>
      </c>
      <c r="O147" s="92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3" t="s">
        <v>204</v>
      </c>
      <c r="AT147" s="233" t="s">
        <v>200</v>
      </c>
      <c r="AU147" s="233" t="s">
        <v>87</v>
      </c>
      <c r="AY147" s="18" t="s">
        <v>198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8" t="s">
        <v>85</v>
      </c>
      <c r="BK147" s="234">
        <f>ROUND(I147*H147,2)</f>
        <v>0</v>
      </c>
      <c r="BL147" s="18" t="s">
        <v>204</v>
      </c>
      <c r="BM147" s="233" t="s">
        <v>763</v>
      </c>
    </row>
    <row r="148" spans="1:51" s="13" customFormat="1" ht="12">
      <c r="A148" s="13"/>
      <c r="B148" s="235"/>
      <c r="C148" s="236"/>
      <c r="D148" s="237" t="s">
        <v>206</v>
      </c>
      <c r="E148" s="238" t="s">
        <v>1</v>
      </c>
      <c r="F148" s="239" t="s">
        <v>407</v>
      </c>
      <c r="G148" s="236"/>
      <c r="H148" s="240">
        <v>127.764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206</v>
      </c>
      <c r="AU148" s="246" t="s">
        <v>87</v>
      </c>
      <c r="AV148" s="13" t="s">
        <v>87</v>
      </c>
      <c r="AW148" s="13" t="s">
        <v>33</v>
      </c>
      <c r="AX148" s="13" t="s">
        <v>85</v>
      </c>
      <c r="AY148" s="246" t="s">
        <v>198</v>
      </c>
    </row>
    <row r="149" spans="1:65" s="2" customFormat="1" ht="16.5" customHeight="1">
      <c r="A149" s="39"/>
      <c r="B149" s="40"/>
      <c r="C149" s="221" t="s">
        <v>246</v>
      </c>
      <c r="D149" s="221" t="s">
        <v>200</v>
      </c>
      <c r="E149" s="222" t="s">
        <v>482</v>
      </c>
      <c r="F149" s="223" t="s">
        <v>483</v>
      </c>
      <c r="G149" s="224" t="s">
        <v>239</v>
      </c>
      <c r="H149" s="225">
        <v>127.764</v>
      </c>
      <c r="I149" s="226"/>
      <c r="J149" s="227">
        <f>ROUND(I149*H149,2)</f>
        <v>0</v>
      </c>
      <c r="K149" s="228"/>
      <c r="L149" s="45"/>
      <c r="M149" s="229" t="s">
        <v>1</v>
      </c>
      <c r="N149" s="230" t="s">
        <v>42</v>
      </c>
      <c r="O149" s="92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3" t="s">
        <v>204</v>
      </c>
      <c r="AT149" s="233" t="s">
        <v>200</v>
      </c>
      <c r="AU149" s="233" t="s">
        <v>87</v>
      </c>
      <c r="AY149" s="18" t="s">
        <v>198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8" t="s">
        <v>85</v>
      </c>
      <c r="BK149" s="234">
        <f>ROUND(I149*H149,2)</f>
        <v>0</v>
      </c>
      <c r="BL149" s="18" t="s">
        <v>204</v>
      </c>
      <c r="BM149" s="233" t="s">
        <v>764</v>
      </c>
    </row>
    <row r="150" spans="1:51" s="13" customFormat="1" ht="12">
      <c r="A150" s="13"/>
      <c r="B150" s="235"/>
      <c r="C150" s="236"/>
      <c r="D150" s="237" t="s">
        <v>206</v>
      </c>
      <c r="E150" s="238" t="s">
        <v>1</v>
      </c>
      <c r="F150" s="239" t="s">
        <v>407</v>
      </c>
      <c r="G150" s="236"/>
      <c r="H150" s="240">
        <v>127.764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206</v>
      </c>
      <c r="AU150" s="246" t="s">
        <v>87</v>
      </c>
      <c r="AV150" s="13" t="s">
        <v>87</v>
      </c>
      <c r="AW150" s="13" t="s">
        <v>33</v>
      </c>
      <c r="AX150" s="13" t="s">
        <v>85</v>
      </c>
      <c r="AY150" s="246" t="s">
        <v>198</v>
      </c>
    </row>
    <row r="151" spans="1:65" s="2" customFormat="1" ht="16.5" customHeight="1">
      <c r="A151" s="39"/>
      <c r="B151" s="40"/>
      <c r="C151" s="221" t="s">
        <v>252</v>
      </c>
      <c r="D151" s="221" t="s">
        <v>200</v>
      </c>
      <c r="E151" s="222" t="s">
        <v>274</v>
      </c>
      <c r="F151" s="223" t="s">
        <v>275</v>
      </c>
      <c r="G151" s="224" t="s">
        <v>276</v>
      </c>
      <c r="H151" s="225">
        <v>229.975</v>
      </c>
      <c r="I151" s="226"/>
      <c r="J151" s="227">
        <f>ROUND(I151*H151,2)</f>
        <v>0</v>
      </c>
      <c r="K151" s="228"/>
      <c r="L151" s="45"/>
      <c r="M151" s="229" t="s">
        <v>1</v>
      </c>
      <c r="N151" s="230" t="s">
        <v>42</v>
      </c>
      <c r="O151" s="92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3" t="s">
        <v>204</v>
      </c>
      <c r="AT151" s="233" t="s">
        <v>200</v>
      </c>
      <c r="AU151" s="233" t="s">
        <v>87</v>
      </c>
      <c r="AY151" s="18" t="s">
        <v>198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8" t="s">
        <v>85</v>
      </c>
      <c r="BK151" s="234">
        <f>ROUND(I151*H151,2)</f>
        <v>0</v>
      </c>
      <c r="BL151" s="18" t="s">
        <v>204</v>
      </c>
      <c r="BM151" s="233" t="s">
        <v>765</v>
      </c>
    </row>
    <row r="152" spans="1:51" s="13" customFormat="1" ht="12">
      <c r="A152" s="13"/>
      <c r="B152" s="235"/>
      <c r="C152" s="236"/>
      <c r="D152" s="237" t="s">
        <v>206</v>
      </c>
      <c r="E152" s="238" t="s">
        <v>1</v>
      </c>
      <c r="F152" s="239" t="s">
        <v>486</v>
      </c>
      <c r="G152" s="236"/>
      <c r="H152" s="240">
        <v>229.975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206</v>
      </c>
      <c r="AU152" s="246" t="s">
        <v>87</v>
      </c>
      <c r="AV152" s="13" t="s">
        <v>87</v>
      </c>
      <c r="AW152" s="13" t="s">
        <v>33</v>
      </c>
      <c r="AX152" s="13" t="s">
        <v>85</v>
      </c>
      <c r="AY152" s="246" t="s">
        <v>198</v>
      </c>
    </row>
    <row r="153" spans="1:63" s="12" customFormat="1" ht="22.8" customHeight="1">
      <c r="A153" s="12"/>
      <c r="B153" s="205"/>
      <c r="C153" s="206"/>
      <c r="D153" s="207" t="s">
        <v>76</v>
      </c>
      <c r="E153" s="219" t="s">
        <v>487</v>
      </c>
      <c r="F153" s="219" t="s">
        <v>488</v>
      </c>
      <c r="G153" s="206"/>
      <c r="H153" s="206"/>
      <c r="I153" s="209"/>
      <c r="J153" s="220">
        <f>BK153</f>
        <v>0</v>
      </c>
      <c r="K153" s="206"/>
      <c r="L153" s="211"/>
      <c r="M153" s="212"/>
      <c r="N153" s="213"/>
      <c r="O153" s="213"/>
      <c r="P153" s="214">
        <f>SUM(P154:P163)</f>
        <v>0</v>
      </c>
      <c r="Q153" s="213"/>
      <c r="R153" s="214">
        <f>SUM(R154:R163)</f>
        <v>202.37699999999998</v>
      </c>
      <c r="S153" s="213"/>
      <c r="T153" s="215">
        <f>SUM(T154:T163)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6" t="s">
        <v>85</v>
      </c>
      <c r="AT153" s="217" t="s">
        <v>76</v>
      </c>
      <c r="AU153" s="217" t="s">
        <v>85</v>
      </c>
      <c r="AY153" s="216" t="s">
        <v>198</v>
      </c>
      <c r="BK153" s="218">
        <f>SUM(BK154:BK163)</f>
        <v>0</v>
      </c>
    </row>
    <row r="154" spans="1:65" s="2" customFormat="1" ht="24.15" customHeight="1">
      <c r="A154" s="39"/>
      <c r="B154" s="40"/>
      <c r="C154" s="221" t="s">
        <v>257</v>
      </c>
      <c r="D154" s="221" t="s">
        <v>200</v>
      </c>
      <c r="E154" s="222" t="s">
        <v>489</v>
      </c>
      <c r="F154" s="223" t="s">
        <v>490</v>
      </c>
      <c r="G154" s="224" t="s">
        <v>203</v>
      </c>
      <c r="H154" s="225">
        <v>351.96</v>
      </c>
      <c r="I154" s="226"/>
      <c r="J154" s="227">
        <f>ROUND(I154*H154,2)</f>
        <v>0</v>
      </c>
      <c r="K154" s="228"/>
      <c r="L154" s="45"/>
      <c r="M154" s="229" t="s">
        <v>1</v>
      </c>
      <c r="N154" s="230" t="s">
        <v>42</v>
      </c>
      <c r="O154" s="92"/>
      <c r="P154" s="231">
        <f>O154*H154</f>
        <v>0</v>
      </c>
      <c r="Q154" s="231">
        <v>0.575</v>
      </c>
      <c r="R154" s="231">
        <f>Q154*H154</f>
        <v>202.37699999999998</v>
      </c>
      <c r="S154" s="231">
        <v>0</v>
      </c>
      <c r="T154" s="232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3" t="s">
        <v>204</v>
      </c>
      <c r="AT154" s="233" t="s">
        <v>200</v>
      </c>
      <c r="AU154" s="233" t="s">
        <v>87</v>
      </c>
      <c r="AY154" s="18" t="s">
        <v>198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8" t="s">
        <v>85</v>
      </c>
      <c r="BK154" s="234">
        <f>ROUND(I154*H154,2)</f>
        <v>0</v>
      </c>
      <c r="BL154" s="18" t="s">
        <v>204</v>
      </c>
      <c r="BM154" s="233" t="s">
        <v>766</v>
      </c>
    </row>
    <row r="155" spans="1:51" s="13" customFormat="1" ht="12">
      <c r="A155" s="13"/>
      <c r="B155" s="235"/>
      <c r="C155" s="236"/>
      <c r="D155" s="237" t="s">
        <v>206</v>
      </c>
      <c r="E155" s="238" t="s">
        <v>1</v>
      </c>
      <c r="F155" s="239" t="s">
        <v>743</v>
      </c>
      <c r="G155" s="236"/>
      <c r="H155" s="240">
        <v>351.96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206</v>
      </c>
      <c r="AU155" s="246" t="s">
        <v>87</v>
      </c>
      <c r="AV155" s="13" t="s">
        <v>87</v>
      </c>
      <c r="AW155" s="13" t="s">
        <v>33</v>
      </c>
      <c r="AX155" s="13" t="s">
        <v>85</v>
      </c>
      <c r="AY155" s="246" t="s">
        <v>198</v>
      </c>
    </row>
    <row r="156" spans="1:65" s="2" customFormat="1" ht="21.75" customHeight="1">
      <c r="A156" s="39"/>
      <c r="B156" s="40"/>
      <c r="C156" s="221" t="s">
        <v>261</v>
      </c>
      <c r="D156" s="221" t="s">
        <v>200</v>
      </c>
      <c r="E156" s="222" t="s">
        <v>500</v>
      </c>
      <c r="F156" s="223" t="s">
        <v>501</v>
      </c>
      <c r="G156" s="224" t="s">
        <v>203</v>
      </c>
      <c r="H156" s="225">
        <v>351.96</v>
      </c>
      <c r="I156" s="226"/>
      <c r="J156" s="227">
        <f>ROUND(I156*H156,2)</f>
        <v>0</v>
      </c>
      <c r="K156" s="228"/>
      <c r="L156" s="45"/>
      <c r="M156" s="229" t="s">
        <v>1</v>
      </c>
      <c r="N156" s="230" t="s">
        <v>42</v>
      </c>
      <c r="O156" s="92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3" t="s">
        <v>204</v>
      </c>
      <c r="AT156" s="233" t="s">
        <v>200</v>
      </c>
      <c r="AU156" s="233" t="s">
        <v>87</v>
      </c>
      <c r="AY156" s="18" t="s">
        <v>198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8" t="s">
        <v>85</v>
      </c>
      <c r="BK156" s="234">
        <f>ROUND(I156*H156,2)</f>
        <v>0</v>
      </c>
      <c r="BL156" s="18" t="s">
        <v>204</v>
      </c>
      <c r="BM156" s="233" t="s">
        <v>767</v>
      </c>
    </row>
    <row r="157" spans="1:51" s="13" customFormat="1" ht="12">
      <c r="A157" s="13"/>
      <c r="B157" s="235"/>
      <c r="C157" s="236"/>
      <c r="D157" s="237" t="s">
        <v>206</v>
      </c>
      <c r="E157" s="238" t="s">
        <v>1</v>
      </c>
      <c r="F157" s="239" t="s">
        <v>743</v>
      </c>
      <c r="G157" s="236"/>
      <c r="H157" s="240">
        <v>351.96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206</v>
      </c>
      <c r="AU157" s="246" t="s">
        <v>87</v>
      </c>
      <c r="AV157" s="13" t="s">
        <v>87</v>
      </c>
      <c r="AW157" s="13" t="s">
        <v>33</v>
      </c>
      <c r="AX157" s="13" t="s">
        <v>85</v>
      </c>
      <c r="AY157" s="246" t="s">
        <v>198</v>
      </c>
    </row>
    <row r="158" spans="1:65" s="2" customFormat="1" ht="24.15" customHeight="1">
      <c r="A158" s="39"/>
      <c r="B158" s="40"/>
      <c r="C158" s="221" t="s">
        <v>266</v>
      </c>
      <c r="D158" s="221" t="s">
        <v>200</v>
      </c>
      <c r="E158" s="222" t="s">
        <v>512</v>
      </c>
      <c r="F158" s="223" t="s">
        <v>513</v>
      </c>
      <c r="G158" s="224" t="s">
        <v>203</v>
      </c>
      <c r="H158" s="225">
        <v>351.96</v>
      </c>
      <c r="I158" s="226"/>
      <c r="J158" s="227">
        <f>ROUND(I158*H158,2)</f>
        <v>0</v>
      </c>
      <c r="K158" s="228"/>
      <c r="L158" s="45"/>
      <c r="M158" s="229" t="s">
        <v>1</v>
      </c>
      <c r="N158" s="230" t="s">
        <v>42</v>
      </c>
      <c r="O158" s="92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3" t="s">
        <v>204</v>
      </c>
      <c r="AT158" s="233" t="s">
        <v>200</v>
      </c>
      <c r="AU158" s="233" t="s">
        <v>87</v>
      </c>
      <c r="AY158" s="18" t="s">
        <v>198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8" t="s">
        <v>85</v>
      </c>
      <c r="BK158" s="234">
        <f>ROUND(I158*H158,2)</f>
        <v>0</v>
      </c>
      <c r="BL158" s="18" t="s">
        <v>204</v>
      </c>
      <c r="BM158" s="233" t="s">
        <v>768</v>
      </c>
    </row>
    <row r="159" spans="1:51" s="13" customFormat="1" ht="12">
      <c r="A159" s="13"/>
      <c r="B159" s="235"/>
      <c r="C159" s="236"/>
      <c r="D159" s="237" t="s">
        <v>206</v>
      </c>
      <c r="E159" s="238" t="s">
        <v>1</v>
      </c>
      <c r="F159" s="239" t="s">
        <v>743</v>
      </c>
      <c r="G159" s="236"/>
      <c r="H159" s="240">
        <v>351.96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206</v>
      </c>
      <c r="AU159" s="246" t="s">
        <v>87</v>
      </c>
      <c r="AV159" s="13" t="s">
        <v>87</v>
      </c>
      <c r="AW159" s="13" t="s">
        <v>33</v>
      </c>
      <c r="AX159" s="13" t="s">
        <v>85</v>
      </c>
      <c r="AY159" s="246" t="s">
        <v>198</v>
      </c>
    </row>
    <row r="160" spans="1:65" s="2" customFormat="1" ht="16.5" customHeight="1">
      <c r="A160" s="39"/>
      <c r="B160" s="40"/>
      <c r="C160" s="221" t="s">
        <v>270</v>
      </c>
      <c r="D160" s="221" t="s">
        <v>200</v>
      </c>
      <c r="E160" s="222" t="s">
        <v>522</v>
      </c>
      <c r="F160" s="223" t="s">
        <v>523</v>
      </c>
      <c r="G160" s="224" t="s">
        <v>203</v>
      </c>
      <c r="H160" s="225">
        <v>351.96</v>
      </c>
      <c r="I160" s="226"/>
      <c r="J160" s="227">
        <f>ROUND(I160*H160,2)</f>
        <v>0</v>
      </c>
      <c r="K160" s="228"/>
      <c r="L160" s="45"/>
      <c r="M160" s="229" t="s">
        <v>1</v>
      </c>
      <c r="N160" s="230" t="s">
        <v>42</v>
      </c>
      <c r="O160" s="92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3" t="s">
        <v>204</v>
      </c>
      <c r="AT160" s="233" t="s">
        <v>200</v>
      </c>
      <c r="AU160" s="233" t="s">
        <v>87</v>
      </c>
      <c r="AY160" s="18" t="s">
        <v>198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8" t="s">
        <v>85</v>
      </c>
      <c r="BK160" s="234">
        <f>ROUND(I160*H160,2)</f>
        <v>0</v>
      </c>
      <c r="BL160" s="18" t="s">
        <v>204</v>
      </c>
      <c r="BM160" s="233" t="s">
        <v>769</v>
      </c>
    </row>
    <row r="161" spans="1:51" s="13" customFormat="1" ht="12">
      <c r="A161" s="13"/>
      <c r="B161" s="235"/>
      <c r="C161" s="236"/>
      <c r="D161" s="237" t="s">
        <v>206</v>
      </c>
      <c r="E161" s="238" t="s">
        <v>1</v>
      </c>
      <c r="F161" s="239" t="s">
        <v>743</v>
      </c>
      <c r="G161" s="236"/>
      <c r="H161" s="240">
        <v>351.96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206</v>
      </c>
      <c r="AU161" s="246" t="s">
        <v>87</v>
      </c>
      <c r="AV161" s="13" t="s">
        <v>87</v>
      </c>
      <c r="AW161" s="13" t="s">
        <v>33</v>
      </c>
      <c r="AX161" s="13" t="s">
        <v>85</v>
      </c>
      <c r="AY161" s="246" t="s">
        <v>198</v>
      </c>
    </row>
    <row r="162" spans="1:65" s="2" customFormat="1" ht="33" customHeight="1">
      <c r="A162" s="39"/>
      <c r="B162" s="40"/>
      <c r="C162" s="221" t="s">
        <v>8</v>
      </c>
      <c r="D162" s="221" t="s">
        <v>200</v>
      </c>
      <c r="E162" s="222" t="s">
        <v>528</v>
      </c>
      <c r="F162" s="223" t="s">
        <v>529</v>
      </c>
      <c r="G162" s="224" t="s">
        <v>203</v>
      </c>
      <c r="H162" s="225">
        <v>351.96</v>
      </c>
      <c r="I162" s="226"/>
      <c r="J162" s="227">
        <f>ROUND(I162*H162,2)</f>
        <v>0</v>
      </c>
      <c r="K162" s="228"/>
      <c r="L162" s="45"/>
      <c r="M162" s="229" t="s">
        <v>1</v>
      </c>
      <c r="N162" s="230" t="s">
        <v>42</v>
      </c>
      <c r="O162" s="92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3" t="s">
        <v>204</v>
      </c>
      <c r="AT162" s="233" t="s">
        <v>200</v>
      </c>
      <c r="AU162" s="233" t="s">
        <v>87</v>
      </c>
      <c r="AY162" s="18" t="s">
        <v>198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8" t="s">
        <v>85</v>
      </c>
      <c r="BK162" s="234">
        <f>ROUND(I162*H162,2)</f>
        <v>0</v>
      </c>
      <c r="BL162" s="18" t="s">
        <v>204</v>
      </c>
      <c r="BM162" s="233" t="s">
        <v>770</v>
      </c>
    </row>
    <row r="163" spans="1:51" s="13" customFormat="1" ht="12">
      <c r="A163" s="13"/>
      <c r="B163" s="235"/>
      <c r="C163" s="236"/>
      <c r="D163" s="237" t="s">
        <v>206</v>
      </c>
      <c r="E163" s="238" t="s">
        <v>1</v>
      </c>
      <c r="F163" s="239" t="s">
        <v>402</v>
      </c>
      <c r="G163" s="236"/>
      <c r="H163" s="240">
        <v>351.96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206</v>
      </c>
      <c r="AU163" s="246" t="s">
        <v>87</v>
      </c>
      <c r="AV163" s="13" t="s">
        <v>87</v>
      </c>
      <c r="AW163" s="13" t="s">
        <v>33</v>
      </c>
      <c r="AX163" s="13" t="s">
        <v>85</v>
      </c>
      <c r="AY163" s="246" t="s">
        <v>198</v>
      </c>
    </row>
    <row r="164" spans="1:63" s="12" customFormat="1" ht="22.8" customHeight="1">
      <c r="A164" s="12"/>
      <c r="B164" s="205"/>
      <c r="C164" s="206"/>
      <c r="D164" s="207" t="s">
        <v>76</v>
      </c>
      <c r="E164" s="219" t="s">
        <v>545</v>
      </c>
      <c r="F164" s="219" t="s">
        <v>546</v>
      </c>
      <c r="G164" s="206"/>
      <c r="H164" s="206"/>
      <c r="I164" s="209"/>
      <c r="J164" s="220">
        <f>BK164</f>
        <v>0</v>
      </c>
      <c r="K164" s="206"/>
      <c r="L164" s="211"/>
      <c r="M164" s="212"/>
      <c r="N164" s="213"/>
      <c r="O164" s="213"/>
      <c r="P164" s="214">
        <f>SUM(P165:P167)</f>
        <v>0</v>
      </c>
      <c r="Q164" s="213"/>
      <c r="R164" s="214">
        <f>SUM(R165:R167)</f>
        <v>0</v>
      </c>
      <c r="S164" s="213"/>
      <c r="T164" s="215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6" t="s">
        <v>85</v>
      </c>
      <c r="AT164" s="217" t="s">
        <v>76</v>
      </c>
      <c r="AU164" s="217" t="s">
        <v>85</v>
      </c>
      <c r="AY164" s="216" t="s">
        <v>198</v>
      </c>
      <c r="BK164" s="218">
        <f>SUM(BK165:BK167)</f>
        <v>0</v>
      </c>
    </row>
    <row r="165" spans="1:65" s="2" customFormat="1" ht="21.75" customHeight="1">
      <c r="A165" s="39"/>
      <c r="B165" s="40"/>
      <c r="C165" s="221" t="s">
        <v>280</v>
      </c>
      <c r="D165" s="221" t="s">
        <v>200</v>
      </c>
      <c r="E165" s="222" t="s">
        <v>547</v>
      </c>
      <c r="F165" s="223" t="s">
        <v>548</v>
      </c>
      <c r="G165" s="224" t="s">
        <v>203</v>
      </c>
      <c r="H165" s="225">
        <v>351.96</v>
      </c>
      <c r="I165" s="226"/>
      <c r="J165" s="227">
        <f>ROUND(I165*H165,2)</f>
        <v>0</v>
      </c>
      <c r="K165" s="228"/>
      <c r="L165" s="45"/>
      <c r="M165" s="229" t="s">
        <v>1</v>
      </c>
      <c r="N165" s="230" t="s">
        <v>42</v>
      </c>
      <c r="O165" s="92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3" t="s">
        <v>204</v>
      </c>
      <c r="AT165" s="233" t="s">
        <v>200</v>
      </c>
      <c r="AU165" s="233" t="s">
        <v>87</v>
      </c>
      <c r="AY165" s="18" t="s">
        <v>198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8" t="s">
        <v>85</v>
      </c>
      <c r="BK165" s="234">
        <f>ROUND(I165*H165,2)</f>
        <v>0</v>
      </c>
      <c r="BL165" s="18" t="s">
        <v>204</v>
      </c>
      <c r="BM165" s="233" t="s">
        <v>771</v>
      </c>
    </row>
    <row r="166" spans="1:51" s="13" customFormat="1" ht="12">
      <c r="A166" s="13"/>
      <c r="B166" s="235"/>
      <c r="C166" s="236"/>
      <c r="D166" s="237" t="s">
        <v>206</v>
      </c>
      <c r="E166" s="238" t="s">
        <v>1</v>
      </c>
      <c r="F166" s="239" t="s">
        <v>772</v>
      </c>
      <c r="G166" s="236"/>
      <c r="H166" s="240">
        <v>351.96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206</v>
      </c>
      <c r="AU166" s="246" t="s">
        <v>87</v>
      </c>
      <c r="AV166" s="13" t="s">
        <v>87</v>
      </c>
      <c r="AW166" s="13" t="s">
        <v>33</v>
      </c>
      <c r="AX166" s="13" t="s">
        <v>77</v>
      </c>
      <c r="AY166" s="246" t="s">
        <v>198</v>
      </c>
    </row>
    <row r="167" spans="1:51" s="15" customFormat="1" ht="12">
      <c r="A167" s="15"/>
      <c r="B167" s="258"/>
      <c r="C167" s="259"/>
      <c r="D167" s="237" t="s">
        <v>206</v>
      </c>
      <c r="E167" s="260" t="s">
        <v>402</v>
      </c>
      <c r="F167" s="261" t="s">
        <v>215</v>
      </c>
      <c r="G167" s="259"/>
      <c r="H167" s="262">
        <v>351.96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8" t="s">
        <v>206</v>
      </c>
      <c r="AU167" s="268" t="s">
        <v>87</v>
      </c>
      <c r="AV167" s="15" t="s">
        <v>204</v>
      </c>
      <c r="AW167" s="15" t="s">
        <v>33</v>
      </c>
      <c r="AX167" s="15" t="s">
        <v>85</v>
      </c>
      <c r="AY167" s="268" t="s">
        <v>198</v>
      </c>
    </row>
    <row r="168" spans="1:63" s="12" customFormat="1" ht="22.8" customHeight="1">
      <c r="A168" s="12"/>
      <c r="B168" s="205"/>
      <c r="C168" s="206"/>
      <c r="D168" s="207" t="s">
        <v>76</v>
      </c>
      <c r="E168" s="219" t="s">
        <v>567</v>
      </c>
      <c r="F168" s="219" t="s">
        <v>568</v>
      </c>
      <c r="G168" s="206"/>
      <c r="H168" s="206"/>
      <c r="I168" s="209"/>
      <c r="J168" s="220">
        <f>BK168</f>
        <v>0</v>
      </c>
      <c r="K168" s="206"/>
      <c r="L168" s="211"/>
      <c r="M168" s="212"/>
      <c r="N168" s="213"/>
      <c r="O168" s="213"/>
      <c r="P168" s="214">
        <f>SUM(P169:P181)</f>
        <v>0</v>
      </c>
      <c r="Q168" s="213"/>
      <c r="R168" s="214">
        <f>SUM(R169:R181)</f>
        <v>9.243392</v>
      </c>
      <c r="S168" s="213"/>
      <c r="T168" s="215">
        <f>SUM(T169:T181)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6" t="s">
        <v>85</v>
      </c>
      <c r="AT168" s="217" t="s">
        <v>76</v>
      </c>
      <c r="AU168" s="217" t="s">
        <v>85</v>
      </c>
      <c r="AY168" s="216" t="s">
        <v>198</v>
      </c>
      <c r="BK168" s="218">
        <f>SUM(BK169:BK181)</f>
        <v>0</v>
      </c>
    </row>
    <row r="169" spans="1:65" s="2" customFormat="1" ht="24.15" customHeight="1">
      <c r="A169" s="39"/>
      <c r="B169" s="40"/>
      <c r="C169" s="221" t="s">
        <v>285</v>
      </c>
      <c r="D169" s="221" t="s">
        <v>200</v>
      </c>
      <c r="E169" s="222" t="s">
        <v>569</v>
      </c>
      <c r="F169" s="223" t="s">
        <v>570</v>
      </c>
      <c r="G169" s="224" t="s">
        <v>451</v>
      </c>
      <c r="H169" s="225">
        <v>8</v>
      </c>
      <c r="I169" s="226"/>
      <c r="J169" s="227">
        <f>ROUND(I169*H169,2)</f>
        <v>0</v>
      </c>
      <c r="K169" s="228"/>
      <c r="L169" s="45"/>
      <c r="M169" s="229" t="s">
        <v>1</v>
      </c>
      <c r="N169" s="230" t="s">
        <v>42</v>
      </c>
      <c r="O169" s="92"/>
      <c r="P169" s="231">
        <f>O169*H169</f>
        <v>0</v>
      </c>
      <c r="Q169" s="231">
        <v>0.025</v>
      </c>
      <c r="R169" s="231">
        <f>Q169*H169</f>
        <v>0.2</v>
      </c>
      <c r="S169" s="231">
        <v>0</v>
      </c>
      <c r="T169" s="232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3" t="s">
        <v>204</v>
      </c>
      <c r="AT169" s="233" t="s">
        <v>200</v>
      </c>
      <c r="AU169" s="233" t="s">
        <v>87</v>
      </c>
      <c r="AY169" s="18" t="s">
        <v>198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8" t="s">
        <v>85</v>
      </c>
      <c r="BK169" s="234">
        <f>ROUND(I169*H169,2)</f>
        <v>0</v>
      </c>
      <c r="BL169" s="18" t="s">
        <v>204</v>
      </c>
      <c r="BM169" s="233" t="s">
        <v>773</v>
      </c>
    </row>
    <row r="170" spans="1:65" s="2" customFormat="1" ht="24.15" customHeight="1">
      <c r="A170" s="39"/>
      <c r="B170" s="40"/>
      <c r="C170" s="269" t="s">
        <v>289</v>
      </c>
      <c r="D170" s="269" t="s">
        <v>315</v>
      </c>
      <c r="E170" s="270" t="s">
        <v>572</v>
      </c>
      <c r="F170" s="271" t="s">
        <v>573</v>
      </c>
      <c r="G170" s="272" t="s">
        <v>451</v>
      </c>
      <c r="H170" s="273">
        <v>8</v>
      </c>
      <c r="I170" s="274"/>
      <c r="J170" s="275">
        <f>ROUND(I170*H170,2)</f>
        <v>0</v>
      </c>
      <c r="K170" s="276"/>
      <c r="L170" s="277"/>
      <c r="M170" s="278" t="s">
        <v>1</v>
      </c>
      <c r="N170" s="279" t="s">
        <v>42</v>
      </c>
      <c r="O170" s="92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3" t="s">
        <v>242</v>
      </c>
      <c r="AT170" s="233" t="s">
        <v>315</v>
      </c>
      <c r="AU170" s="233" t="s">
        <v>87</v>
      </c>
      <c r="AY170" s="18" t="s">
        <v>198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8" t="s">
        <v>85</v>
      </c>
      <c r="BK170" s="234">
        <f>ROUND(I170*H170,2)</f>
        <v>0</v>
      </c>
      <c r="BL170" s="18" t="s">
        <v>204</v>
      </c>
      <c r="BM170" s="233" t="s">
        <v>774</v>
      </c>
    </row>
    <row r="171" spans="1:65" s="2" customFormat="1" ht="16.5" customHeight="1">
      <c r="A171" s="39"/>
      <c r="B171" s="40"/>
      <c r="C171" s="269" t="s">
        <v>294</v>
      </c>
      <c r="D171" s="269" t="s">
        <v>315</v>
      </c>
      <c r="E171" s="270" t="s">
        <v>575</v>
      </c>
      <c r="F171" s="271" t="s">
        <v>576</v>
      </c>
      <c r="G171" s="272" t="s">
        <v>451</v>
      </c>
      <c r="H171" s="273">
        <v>8</v>
      </c>
      <c r="I171" s="274"/>
      <c r="J171" s="275">
        <f>ROUND(I171*H171,2)</f>
        <v>0</v>
      </c>
      <c r="K171" s="276"/>
      <c r="L171" s="277"/>
      <c r="M171" s="278" t="s">
        <v>1</v>
      </c>
      <c r="N171" s="279" t="s">
        <v>42</v>
      </c>
      <c r="O171" s="92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3" t="s">
        <v>242</v>
      </c>
      <c r="AT171" s="233" t="s">
        <v>315</v>
      </c>
      <c r="AU171" s="233" t="s">
        <v>87</v>
      </c>
      <c r="AY171" s="18" t="s">
        <v>198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8" t="s">
        <v>85</v>
      </c>
      <c r="BK171" s="234">
        <f>ROUND(I171*H171,2)</f>
        <v>0</v>
      </c>
      <c r="BL171" s="18" t="s">
        <v>204</v>
      </c>
      <c r="BM171" s="233" t="s">
        <v>775</v>
      </c>
    </row>
    <row r="172" spans="1:65" s="2" customFormat="1" ht="16.5" customHeight="1">
      <c r="A172" s="39"/>
      <c r="B172" s="40"/>
      <c r="C172" s="269" t="s">
        <v>298</v>
      </c>
      <c r="D172" s="269" t="s">
        <v>315</v>
      </c>
      <c r="E172" s="270" t="s">
        <v>584</v>
      </c>
      <c r="F172" s="271" t="s">
        <v>776</v>
      </c>
      <c r="G172" s="272" t="s">
        <v>451</v>
      </c>
      <c r="H172" s="273">
        <v>2</v>
      </c>
      <c r="I172" s="274"/>
      <c r="J172" s="275">
        <f>ROUND(I172*H172,2)</f>
        <v>0</v>
      </c>
      <c r="K172" s="276"/>
      <c r="L172" s="277"/>
      <c r="M172" s="278" t="s">
        <v>1</v>
      </c>
      <c r="N172" s="279" t="s">
        <v>42</v>
      </c>
      <c r="O172" s="92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242</v>
      </c>
      <c r="AT172" s="233" t="s">
        <v>315</v>
      </c>
      <c r="AU172" s="233" t="s">
        <v>87</v>
      </c>
      <c r="AY172" s="18" t="s">
        <v>198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8" t="s">
        <v>85</v>
      </c>
      <c r="BK172" s="234">
        <f>ROUND(I172*H172,2)</f>
        <v>0</v>
      </c>
      <c r="BL172" s="18" t="s">
        <v>204</v>
      </c>
      <c r="BM172" s="233" t="s">
        <v>777</v>
      </c>
    </row>
    <row r="173" spans="1:65" s="2" customFormat="1" ht="16.5" customHeight="1">
      <c r="A173" s="39"/>
      <c r="B173" s="40"/>
      <c r="C173" s="269" t="s">
        <v>7</v>
      </c>
      <c r="D173" s="269" t="s">
        <v>315</v>
      </c>
      <c r="E173" s="270" t="s">
        <v>778</v>
      </c>
      <c r="F173" s="271" t="s">
        <v>779</v>
      </c>
      <c r="G173" s="272" t="s">
        <v>451</v>
      </c>
      <c r="H173" s="273">
        <v>2</v>
      </c>
      <c r="I173" s="274"/>
      <c r="J173" s="275">
        <f>ROUND(I173*H173,2)</f>
        <v>0</v>
      </c>
      <c r="K173" s="276"/>
      <c r="L173" s="277"/>
      <c r="M173" s="278" t="s">
        <v>1</v>
      </c>
      <c r="N173" s="279" t="s">
        <v>42</v>
      </c>
      <c r="O173" s="92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3" t="s">
        <v>242</v>
      </c>
      <c r="AT173" s="233" t="s">
        <v>315</v>
      </c>
      <c r="AU173" s="233" t="s">
        <v>87</v>
      </c>
      <c r="AY173" s="18" t="s">
        <v>198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8" t="s">
        <v>85</v>
      </c>
      <c r="BK173" s="234">
        <f>ROUND(I173*H173,2)</f>
        <v>0</v>
      </c>
      <c r="BL173" s="18" t="s">
        <v>204</v>
      </c>
      <c r="BM173" s="233" t="s">
        <v>780</v>
      </c>
    </row>
    <row r="174" spans="1:65" s="2" customFormat="1" ht="16.5" customHeight="1">
      <c r="A174" s="39"/>
      <c r="B174" s="40"/>
      <c r="C174" s="269" t="s">
        <v>305</v>
      </c>
      <c r="D174" s="269" t="s">
        <v>315</v>
      </c>
      <c r="E174" s="270" t="s">
        <v>604</v>
      </c>
      <c r="F174" s="271" t="s">
        <v>781</v>
      </c>
      <c r="G174" s="272" t="s">
        <v>451</v>
      </c>
      <c r="H174" s="273">
        <v>2</v>
      </c>
      <c r="I174" s="274"/>
      <c r="J174" s="275">
        <f>ROUND(I174*H174,2)</f>
        <v>0</v>
      </c>
      <c r="K174" s="276"/>
      <c r="L174" s="277"/>
      <c r="M174" s="278" t="s">
        <v>1</v>
      </c>
      <c r="N174" s="279" t="s">
        <v>42</v>
      </c>
      <c r="O174" s="92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3" t="s">
        <v>242</v>
      </c>
      <c r="AT174" s="233" t="s">
        <v>315</v>
      </c>
      <c r="AU174" s="233" t="s">
        <v>87</v>
      </c>
      <c r="AY174" s="18" t="s">
        <v>198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8" t="s">
        <v>85</v>
      </c>
      <c r="BK174" s="234">
        <f>ROUND(I174*H174,2)</f>
        <v>0</v>
      </c>
      <c r="BL174" s="18" t="s">
        <v>204</v>
      </c>
      <c r="BM174" s="233" t="s">
        <v>782</v>
      </c>
    </row>
    <row r="175" spans="1:65" s="2" customFormat="1" ht="16.5" customHeight="1">
      <c r="A175" s="39"/>
      <c r="B175" s="40"/>
      <c r="C175" s="269" t="s">
        <v>310</v>
      </c>
      <c r="D175" s="269" t="s">
        <v>315</v>
      </c>
      <c r="E175" s="270" t="s">
        <v>612</v>
      </c>
      <c r="F175" s="271" t="s">
        <v>783</v>
      </c>
      <c r="G175" s="272" t="s">
        <v>451</v>
      </c>
      <c r="H175" s="273">
        <v>2</v>
      </c>
      <c r="I175" s="274"/>
      <c r="J175" s="275">
        <f>ROUND(I175*H175,2)</f>
        <v>0</v>
      </c>
      <c r="K175" s="276"/>
      <c r="L175" s="277"/>
      <c r="M175" s="278" t="s">
        <v>1</v>
      </c>
      <c r="N175" s="279" t="s">
        <v>42</v>
      </c>
      <c r="O175" s="92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3" t="s">
        <v>242</v>
      </c>
      <c r="AT175" s="233" t="s">
        <v>315</v>
      </c>
      <c r="AU175" s="233" t="s">
        <v>87</v>
      </c>
      <c r="AY175" s="18" t="s">
        <v>198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8" t="s">
        <v>85</v>
      </c>
      <c r="BK175" s="234">
        <f>ROUND(I175*H175,2)</f>
        <v>0</v>
      </c>
      <c r="BL175" s="18" t="s">
        <v>204</v>
      </c>
      <c r="BM175" s="233" t="s">
        <v>784</v>
      </c>
    </row>
    <row r="176" spans="1:65" s="2" customFormat="1" ht="37.8" customHeight="1">
      <c r="A176" s="39"/>
      <c r="B176" s="40"/>
      <c r="C176" s="221" t="s">
        <v>314</v>
      </c>
      <c r="D176" s="221" t="s">
        <v>200</v>
      </c>
      <c r="E176" s="222" t="s">
        <v>616</v>
      </c>
      <c r="F176" s="223" t="s">
        <v>617</v>
      </c>
      <c r="G176" s="224" t="s">
        <v>227</v>
      </c>
      <c r="H176" s="225">
        <v>60.8</v>
      </c>
      <c r="I176" s="226"/>
      <c r="J176" s="227">
        <f>ROUND(I176*H176,2)</f>
        <v>0</v>
      </c>
      <c r="K176" s="228"/>
      <c r="L176" s="45"/>
      <c r="M176" s="229" t="s">
        <v>1</v>
      </c>
      <c r="N176" s="230" t="s">
        <v>42</v>
      </c>
      <c r="O176" s="92"/>
      <c r="P176" s="231">
        <f>O176*H176</f>
        <v>0</v>
      </c>
      <c r="Q176" s="231">
        <v>0.14874</v>
      </c>
      <c r="R176" s="231">
        <f>Q176*H176</f>
        <v>9.043392</v>
      </c>
      <c r="S176" s="231">
        <v>0</v>
      </c>
      <c r="T176" s="232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3" t="s">
        <v>204</v>
      </c>
      <c r="AT176" s="233" t="s">
        <v>200</v>
      </c>
      <c r="AU176" s="233" t="s">
        <v>87</v>
      </c>
      <c r="AY176" s="18" t="s">
        <v>198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8" t="s">
        <v>85</v>
      </c>
      <c r="BK176" s="234">
        <f>ROUND(I176*H176,2)</f>
        <v>0</v>
      </c>
      <c r="BL176" s="18" t="s">
        <v>204</v>
      </c>
      <c r="BM176" s="233" t="s">
        <v>785</v>
      </c>
    </row>
    <row r="177" spans="1:51" s="13" customFormat="1" ht="12">
      <c r="A177" s="13"/>
      <c r="B177" s="235"/>
      <c r="C177" s="236"/>
      <c r="D177" s="237" t="s">
        <v>206</v>
      </c>
      <c r="E177" s="238" t="s">
        <v>1</v>
      </c>
      <c r="F177" s="239" t="s">
        <v>786</v>
      </c>
      <c r="G177" s="236"/>
      <c r="H177" s="240">
        <v>60.8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206</v>
      </c>
      <c r="AU177" s="246" t="s">
        <v>87</v>
      </c>
      <c r="AV177" s="13" t="s">
        <v>87</v>
      </c>
      <c r="AW177" s="13" t="s">
        <v>33</v>
      </c>
      <c r="AX177" s="13" t="s">
        <v>77</v>
      </c>
      <c r="AY177" s="246" t="s">
        <v>198</v>
      </c>
    </row>
    <row r="178" spans="1:51" s="14" customFormat="1" ht="12">
      <c r="A178" s="14"/>
      <c r="B178" s="247"/>
      <c r="C178" s="248"/>
      <c r="D178" s="237" t="s">
        <v>206</v>
      </c>
      <c r="E178" s="249" t="s">
        <v>787</v>
      </c>
      <c r="F178" s="250" t="s">
        <v>212</v>
      </c>
      <c r="G178" s="248"/>
      <c r="H178" s="251">
        <v>60.8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7" t="s">
        <v>206</v>
      </c>
      <c r="AU178" s="257" t="s">
        <v>87</v>
      </c>
      <c r="AV178" s="14" t="s">
        <v>213</v>
      </c>
      <c r="AW178" s="14" t="s">
        <v>33</v>
      </c>
      <c r="AX178" s="14" t="s">
        <v>85</v>
      </c>
      <c r="AY178" s="257" t="s">
        <v>198</v>
      </c>
    </row>
    <row r="179" spans="1:65" s="2" customFormat="1" ht="24.15" customHeight="1">
      <c r="A179" s="39"/>
      <c r="B179" s="40"/>
      <c r="C179" s="269" t="s">
        <v>319</v>
      </c>
      <c r="D179" s="269" t="s">
        <v>315</v>
      </c>
      <c r="E179" s="270" t="s">
        <v>632</v>
      </c>
      <c r="F179" s="271" t="s">
        <v>633</v>
      </c>
      <c r="G179" s="272" t="s">
        <v>451</v>
      </c>
      <c r="H179" s="273">
        <v>62</v>
      </c>
      <c r="I179" s="274"/>
      <c r="J179" s="275">
        <f>ROUND(I179*H179,2)</f>
        <v>0</v>
      </c>
      <c r="K179" s="276"/>
      <c r="L179" s="277"/>
      <c r="M179" s="278" t="s">
        <v>1</v>
      </c>
      <c r="N179" s="279" t="s">
        <v>42</v>
      </c>
      <c r="O179" s="92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3" t="s">
        <v>242</v>
      </c>
      <c r="AT179" s="233" t="s">
        <v>315</v>
      </c>
      <c r="AU179" s="233" t="s">
        <v>87</v>
      </c>
      <c r="AY179" s="18" t="s">
        <v>198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8" t="s">
        <v>85</v>
      </c>
      <c r="BK179" s="234">
        <f>ROUND(I179*H179,2)</f>
        <v>0</v>
      </c>
      <c r="BL179" s="18" t="s">
        <v>204</v>
      </c>
      <c r="BM179" s="233" t="s">
        <v>788</v>
      </c>
    </row>
    <row r="180" spans="1:65" s="2" customFormat="1" ht="21.75" customHeight="1">
      <c r="A180" s="39"/>
      <c r="B180" s="40"/>
      <c r="C180" s="269" t="s">
        <v>324</v>
      </c>
      <c r="D180" s="269" t="s">
        <v>315</v>
      </c>
      <c r="E180" s="270" t="s">
        <v>645</v>
      </c>
      <c r="F180" s="271" t="s">
        <v>646</v>
      </c>
      <c r="G180" s="272" t="s">
        <v>451</v>
      </c>
      <c r="H180" s="273">
        <v>4</v>
      </c>
      <c r="I180" s="274"/>
      <c r="J180" s="275">
        <f>ROUND(I180*H180,2)</f>
        <v>0</v>
      </c>
      <c r="K180" s="276"/>
      <c r="L180" s="277"/>
      <c r="M180" s="278" t="s">
        <v>1</v>
      </c>
      <c r="N180" s="279" t="s">
        <v>42</v>
      </c>
      <c r="O180" s="92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3" t="s">
        <v>242</v>
      </c>
      <c r="AT180" s="233" t="s">
        <v>315</v>
      </c>
      <c r="AU180" s="233" t="s">
        <v>87</v>
      </c>
      <c r="AY180" s="18" t="s">
        <v>198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8" t="s">
        <v>85</v>
      </c>
      <c r="BK180" s="234">
        <f>ROUND(I180*H180,2)</f>
        <v>0</v>
      </c>
      <c r="BL180" s="18" t="s">
        <v>204</v>
      </c>
      <c r="BM180" s="233" t="s">
        <v>789</v>
      </c>
    </row>
    <row r="181" spans="1:65" s="2" customFormat="1" ht="21.75" customHeight="1">
      <c r="A181" s="39"/>
      <c r="B181" s="40"/>
      <c r="C181" s="269" t="s">
        <v>331</v>
      </c>
      <c r="D181" s="269" t="s">
        <v>315</v>
      </c>
      <c r="E181" s="270" t="s">
        <v>677</v>
      </c>
      <c r="F181" s="271" t="s">
        <v>678</v>
      </c>
      <c r="G181" s="272" t="s">
        <v>451</v>
      </c>
      <c r="H181" s="273">
        <v>2</v>
      </c>
      <c r="I181" s="274"/>
      <c r="J181" s="275">
        <f>ROUND(I181*H181,2)</f>
        <v>0</v>
      </c>
      <c r="K181" s="276"/>
      <c r="L181" s="277"/>
      <c r="M181" s="278" t="s">
        <v>1</v>
      </c>
      <c r="N181" s="279" t="s">
        <v>42</v>
      </c>
      <c r="O181" s="92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3" t="s">
        <v>242</v>
      </c>
      <c r="AT181" s="233" t="s">
        <v>315</v>
      </c>
      <c r="AU181" s="233" t="s">
        <v>87</v>
      </c>
      <c r="AY181" s="18" t="s">
        <v>198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8" t="s">
        <v>85</v>
      </c>
      <c r="BK181" s="234">
        <f>ROUND(I181*H181,2)</f>
        <v>0</v>
      </c>
      <c r="BL181" s="18" t="s">
        <v>204</v>
      </c>
      <c r="BM181" s="233" t="s">
        <v>790</v>
      </c>
    </row>
    <row r="182" spans="1:63" s="12" customFormat="1" ht="22.8" customHeight="1">
      <c r="A182" s="12"/>
      <c r="B182" s="205"/>
      <c r="C182" s="206"/>
      <c r="D182" s="207" t="s">
        <v>76</v>
      </c>
      <c r="E182" s="219" t="s">
        <v>689</v>
      </c>
      <c r="F182" s="219" t="s">
        <v>690</v>
      </c>
      <c r="G182" s="206"/>
      <c r="H182" s="206"/>
      <c r="I182" s="209"/>
      <c r="J182" s="220">
        <f>BK182</f>
        <v>0</v>
      </c>
      <c r="K182" s="206"/>
      <c r="L182" s="211"/>
      <c r="M182" s="212"/>
      <c r="N182" s="213"/>
      <c r="O182" s="213"/>
      <c r="P182" s="214">
        <f>P183</f>
        <v>0</v>
      </c>
      <c r="Q182" s="213"/>
      <c r="R182" s="214">
        <f>R183</f>
        <v>0</v>
      </c>
      <c r="S182" s="213"/>
      <c r="T182" s="215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6" t="s">
        <v>85</v>
      </c>
      <c r="AT182" s="217" t="s">
        <v>76</v>
      </c>
      <c r="AU182" s="217" t="s">
        <v>85</v>
      </c>
      <c r="AY182" s="216" t="s">
        <v>198</v>
      </c>
      <c r="BK182" s="218">
        <f>BK183</f>
        <v>0</v>
      </c>
    </row>
    <row r="183" spans="1:65" s="2" customFormat="1" ht="16.5" customHeight="1">
      <c r="A183" s="39"/>
      <c r="B183" s="40"/>
      <c r="C183" s="221" t="s">
        <v>335</v>
      </c>
      <c r="D183" s="221" t="s">
        <v>200</v>
      </c>
      <c r="E183" s="222" t="s">
        <v>691</v>
      </c>
      <c r="F183" s="223" t="s">
        <v>692</v>
      </c>
      <c r="G183" s="224" t="s">
        <v>276</v>
      </c>
      <c r="H183" s="225">
        <v>211.62</v>
      </c>
      <c r="I183" s="226"/>
      <c r="J183" s="227">
        <f>ROUND(I183*H183,2)</f>
        <v>0</v>
      </c>
      <c r="K183" s="228"/>
      <c r="L183" s="45"/>
      <c r="M183" s="229" t="s">
        <v>1</v>
      </c>
      <c r="N183" s="230" t="s">
        <v>42</v>
      </c>
      <c r="O183" s="92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3" t="s">
        <v>204</v>
      </c>
      <c r="AT183" s="233" t="s">
        <v>200</v>
      </c>
      <c r="AU183" s="233" t="s">
        <v>87</v>
      </c>
      <c r="AY183" s="18" t="s">
        <v>198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8" t="s">
        <v>85</v>
      </c>
      <c r="BK183" s="234">
        <f>ROUND(I183*H183,2)</f>
        <v>0</v>
      </c>
      <c r="BL183" s="18" t="s">
        <v>204</v>
      </c>
      <c r="BM183" s="233" t="s">
        <v>791</v>
      </c>
    </row>
    <row r="184" spans="1:63" s="12" customFormat="1" ht="25.9" customHeight="1">
      <c r="A184" s="12"/>
      <c r="B184" s="205"/>
      <c r="C184" s="206"/>
      <c r="D184" s="207" t="s">
        <v>76</v>
      </c>
      <c r="E184" s="208" t="s">
        <v>356</v>
      </c>
      <c r="F184" s="208" t="s">
        <v>357</v>
      </c>
      <c r="G184" s="206"/>
      <c r="H184" s="206"/>
      <c r="I184" s="209"/>
      <c r="J184" s="210">
        <f>BK184</f>
        <v>0</v>
      </c>
      <c r="K184" s="206"/>
      <c r="L184" s="211"/>
      <c r="M184" s="212"/>
      <c r="N184" s="213"/>
      <c r="O184" s="213"/>
      <c r="P184" s="214">
        <f>P185</f>
        <v>0</v>
      </c>
      <c r="Q184" s="213"/>
      <c r="R184" s="214">
        <f>R185</f>
        <v>0</v>
      </c>
      <c r="S184" s="213"/>
      <c r="T184" s="215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6" t="s">
        <v>224</v>
      </c>
      <c r="AT184" s="217" t="s">
        <v>76</v>
      </c>
      <c r="AU184" s="217" t="s">
        <v>77</v>
      </c>
      <c r="AY184" s="216" t="s">
        <v>198</v>
      </c>
      <c r="BK184" s="218">
        <f>BK185</f>
        <v>0</v>
      </c>
    </row>
    <row r="185" spans="1:63" s="12" customFormat="1" ht="22.8" customHeight="1">
      <c r="A185" s="12"/>
      <c r="B185" s="205"/>
      <c r="C185" s="206"/>
      <c r="D185" s="207" t="s">
        <v>76</v>
      </c>
      <c r="E185" s="219" t="s">
        <v>358</v>
      </c>
      <c r="F185" s="219" t="s">
        <v>359</v>
      </c>
      <c r="G185" s="206"/>
      <c r="H185" s="206"/>
      <c r="I185" s="209"/>
      <c r="J185" s="220">
        <f>BK185</f>
        <v>0</v>
      </c>
      <c r="K185" s="206"/>
      <c r="L185" s="211"/>
      <c r="M185" s="212"/>
      <c r="N185" s="213"/>
      <c r="O185" s="213"/>
      <c r="P185" s="214">
        <f>SUM(P186:P193)</f>
        <v>0</v>
      </c>
      <c r="Q185" s="213"/>
      <c r="R185" s="214">
        <f>SUM(R186:R193)</f>
        <v>0</v>
      </c>
      <c r="S185" s="213"/>
      <c r="T185" s="215">
        <f>SUM(T186:T193)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6" t="s">
        <v>224</v>
      </c>
      <c r="AT185" s="217" t="s">
        <v>76</v>
      </c>
      <c r="AU185" s="217" t="s">
        <v>85</v>
      </c>
      <c r="AY185" s="216" t="s">
        <v>198</v>
      </c>
      <c r="BK185" s="218">
        <f>SUM(BK186:BK193)</f>
        <v>0</v>
      </c>
    </row>
    <row r="186" spans="1:65" s="2" customFormat="1" ht="62.7" customHeight="1">
      <c r="A186" s="39"/>
      <c r="B186" s="40"/>
      <c r="C186" s="221" t="s">
        <v>340</v>
      </c>
      <c r="D186" s="221" t="s">
        <v>200</v>
      </c>
      <c r="E186" s="222" t="s">
        <v>361</v>
      </c>
      <c r="F186" s="223" t="s">
        <v>362</v>
      </c>
      <c r="G186" s="224" t="s">
        <v>363</v>
      </c>
      <c r="H186" s="225">
        <v>1</v>
      </c>
      <c r="I186" s="226"/>
      <c r="J186" s="227">
        <f>ROUND(I186*H186,2)</f>
        <v>0</v>
      </c>
      <c r="K186" s="228"/>
      <c r="L186" s="45"/>
      <c r="M186" s="229" t="s">
        <v>1</v>
      </c>
      <c r="N186" s="230" t="s">
        <v>42</v>
      </c>
      <c r="O186" s="92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3" t="s">
        <v>364</v>
      </c>
      <c r="AT186" s="233" t="s">
        <v>200</v>
      </c>
      <c r="AU186" s="233" t="s">
        <v>87</v>
      </c>
      <c r="AY186" s="18" t="s">
        <v>198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8" t="s">
        <v>85</v>
      </c>
      <c r="BK186" s="234">
        <f>ROUND(I186*H186,2)</f>
        <v>0</v>
      </c>
      <c r="BL186" s="18" t="s">
        <v>364</v>
      </c>
      <c r="BM186" s="233" t="s">
        <v>792</v>
      </c>
    </row>
    <row r="187" spans="1:65" s="2" customFormat="1" ht="55.5" customHeight="1">
      <c r="A187" s="39"/>
      <c r="B187" s="40"/>
      <c r="C187" s="221" t="s">
        <v>345</v>
      </c>
      <c r="D187" s="221" t="s">
        <v>200</v>
      </c>
      <c r="E187" s="222" t="s">
        <v>367</v>
      </c>
      <c r="F187" s="223" t="s">
        <v>368</v>
      </c>
      <c r="G187" s="224" t="s">
        <v>363</v>
      </c>
      <c r="H187" s="225">
        <v>1</v>
      </c>
      <c r="I187" s="226"/>
      <c r="J187" s="227">
        <f>ROUND(I187*H187,2)</f>
        <v>0</v>
      </c>
      <c r="K187" s="228"/>
      <c r="L187" s="45"/>
      <c r="M187" s="229" t="s">
        <v>1</v>
      </c>
      <c r="N187" s="230" t="s">
        <v>42</v>
      </c>
      <c r="O187" s="92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3" t="s">
        <v>364</v>
      </c>
      <c r="AT187" s="233" t="s">
        <v>200</v>
      </c>
      <c r="AU187" s="233" t="s">
        <v>87</v>
      </c>
      <c r="AY187" s="18" t="s">
        <v>198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8" t="s">
        <v>85</v>
      </c>
      <c r="BK187" s="234">
        <f>ROUND(I187*H187,2)</f>
        <v>0</v>
      </c>
      <c r="BL187" s="18" t="s">
        <v>364</v>
      </c>
      <c r="BM187" s="233" t="s">
        <v>793</v>
      </c>
    </row>
    <row r="188" spans="1:65" s="2" customFormat="1" ht="24.15" customHeight="1">
      <c r="A188" s="39"/>
      <c r="B188" s="40"/>
      <c r="C188" s="221" t="s">
        <v>352</v>
      </c>
      <c r="D188" s="221" t="s">
        <v>200</v>
      </c>
      <c r="E188" s="222" t="s">
        <v>379</v>
      </c>
      <c r="F188" s="223" t="s">
        <v>380</v>
      </c>
      <c r="G188" s="224" t="s">
        <v>363</v>
      </c>
      <c r="H188" s="225">
        <v>1</v>
      </c>
      <c r="I188" s="226"/>
      <c r="J188" s="227">
        <f>ROUND(I188*H188,2)</f>
        <v>0</v>
      </c>
      <c r="K188" s="228"/>
      <c r="L188" s="45"/>
      <c r="M188" s="229" t="s">
        <v>1</v>
      </c>
      <c r="N188" s="230" t="s">
        <v>42</v>
      </c>
      <c r="O188" s="92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364</v>
      </c>
      <c r="AT188" s="233" t="s">
        <v>200</v>
      </c>
      <c r="AU188" s="233" t="s">
        <v>87</v>
      </c>
      <c r="AY188" s="18" t="s">
        <v>198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8" t="s">
        <v>85</v>
      </c>
      <c r="BK188" s="234">
        <f>ROUND(I188*H188,2)</f>
        <v>0</v>
      </c>
      <c r="BL188" s="18" t="s">
        <v>364</v>
      </c>
      <c r="BM188" s="233" t="s">
        <v>794</v>
      </c>
    </row>
    <row r="189" spans="1:65" s="2" customFormat="1" ht="37.8" customHeight="1">
      <c r="A189" s="39"/>
      <c r="B189" s="40"/>
      <c r="C189" s="221" t="s">
        <v>360</v>
      </c>
      <c r="D189" s="221" t="s">
        <v>200</v>
      </c>
      <c r="E189" s="222" t="s">
        <v>387</v>
      </c>
      <c r="F189" s="223" t="s">
        <v>388</v>
      </c>
      <c r="G189" s="224" t="s">
        <v>363</v>
      </c>
      <c r="H189" s="225">
        <v>1</v>
      </c>
      <c r="I189" s="226"/>
      <c r="J189" s="227">
        <f>ROUND(I189*H189,2)</f>
        <v>0</v>
      </c>
      <c r="K189" s="228"/>
      <c r="L189" s="45"/>
      <c r="M189" s="229" t="s">
        <v>1</v>
      </c>
      <c r="N189" s="230" t="s">
        <v>42</v>
      </c>
      <c r="O189" s="92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3" t="s">
        <v>364</v>
      </c>
      <c r="AT189" s="233" t="s">
        <v>200</v>
      </c>
      <c r="AU189" s="233" t="s">
        <v>87</v>
      </c>
      <c r="AY189" s="18" t="s">
        <v>198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8" t="s">
        <v>85</v>
      </c>
      <c r="BK189" s="234">
        <f>ROUND(I189*H189,2)</f>
        <v>0</v>
      </c>
      <c r="BL189" s="18" t="s">
        <v>364</v>
      </c>
      <c r="BM189" s="233" t="s">
        <v>795</v>
      </c>
    </row>
    <row r="190" spans="1:65" s="2" customFormat="1" ht="37.8" customHeight="1">
      <c r="A190" s="39"/>
      <c r="B190" s="40"/>
      <c r="C190" s="221" t="s">
        <v>366</v>
      </c>
      <c r="D190" s="221" t="s">
        <v>200</v>
      </c>
      <c r="E190" s="222" t="s">
        <v>391</v>
      </c>
      <c r="F190" s="223" t="s">
        <v>392</v>
      </c>
      <c r="G190" s="224" t="s">
        <v>363</v>
      </c>
      <c r="H190" s="225">
        <v>1</v>
      </c>
      <c r="I190" s="226"/>
      <c r="J190" s="227">
        <f>ROUND(I190*H190,2)</f>
        <v>0</v>
      </c>
      <c r="K190" s="228"/>
      <c r="L190" s="45"/>
      <c r="M190" s="229" t="s">
        <v>1</v>
      </c>
      <c r="N190" s="230" t="s">
        <v>42</v>
      </c>
      <c r="O190" s="92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3" t="s">
        <v>364</v>
      </c>
      <c r="AT190" s="233" t="s">
        <v>200</v>
      </c>
      <c r="AU190" s="233" t="s">
        <v>87</v>
      </c>
      <c r="AY190" s="18" t="s">
        <v>198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8" t="s">
        <v>85</v>
      </c>
      <c r="BK190" s="234">
        <f>ROUND(I190*H190,2)</f>
        <v>0</v>
      </c>
      <c r="BL190" s="18" t="s">
        <v>364</v>
      </c>
      <c r="BM190" s="233" t="s">
        <v>796</v>
      </c>
    </row>
    <row r="191" spans="1:65" s="2" customFormat="1" ht="37.8" customHeight="1">
      <c r="A191" s="39"/>
      <c r="B191" s="40"/>
      <c r="C191" s="221" t="s">
        <v>370</v>
      </c>
      <c r="D191" s="221" t="s">
        <v>200</v>
      </c>
      <c r="E191" s="222" t="s">
        <v>395</v>
      </c>
      <c r="F191" s="223" t="s">
        <v>396</v>
      </c>
      <c r="G191" s="224" t="s">
        <v>363</v>
      </c>
      <c r="H191" s="225">
        <v>1</v>
      </c>
      <c r="I191" s="226"/>
      <c r="J191" s="227">
        <f>ROUND(I191*H191,2)</f>
        <v>0</v>
      </c>
      <c r="K191" s="228"/>
      <c r="L191" s="45"/>
      <c r="M191" s="229" t="s">
        <v>1</v>
      </c>
      <c r="N191" s="230" t="s">
        <v>42</v>
      </c>
      <c r="O191" s="92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3" t="s">
        <v>364</v>
      </c>
      <c r="AT191" s="233" t="s">
        <v>200</v>
      </c>
      <c r="AU191" s="233" t="s">
        <v>87</v>
      </c>
      <c r="AY191" s="18" t="s">
        <v>198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8" t="s">
        <v>85</v>
      </c>
      <c r="BK191" s="234">
        <f>ROUND(I191*H191,2)</f>
        <v>0</v>
      </c>
      <c r="BL191" s="18" t="s">
        <v>364</v>
      </c>
      <c r="BM191" s="233" t="s">
        <v>797</v>
      </c>
    </row>
    <row r="192" spans="1:65" s="2" customFormat="1" ht="24.15" customHeight="1">
      <c r="A192" s="39"/>
      <c r="B192" s="40"/>
      <c r="C192" s="221" t="s">
        <v>374</v>
      </c>
      <c r="D192" s="221" t="s">
        <v>200</v>
      </c>
      <c r="E192" s="222" t="s">
        <v>738</v>
      </c>
      <c r="F192" s="223" t="s">
        <v>739</v>
      </c>
      <c r="G192" s="224" t="s">
        <v>363</v>
      </c>
      <c r="H192" s="225">
        <v>1</v>
      </c>
      <c r="I192" s="226"/>
      <c r="J192" s="227">
        <f>ROUND(I192*H192,2)</f>
        <v>0</v>
      </c>
      <c r="K192" s="228"/>
      <c r="L192" s="45"/>
      <c r="M192" s="229" t="s">
        <v>1</v>
      </c>
      <c r="N192" s="230" t="s">
        <v>42</v>
      </c>
      <c r="O192" s="92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3" t="s">
        <v>364</v>
      </c>
      <c r="AT192" s="233" t="s">
        <v>200</v>
      </c>
      <c r="AU192" s="233" t="s">
        <v>87</v>
      </c>
      <c r="AY192" s="18" t="s">
        <v>198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8" t="s">
        <v>85</v>
      </c>
      <c r="BK192" s="234">
        <f>ROUND(I192*H192,2)</f>
        <v>0</v>
      </c>
      <c r="BL192" s="18" t="s">
        <v>364</v>
      </c>
      <c r="BM192" s="233" t="s">
        <v>798</v>
      </c>
    </row>
    <row r="193" spans="1:65" s="2" customFormat="1" ht="21.75" customHeight="1">
      <c r="A193" s="39"/>
      <c r="B193" s="40"/>
      <c r="C193" s="221" t="s">
        <v>378</v>
      </c>
      <c r="D193" s="221" t="s">
        <v>200</v>
      </c>
      <c r="E193" s="222" t="s">
        <v>399</v>
      </c>
      <c r="F193" s="223" t="s">
        <v>400</v>
      </c>
      <c r="G193" s="224" t="s">
        <v>363</v>
      </c>
      <c r="H193" s="225">
        <v>1</v>
      </c>
      <c r="I193" s="226"/>
      <c r="J193" s="227">
        <f>ROUND(I193*H193,2)</f>
        <v>0</v>
      </c>
      <c r="K193" s="228"/>
      <c r="L193" s="45"/>
      <c r="M193" s="280" t="s">
        <v>1</v>
      </c>
      <c r="N193" s="281" t="s">
        <v>42</v>
      </c>
      <c r="O193" s="282"/>
      <c r="P193" s="283">
        <f>O193*H193</f>
        <v>0</v>
      </c>
      <c r="Q193" s="283">
        <v>0</v>
      </c>
      <c r="R193" s="283">
        <f>Q193*H193</f>
        <v>0</v>
      </c>
      <c r="S193" s="283">
        <v>0</v>
      </c>
      <c r="T193" s="284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3" t="s">
        <v>364</v>
      </c>
      <c r="AT193" s="233" t="s">
        <v>200</v>
      </c>
      <c r="AU193" s="233" t="s">
        <v>87</v>
      </c>
      <c r="AY193" s="18" t="s">
        <v>198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8" t="s">
        <v>85</v>
      </c>
      <c r="BK193" s="234">
        <f>ROUND(I193*H193,2)</f>
        <v>0</v>
      </c>
      <c r="BL193" s="18" t="s">
        <v>364</v>
      </c>
      <c r="BM193" s="233" t="s">
        <v>799</v>
      </c>
    </row>
    <row r="194" spans="1:31" s="2" customFormat="1" ht="6.95" customHeight="1">
      <c r="A194" s="39"/>
      <c r="B194" s="67"/>
      <c r="C194" s="68"/>
      <c r="D194" s="68"/>
      <c r="E194" s="68"/>
      <c r="F194" s="68"/>
      <c r="G194" s="68"/>
      <c r="H194" s="68"/>
      <c r="I194" s="68"/>
      <c r="J194" s="68"/>
      <c r="K194" s="68"/>
      <c r="L194" s="45"/>
      <c r="M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sheetProtection password="CC35" sheet="1" objects="1" scenarios="1" formatColumns="0" formatRows="0" autoFilter="0"/>
  <autoFilter ref="C124:K19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800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ROUND((SUM(BE125:BE201)),2)</f>
        <v>0</v>
      </c>
      <c r="G33" s="39"/>
      <c r="H33" s="39"/>
      <c r="I33" s="157">
        <v>0.21</v>
      </c>
      <c r="J33" s="156">
        <f>ROUND(((SUM(BE125:BE201))*I33),2)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ROUND((SUM(BF125:BF201)),2)</f>
        <v>0</v>
      </c>
      <c r="G34" s="39"/>
      <c r="H34" s="39"/>
      <c r="I34" s="157">
        <v>0.15</v>
      </c>
      <c r="J34" s="156">
        <f>ROUND(((SUM(BF125:BF201))*I34),2)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ROUND((SUM(BG125:BG201)),2)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ROUND((SUM(BH125:BH201)),2)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ROUND((SUM(BI125:BI201)),2)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102a - Parkovací stání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801</v>
      </c>
      <c r="E97" s="184"/>
      <c r="F97" s="184"/>
      <c r="G97" s="184"/>
      <c r="H97" s="184"/>
      <c r="I97" s="184"/>
      <c r="J97" s="185">
        <f>J126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416</v>
      </c>
      <c r="E98" s="190"/>
      <c r="F98" s="190"/>
      <c r="G98" s="190"/>
      <c r="H98" s="190"/>
      <c r="I98" s="190"/>
      <c r="J98" s="191">
        <f>J127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417</v>
      </c>
      <c r="E99" s="190"/>
      <c r="F99" s="190"/>
      <c r="G99" s="190"/>
      <c r="H99" s="190"/>
      <c r="I99" s="190"/>
      <c r="J99" s="191">
        <f>J132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418</v>
      </c>
      <c r="E100" s="190"/>
      <c r="F100" s="190"/>
      <c r="G100" s="190"/>
      <c r="H100" s="190"/>
      <c r="I100" s="190"/>
      <c r="J100" s="191">
        <f>J146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420</v>
      </c>
      <c r="E101" s="190"/>
      <c r="F101" s="190"/>
      <c r="G101" s="190"/>
      <c r="H101" s="190"/>
      <c r="I101" s="190"/>
      <c r="J101" s="191">
        <f>J152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421</v>
      </c>
      <c r="E102" s="190"/>
      <c r="F102" s="190"/>
      <c r="G102" s="190"/>
      <c r="H102" s="190"/>
      <c r="I102" s="190"/>
      <c r="J102" s="191">
        <f>J155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422</v>
      </c>
      <c r="E103" s="190"/>
      <c r="F103" s="190"/>
      <c r="G103" s="190"/>
      <c r="H103" s="190"/>
      <c r="I103" s="190"/>
      <c r="J103" s="191">
        <f>J187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1"/>
      <c r="C104" s="182"/>
      <c r="D104" s="183" t="s">
        <v>181</v>
      </c>
      <c r="E104" s="184"/>
      <c r="F104" s="184"/>
      <c r="G104" s="184"/>
      <c r="H104" s="184"/>
      <c r="I104" s="184"/>
      <c r="J104" s="185">
        <f>J191</f>
        <v>0</v>
      </c>
      <c r="K104" s="182"/>
      <c r="L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7"/>
      <c r="C105" s="188"/>
      <c r="D105" s="189" t="s">
        <v>182</v>
      </c>
      <c r="E105" s="190"/>
      <c r="F105" s="190"/>
      <c r="G105" s="190"/>
      <c r="H105" s="190"/>
      <c r="I105" s="190"/>
      <c r="J105" s="191">
        <f>J192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183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6" t="str">
        <f>E7</f>
        <v>Revitalizace sídliště Blatenská - 1. etapa DI1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102a - Parkovací stání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Horažďovice</v>
      </c>
      <c r="G119" s="41"/>
      <c r="H119" s="41"/>
      <c r="I119" s="33" t="s">
        <v>22</v>
      </c>
      <c r="J119" s="80" t="str">
        <f>IF(J12="","",J12)</f>
        <v>24. 5. 2023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E15</f>
        <v>město Horažďovice</v>
      </c>
      <c r="G121" s="41"/>
      <c r="H121" s="41"/>
      <c r="I121" s="33" t="s">
        <v>31</v>
      </c>
      <c r="J121" s="37" t="str">
        <f>E21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29</v>
      </c>
      <c r="D122" s="41"/>
      <c r="E122" s="41"/>
      <c r="F122" s="28" t="str">
        <f>IF(E18="","",E18)</f>
        <v>Vyplň údaj</v>
      </c>
      <c r="G122" s="41"/>
      <c r="H122" s="41"/>
      <c r="I122" s="33" t="s">
        <v>34</v>
      </c>
      <c r="J122" s="37" t="str">
        <f>E24</f>
        <v>Pavel Matoušek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3"/>
      <c r="B124" s="194"/>
      <c r="C124" s="195" t="s">
        <v>184</v>
      </c>
      <c r="D124" s="196" t="s">
        <v>62</v>
      </c>
      <c r="E124" s="196" t="s">
        <v>58</v>
      </c>
      <c r="F124" s="196" t="s">
        <v>59</v>
      </c>
      <c r="G124" s="196" t="s">
        <v>185</v>
      </c>
      <c r="H124" s="196" t="s">
        <v>186</v>
      </c>
      <c r="I124" s="196" t="s">
        <v>187</v>
      </c>
      <c r="J124" s="197" t="s">
        <v>172</v>
      </c>
      <c r="K124" s="198" t="s">
        <v>188</v>
      </c>
      <c r="L124" s="199"/>
      <c r="M124" s="101" t="s">
        <v>1</v>
      </c>
      <c r="N124" s="102" t="s">
        <v>41</v>
      </c>
      <c r="O124" s="102" t="s">
        <v>189</v>
      </c>
      <c r="P124" s="102" t="s">
        <v>190</v>
      </c>
      <c r="Q124" s="102" t="s">
        <v>191</v>
      </c>
      <c r="R124" s="102" t="s">
        <v>192</v>
      </c>
      <c r="S124" s="102" t="s">
        <v>193</v>
      </c>
      <c r="T124" s="103" t="s">
        <v>194</v>
      </c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63" s="2" customFormat="1" ht="22.8" customHeight="1">
      <c r="A125" s="39"/>
      <c r="B125" s="40"/>
      <c r="C125" s="108" t="s">
        <v>195</v>
      </c>
      <c r="D125" s="41"/>
      <c r="E125" s="41"/>
      <c r="F125" s="41"/>
      <c r="G125" s="41"/>
      <c r="H125" s="41"/>
      <c r="I125" s="41"/>
      <c r="J125" s="200">
        <f>BK125</f>
        <v>0</v>
      </c>
      <c r="K125" s="41"/>
      <c r="L125" s="45"/>
      <c r="M125" s="104"/>
      <c r="N125" s="201"/>
      <c r="O125" s="105"/>
      <c r="P125" s="202">
        <f>P126+P191</f>
        <v>0</v>
      </c>
      <c r="Q125" s="105"/>
      <c r="R125" s="202">
        <f>R126+R191</f>
        <v>1849.1449246999998</v>
      </c>
      <c r="S125" s="105"/>
      <c r="T125" s="203">
        <f>T126+T191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76</v>
      </c>
      <c r="AU125" s="18" t="s">
        <v>174</v>
      </c>
      <c r="BK125" s="204">
        <f>BK126+BK191</f>
        <v>0</v>
      </c>
    </row>
    <row r="126" spans="1:63" s="12" customFormat="1" ht="25.9" customHeight="1">
      <c r="A126" s="12"/>
      <c r="B126" s="205"/>
      <c r="C126" s="206"/>
      <c r="D126" s="207" t="s">
        <v>76</v>
      </c>
      <c r="E126" s="208" t="s">
        <v>802</v>
      </c>
      <c r="F126" s="208" t="s">
        <v>95</v>
      </c>
      <c r="G126" s="206"/>
      <c r="H126" s="206"/>
      <c r="I126" s="209"/>
      <c r="J126" s="210">
        <f>BK126</f>
        <v>0</v>
      </c>
      <c r="K126" s="206"/>
      <c r="L126" s="211"/>
      <c r="M126" s="212"/>
      <c r="N126" s="213"/>
      <c r="O126" s="213"/>
      <c r="P126" s="214">
        <f>P127+P132+P146+P152+P155+P187</f>
        <v>0</v>
      </c>
      <c r="Q126" s="213"/>
      <c r="R126" s="214">
        <f>R127+R132+R146+R152+R155+R187</f>
        <v>1849.1449246999998</v>
      </c>
      <c r="S126" s="213"/>
      <c r="T126" s="215">
        <f>T127+T132+T146+T152+T155+T187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6" t="s">
        <v>85</v>
      </c>
      <c r="AT126" s="217" t="s">
        <v>76</v>
      </c>
      <c r="AU126" s="217" t="s">
        <v>77</v>
      </c>
      <c r="AY126" s="216" t="s">
        <v>198</v>
      </c>
      <c r="BK126" s="218">
        <f>BK127+BK132+BK146+BK152+BK155+BK187</f>
        <v>0</v>
      </c>
    </row>
    <row r="127" spans="1:63" s="12" customFormat="1" ht="22.8" customHeight="1">
      <c r="A127" s="12"/>
      <c r="B127" s="205"/>
      <c r="C127" s="206"/>
      <c r="D127" s="207" t="s">
        <v>76</v>
      </c>
      <c r="E127" s="219" t="s">
        <v>261</v>
      </c>
      <c r="F127" s="219" t="s">
        <v>457</v>
      </c>
      <c r="G127" s="206"/>
      <c r="H127" s="206"/>
      <c r="I127" s="209"/>
      <c r="J127" s="220">
        <f>BK127</f>
        <v>0</v>
      </c>
      <c r="K127" s="206"/>
      <c r="L127" s="211"/>
      <c r="M127" s="212"/>
      <c r="N127" s="213"/>
      <c r="O127" s="213"/>
      <c r="P127" s="214">
        <f>SUM(P128:P131)</f>
        <v>0</v>
      </c>
      <c r="Q127" s="213"/>
      <c r="R127" s="214">
        <f>SUM(R128:R131)</f>
        <v>0</v>
      </c>
      <c r="S127" s="213"/>
      <c r="T127" s="215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6" t="s">
        <v>85</v>
      </c>
      <c r="AT127" s="217" t="s">
        <v>76</v>
      </c>
      <c r="AU127" s="217" t="s">
        <v>85</v>
      </c>
      <c r="AY127" s="216" t="s">
        <v>198</v>
      </c>
      <c r="BK127" s="218">
        <f>SUM(BK128:BK131)</f>
        <v>0</v>
      </c>
    </row>
    <row r="128" spans="1:65" s="2" customFormat="1" ht="44.25" customHeight="1">
      <c r="A128" s="39"/>
      <c r="B128" s="40"/>
      <c r="C128" s="221" t="s">
        <v>85</v>
      </c>
      <c r="D128" s="221" t="s">
        <v>200</v>
      </c>
      <c r="E128" s="222" t="s">
        <v>803</v>
      </c>
      <c r="F128" s="223" t="s">
        <v>804</v>
      </c>
      <c r="G128" s="224" t="s">
        <v>239</v>
      </c>
      <c r="H128" s="225">
        <v>663.59</v>
      </c>
      <c r="I128" s="226"/>
      <c r="J128" s="227">
        <f>ROUND(I128*H128,2)</f>
        <v>0</v>
      </c>
      <c r="K128" s="228"/>
      <c r="L128" s="45"/>
      <c r="M128" s="229" t="s">
        <v>1</v>
      </c>
      <c r="N128" s="230" t="s">
        <v>42</v>
      </c>
      <c r="O128" s="92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3" t="s">
        <v>204</v>
      </c>
      <c r="AT128" s="233" t="s">
        <v>200</v>
      </c>
      <c r="AU128" s="233" t="s">
        <v>87</v>
      </c>
      <c r="AY128" s="18" t="s">
        <v>198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8" t="s">
        <v>85</v>
      </c>
      <c r="BK128" s="234">
        <f>ROUND(I128*H128,2)</f>
        <v>0</v>
      </c>
      <c r="BL128" s="18" t="s">
        <v>204</v>
      </c>
      <c r="BM128" s="233" t="s">
        <v>805</v>
      </c>
    </row>
    <row r="129" spans="1:65" s="2" customFormat="1" ht="16.5" customHeight="1">
      <c r="A129" s="39"/>
      <c r="B129" s="40"/>
      <c r="C129" s="221" t="s">
        <v>87</v>
      </c>
      <c r="D129" s="221" t="s">
        <v>200</v>
      </c>
      <c r="E129" s="222" t="s">
        <v>465</v>
      </c>
      <c r="F129" s="223" t="s">
        <v>466</v>
      </c>
      <c r="G129" s="224" t="s">
        <v>239</v>
      </c>
      <c r="H129" s="225">
        <v>663.59</v>
      </c>
      <c r="I129" s="226"/>
      <c r="J129" s="227">
        <f>ROUND(I129*H129,2)</f>
        <v>0</v>
      </c>
      <c r="K129" s="228"/>
      <c r="L129" s="45"/>
      <c r="M129" s="229" t="s">
        <v>1</v>
      </c>
      <c r="N129" s="230" t="s">
        <v>42</v>
      </c>
      <c r="O129" s="92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3" t="s">
        <v>204</v>
      </c>
      <c r="AT129" s="233" t="s">
        <v>200</v>
      </c>
      <c r="AU129" s="233" t="s">
        <v>87</v>
      </c>
      <c r="AY129" s="18" t="s">
        <v>198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8" t="s">
        <v>85</v>
      </c>
      <c r="BK129" s="234">
        <f>ROUND(I129*H129,2)</f>
        <v>0</v>
      </c>
      <c r="BL129" s="18" t="s">
        <v>204</v>
      </c>
      <c r="BM129" s="233" t="s">
        <v>806</v>
      </c>
    </row>
    <row r="130" spans="1:51" s="13" customFormat="1" ht="12">
      <c r="A130" s="13"/>
      <c r="B130" s="235"/>
      <c r="C130" s="236"/>
      <c r="D130" s="237" t="s">
        <v>206</v>
      </c>
      <c r="E130" s="238" t="s">
        <v>1</v>
      </c>
      <c r="F130" s="239" t="s">
        <v>807</v>
      </c>
      <c r="G130" s="236"/>
      <c r="H130" s="240">
        <v>663.59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206</v>
      </c>
      <c r="AU130" s="246" t="s">
        <v>87</v>
      </c>
      <c r="AV130" s="13" t="s">
        <v>87</v>
      </c>
      <c r="AW130" s="13" t="s">
        <v>33</v>
      </c>
      <c r="AX130" s="13" t="s">
        <v>77</v>
      </c>
      <c r="AY130" s="246" t="s">
        <v>198</v>
      </c>
    </row>
    <row r="131" spans="1:51" s="15" customFormat="1" ht="12">
      <c r="A131" s="15"/>
      <c r="B131" s="258"/>
      <c r="C131" s="259"/>
      <c r="D131" s="237" t="s">
        <v>206</v>
      </c>
      <c r="E131" s="260" t="s">
        <v>1</v>
      </c>
      <c r="F131" s="261" t="s">
        <v>215</v>
      </c>
      <c r="G131" s="259"/>
      <c r="H131" s="262">
        <v>663.59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8" t="s">
        <v>206</v>
      </c>
      <c r="AU131" s="268" t="s">
        <v>87</v>
      </c>
      <c r="AV131" s="15" t="s">
        <v>204</v>
      </c>
      <c r="AW131" s="15" t="s">
        <v>33</v>
      </c>
      <c r="AX131" s="15" t="s">
        <v>85</v>
      </c>
      <c r="AY131" s="268" t="s">
        <v>198</v>
      </c>
    </row>
    <row r="132" spans="1:63" s="12" customFormat="1" ht="22.8" customHeight="1">
      <c r="A132" s="12"/>
      <c r="B132" s="205"/>
      <c r="C132" s="206"/>
      <c r="D132" s="207" t="s">
        <v>76</v>
      </c>
      <c r="E132" s="219" t="s">
        <v>280</v>
      </c>
      <c r="F132" s="219" t="s">
        <v>468</v>
      </c>
      <c r="G132" s="206"/>
      <c r="H132" s="206"/>
      <c r="I132" s="209"/>
      <c r="J132" s="220">
        <f>BK132</f>
        <v>0</v>
      </c>
      <c r="K132" s="206"/>
      <c r="L132" s="211"/>
      <c r="M132" s="212"/>
      <c r="N132" s="213"/>
      <c r="O132" s="213"/>
      <c r="P132" s="214">
        <f>SUM(P133:P145)</f>
        <v>0</v>
      </c>
      <c r="Q132" s="213"/>
      <c r="R132" s="214">
        <f>SUM(R133:R145)</f>
        <v>0</v>
      </c>
      <c r="S132" s="213"/>
      <c r="T132" s="215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6" t="s">
        <v>85</v>
      </c>
      <c r="AT132" s="217" t="s">
        <v>76</v>
      </c>
      <c r="AU132" s="217" t="s">
        <v>85</v>
      </c>
      <c r="AY132" s="216" t="s">
        <v>198</v>
      </c>
      <c r="BK132" s="218">
        <f>SUM(BK133:BK145)</f>
        <v>0</v>
      </c>
    </row>
    <row r="133" spans="1:65" s="2" customFormat="1" ht="21.75" customHeight="1">
      <c r="A133" s="39"/>
      <c r="B133" s="40"/>
      <c r="C133" s="221" t="s">
        <v>213</v>
      </c>
      <c r="D133" s="221" t="s">
        <v>200</v>
      </c>
      <c r="E133" s="222" t="s">
        <v>472</v>
      </c>
      <c r="F133" s="223" t="s">
        <v>473</v>
      </c>
      <c r="G133" s="224" t="s">
        <v>239</v>
      </c>
      <c r="H133" s="225">
        <v>663.59</v>
      </c>
      <c r="I133" s="226"/>
      <c r="J133" s="227">
        <f>ROUND(I133*H133,2)</f>
        <v>0</v>
      </c>
      <c r="K133" s="228"/>
      <c r="L133" s="45"/>
      <c r="M133" s="229" t="s">
        <v>1</v>
      </c>
      <c r="N133" s="230" t="s">
        <v>42</v>
      </c>
      <c r="O133" s="92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3" t="s">
        <v>204</v>
      </c>
      <c r="AT133" s="233" t="s">
        <v>200</v>
      </c>
      <c r="AU133" s="233" t="s">
        <v>87</v>
      </c>
      <c r="AY133" s="18" t="s">
        <v>198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8" t="s">
        <v>85</v>
      </c>
      <c r="BK133" s="234">
        <f>ROUND(I133*H133,2)</f>
        <v>0</v>
      </c>
      <c r="BL133" s="18" t="s">
        <v>204</v>
      </c>
      <c r="BM133" s="233" t="s">
        <v>808</v>
      </c>
    </row>
    <row r="134" spans="1:51" s="13" customFormat="1" ht="12">
      <c r="A134" s="13"/>
      <c r="B134" s="235"/>
      <c r="C134" s="236"/>
      <c r="D134" s="237" t="s">
        <v>206</v>
      </c>
      <c r="E134" s="238" t="s">
        <v>1</v>
      </c>
      <c r="F134" s="239" t="s">
        <v>807</v>
      </c>
      <c r="G134" s="236"/>
      <c r="H134" s="240">
        <v>663.59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206</v>
      </c>
      <c r="AU134" s="246" t="s">
        <v>87</v>
      </c>
      <c r="AV134" s="13" t="s">
        <v>87</v>
      </c>
      <c r="AW134" s="13" t="s">
        <v>33</v>
      </c>
      <c r="AX134" s="13" t="s">
        <v>77</v>
      </c>
      <c r="AY134" s="246" t="s">
        <v>198</v>
      </c>
    </row>
    <row r="135" spans="1:51" s="15" customFormat="1" ht="12">
      <c r="A135" s="15"/>
      <c r="B135" s="258"/>
      <c r="C135" s="259"/>
      <c r="D135" s="237" t="s">
        <v>206</v>
      </c>
      <c r="E135" s="260" t="s">
        <v>1</v>
      </c>
      <c r="F135" s="261" t="s">
        <v>215</v>
      </c>
      <c r="G135" s="259"/>
      <c r="H135" s="262">
        <v>663.59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8" t="s">
        <v>206</v>
      </c>
      <c r="AU135" s="268" t="s">
        <v>87</v>
      </c>
      <c r="AV135" s="15" t="s">
        <v>204</v>
      </c>
      <c r="AW135" s="15" t="s">
        <v>33</v>
      </c>
      <c r="AX135" s="15" t="s">
        <v>85</v>
      </c>
      <c r="AY135" s="268" t="s">
        <v>198</v>
      </c>
    </row>
    <row r="136" spans="1:65" s="2" customFormat="1" ht="24.15" customHeight="1">
      <c r="A136" s="39"/>
      <c r="B136" s="40"/>
      <c r="C136" s="221" t="s">
        <v>204</v>
      </c>
      <c r="D136" s="221" t="s">
        <v>200</v>
      </c>
      <c r="E136" s="222" t="s">
        <v>475</v>
      </c>
      <c r="F136" s="223" t="s">
        <v>476</v>
      </c>
      <c r="G136" s="224" t="s">
        <v>239</v>
      </c>
      <c r="H136" s="225">
        <v>663.59</v>
      </c>
      <c r="I136" s="226"/>
      <c r="J136" s="227">
        <f>ROUND(I136*H136,2)</f>
        <v>0</v>
      </c>
      <c r="K136" s="228"/>
      <c r="L136" s="45"/>
      <c r="M136" s="229" t="s">
        <v>1</v>
      </c>
      <c r="N136" s="230" t="s">
        <v>42</v>
      </c>
      <c r="O136" s="92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3" t="s">
        <v>204</v>
      </c>
      <c r="AT136" s="233" t="s">
        <v>200</v>
      </c>
      <c r="AU136" s="233" t="s">
        <v>87</v>
      </c>
      <c r="AY136" s="18" t="s">
        <v>198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8" t="s">
        <v>85</v>
      </c>
      <c r="BK136" s="234">
        <f>ROUND(I136*H136,2)</f>
        <v>0</v>
      </c>
      <c r="BL136" s="18" t="s">
        <v>204</v>
      </c>
      <c r="BM136" s="233" t="s">
        <v>809</v>
      </c>
    </row>
    <row r="137" spans="1:51" s="13" customFormat="1" ht="12">
      <c r="A137" s="13"/>
      <c r="B137" s="235"/>
      <c r="C137" s="236"/>
      <c r="D137" s="237" t="s">
        <v>206</v>
      </c>
      <c r="E137" s="238" t="s">
        <v>1</v>
      </c>
      <c r="F137" s="239" t="s">
        <v>807</v>
      </c>
      <c r="G137" s="236"/>
      <c r="H137" s="240">
        <v>663.59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206</v>
      </c>
      <c r="AU137" s="246" t="s">
        <v>87</v>
      </c>
      <c r="AV137" s="13" t="s">
        <v>87</v>
      </c>
      <c r="AW137" s="13" t="s">
        <v>33</v>
      </c>
      <c r="AX137" s="13" t="s">
        <v>77</v>
      </c>
      <c r="AY137" s="246" t="s">
        <v>198</v>
      </c>
    </row>
    <row r="138" spans="1:51" s="15" customFormat="1" ht="12">
      <c r="A138" s="15"/>
      <c r="B138" s="258"/>
      <c r="C138" s="259"/>
      <c r="D138" s="237" t="s">
        <v>206</v>
      </c>
      <c r="E138" s="260" t="s">
        <v>1</v>
      </c>
      <c r="F138" s="261" t="s">
        <v>215</v>
      </c>
      <c r="G138" s="259"/>
      <c r="H138" s="262">
        <v>663.59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8" t="s">
        <v>206</v>
      </c>
      <c r="AU138" s="268" t="s">
        <v>87</v>
      </c>
      <c r="AV138" s="15" t="s">
        <v>204</v>
      </c>
      <c r="AW138" s="15" t="s">
        <v>33</v>
      </c>
      <c r="AX138" s="15" t="s">
        <v>85</v>
      </c>
      <c r="AY138" s="268" t="s">
        <v>198</v>
      </c>
    </row>
    <row r="139" spans="1:65" s="2" customFormat="1" ht="21.75" customHeight="1">
      <c r="A139" s="39"/>
      <c r="B139" s="40"/>
      <c r="C139" s="221" t="s">
        <v>224</v>
      </c>
      <c r="D139" s="221" t="s">
        <v>200</v>
      </c>
      <c r="E139" s="222" t="s">
        <v>479</v>
      </c>
      <c r="F139" s="223" t="s">
        <v>480</v>
      </c>
      <c r="G139" s="224" t="s">
        <v>239</v>
      </c>
      <c r="H139" s="225">
        <v>663.59</v>
      </c>
      <c r="I139" s="226"/>
      <c r="J139" s="227">
        <f>ROUND(I139*H139,2)</f>
        <v>0</v>
      </c>
      <c r="K139" s="228"/>
      <c r="L139" s="45"/>
      <c r="M139" s="229" t="s">
        <v>1</v>
      </c>
      <c r="N139" s="230" t="s">
        <v>42</v>
      </c>
      <c r="O139" s="92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3" t="s">
        <v>204</v>
      </c>
      <c r="AT139" s="233" t="s">
        <v>200</v>
      </c>
      <c r="AU139" s="233" t="s">
        <v>87</v>
      </c>
      <c r="AY139" s="18" t="s">
        <v>198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8" t="s">
        <v>85</v>
      </c>
      <c r="BK139" s="234">
        <f>ROUND(I139*H139,2)</f>
        <v>0</v>
      </c>
      <c r="BL139" s="18" t="s">
        <v>204</v>
      </c>
      <c r="BM139" s="233" t="s">
        <v>810</v>
      </c>
    </row>
    <row r="140" spans="1:51" s="13" customFormat="1" ht="12">
      <c r="A140" s="13"/>
      <c r="B140" s="235"/>
      <c r="C140" s="236"/>
      <c r="D140" s="237" t="s">
        <v>206</v>
      </c>
      <c r="E140" s="238" t="s">
        <v>1</v>
      </c>
      <c r="F140" s="239" t="s">
        <v>807</v>
      </c>
      <c r="G140" s="236"/>
      <c r="H140" s="240">
        <v>663.59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206</v>
      </c>
      <c r="AU140" s="246" t="s">
        <v>87</v>
      </c>
      <c r="AV140" s="13" t="s">
        <v>87</v>
      </c>
      <c r="AW140" s="13" t="s">
        <v>33</v>
      </c>
      <c r="AX140" s="13" t="s">
        <v>77</v>
      </c>
      <c r="AY140" s="246" t="s">
        <v>198</v>
      </c>
    </row>
    <row r="141" spans="1:51" s="15" customFormat="1" ht="12">
      <c r="A141" s="15"/>
      <c r="B141" s="258"/>
      <c r="C141" s="259"/>
      <c r="D141" s="237" t="s">
        <v>206</v>
      </c>
      <c r="E141" s="260" t="s">
        <v>1</v>
      </c>
      <c r="F141" s="261" t="s">
        <v>215</v>
      </c>
      <c r="G141" s="259"/>
      <c r="H141" s="262">
        <v>663.59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8" t="s">
        <v>206</v>
      </c>
      <c r="AU141" s="268" t="s">
        <v>87</v>
      </c>
      <c r="AV141" s="15" t="s">
        <v>204</v>
      </c>
      <c r="AW141" s="15" t="s">
        <v>33</v>
      </c>
      <c r="AX141" s="15" t="s">
        <v>85</v>
      </c>
      <c r="AY141" s="268" t="s">
        <v>198</v>
      </c>
    </row>
    <row r="142" spans="1:65" s="2" customFormat="1" ht="16.5" customHeight="1">
      <c r="A142" s="39"/>
      <c r="B142" s="40"/>
      <c r="C142" s="221" t="s">
        <v>231</v>
      </c>
      <c r="D142" s="221" t="s">
        <v>200</v>
      </c>
      <c r="E142" s="222" t="s">
        <v>482</v>
      </c>
      <c r="F142" s="223" t="s">
        <v>483</v>
      </c>
      <c r="G142" s="224" t="s">
        <v>239</v>
      </c>
      <c r="H142" s="225">
        <v>663.59</v>
      </c>
      <c r="I142" s="226"/>
      <c r="J142" s="227">
        <f>ROUND(I142*H142,2)</f>
        <v>0</v>
      </c>
      <c r="K142" s="228"/>
      <c r="L142" s="45"/>
      <c r="M142" s="229" t="s">
        <v>1</v>
      </c>
      <c r="N142" s="230" t="s">
        <v>42</v>
      </c>
      <c r="O142" s="92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3" t="s">
        <v>204</v>
      </c>
      <c r="AT142" s="233" t="s">
        <v>200</v>
      </c>
      <c r="AU142" s="233" t="s">
        <v>87</v>
      </c>
      <c r="AY142" s="18" t="s">
        <v>198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8" t="s">
        <v>85</v>
      </c>
      <c r="BK142" s="234">
        <f>ROUND(I142*H142,2)</f>
        <v>0</v>
      </c>
      <c r="BL142" s="18" t="s">
        <v>204</v>
      </c>
      <c r="BM142" s="233" t="s">
        <v>811</v>
      </c>
    </row>
    <row r="143" spans="1:51" s="13" customFormat="1" ht="12">
      <c r="A143" s="13"/>
      <c r="B143" s="235"/>
      <c r="C143" s="236"/>
      <c r="D143" s="237" t="s">
        <v>206</v>
      </c>
      <c r="E143" s="238" t="s">
        <v>1</v>
      </c>
      <c r="F143" s="239" t="s">
        <v>807</v>
      </c>
      <c r="G143" s="236"/>
      <c r="H143" s="240">
        <v>663.59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206</v>
      </c>
      <c r="AU143" s="246" t="s">
        <v>87</v>
      </c>
      <c r="AV143" s="13" t="s">
        <v>87</v>
      </c>
      <c r="AW143" s="13" t="s">
        <v>33</v>
      </c>
      <c r="AX143" s="13" t="s">
        <v>77</v>
      </c>
      <c r="AY143" s="246" t="s">
        <v>198</v>
      </c>
    </row>
    <row r="144" spans="1:51" s="15" customFormat="1" ht="12">
      <c r="A144" s="15"/>
      <c r="B144" s="258"/>
      <c r="C144" s="259"/>
      <c r="D144" s="237" t="s">
        <v>206</v>
      </c>
      <c r="E144" s="260" t="s">
        <v>1</v>
      </c>
      <c r="F144" s="261" t="s">
        <v>215</v>
      </c>
      <c r="G144" s="259"/>
      <c r="H144" s="262">
        <v>663.59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8" t="s">
        <v>206</v>
      </c>
      <c r="AU144" s="268" t="s">
        <v>87</v>
      </c>
      <c r="AV144" s="15" t="s">
        <v>204</v>
      </c>
      <c r="AW144" s="15" t="s">
        <v>33</v>
      </c>
      <c r="AX144" s="15" t="s">
        <v>85</v>
      </c>
      <c r="AY144" s="268" t="s">
        <v>198</v>
      </c>
    </row>
    <row r="145" spans="1:65" s="2" customFormat="1" ht="16.5" customHeight="1">
      <c r="A145" s="39"/>
      <c r="B145" s="40"/>
      <c r="C145" s="221" t="s">
        <v>236</v>
      </c>
      <c r="D145" s="221" t="s">
        <v>200</v>
      </c>
      <c r="E145" s="222" t="s">
        <v>274</v>
      </c>
      <c r="F145" s="223" t="s">
        <v>275</v>
      </c>
      <c r="G145" s="224" t="s">
        <v>276</v>
      </c>
      <c r="H145" s="225">
        <v>1194.46</v>
      </c>
      <c r="I145" s="226"/>
      <c r="J145" s="227">
        <f>ROUND(I145*H145,2)</f>
        <v>0</v>
      </c>
      <c r="K145" s="228"/>
      <c r="L145" s="45"/>
      <c r="M145" s="229" t="s">
        <v>1</v>
      </c>
      <c r="N145" s="230" t="s">
        <v>42</v>
      </c>
      <c r="O145" s="92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3" t="s">
        <v>204</v>
      </c>
      <c r="AT145" s="233" t="s">
        <v>200</v>
      </c>
      <c r="AU145" s="233" t="s">
        <v>87</v>
      </c>
      <c r="AY145" s="18" t="s">
        <v>198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8" t="s">
        <v>85</v>
      </c>
      <c r="BK145" s="234">
        <f>ROUND(I145*H145,2)</f>
        <v>0</v>
      </c>
      <c r="BL145" s="18" t="s">
        <v>204</v>
      </c>
      <c r="BM145" s="233" t="s">
        <v>812</v>
      </c>
    </row>
    <row r="146" spans="1:63" s="12" customFormat="1" ht="22.8" customHeight="1">
      <c r="A146" s="12"/>
      <c r="B146" s="205"/>
      <c r="C146" s="206"/>
      <c r="D146" s="207" t="s">
        <v>76</v>
      </c>
      <c r="E146" s="219" t="s">
        <v>487</v>
      </c>
      <c r="F146" s="219" t="s">
        <v>488</v>
      </c>
      <c r="G146" s="206"/>
      <c r="H146" s="206"/>
      <c r="I146" s="209"/>
      <c r="J146" s="220">
        <f>BK146</f>
        <v>0</v>
      </c>
      <c r="K146" s="206"/>
      <c r="L146" s="211"/>
      <c r="M146" s="212"/>
      <c r="N146" s="213"/>
      <c r="O146" s="213"/>
      <c r="P146" s="214">
        <f>SUM(P147:P151)</f>
        <v>0</v>
      </c>
      <c r="Q146" s="213"/>
      <c r="R146" s="214">
        <f>SUM(R147:R151)</f>
        <v>1521.6412364999999</v>
      </c>
      <c r="S146" s="213"/>
      <c r="T146" s="215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6" t="s">
        <v>85</v>
      </c>
      <c r="AT146" s="217" t="s">
        <v>76</v>
      </c>
      <c r="AU146" s="217" t="s">
        <v>85</v>
      </c>
      <c r="AY146" s="216" t="s">
        <v>198</v>
      </c>
      <c r="BK146" s="218">
        <f>SUM(BK147:BK151)</f>
        <v>0</v>
      </c>
    </row>
    <row r="147" spans="1:65" s="2" customFormat="1" ht="37.8" customHeight="1">
      <c r="A147" s="39"/>
      <c r="B147" s="40"/>
      <c r="C147" s="221" t="s">
        <v>242</v>
      </c>
      <c r="D147" s="221" t="s">
        <v>200</v>
      </c>
      <c r="E147" s="222" t="s">
        <v>813</v>
      </c>
      <c r="F147" s="223" t="s">
        <v>814</v>
      </c>
      <c r="G147" s="224" t="s">
        <v>203</v>
      </c>
      <c r="H147" s="225">
        <v>1318.38</v>
      </c>
      <c r="I147" s="226"/>
      <c r="J147" s="227">
        <f>ROUND(I147*H147,2)</f>
        <v>0</v>
      </c>
      <c r="K147" s="228"/>
      <c r="L147" s="45"/>
      <c r="M147" s="229" t="s">
        <v>1</v>
      </c>
      <c r="N147" s="230" t="s">
        <v>42</v>
      </c>
      <c r="O147" s="92"/>
      <c r="P147" s="231">
        <f>O147*H147</f>
        <v>0</v>
      </c>
      <c r="Q147" s="231">
        <v>0.497</v>
      </c>
      <c r="R147" s="231">
        <f>Q147*H147</f>
        <v>655.23486</v>
      </c>
      <c r="S147" s="231">
        <v>0</v>
      </c>
      <c r="T147" s="232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3" t="s">
        <v>204</v>
      </c>
      <c r="AT147" s="233" t="s">
        <v>200</v>
      </c>
      <c r="AU147" s="233" t="s">
        <v>87</v>
      </c>
      <c r="AY147" s="18" t="s">
        <v>198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8" t="s">
        <v>85</v>
      </c>
      <c r="BK147" s="234">
        <f>ROUND(I147*H147,2)</f>
        <v>0</v>
      </c>
      <c r="BL147" s="18" t="s">
        <v>204</v>
      </c>
      <c r="BM147" s="233" t="s">
        <v>815</v>
      </c>
    </row>
    <row r="148" spans="1:51" s="13" customFormat="1" ht="12">
      <c r="A148" s="13"/>
      <c r="B148" s="235"/>
      <c r="C148" s="236"/>
      <c r="D148" s="237" t="s">
        <v>206</v>
      </c>
      <c r="E148" s="238" t="s">
        <v>1</v>
      </c>
      <c r="F148" s="239" t="s">
        <v>816</v>
      </c>
      <c r="G148" s="236"/>
      <c r="H148" s="240">
        <v>1318.38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206</v>
      </c>
      <c r="AU148" s="246" t="s">
        <v>87</v>
      </c>
      <c r="AV148" s="13" t="s">
        <v>87</v>
      </c>
      <c r="AW148" s="13" t="s">
        <v>33</v>
      </c>
      <c r="AX148" s="13" t="s">
        <v>77</v>
      </c>
      <c r="AY148" s="246" t="s">
        <v>198</v>
      </c>
    </row>
    <row r="149" spans="1:51" s="15" customFormat="1" ht="12">
      <c r="A149" s="15"/>
      <c r="B149" s="258"/>
      <c r="C149" s="259"/>
      <c r="D149" s="237" t="s">
        <v>206</v>
      </c>
      <c r="E149" s="260" t="s">
        <v>1</v>
      </c>
      <c r="F149" s="261" t="s">
        <v>215</v>
      </c>
      <c r="G149" s="259"/>
      <c r="H149" s="262">
        <v>1318.38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8" t="s">
        <v>206</v>
      </c>
      <c r="AU149" s="268" t="s">
        <v>87</v>
      </c>
      <c r="AV149" s="15" t="s">
        <v>204</v>
      </c>
      <c r="AW149" s="15" t="s">
        <v>33</v>
      </c>
      <c r="AX149" s="15" t="s">
        <v>85</v>
      </c>
      <c r="AY149" s="268" t="s">
        <v>198</v>
      </c>
    </row>
    <row r="150" spans="1:65" s="2" customFormat="1" ht="37.8" customHeight="1">
      <c r="A150" s="39"/>
      <c r="B150" s="40"/>
      <c r="C150" s="221" t="s">
        <v>246</v>
      </c>
      <c r="D150" s="221" t="s">
        <v>200</v>
      </c>
      <c r="E150" s="222" t="s">
        <v>817</v>
      </c>
      <c r="F150" s="223" t="s">
        <v>818</v>
      </c>
      <c r="G150" s="224" t="s">
        <v>203</v>
      </c>
      <c r="H150" s="225">
        <v>1318.38</v>
      </c>
      <c r="I150" s="226"/>
      <c r="J150" s="227">
        <f>ROUND(I150*H150,2)</f>
        <v>0</v>
      </c>
      <c r="K150" s="228"/>
      <c r="L150" s="45"/>
      <c r="M150" s="229" t="s">
        <v>1</v>
      </c>
      <c r="N150" s="230" t="s">
        <v>42</v>
      </c>
      <c r="O150" s="92"/>
      <c r="P150" s="231">
        <f>O150*H150</f>
        <v>0</v>
      </c>
      <c r="Q150" s="231">
        <v>0.40417</v>
      </c>
      <c r="R150" s="231">
        <f>Q150*H150</f>
        <v>532.8496446</v>
      </c>
      <c r="S150" s="231">
        <v>0</v>
      </c>
      <c r="T150" s="232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3" t="s">
        <v>204</v>
      </c>
      <c r="AT150" s="233" t="s">
        <v>200</v>
      </c>
      <c r="AU150" s="233" t="s">
        <v>87</v>
      </c>
      <c r="AY150" s="18" t="s">
        <v>198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8" t="s">
        <v>85</v>
      </c>
      <c r="BK150" s="234">
        <f>ROUND(I150*H150,2)</f>
        <v>0</v>
      </c>
      <c r="BL150" s="18" t="s">
        <v>204</v>
      </c>
      <c r="BM150" s="233" t="s">
        <v>819</v>
      </c>
    </row>
    <row r="151" spans="1:65" s="2" customFormat="1" ht="37.8" customHeight="1">
      <c r="A151" s="39"/>
      <c r="B151" s="40"/>
      <c r="C151" s="221" t="s">
        <v>252</v>
      </c>
      <c r="D151" s="221" t="s">
        <v>200</v>
      </c>
      <c r="E151" s="222" t="s">
        <v>541</v>
      </c>
      <c r="F151" s="223" t="s">
        <v>542</v>
      </c>
      <c r="G151" s="224" t="s">
        <v>203</v>
      </c>
      <c r="H151" s="225">
        <v>659.19</v>
      </c>
      <c r="I151" s="226"/>
      <c r="J151" s="227">
        <f>ROUND(I151*H151,2)</f>
        <v>0</v>
      </c>
      <c r="K151" s="228"/>
      <c r="L151" s="45"/>
      <c r="M151" s="229" t="s">
        <v>1</v>
      </c>
      <c r="N151" s="230" t="s">
        <v>42</v>
      </c>
      <c r="O151" s="92"/>
      <c r="P151" s="231">
        <f>O151*H151</f>
        <v>0</v>
      </c>
      <c r="Q151" s="231">
        <v>0.50601</v>
      </c>
      <c r="R151" s="231">
        <f>Q151*H151</f>
        <v>333.5567319</v>
      </c>
      <c r="S151" s="231">
        <v>0</v>
      </c>
      <c r="T151" s="232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3" t="s">
        <v>204</v>
      </c>
      <c r="AT151" s="233" t="s">
        <v>200</v>
      </c>
      <c r="AU151" s="233" t="s">
        <v>87</v>
      </c>
      <c r="AY151" s="18" t="s">
        <v>198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8" t="s">
        <v>85</v>
      </c>
      <c r="BK151" s="234">
        <f>ROUND(I151*H151,2)</f>
        <v>0</v>
      </c>
      <c r="BL151" s="18" t="s">
        <v>204</v>
      </c>
      <c r="BM151" s="233" t="s">
        <v>820</v>
      </c>
    </row>
    <row r="152" spans="1:63" s="12" customFormat="1" ht="22.8" customHeight="1">
      <c r="A152" s="12"/>
      <c r="B152" s="205"/>
      <c r="C152" s="206"/>
      <c r="D152" s="207" t="s">
        <v>76</v>
      </c>
      <c r="E152" s="219" t="s">
        <v>558</v>
      </c>
      <c r="F152" s="219" t="s">
        <v>559</v>
      </c>
      <c r="G152" s="206"/>
      <c r="H152" s="206"/>
      <c r="I152" s="209"/>
      <c r="J152" s="220">
        <f>BK152</f>
        <v>0</v>
      </c>
      <c r="K152" s="206"/>
      <c r="L152" s="211"/>
      <c r="M152" s="212"/>
      <c r="N152" s="213"/>
      <c r="O152" s="213"/>
      <c r="P152" s="214">
        <f>SUM(P153:P154)</f>
        <v>0</v>
      </c>
      <c r="Q152" s="213"/>
      <c r="R152" s="214">
        <f>SUM(R153:R154)</f>
        <v>310.610622</v>
      </c>
      <c r="S152" s="213"/>
      <c r="T152" s="215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6" t="s">
        <v>85</v>
      </c>
      <c r="AT152" s="217" t="s">
        <v>76</v>
      </c>
      <c r="AU152" s="217" t="s">
        <v>85</v>
      </c>
      <c r="AY152" s="216" t="s">
        <v>198</v>
      </c>
      <c r="BK152" s="218">
        <f>SUM(BK153:BK154)</f>
        <v>0</v>
      </c>
    </row>
    <row r="153" spans="1:65" s="2" customFormat="1" ht="44.25" customHeight="1">
      <c r="A153" s="39"/>
      <c r="B153" s="40"/>
      <c r="C153" s="221" t="s">
        <v>257</v>
      </c>
      <c r="D153" s="221" t="s">
        <v>200</v>
      </c>
      <c r="E153" s="222" t="s">
        <v>821</v>
      </c>
      <c r="F153" s="223" t="s">
        <v>822</v>
      </c>
      <c r="G153" s="224" t="s">
        <v>203</v>
      </c>
      <c r="H153" s="225">
        <v>1318.38</v>
      </c>
      <c r="I153" s="226"/>
      <c r="J153" s="227">
        <f>ROUND(I153*H153,2)</f>
        <v>0</v>
      </c>
      <c r="K153" s="228"/>
      <c r="L153" s="45"/>
      <c r="M153" s="229" t="s">
        <v>1</v>
      </c>
      <c r="N153" s="230" t="s">
        <v>42</v>
      </c>
      <c r="O153" s="92"/>
      <c r="P153" s="231">
        <f>O153*H153</f>
        <v>0</v>
      </c>
      <c r="Q153" s="231">
        <v>0.0739</v>
      </c>
      <c r="R153" s="231">
        <f>Q153*H153</f>
        <v>97.428282</v>
      </c>
      <c r="S153" s="231">
        <v>0</v>
      </c>
      <c r="T153" s="232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3" t="s">
        <v>204</v>
      </c>
      <c r="AT153" s="233" t="s">
        <v>200</v>
      </c>
      <c r="AU153" s="233" t="s">
        <v>87</v>
      </c>
      <c r="AY153" s="18" t="s">
        <v>198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8" t="s">
        <v>85</v>
      </c>
      <c r="BK153" s="234">
        <f>ROUND(I153*H153,2)</f>
        <v>0</v>
      </c>
      <c r="BL153" s="18" t="s">
        <v>204</v>
      </c>
      <c r="BM153" s="233" t="s">
        <v>823</v>
      </c>
    </row>
    <row r="154" spans="1:65" s="2" customFormat="1" ht="37.8" customHeight="1">
      <c r="A154" s="39"/>
      <c r="B154" s="40"/>
      <c r="C154" s="269" t="s">
        <v>261</v>
      </c>
      <c r="D154" s="269" t="s">
        <v>315</v>
      </c>
      <c r="E154" s="270" t="s">
        <v>824</v>
      </c>
      <c r="F154" s="271" t="s">
        <v>825</v>
      </c>
      <c r="G154" s="272" t="s">
        <v>203</v>
      </c>
      <c r="H154" s="273">
        <v>1450.22</v>
      </c>
      <c r="I154" s="274"/>
      <c r="J154" s="275">
        <f>ROUND(I154*H154,2)</f>
        <v>0</v>
      </c>
      <c r="K154" s="276"/>
      <c r="L154" s="277"/>
      <c r="M154" s="278" t="s">
        <v>1</v>
      </c>
      <c r="N154" s="279" t="s">
        <v>42</v>
      </c>
      <c r="O154" s="92"/>
      <c r="P154" s="231">
        <f>O154*H154</f>
        <v>0</v>
      </c>
      <c r="Q154" s="231">
        <v>0.147</v>
      </c>
      <c r="R154" s="231">
        <f>Q154*H154</f>
        <v>213.18233999999998</v>
      </c>
      <c r="S154" s="231">
        <v>0</v>
      </c>
      <c r="T154" s="232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3" t="s">
        <v>242</v>
      </c>
      <c r="AT154" s="233" t="s">
        <v>315</v>
      </c>
      <c r="AU154" s="233" t="s">
        <v>87</v>
      </c>
      <c r="AY154" s="18" t="s">
        <v>198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8" t="s">
        <v>85</v>
      </c>
      <c r="BK154" s="234">
        <f>ROUND(I154*H154,2)</f>
        <v>0</v>
      </c>
      <c r="BL154" s="18" t="s">
        <v>204</v>
      </c>
      <c r="BM154" s="233" t="s">
        <v>826</v>
      </c>
    </row>
    <row r="155" spans="1:63" s="12" customFormat="1" ht="22.8" customHeight="1">
      <c r="A155" s="12"/>
      <c r="B155" s="205"/>
      <c r="C155" s="206"/>
      <c r="D155" s="207" t="s">
        <v>76</v>
      </c>
      <c r="E155" s="219" t="s">
        <v>567</v>
      </c>
      <c r="F155" s="219" t="s">
        <v>568</v>
      </c>
      <c r="G155" s="206"/>
      <c r="H155" s="206"/>
      <c r="I155" s="209"/>
      <c r="J155" s="220">
        <f>BK155</f>
        <v>0</v>
      </c>
      <c r="K155" s="206"/>
      <c r="L155" s="211"/>
      <c r="M155" s="212"/>
      <c r="N155" s="213"/>
      <c r="O155" s="213"/>
      <c r="P155" s="214">
        <f>SUM(P156:P186)</f>
        <v>0</v>
      </c>
      <c r="Q155" s="213"/>
      <c r="R155" s="214">
        <f>SUM(R156:R186)</f>
        <v>16.8930662</v>
      </c>
      <c r="S155" s="213"/>
      <c r="T155" s="215">
        <f>SUM(T156:T186)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6" t="s">
        <v>85</v>
      </c>
      <c r="AT155" s="217" t="s">
        <v>76</v>
      </c>
      <c r="AU155" s="217" t="s">
        <v>85</v>
      </c>
      <c r="AY155" s="216" t="s">
        <v>198</v>
      </c>
      <c r="BK155" s="218">
        <f>SUM(BK156:BK186)</f>
        <v>0</v>
      </c>
    </row>
    <row r="156" spans="1:65" s="2" customFormat="1" ht="24.15" customHeight="1">
      <c r="A156" s="39"/>
      <c r="B156" s="40"/>
      <c r="C156" s="221" t="s">
        <v>266</v>
      </c>
      <c r="D156" s="221" t="s">
        <v>200</v>
      </c>
      <c r="E156" s="222" t="s">
        <v>569</v>
      </c>
      <c r="F156" s="223" t="s">
        <v>570</v>
      </c>
      <c r="G156" s="224" t="s">
        <v>451</v>
      </c>
      <c r="H156" s="225">
        <v>6</v>
      </c>
      <c r="I156" s="226"/>
      <c r="J156" s="227">
        <f>ROUND(I156*H156,2)</f>
        <v>0</v>
      </c>
      <c r="K156" s="228"/>
      <c r="L156" s="45"/>
      <c r="M156" s="229" t="s">
        <v>1</v>
      </c>
      <c r="N156" s="230" t="s">
        <v>42</v>
      </c>
      <c r="O156" s="92"/>
      <c r="P156" s="231">
        <f>O156*H156</f>
        <v>0</v>
      </c>
      <c r="Q156" s="231">
        <v>0.025</v>
      </c>
      <c r="R156" s="231">
        <f>Q156*H156</f>
        <v>0.15000000000000002</v>
      </c>
      <c r="S156" s="231">
        <v>0</v>
      </c>
      <c r="T156" s="232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3" t="s">
        <v>204</v>
      </c>
      <c r="AT156" s="233" t="s">
        <v>200</v>
      </c>
      <c r="AU156" s="233" t="s">
        <v>87</v>
      </c>
      <c r="AY156" s="18" t="s">
        <v>198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8" t="s">
        <v>85</v>
      </c>
      <c r="BK156" s="234">
        <f>ROUND(I156*H156,2)</f>
        <v>0</v>
      </c>
      <c r="BL156" s="18" t="s">
        <v>204</v>
      </c>
      <c r="BM156" s="233" t="s">
        <v>827</v>
      </c>
    </row>
    <row r="157" spans="1:51" s="13" customFormat="1" ht="12">
      <c r="A157" s="13"/>
      <c r="B157" s="235"/>
      <c r="C157" s="236"/>
      <c r="D157" s="237" t="s">
        <v>206</v>
      </c>
      <c r="E157" s="238" t="s">
        <v>1</v>
      </c>
      <c r="F157" s="239" t="s">
        <v>828</v>
      </c>
      <c r="G157" s="236"/>
      <c r="H157" s="240">
        <v>6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206</v>
      </c>
      <c r="AU157" s="246" t="s">
        <v>87</v>
      </c>
      <c r="AV157" s="13" t="s">
        <v>87</v>
      </c>
      <c r="AW157" s="13" t="s">
        <v>33</v>
      </c>
      <c r="AX157" s="13" t="s">
        <v>77</v>
      </c>
      <c r="AY157" s="246" t="s">
        <v>198</v>
      </c>
    </row>
    <row r="158" spans="1:51" s="15" customFormat="1" ht="12">
      <c r="A158" s="15"/>
      <c r="B158" s="258"/>
      <c r="C158" s="259"/>
      <c r="D158" s="237" t="s">
        <v>206</v>
      </c>
      <c r="E158" s="260" t="s">
        <v>1</v>
      </c>
      <c r="F158" s="261" t="s">
        <v>215</v>
      </c>
      <c r="G158" s="259"/>
      <c r="H158" s="262">
        <v>6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8" t="s">
        <v>206</v>
      </c>
      <c r="AU158" s="268" t="s">
        <v>87</v>
      </c>
      <c r="AV158" s="15" t="s">
        <v>204</v>
      </c>
      <c r="AW158" s="15" t="s">
        <v>33</v>
      </c>
      <c r="AX158" s="15" t="s">
        <v>85</v>
      </c>
      <c r="AY158" s="268" t="s">
        <v>198</v>
      </c>
    </row>
    <row r="159" spans="1:65" s="2" customFormat="1" ht="24.15" customHeight="1">
      <c r="A159" s="39"/>
      <c r="B159" s="40"/>
      <c r="C159" s="269" t="s">
        <v>270</v>
      </c>
      <c r="D159" s="269" t="s">
        <v>315</v>
      </c>
      <c r="E159" s="270" t="s">
        <v>829</v>
      </c>
      <c r="F159" s="271" t="s">
        <v>830</v>
      </c>
      <c r="G159" s="272" t="s">
        <v>451</v>
      </c>
      <c r="H159" s="273">
        <v>6</v>
      </c>
      <c r="I159" s="274"/>
      <c r="J159" s="275">
        <f>ROUND(I159*H159,2)</f>
        <v>0</v>
      </c>
      <c r="K159" s="276"/>
      <c r="L159" s="277"/>
      <c r="M159" s="278" t="s">
        <v>1</v>
      </c>
      <c r="N159" s="279" t="s">
        <v>42</v>
      </c>
      <c r="O159" s="92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3" t="s">
        <v>242</v>
      </c>
      <c r="AT159" s="233" t="s">
        <v>315</v>
      </c>
      <c r="AU159" s="233" t="s">
        <v>87</v>
      </c>
      <c r="AY159" s="18" t="s">
        <v>198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8" t="s">
        <v>85</v>
      </c>
      <c r="BK159" s="234">
        <f>ROUND(I159*H159,2)</f>
        <v>0</v>
      </c>
      <c r="BL159" s="18" t="s">
        <v>204</v>
      </c>
      <c r="BM159" s="233" t="s">
        <v>831</v>
      </c>
    </row>
    <row r="160" spans="1:51" s="13" customFormat="1" ht="12">
      <c r="A160" s="13"/>
      <c r="B160" s="235"/>
      <c r="C160" s="236"/>
      <c r="D160" s="237" t="s">
        <v>206</v>
      </c>
      <c r="E160" s="238" t="s">
        <v>1</v>
      </c>
      <c r="F160" s="239" t="s">
        <v>828</v>
      </c>
      <c r="G160" s="236"/>
      <c r="H160" s="240">
        <v>6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206</v>
      </c>
      <c r="AU160" s="246" t="s">
        <v>87</v>
      </c>
      <c r="AV160" s="13" t="s">
        <v>87</v>
      </c>
      <c r="AW160" s="13" t="s">
        <v>33</v>
      </c>
      <c r="AX160" s="13" t="s">
        <v>77</v>
      </c>
      <c r="AY160" s="246" t="s">
        <v>198</v>
      </c>
    </row>
    <row r="161" spans="1:51" s="15" customFormat="1" ht="12">
      <c r="A161" s="15"/>
      <c r="B161" s="258"/>
      <c r="C161" s="259"/>
      <c r="D161" s="237" t="s">
        <v>206</v>
      </c>
      <c r="E161" s="260" t="s">
        <v>1</v>
      </c>
      <c r="F161" s="261" t="s">
        <v>215</v>
      </c>
      <c r="G161" s="259"/>
      <c r="H161" s="262">
        <v>6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8" t="s">
        <v>206</v>
      </c>
      <c r="AU161" s="268" t="s">
        <v>87</v>
      </c>
      <c r="AV161" s="15" t="s">
        <v>204</v>
      </c>
      <c r="AW161" s="15" t="s">
        <v>33</v>
      </c>
      <c r="AX161" s="15" t="s">
        <v>85</v>
      </c>
      <c r="AY161" s="268" t="s">
        <v>198</v>
      </c>
    </row>
    <row r="162" spans="1:65" s="2" customFormat="1" ht="21.75" customHeight="1">
      <c r="A162" s="39"/>
      <c r="B162" s="40"/>
      <c r="C162" s="269" t="s">
        <v>8</v>
      </c>
      <c r="D162" s="269" t="s">
        <v>315</v>
      </c>
      <c r="E162" s="270" t="s">
        <v>832</v>
      </c>
      <c r="F162" s="271" t="s">
        <v>833</v>
      </c>
      <c r="G162" s="272" t="s">
        <v>451</v>
      </c>
      <c r="H162" s="273">
        <v>6</v>
      </c>
      <c r="I162" s="274"/>
      <c r="J162" s="275">
        <f>ROUND(I162*H162,2)</f>
        <v>0</v>
      </c>
      <c r="K162" s="276"/>
      <c r="L162" s="277"/>
      <c r="M162" s="278" t="s">
        <v>1</v>
      </c>
      <c r="N162" s="279" t="s">
        <v>42</v>
      </c>
      <c r="O162" s="92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3" t="s">
        <v>242</v>
      </c>
      <c r="AT162" s="233" t="s">
        <v>315</v>
      </c>
      <c r="AU162" s="233" t="s">
        <v>87</v>
      </c>
      <c r="AY162" s="18" t="s">
        <v>198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8" t="s">
        <v>85</v>
      </c>
      <c r="BK162" s="234">
        <f>ROUND(I162*H162,2)</f>
        <v>0</v>
      </c>
      <c r="BL162" s="18" t="s">
        <v>204</v>
      </c>
      <c r="BM162" s="233" t="s">
        <v>834</v>
      </c>
    </row>
    <row r="163" spans="1:51" s="13" customFormat="1" ht="12">
      <c r="A163" s="13"/>
      <c r="B163" s="235"/>
      <c r="C163" s="236"/>
      <c r="D163" s="237" t="s">
        <v>206</v>
      </c>
      <c r="E163" s="238" t="s">
        <v>1</v>
      </c>
      <c r="F163" s="239" t="s">
        <v>828</v>
      </c>
      <c r="G163" s="236"/>
      <c r="H163" s="240">
        <v>6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206</v>
      </c>
      <c r="AU163" s="246" t="s">
        <v>87</v>
      </c>
      <c r="AV163" s="13" t="s">
        <v>87</v>
      </c>
      <c r="AW163" s="13" t="s">
        <v>33</v>
      </c>
      <c r="AX163" s="13" t="s">
        <v>77</v>
      </c>
      <c r="AY163" s="246" t="s">
        <v>198</v>
      </c>
    </row>
    <row r="164" spans="1:51" s="15" customFormat="1" ht="12">
      <c r="A164" s="15"/>
      <c r="B164" s="258"/>
      <c r="C164" s="259"/>
      <c r="D164" s="237" t="s">
        <v>206</v>
      </c>
      <c r="E164" s="260" t="s">
        <v>1</v>
      </c>
      <c r="F164" s="261" t="s">
        <v>215</v>
      </c>
      <c r="G164" s="259"/>
      <c r="H164" s="262">
        <v>6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8" t="s">
        <v>206</v>
      </c>
      <c r="AU164" s="268" t="s">
        <v>87</v>
      </c>
      <c r="AV164" s="15" t="s">
        <v>204</v>
      </c>
      <c r="AW164" s="15" t="s">
        <v>33</v>
      </c>
      <c r="AX164" s="15" t="s">
        <v>85</v>
      </c>
      <c r="AY164" s="268" t="s">
        <v>198</v>
      </c>
    </row>
    <row r="165" spans="1:65" s="2" customFormat="1" ht="16.5" customHeight="1">
      <c r="A165" s="39"/>
      <c r="B165" s="40"/>
      <c r="C165" s="269" t="s">
        <v>280</v>
      </c>
      <c r="D165" s="269" t="s">
        <v>315</v>
      </c>
      <c r="E165" s="270" t="s">
        <v>835</v>
      </c>
      <c r="F165" s="271" t="s">
        <v>836</v>
      </c>
      <c r="G165" s="272" t="s">
        <v>451</v>
      </c>
      <c r="H165" s="273">
        <v>2</v>
      </c>
      <c r="I165" s="274"/>
      <c r="J165" s="275">
        <f>ROUND(I165*H165,2)</f>
        <v>0</v>
      </c>
      <c r="K165" s="276"/>
      <c r="L165" s="277"/>
      <c r="M165" s="278" t="s">
        <v>1</v>
      </c>
      <c r="N165" s="279" t="s">
        <v>42</v>
      </c>
      <c r="O165" s="92"/>
      <c r="P165" s="231">
        <f>O165*H165</f>
        <v>0</v>
      </c>
      <c r="Q165" s="231">
        <v>0.0051</v>
      </c>
      <c r="R165" s="231">
        <f>Q165*H165</f>
        <v>0.0102</v>
      </c>
      <c r="S165" s="231">
        <v>0</v>
      </c>
      <c r="T165" s="232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3" t="s">
        <v>242</v>
      </c>
      <c r="AT165" s="233" t="s">
        <v>315</v>
      </c>
      <c r="AU165" s="233" t="s">
        <v>87</v>
      </c>
      <c r="AY165" s="18" t="s">
        <v>198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8" t="s">
        <v>85</v>
      </c>
      <c r="BK165" s="234">
        <f>ROUND(I165*H165,2)</f>
        <v>0</v>
      </c>
      <c r="BL165" s="18" t="s">
        <v>204</v>
      </c>
      <c r="BM165" s="233" t="s">
        <v>837</v>
      </c>
    </row>
    <row r="166" spans="1:65" s="2" customFormat="1" ht="21.75" customHeight="1">
      <c r="A166" s="39"/>
      <c r="B166" s="40"/>
      <c r="C166" s="269" t="s">
        <v>285</v>
      </c>
      <c r="D166" s="269" t="s">
        <v>315</v>
      </c>
      <c r="E166" s="270" t="s">
        <v>838</v>
      </c>
      <c r="F166" s="271" t="s">
        <v>839</v>
      </c>
      <c r="G166" s="272" t="s">
        <v>451</v>
      </c>
      <c r="H166" s="273">
        <v>4</v>
      </c>
      <c r="I166" s="274"/>
      <c r="J166" s="275">
        <f>ROUND(I166*H166,2)</f>
        <v>0</v>
      </c>
      <c r="K166" s="276"/>
      <c r="L166" s="277"/>
      <c r="M166" s="278" t="s">
        <v>1</v>
      </c>
      <c r="N166" s="279" t="s">
        <v>42</v>
      </c>
      <c r="O166" s="92"/>
      <c r="P166" s="231">
        <f>O166*H166</f>
        <v>0</v>
      </c>
      <c r="Q166" s="231">
        <v>0.0051</v>
      </c>
      <c r="R166" s="231">
        <f>Q166*H166</f>
        <v>0.0204</v>
      </c>
      <c r="S166" s="231">
        <v>0</v>
      </c>
      <c r="T166" s="232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3" t="s">
        <v>242</v>
      </c>
      <c r="AT166" s="233" t="s">
        <v>315</v>
      </c>
      <c r="AU166" s="233" t="s">
        <v>87</v>
      </c>
      <c r="AY166" s="18" t="s">
        <v>198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8" t="s">
        <v>85</v>
      </c>
      <c r="BK166" s="234">
        <f>ROUND(I166*H166,2)</f>
        <v>0</v>
      </c>
      <c r="BL166" s="18" t="s">
        <v>204</v>
      </c>
      <c r="BM166" s="233" t="s">
        <v>840</v>
      </c>
    </row>
    <row r="167" spans="1:65" s="2" customFormat="1" ht="37.8" customHeight="1">
      <c r="A167" s="39"/>
      <c r="B167" s="40"/>
      <c r="C167" s="221" t="s">
        <v>289</v>
      </c>
      <c r="D167" s="221" t="s">
        <v>200</v>
      </c>
      <c r="E167" s="222" t="s">
        <v>841</v>
      </c>
      <c r="F167" s="223" t="s">
        <v>842</v>
      </c>
      <c r="G167" s="224" t="s">
        <v>203</v>
      </c>
      <c r="H167" s="225">
        <v>8.28</v>
      </c>
      <c r="I167" s="226"/>
      <c r="J167" s="227">
        <f>ROUND(I167*H167,2)</f>
        <v>0</v>
      </c>
      <c r="K167" s="228"/>
      <c r="L167" s="45"/>
      <c r="M167" s="229" t="s">
        <v>1</v>
      </c>
      <c r="N167" s="230" t="s">
        <v>42</v>
      </c>
      <c r="O167" s="92"/>
      <c r="P167" s="231">
        <f>O167*H167</f>
        <v>0</v>
      </c>
      <c r="Q167" s="231">
        <v>0.00014</v>
      </c>
      <c r="R167" s="231">
        <f>Q167*H167</f>
        <v>0.0011591999999999998</v>
      </c>
      <c r="S167" s="231">
        <v>0</v>
      </c>
      <c r="T167" s="232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3" t="s">
        <v>204</v>
      </c>
      <c r="AT167" s="233" t="s">
        <v>200</v>
      </c>
      <c r="AU167" s="233" t="s">
        <v>87</v>
      </c>
      <c r="AY167" s="18" t="s">
        <v>198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8" t="s">
        <v>85</v>
      </c>
      <c r="BK167" s="234">
        <f>ROUND(I167*H167,2)</f>
        <v>0</v>
      </c>
      <c r="BL167" s="18" t="s">
        <v>204</v>
      </c>
      <c r="BM167" s="233" t="s">
        <v>843</v>
      </c>
    </row>
    <row r="168" spans="1:65" s="2" customFormat="1" ht="37.8" customHeight="1">
      <c r="A168" s="39"/>
      <c r="B168" s="40"/>
      <c r="C168" s="221" t="s">
        <v>294</v>
      </c>
      <c r="D168" s="221" t="s">
        <v>200</v>
      </c>
      <c r="E168" s="222" t="s">
        <v>616</v>
      </c>
      <c r="F168" s="223" t="s">
        <v>617</v>
      </c>
      <c r="G168" s="224" t="s">
        <v>227</v>
      </c>
      <c r="H168" s="225">
        <v>75.55</v>
      </c>
      <c r="I168" s="226"/>
      <c r="J168" s="227">
        <f>ROUND(I168*H168,2)</f>
        <v>0</v>
      </c>
      <c r="K168" s="228"/>
      <c r="L168" s="45"/>
      <c r="M168" s="229" t="s">
        <v>1</v>
      </c>
      <c r="N168" s="230" t="s">
        <v>42</v>
      </c>
      <c r="O168" s="92"/>
      <c r="P168" s="231">
        <f>O168*H168</f>
        <v>0</v>
      </c>
      <c r="Q168" s="231">
        <v>0.14874</v>
      </c>
      <c r="R168" s="231">
        <f>Q168*H168</f>
        <v>11.237307000000001</v>
      </c>
      <c r="S168" s="231">
        <v>0</v>
      </c>
      <c r="T168" s="232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3" t="s">
        <v>204</v>
      </c>
      <c r="AT168" s="233" t="s">
        <v>200</v>
      </c>
      <c r="AU168" s="233" t="s">
        <v>87</v>
      </c>
      <c r="AY168" s="18" t="s">
        <v>198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8" t="s">
        <v>85</v>
      </c>
      <c r="BK168" s="234">
        <f>ROUND(I168*H168,2)</f>
        <v>0</v>
      </c>
      <c r="BL168" s="18" t="s">
        <v>204</v>
      </c>
      <c r="BM168" s="233" t="s">
        <v>844</v>
      </c>
    </row>
    <row r="169" spans="1:65" s="2" customFormat="1" ht="24.15" customHeight="1">
      <c r="A169" s="39"/>
      <c r="B169" s="40"/>
      <c r="C169" s="269" t="s">
        <v>298</v>
      </c>
      <c r="D169" s="269" t="s">
        <v>315</v>
      </c>
      <c r="E169" s="270" t="s">
        <v>632</v>
      </c>
      <c r="F169" s="271" t="s">
        <v>633</v>
      </c>
      <c r="G169" s="272" t="s">
        <v>451</v>
      </c>
      <c r="H169" s="273">
        <v>42</v>
      </c>
      <c r="I169" s="274"/>
      <c r="J169" s="275">
        <f>ROUND(I169*H169,2)</f>
        <v>0</v>
      </c>
      <c r="K169" s="276"/>
      <c r="L169" s="277"/>
      <c r="M169" s="278" t="s">
        <v>1</v>
      </c>
      <c r="N169" s="279" t="s">
        <v>42</v>
      </c>
      <c r="O169" s="92"/>
      <c r="P169" s="231">
        <f>O169*H169</f>
        <v>0</v>
      </c>
      <c r="Q169" s="231">
        <v>0.0806</v>
      </c>
      <c r="R169" s="231">
        <f>Q169*H169</f>
        <v>3.3852</v>
      </c>
      <c r="S169" s="231">
        <v>0</v>
      </c>
      <c r="T169" s="232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3" t="s">
        <v>242</v>
      </c>
      <c r="AT169" s="233" t="s">
        <v>315</v>
      </c>
      <c r="AU169" s="233" t="s">
        <v>87</v>
      </c>
      <c r="AY169" s="18" t="s">
        <v>198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8" t="s">
        <v>85</v>
      </c>
      <c r="BK169" s="234">
        <f>ROUND(I169*H169,2)</f>
        <v>0</v>
      </c>
      <c r="BL169" s="18" t="s">
        <v>204</v>
      </c>
      <c r="BM169" s="233" t="s">
        <v>845</v>
      </c>
    </row>
    <row r="170" spans="1:51" s="13" customFormat="1" ht="12">
      <c r="A170" s="13"/>
      <c r="B170" s="235"/>
      <c r="C170" s="236"/>
      <c r="D170" s="237" t="s">
        <v>206</v>
      </c>
      <c r="E170" s="238" t="s">
        <v>1</v>
      </c>
      <c r="F170" s="239" t="s">
        <v>846</v>
      </c>
      <c r="G170" s="236"/>
      <c r="H170" s="240">
        <v>42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206</v>
      </c>
      <c r="AU170" s="246" t="s">
        <v>87</v>
      </c>
      <c r="AV170" s="13" t="s">
        <v>87</v>
      </c>
      <c r="AW170" s="13" t="s">
        <v>33</v>
      </c>
      <c r="AX170" s="13" t="s">
        <v>77</v>
      </c>
      <c r="AY170" s="246" t="s">
        <v>198</v>
      </c>
    </row>
    <row r="171" spans="1:51" s="15" customFormat="1" ht="12">
      <c r="A171" s="15"/>
      <c r="B171" s="258"/>
      <c r="C171" s="259"/>
      <c r="D171" s="237" t="s">
        <v>206</v>
      </c>
      <c r="E171" s="260" t="s">
        <v>1</v>
      </c>
      <c r="F171" s="261" t="s">
        <v>215</v>
      </c>
      <c r="G171" s="259"/>
      <c r="H171" s="262">
        <v>42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8" t="s">
        <v>206</v>
      </c>
      <c r="AU171" s="268" t="s">
        <v>87</v>
      </c>
      <c r="AV171" s="15" t="s">
        <v>204</v>
      </c>
      <c r="AW171" s="15" t="s">
        <v>33</v>
      </c>
      <c r="AX171" s="15" t="s">
        <v>85</v>
      </c>
      <c r="AY171" s="268" t="s">
        <v>198</v>
      </c>
    </row>
    <row r="172" spans="1:65" s="2" customFormat="1" ht="21.75" customHeight="1">
      <c r="A172" s="39"/>
      <c r="B172" s="40"/>
      <c r="C172" s="269" t="s">
        <v>7</v>
      </c>
      <c r="D172" s="269" t="s">
        <v>315</v>
      </c>
      <c r="E172" s="270" t="s">
        <v>645</v>
      </c>
      <c r="F172" s="271" t="s">
        <v>646</v>
      </c>
      <c r="G172" s="272" t="s">
        <v>451</v>
      </c>
      <c r="H172" s="273">
        <v>2</v>
      </c>
      <c r="I172" s="274"/>
      <c r="J172" s="275">
        <f>ROUND(I172*H172,2)</f>
        <v>0</v>
      </c>
      <c r="K172" s="276"/>
      <c r="L172" s="277"/>
      <c r="M172" s="278" t="s">
        <v>1</v>
      </c>
      <c r="N172" s="279" t="s">
        <v>42</v>
      </c>
      <c r="O172" s="92"/>
      <c r="P172" s="231">
        <f>O172*H172</f>
        <v>0</v>
      </c>
      <c r="Q172" s="231">
        <v>0.039</v>
      </c>
      <c r="R172" s="231">
        <f>Q172*H172</f>
        <v>0.078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242</v>
      </c>
      <c r="AT172" s="233" t="s">
        <v>315</v>
      </c>
      <c r="AU172" s="233" t="s">
        <v>87</v>
      </c>
      <c r="AY172" s="18" t="s">
        <v>198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8" t="s">
        <v>85</v>
      </c>
      <c r="BK172" s="234">
        <f>ROUND(I172*H172,2)</f>
        <v>0</v>
      </c>
      <c r="BL172" s="18" t="s">
        <v>204</v>
      </c>
      <c r="BM172" s="233" t="s">
        <v>847</v>
      </c>
    </row>
    <row r="173" spans="1:51" s="13" customFormat="1" ht="12">
      <c r="A173" s="13"/>
      <c r="B173" s="235"/>
      <c r="C173" s="236"/>
      <c r="D173" s="237" t="s">
        <v>206</v>
      </c>
      <c r="E173" s="238" t="s">
        <v>1</v>
      </c>
      <c r="F173" s="239" t="s">
        <v>650</v>
      </c>
      <c r="G173" s="236"/>
      <c r="H173" s="240">
        <v>2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206</v>
      </c>
      <c r="AU173" s="246" t="s">
        <v>87</v>
      </c>
      <c r="AV173" s="13" t="s">
        <v>87</v>
      </c>
      <c r="AW173" s="13" t="s">
        <v>33</v>
      </c>
      <c r="AX173" s="13" t="s">
        <v>77</v>
      </c>
      <c r="AY173" s="246" t="s">
        <v>198</v>
      </c>
    </row>
    <row r="174" spans="1:51" s="15" customFormat="1" ht="12">
      <c r="A174" s="15"/>
      <c r="B174" s="258"/>
      <c r="C174" s="259"/>
      <c r="D174" s="237" t="s">
        <v>206</v>
      </c>
      <c r="E174" s="260" t="s">
        <v>1</v>
      </c>
      <c r="F174" s="261" t="s">
        <v>215</v>
      </c>
      <c r="G174" s="259"/>
      <c r="H174" s="262">
        <v>2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8" t="s">
        <v>206</v>
      </c>
      <c r="AU174" s="268" t="s">
        <v>87</v>
      </c>
      <c r="AV174" s="15" t="s">
        <v>204</v>
      </c>
      <c r="AW174" s="15" t="s">
        <v>33</v>
      </c>
      <c r="AX174" s="15" t="s">
        <v>85</v>
      </c>
      <c r="AY174" s="268" t="s">
        <v>198</v>
      </c>
    </row>
    <row r="175" spans="1:65" s="2" customFormat="1" ht="24.15" customHeight="1">
      <c r="A175" s="39"/>
      <c r="B175" s="40"/>
      <c r="C175" s="269" t="s">
        <v>305</v>
      </c>
      <c r="D175" s="269" t="s">
        <v>315</v>
      </c>
      <c r="E175" s="270" t="s">
        <v>653</v>
      </c>
      <c r="F175" s="271" t="s">
        <v>654</v>
      </c>
      <c r="G175" s="272" t="s">
        <v>451</v>
      </c>
      <c r="H175" s="273">
        <v>10</v>
      </c>
      <c r="I175" s="274"/>
      <c r="J175" s="275">
        <f>ROUND(I175*H175,2)</f>
        <v>0</v>
      </c>
      <c r="K175" s="276"/>
      <c r="L175" s="277"/>
      <c r="M175" s="278" t="s">
        <v>1</v>
      </c>
      <c r="N175" s="279" t="s">
        <v>42</v>
      </c>
      <c r="O175" s="92"/>
      <c r="P175" s="231">
        <f>O175*H175</f>
        <v>0</v>
      </c>
      <c r="Q175" s="231">
        <v>0.0502</v>
      </c>
      <c r="R175" s="231">
        <f>Q175*H175</f>
        <v>0.502</v>
      </c>
      <c r="S175" s="231">
        <v>0</v>
      </c>
      <c r="T175" s="232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3" t="s">
        <v>242</v>
      </c>
      <c r="AT175" s="233" t="s">
        <v>315</v>
      </c>
      <c r="AU175" s="233" t="s">
        <v>87</v>
      </c>
      <c r="AY175" s="18" t="s">
        <v>198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8" t="s">
        <v>85</v>
      </c>
      <c r="BK175" s="234">
        <f>ROUND(I175*H175,2)</f>
        <v>0</v>
      </c>
      <c r="BL175" s="18" t="s">
        <v>204</v>
      </c>
      <c r="BM175" s="233" t="s">
        <v>848</v>
      </c>
    </row>
    <row r="176" spans="1:51" s="13" customFormat="1" ht="12">
      <c r="A176" s="13"/>
      <c r="B176" s="235"/>
      <c r="C176" s="236"/>
      <c r="D176" s="237" t="s">
        <v>206</v>
      </c>
      <c r="E176" s="238" t="s">
        <v>1</v>
      </c>
      <c r="F176" s="239" t="s">
        <v>849</v>
      </c>
      <c r="G176" s="236"/>
      <c r="H176" s="240">
        <v>10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206</v>
      </c>
      <c r="AU176" s="246" t="s">
        <v>87</v>
      </c>
      <c r="AV176" s="13" t="s">
        <v>87</v>
      </c>
      <c r="AW176" s="13" t="s">
        <v>33</v>
      </c>
      <c r="AX176" s="13" t="s">
        <v>77</v>
      </c>
      <c r="AY176" s="246" t="s">
        <v>198</v>
      </c>
    </row>
    <row r="177" spans="1:51" s="15" customFormat="1" ht="12">
      <c r="A177" s="15"/>
      <c r="B177" s="258"/>
      <c r="C177" s="259"/>
      <c r="D177" s="237" t="s">
        <v>206</v>
      </c>
      <c r="E177" s="260" t="s">
        <v>1</v>
      </c>
      <c r="F177" s="261" t="s">
        <v>215</v>
      </c>
      <c r="G177" s="259"/>
      <c r="H177" s="262">
        <v>10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8" t="s">
        <v>206</v>
      </c>
      <c r="AU177" s="268" t="s">
        <v>87</v>
      </c>
      <c r="AV177" s="15" t="s">
        <v>204</v>
      </c>
      <c r="AW177" s="15" t="s">
        <v>33</v>
      </c>
      <c r="AX177" s="15" t="s">
        <v>85</v>
      </c>
      <c r="AY177" s="268" t="s">
        <v>198</v>
      </c>
    </row>
    <row r="178" spans="1:65" s="2" customFormat="1" ht="24.15" customHeight="1">
      <c r="A178" s="39"/>
      <c r="B178" s="40"/>
      <c r="C178" s="269" t="s">
        <v>310</v>
      </c>
      <c r="D178" s="269" t="s">
        <v>315</v>
      </c>
      <c r="E178" s="270" t="s">
        <v>658</v>
      </c>
      <c r="F178" s="271" t="s">
        <v>659</v>
      </c>
      <c r="G178" s="272" t="s">
        <v>451</v>
      </c>
      <c r="H178" s="273">
        <v>32</v>
      </c>
      <c r="I178" s="274"/>
      <c r="J178" s="275">
        <f>ROUND(I178*H178,2)</f>
        <v>0</v>
      </c>
      <c r="K178" s="276"/>
      <c r="L178" s="277"/>
      <c r="M178" s="278" t="s">
        <v>1</v>
      </c>
      <c r="N178" s="279" t="s">
        <v>42</v>
      </c>
      <c r="O178" s="92"/>
      <c r="P178" s="231">
        <f>O178*H178</f>
        <v>0</v>
      </c>
      <c r="Q178" s="231">
        <v>0.0302</v>
      </c>
      <c r="R178" s="231">
        <f>Q178*H178</f>
        <v>0.9664</v>
      </c>
      <c r="S178" s="231">
        <v>0</v>
      </c>
      <c r="T178" s="232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3" t="s">
        <v>242</v>
      </c>
      <c r="AT178" s="233" t="s">
        <v>315</v>
      </c>
      <c r="AU178" s="233" t="s">
        <v>87</v>
      </c>
      <c r="AY178" s="18" t="s">
        <v>198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8" t="s">
        <v>85</v>
      </c>
      <c r="BK178" s="234">
        <f>ROUND(I178*H178,2)</f>
        <v>0</v>
      </c>
      <c r="BL178" s="18" t="s">
        <v>204</v>
      </c>
      <c r="BM178" s="233" t="s">
        <v>850</v>
      </c>
    </row>
    <row r="179" spans="1:51" s="13" customFormat="1" ht="12">
      <c r="A179" s="13"/>
      <c r="B179" s="235"/>
      <c r="C179" s="236"/>
      <c r="D179" s="237" t="s">
        <v>206</v>
      </c>
      <c r="E179" s="238" t="s">
        <v>1</v>
      </c>
      <c r="F179" s="239" t="s">
        <v>851</v>
      </c>
      <c r="G179" s="236"/>
      <c r="H179" s="240">
        <v>32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206</v>
      </c>
      <c r="AU179" s="246" t="s">
        <v>87</v>
      </c>
      <c r="AV179" s="13" t="s">
        <v>87</v>
      </c>
      <c r="AW179" s="13" t="s">
        <v>33</v>
      </c>
      <c r="AX179" s="13" t="s">
        <v>77</v>
      </c>
      <c r="AY179" s="246" t="s">
        <v>198</v>
      </c>
    </row>
    <row r="180" spans="1:51" s="15" customFormat="1" ht="12">
      <c r="A180" s="15"/>
      <c r="B180" s="258"/>
      <c r="C180" s="259"/>
      <c r="D180" s="237" t="s">
        <v>206</v>
      </c>
      <c r="E180" s="260" t="s">
        <v>1</v>
      </c>
      <c r="F180" s="261" t="s">
        <v>215</v>
      </c>
      <c r="G180" s="259"/>
      <c r="H180" s="262">
        <v>32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8" t="s">
        <v>206</v>
      </c>
      <c r="AU180" s="268" t="s">
        <v>87</v>
      </c>
      <c r="AV180" s="15" t="s">
        <v>204</v>
      </c>
      <c r="AW180" s="15" t="s">
        <v>33</v>
      </c>
      <c r="AX180" s="15" t="s">
        <v>85</v>
      </c>
      <c r="AY180" s="268" t="s">
        <v>198</v>
      </c>
    </row>
    <row r="181" spans="1:65" s="2" customFormat="1" ht="24.15" customHeight="1">
      <c r="A181" s="39"/>
      <c r="B181" s="40"/>
      <c r="C181" s="269" t="s">
        <v>314</v>
      </c>
      <c r="D181" s="269" t="s">
        <v>315</v>
      </c>
      <c r="E181" s="270" t="s">
        <v>662</v>
      </c>
      <c r="F181" s="271" t="s">
        <v>663</v>
      </c>
      <c r="G181" s="272" t="s">
        <v>451</v>
      </c>
      <c r="H181" s="273">
        <v>4</v>
      </c>
      <c r="I181" s="274"/>
      <c r="J181" s="275">
        <f>ROUND(I181*H181,2)</f>
        <v>0</v>
      </c>
      <c r="K181" s="276"/>
      <c r="L181" s="277"/>
      <c r="M181" s="278" t="s">
        <v>1</v>
      </c>
      <c r="N181" s="279" t="s">
        <v>42</v>
      </c>
      <c r="O181" s="92"/>
      <c r="P181" s="231">
        <f>O181*H181</f>
        <v>0</v>
      </c>
      <c r="Q181" s="231">
        <v>0.066</v>
      </c>
      <c r="R181" s="231">
        <f>Q181*H181</f>
        <v>0.264</v>
      </c>
      <c r="S181" s="231">
        <v>0</v>
      </c>
      <c r="T181" s="232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3" t="s">
        <v>242</v>
      </c>
      <c r="AT181" s="233" t="s">
        <v>315</v>
      </c>
      <c r="AU181" s="233" t="s">
        <v>87</v>
      </c>
      <c r="AY181" s="18" t="s">
        <v>198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8" t="s">
        <v>85</v>
      </c>
      <c r="BK181" s="234">
        <f>ROUND(I181*H181,2)</f>
        <v>0</v>
      </c>
      <c r="BL181" s="18" t="s">
        <v>204</v>
      </c>
      <c r="BM181" s="233" t="s">
        <v>852</v>
      </c>
    </row>
    <row r="182" spans="1:51" s="13" customFormat="1" ht="12">
      <c r="A182" s="13"/>
      <c r="B182" s="235"/>
      <c r="C182" s="236"/>
      <c r="D182" s="237" t="s">
        <v>206</v>
      </c>
      <c r="E182" s="238" t="s">
        <v>1</v>
      </c>
      <c r="F182" s="239" t="s">
        <v>853</v>
      </c>
      <c r="G182" s="236"/>
      <c r="H182" s="240">
        <v>4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206</v>
      </c>
      <c r="AU182" s="246" t="s">
        <v>87</v>
      </c>
      <c r="AV182" s="13" t="s">
        <v>87</v>
      </c>
      <c r="AW182" s="13" t="s">
        <v>33</v>
      </c>
      <c r="AX182" s="13" t="s">
        <v>77</v>
      </c>
      <c r="AY182" s="246" t="s">
        <v>198</v>
      </c>
    </row>
    <row r="183" spans="1:51" s="15" customFormat="1" ht="12">
      <c r="A183" s="15"/>
      <c r="B183" s="258"/>
      <c r="C183" s="259"/>
      <c r="D183" s="237" t="s">
        <v>206</v>
      </c>
      <c r="E183" s="260" t="s">
        <v>1</v>
      </c>
      <c r="F183" s="261" t="s">
        <v>215</v>
      </c>
      <c r="G183" s="259"/>
      <c r="H183" s="262">
        <v>4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8" t="s">
        <v>206</v>
      </c>
      <c r="AU183" s="268" t="s">
        <v>87</v>
      </c>
      <c r="AV183" s="15" t="s">
        <v>204</v>
      </c>
      <c r="AW183" s="15" t="s">
        <v>33</v>
      </c>
      <c r="AX183" s="15" t="s">
        <v>85</v>
      </c>
      <c r="AY183" s="268" t="s">
        <v>198</v>
      </c>
    </row>
    <row r="184" spans="1:65" s="2" customFormat="1" ht="21.75" customHeight="1">
      <c r="A184" s="39"/>
      <c r="B184" s="40"/>
      <c r="C184" s="269" t="s">
        <v>319</v>
      </c>
      <c r="D184" s="269" t="s">
        <v>315</v>
      </c>
      <c r="E184" s="270" t="s">
        <v>677</v>
      </c>
      <c r="F184" s="271" t="s">
        <v>678</v>
      </c>
      <c r="G184" s="272" t="s">
        <v>451</v>
      </c>
      <c r="H184" s="273">
        <v>8</v>
      </c>
      <c r="I184" s="274"/>
      <c r="J184" s="275">
        <f>ROUND(I184*H184,2)</f>
        <v>0</v>
      </c>
      <c r="K184" s="276"/>
      <c r="L184" s="277"/>
      <c r="M184" s="278" t="s">
        <v>1</v>
      </c>
      <c r="N184" s="279" t="s">
        <v>42</v>
      </c>
      <c r="O184" s="92"/>
      <c r="P184" s="231">
        <f>O184*H184</f>
        <v>0</v>
      </c>
      <c r="Q184" s="231">
        <v>0.0348</v>
      </c>
      <c r="R184" s="231">
        <f>Q184*H184</f>
        <v>0.2784</v>
      </c>
      <c r="S184" s="231">
        <v>0</v>
      </c>
      <c r="T184" s="23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3" t="s">
        <v>242</v>
      </c>
      <c r="AT184" s="233" t="s">
        <v>315</v>
      </c>
      <c r="AU184" s="233" t="s">
        <v>87</v>
      </c>
      <c r="AY184" s="18" t="s">
        <v>198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85</v>
      </c>
      <c r="BK184" s="234">
        <f>ROUND(I184*H184,2)</f>
        <v>0</v>
      </c>
      <c r="BL184" s="18" t="s">
        <v>204</v>
      </c>
      <c r="BM184" s="233" t="s">
        <v>854</v>
      </c>
    </row>
    <row r="185" spans="1:51" s="13" customFormat="1" ht="12">
      <c r="A185" s="13"/>
      <c r="B185" s="235"/>
      <c r="C185" s="236"/>
      <c r="D185" s="237" t="s">
        <v>206</v>
      </c>
      <c r="E185" s="238" t="s">
        <v>1</v>
      </c>
      <c r="F185" s="239" t="s">
        <v>855</v>
      </c>
      <c r="G185" s="236"/>
      <c r="H185" s="240">
        <v>8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206</v>
      </c>
      <c r="AU185" s="246" t="s">
        <v>87</v>
      </c>
      <c r="AV185" s="13" t="s">
        <v>87</v>
      </c>
      <c r="AW185" s="13" t="s">
        <v>33</v>
      </c>
      <c r="AX185" s="13" t="s">
        <v>77</v>
      </c>
      <c r="AY185" s="246" t="s">
        <v>198</v>
      </c>
    </row>
    <row r="186" spans="1:51" s="15" customFormat="1" ht="12">
      <c r="A186" s="15"/>
      <c r="B186" s="258"/>
      <c r="C186" s="259"/>
      <c r="D186" s="237" t="s">
        <v>206</v>
      </c>
      <c r="E186" s="260" t="s">
        <v>1</v>
      </c>
      <c r="F186" s="261" t="s">
        <v>215</v>
      </c>
      <c r="G186" s="259"/>
      <c r="H186" s="262">
        <v>8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8" t="s">
        <v>206</v>
      </c>
      <c r="AU186" s="268" t="s">
        <v>87</v>
      </c>
      <c r="AV186" s="15" t="s">
        <v>204</v>
      </c>
      <c r="AW186" s="15" t="s">
        <v>33</v>
      </c>
      <c r="AX186" s="15" t="s">
        <v>85</v>
      </c>
      <c r="AY186" s="268" t="s">
        <v>198</v>
      </c>
    </row>
    <row r="187" spans="1:63" s="12" customFormat="1" ht="22.8" customHeight="1">
      <c r="A187" s="12"/>
      <c r="B187" s="205"/>
      <c r="C187" s="206"/>
      <c r="D187" s="207" t="s">
        <v>76</v>
      </c>
      <c r="E187" s="219" t="s">
        <v>689</v>
      </c>
      <c r="F187" s="219" t="s">
        <v>690</v>
      </c>
      <c r="G187" s="206"/>
      <c r="H187" s="206"/>
      <c r="I187" s="209"/>
      <c r="J187" s="220">
        <f>BK187</f>
        <v>0</v>
      </c>
      <c r="K187" s="206"/>
      <c r="L187" s="211"/>
      <c r="M187" s="212"/>
      <c r="N187" s="213"/>
      <c r="O187" s="213"/>
      <c r="P187" s="214">
        <f>SUM(P188:P190)</f>
        <v>0</v>
      </c>
      <c r="Q187" s="213"/>
      <c r="R187" s="214">
        <f>SUM(R188:R190)</f>
        <v>0</v>
      </c>
      <c r="S187" s="213"/>
      <c r="T187" s="215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6" t="s">
        <v>85</v>
      </c>
      <c r="AT187" s="217" t="s">
        <v>76</v>
      </c>
      <c r="AU187" s="217" t="s">
        <v>85</v>
      </c>
      <c r="AY187" s="216" t="s">
        <v>198</v>
      </c>
      <c r="BK187" s="218">
        <f>SUM(BK188:BK190)</f>
        <v>0</v>
      </c>
    </row>
    <row r="188" spans="1:65" s="2" customFormat="1" ht="16.5" customHeight="1">
      <c r="A188" s="39"/>
      <c r="B188" s="40"/>
      <c r="C188" s="221" t="s">
        <v>324</v>
      </c>
      <c r="D188" s="221" t="s">
        <v>200</v>
      </c>
      <c r="E188" s="222" t="s">
        <v>856</v>
      </c>
      <c r="F188" s="223" t="s">
        <v>857</v>
      </c>
      <c r="G188" s="224" t="s">
        <v>276</v>
      </c>
      <c r="H188" s="225">
        <v>1515.58</v>
      </c>
      <c r="I188" s="226"/>
      <c r="J188" s="227">
        <f>ROUND(I188*H188,2)</f>
        <v>0</v>
      </c>
      <c r="K188" s="228"/>
      <c r="L188" s="45"/>
      <c r="M188" s="229" t="s">
        <v>1</v>
      </c>
      <c r="N188" s="230" t="s">
        <v>42</v>
      </c>
      <c r="O188" s="92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204</v>
      </c>
      <c r="AT188" s="233" t="s">
        <v>200</v>
      </c>
      <c r="AU188" s="233" t="s">
        <v>87</v>
      </c>
      <c r="AY188" s="18" t="s">
        <v>198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8" t="s">
        <v>85</v>
      </c>
      <c r="BK188" s="234">
        <f>ROUND(I188*H188,2)</f>
        <v>0</v>
      </c>
      <c r="BL188" s="18" t="s">
        <v>204</v>
      </c>
      <c r="BM188" s="233" t="s">
        <v>858</v>
      </c>
    </row>
    <row r="189" spans="1:51" s="13" customFormat="1" ht="12">
      <c r="A189" s="13"/>
      <c r="B189" s="235"/>
      <c r="C189" s="236"/>
      <c r="D189" s="237" t="s">
        <v>206</v>
      </c>
      <c r="E189" s="238" t="s">
        <v>1</v>
      </c>
      <c r="F189" s="239" t="s">
        <v>859</v>
      </c>
      <c r="G189" s="236"/>
      <c r="H189" s="240">
        <v>1515.58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206</v>
      </c>
      <c r="AU189" s="246" t="s">
        <v>87</v>
      </c>
      <c r="AV189" s="13" t="s">
        <v>87</v>
      </c>
      <c r="AW189" s="13" t="s">
        <v>33</v>
      </c>
      <c r="AX189" s="13" t="s">
        <v>77</v>
      </c>
      <c r="AY189" s="246" t="s">
        <v>198</v>
      </c>
    </row>
    <row r="190" spans="1:51" s="15" customFormat="1" ht="12">
      <c r="A190" s="15"/>
      <c r="B190" s="258"/>
      <c r="C190" s="259"/>
      <c r="D190" s="237" t="s">
        <v>206</v>
      </c>
      <c r="E190" s="260" t="s">
        <v>1</v>
      </c>
      <c r="F190" s="261" t="s">
        <v>215</v>
      </c>
      <c r="G190" s="259"/>
      <c r="H190" s="262">
        <v>1515.58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8" t="s">
        <v>206</v>
      </c>
      <c r="AU190" s="268" t="s">
        <v>87</v>
      </c>
      <c r="AV190" s="15" t="s">
        <v>204</v>
      </c>
      <c r="AW190" s="15" t="s">
        <v>33</v>
      </c>
      <c r="AX190" s="15" t="s">
        <v>85</v>
      </c>
      <c r="AY190" s="268" t="s">
        <v>198</v>
      </c>
    </row>
    <row r="191" spans="1:63" s="12" customFormat="1" ht="25.9" customHeight="1">
      <c r="A191" s="12"/>
      <c r="B191" s="205"/>
      <c r="C191" s="206"/>
      <c r="D191" s="207" t="s">
        <v>76</v>
      </c>
      <c r="E191" s="208" t="s">
        <v>356</v>
      </c>
      <c r="F191" s="208" t="s">
        <v>357</v>
      </c>
      <c r="G191" s="206"/>
      <c r="H191" s="206"/>
      <c r="I191" s="209"/>
      <c r="J191" s="210">
        <f>BK191</f>
        <v>0</v>
      </c>
      <c r="K191" s="206"/>
      <c r="L191" s="211"/>
      <c r="M191" s="212"/>
      <c r="N191" s="213"/>
      <c r="O191" s="213"/>
      <c r="P191" s="214">
        <f>P192</f>
        <v>0</v>
      </c>
      <c r="Q191" s="213"/>
      <c r="R191" s="214">
        <f>R192</f>
        <v>0</v>
      </c>
      <c r="S191" s="213"/>
      <c r="T191" s="215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6" t="s">
        <v>224</v>
      </c>
      <c r="AT191" s="217" t="s">
        <v>76</v>
      </c>
      <c r="AU191" s="217" t="s">
        <v>77</v>
      </c>
      <c r="AY191" s="216" t="s">
        <v>198</v>
      </c>
      <c r="BK191" s="218">
        <f>BK192</f>
        <v>0</v>
      </c>
    </row>
    <row r="192" spans="1:63" s="12" customFormat="1" ht="22.8" customHeight="1">
      <c r="A192" s="12"/>
      <c r="B192" s="205"/>
      <c r="C192" s="206"/>
      <c r="D192" s="207" t="s">
        <v>76</v>
      </c>
      <c r="E192" s="219" t="s">
        <v>358</v>
      </c>
      <c r="F192" s="219" t="s">
        <v>359</v>
      </c>
      <c r="G192" s="206"/>
      <c r="H192" s="206"/>
      <c r="I192" s="209"/>
      <c r="J192" s="220">
        <f>BK192</f>
        <v>0</v>
      </c>
      <c r="K192" s="206"/>
      <c r="L192" s="211"/>
      <c r="M192" s="212"/>
      <c r="N192" s="213"/>
      <c r="O192" s="213"/>
      <c r="P192" s="214">
        <f>SUM(P193:P201)</f>
        <v>0</v>
      </c>
      <c r="Q192" s="213"/>
      <c r="R192" s="214">
        <f>SUM(R193:R201)</f>
        <v>0</v>
      </c>
      <c r="S192" s="213"/>
      <c r="T192" s="215">
        <f>SUM(T193:T201)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6" t="s">
        <v>224</v>
      </c>
      <c r="AT192" s="217" t="s">
        <v>76</v>
      </c>
      <c r="AU192" s="217" t="s">
        <v>85</v>
      </c>
      <c r="AY192" s="216" t="s">
        <v>198</v>
      </c>
      <c r="BK192" s="218">
        <f>SUM(BK193:BK201)</f>
        <v>0</v>
      </c>
    </row>
    <row r="193" spans="1:65" s="2" customFormat="1" ht="62.7" customHeight="1">
      <c r="A193" s="39"/>
      <c r="B193" s="40"/>
      <c r="C193" s="221" t="s">
        <v>331</v>
      </c>
      <c r="D193" s="221" t="s">
        <v>200</v>
      </c>
      <c r="E193" s="222" t="s">
        <v>361</v>
      </c>
      <c r="F193" s="223" t="s">
        <v>362</v>
      </c>
      <c r="G193" s="224" t="s">
        <v>363</v>
      </c>
      <c r="H193" s="225">
        <v>1</v>
      </c>
      <c r="I193" s="226"/>
      <c r="J193" s="227">
        <f>ROUND(I193*H193,2)</f>
        <v>0</v>
      </c>
      <c r="K193" s="228"/>
      <c r="L193" s="45"/>
      <c r="M193" s="229" t="s">
        <v>1</v>
      </c>
      <c r="N193" s="230" t="s">
        <v>42</v>
      </c>
      <c r="O193" s="92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3" t="s">
        <v>364</v>
      </c>
      <c r="AT193" s="233" t="s">
        <v>200</v>
      </c>
      <c r="AU193" s="233" t="s">
        <v>87</v>
      </c>
      <c r="AY193" s="18" t="s">
        <v>198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8" t="s">
        <v>85</v>
      </c>
      <c r="BK193" s="234">
        <f>ROUND(I193*H193,2)</f>
        <v>0</v>
      </c>
      <c r="BL193" s="18" t="s">
        <v>364</v>
      </c>
      <c r="BM193" s="233" t="s">
        <v>860</v>
      </c>
    </row>
    <row r="194" spans="1:65" s="2" customFormat="1" ht="55.5" customHeight="1">
      <c r="A194" s="39"/>
      <c r="B194" s="40"/>
      <c r="C194" s="221" t="s">
        <v>335</v>
      </c>
      <c r="D194" s="221" t="s">
        <v>200</v>
      </c>
      <c r="E194" s="222" t="s">
        <v>367</v>
      </c>
      <c r="F194" s="223" t="s">
        <v>368</v>
      </c>
      <c r="G194" s="224" t="s">
        <v>363</v>
      </c>
      <c r="H194" s="225">
        <v>1</v>
      </c>
      <c r="I194" s="226"/>
      <c r="J194" s="227">
        <f>ROUND(I194*H194,2)</f>
        <v>0</v>
      </c>
      <c r="K194" s="228"/>
      <c r="L194" s="45"/>
      <c r="M194" s="229" t="s">
        <v>1</v>
      </c>
      <c r="N194" s="230" t="s">
        <v>42</v>
      </c>
      <c r="O194" s="92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3" t="s">
        <v>364</v>
      </c>
      <c r="AT194" s="233" t="s">
        <v>200</v>
      </c>
      <c r="AU194" s="233" t="s">
        <v>87</v>
      </c>
      <c r="AY194" s="18" t="s">
        <v>198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8" t="s">
        <v>85</v>
      </c>
      <c r="BK194" s="234">
        <f>ROUND(I194*H194,2)</f>
        <v>0</v>
      </c>
      <c r="BL194" s="18" t="s">
        <v>364</v>
      </c>
      <c r="BM194" s="233" t="s">
        <v>861</v>
      </c>
    </row>
    <row r="195" spans="1:65" s="2" customFormat="1" ht="49.05" customHeight="1">
      <c r="A195" s="39"/>
      <c r="B195" s="40"/>
      <c r="C195" s="221" t="s">
        <v>340</v>
      </c>
      <c r="D195" s="221" t="s">
        <v>200</v>
      </c>
      <c r="E195" s="222" t="s">
        <v>371</v>
      </c>
      <c r="F195" s="223" t="s">
        <v>372</v>
      </c>
      <c r="G195" s="224" t="s">
        <v>363</v>
      </c>
      <c r="H195" s="225">
        <v>1</v>
      </c>
      <c r="I195" s="226"/>
      <c r="J195" s="227">
        <f>ROUND(I195*H195,2)</f>
        <v>0</v>
      </c>
      <c r="K195" s="228"/>
      <c r="L195" s="45"/>
      <c r="M195" s="229" t="s">
        <v>1</v>
      </c>
      <c r="N195" s="230" t="s">
        <v>42</v>
      </c>
      <c r="O195" s="92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3" t="s">
        <v>364</v>
      </c>
      <c r="AT195" s="233" t="s">
        <v>200</v>
      </c>
      <c r="AU195" s="233" t="s">
        <v>87</v>
      </c>
      <c r="AY195" s="18" t="s">
        <v>198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8" t="s">
        <v>85</v>
      </c>
      <c r="BK195" s="234">
        <f>ROUND(I195*H195,2)</f>
        <v>0</v>
      </c>
      <c r="BL195" s="18" t="s">
        <v>364</v>
      </c>
      <c r="BM195" s="233" t="s">
        <v>862</v>
      </c>
    </row>
    <row r="196" spans="1:65" s="2" customFormat="1" ht="24.15" customHeight="1">
      <c r="A196" s="39"/>
      <c r="B196" s="40"/>
      <c r="C196" s="221" t="s">
        <v>345</v>
      </c>
      <c r="D196" s="221" t="s">
        <v>200</v>
      </c>
      <c r="E196" s="222" t="s">
        <v>379</v>
      </c>
      <c r="F196" s="223" t="s">
        <v>380</v>
      </c>
      <c r="G196" s="224" t="s">
        <v>363</v>
      </c>
      <c r="H196" s="225">
        <v>1</v>
      </c>
      <c r="I196" s="226"/>
      <c r="J196" s="227">
        <f>ROUND(I196*H196,2)</f>
        <v>0</v>
      </c>
      <c r="K196" s="228"/>
      <c r="L196" s="45"/>
      <c r="M196" s="229" t="s">
        <v>1</v>
      </c>
      <c r="N196" s="230" t="s">
        <v>42</v>
      </c>
      <c r="O196" s="92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3" t="s">
        <v>364</v>
      </c>
      <c r="AT196" s="233" t="s">
        <v>200</v>
      </c>
      <c r="AU196" s="233" t="s">
        <v>87</v>
      </c>
      <c r="AY196" s="18" t="s">
        <v>198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85</v>
      </c>
      <c r="BK196" s="234">
        <f>ROUND(I196*H196,2)</f>
        <v>0</v>
      </c>
      <c r="BL196" s="18" t="s">
        <v>364</v>
      </c>
      <c r="BM196" s="233" t="s">
        <v>863</v>
      </c>
    </row>
    <row r="197" spans="1:65" s="2" customFormat="1" ht="37.8" customHeight="1">
      <c r="A197" s="39"/>
      <c r="B197" s="40"/>
      <c r="C197" s="221" t="s">
        <v>352</v>
      </c>
      <c r="D197" s="221" t="s">
        <v>200</v>
      </c>
      <c r="E197" s="222" t="s">
        <v>387</v>
      </c>
      <c r="F197" s="223" t="s">
        <v>388</v>
      </c>
      <c r="G197" s="224" t="s">
        <v>363</v>
      </c>
      <c r="H197" s="225">
        <v>1</v>
      </c>
      <c r="I197" s="226"/>
      <c r="J197" s="227">
        <f>ROUND(I197*H197,2)</f>
        <v>0</v>
      </c>
      <c r="K197" s="228"/>
      <c r="L197" s="45"/>
      <c r="M197" s="229" t="s">
        <v>1</v>
      </c>
      <c r="N197" s="230" t="s">
        <v>42</v>
      </c>
      <c r="O197" s="92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3" t="s">
        <v>364</v>
      </c>
      <c r="AT197" s="233" t="s">
        <v>200</v>
      </c>
      <c r="AU197" s="233" t="s">
        <v>87</v>
      </c>
      <c r="AY197" s="18" t="s">
        <v>198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8" t="s">
        <v>85</v>
      </c>
      <c r="BK197" s="234">
        <f>ROUND(I197*H197,2)</f>
        <v>0</v>
      </c>
      <c r="BL197" s="18" t="s">
        <v>364</v>
      </c>
      <c r="BM197" s="233" t="s">
        <v>864</v>
      </c>
    </row>
    <row r="198" spans="1:65" s="2" customFormat="1" ht="37.8" customHeight="1">
      <c r="A198" s="39"/>
      <c r="B198" s="40"/>
      <c r="C198" s="221" t="s">
        <v>360</v>
      </c>
      <c r="D198" s="221" t="s">
        <v>200</v>
      </c>
      <c r="E198" s="222" t="s">
        <v>391</v>
      </c>
      <c r="F198" s="223" t="s">
        <v>392</v>
      </c>
      <c r="G198" s="224" t="s">
        <v>363</v>
      </c>
      <c r="H198" s="225">
        <v>1</v>
      </c>
      <c r="I198" s="226"/>
      <c r="J198" s="227">
        <f>ROUND(I198*H198,2)</f>
        <v>0</v>
      </c>
      <c r="K198" s="228"/>
      <c r="L198" s="45"/>
      <c r="M198" s="229" t="s">
        <v>1</v>
      </c>
      <c r="N198" s="230" t="s">
        <v>42</v>
      </c>
      <c r="O198" s="92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3" t="s">
        <v>364</v>
      </c>
      <c r="AT198" s="233" t="s">
        <v>200</v>
      </c>
      <c r="AU198" s="233" t="s">
        <v>87</v>
      </c>
      <c r="AY198" s="18" t="s">
        <v>198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8" t="s">
        <v>85</v>
      </c>
      <c r="BK198" s="234">
        <f>ROUND(I198*H198,2)</f>
        <v>0</v>
      </c>
      <c r="BL198" s="18" t="s">
        <v>364</v>
      </c>
      <c r="BM198" s="233" t="s">
        <v>865</v>
      </c>
    </row>
    <row r="199" spans="1:65" s="2" customFormat="1" ht="37.8" customHeight="1">
      <c r="A199" s="39"/>
      <c r="B199" s="40"/>
      <c r="C199" s="221" t="s">
        <v>366</v>
      </c>
      <c r="D199" s="221" t="s">
        <v>200</v>
      </c>
      <c r="E199" s="222" t="s">
        <v>395</v>
      </c>
      <c r="F199" s="223" t="s">
        <v>396</v>
      </c>
      <c r="G199" s="224" t="s">
        <v>363</v>
      </c>
      <c r="H199" s="225">
        <v>1</v>
      </c>
      <c r="I199" s="226"/>
      <c r="J199" s="227">
        <f>ROUND(I199*H199,2)</f>
        <v>0</v>
      </c>
      <c r="K199" s="228"/>
      <c r="L199" s="45"/>
      <c r="M199" s="229" t="s">
        <v>1</v>
      </c>
      <c r="N199" s="230" t="s">
        <v>42</v>
      </c>
      <c r="O199" s="92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3" t="s">
        <v>364</v>
      </c>
      <c r="AT199" s="233" t="s">
        <v>200</v>
      </c>
      <c r="AU199" s="233" t="s">
        <v>87</v>
      </c>
      <c r="AY199" s="18" t="s">
        <v>198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8" t="s">
        <v>85</v>
      </c>
      <c r="BK199" s="234">
        <f>ROUND(I199*H199,2)</f>
        <v>0</v>
      </c>
      <c r="BL199" s="18" t="s">
        <v>364</v>
      </c>
      <c r="BM199" s="233" t="s">
        <v>866</v>
      </c>
    </row>
    <row r="200" spans="1:65" s="2" customFormat="1" ht="24.15" customHeight="1">
      <c r="A200" s="39"/>
      <c r="B200" s="40"/>
      <c r="C200" s="221" t="s">
        <v>370</v>
      </c>
      <c r="D200" s="221" t="s">
        <v>200</v>
      </c>
      <c r="E200" s="222" t="s">
        <v>738</v>
      </c>
      <c r="F200" s="223" t="s">
        <v>739</v>
      </c>
      <c r="G200" s="224" t="s">
        <v>363</v>
      </c>
      <c r="H200" s="225">
        <v>1</v>
      </c>
      <c r="I200" s="226"/>
      <c r="J200" s="227">
        <f>ROUND(I200*H200,2)</f>
        <v>0</v>
      </c>
      <c r="K200" s="228"/>
      <c r="L200" s="45"/>
      <c r="M200" s="229" t="s">
        <v>1</v>
      </c>
      <c r="N200" s="230" t="s">
        <v>42</v>
      </c>
      <c r="O200" s="92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3" t="s">
        <v>364</v>
      </c>
      <c r="AT200" s="233" t="s">
        <v>200</v>
      </c>
      <c r="AU200" s="233" t="s">
        <v>87</v>
      </c>
      <c r="AY200" s="18" t="s">
        <v>198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8" t="s">
        <v>85</v>
      </c>
      <c r="BK200" s="234">
        <f>ROUND(I200*H200,2)</f>
        <v>0</v>
      </c>
      <c r="BL200" s="18" t="s">
        <v>364</v>
      </c>
      <c r="BM200" s="233" t="s">
        <v>867</v>
      </c>
    </row>
    <row r="201" spans="1:65" s="2" customFormat="1" ht="21.75" customHeight="1">
      <c r="A201" s="39"/>
      <c r="B201" s="40"/>
      <c r="C201" s="221" t="s">
        <v>374</v>
      </c>
      <c r="D201" s="221" t="s">
        <v>200</v>
      </c>
      <c r="E201" s="222" t="s">
        <v>399</v>
      </c>
      <c r="F201" s="223" t="s">
        <v>400</v>
      </c>
      <c r="G201" s="224" t="s">
        <v>363</v>
      </c>
      <c r="H201" s="225">
        <v>1</v>
      </c>
      <c r="I201" s="226"/>
      <c r="J201" s="227">
        <f>ROUND(I201*H201,2)</f>
        <v>0</v>
      </c>
      <c r="K201" s="228"/>
      <c r="L201" s="45"/>
      <c r="M201" s="280" t="s">
        <v>1</v>
      </c>
      <c r="N201" s="281" t="s">
        <v>42</v>
      </c>
      <c r="O201" s="282"/>
      <c r="P201" s="283">
        <f>O201*H201</f>
        <v>0</v>
      </c>
      <c r="Q201" s="283">
        <v>0</v>
      </c>
      <c r="R201" s="283">
        <f>Q201*H201</f>
        <v>0</v>
      </c>
      <c r="S201" s="283">
        <v>0</v>
      </c>
      <c r="T201" s="28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3" t="s">
        <v>364</v>
      </c>
      <c r="AT201" s="233" t="s">
        <v>200</v>
      </c>
      <c r="AU201" s="233" t="s">
        <v>87</v>
      </c>
      <c r="AY201" s="18" t="s">
        <v>198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8" t="s">
        <v>85</v>
      </c>
      <c r="BK201" s="234">
        <f>ROUND(I201*H201,2)</f>
        <v>0</v>
      </c>
      <c r="BL201" s="18" t="s">
        <v>364</v>
      </c>
      <c r="BM201" s="233" t="s">
        <v>868</v>
      </c>
    </row>
    <row r="202" spans="1:31" s="2" customFormat="1" ht="6.95" customHeight="1">
      <c r="A202" s="39"/>
      <c r="B202" s="67"/>
      <c r="C202" s="68"/>
      <c r="D202" s="68"/>
      <c r="E202" s="68"/>
      <c r="F202" s="68"/>
      <c r="G202" s="68"/>
      <c r="H202" s="68"/>
      <c r="I202" s="68"/>
      <c r="J202" s="68"/>
      <c r="K202" s="68"/>
      <c r="L202" s="45"/>
      <c r="M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</row>
  </sheetData>
  <sheetProtection password="CC35" sheet="1" objects="1" scenarios="1" formatColumns="0" formatRows="0" autoFilter="0"/>
  <autoFilter ref="C124:K201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  <c r="AZ2" s="137" t="s">
        <v>869</v>
      </c>
      <c r="BA2" s="137" t="s">
        <v>870</v>
      </c>
      <c r="BB2" s="137" t="s">
        <v>1</v>
      </c>
      <c r="BC2" s="137" t="s">
        <v>871</v>
      </c>
      <c r="BD2" s="137" t="s">
        <v>87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  <c r="AZ3" s="137" t="s">
        <v>872</v>
      </c>
      <c r="BA3" s="137" t="s">
        <v>873</v>
      </c>
      <c r="BB3" s="137" t="s">
        <v>1</v>
      </c>
      <c r="BC3" s="137" t="s">
        <v>874</v>
      </c>
      <c r="BD3" s="137" t="s">
        <v>87</v>
      </c>
    </row>
    <row r="4" spans="2:5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  <c r="AZ4" s="137" t="s">
        <v>407</v>
      </c>
      <c r="BA4" s="137" t="s">
        <v>1</v>
      </c>
      <c r="BB4" s="137" t="s">
        <v>1</v>
      </c>
      <c r="BC4" s="137" t="s">
        <v>875</v>
      </c>
      <c r="BD4" s="137" t="s">
        <v>87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876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ROUND((SUM(BE125:BE202)),2)</f>
        <v>0</v>
      </c>
      <c r="G33" s="39"/>
      <c r="H33" s="39"/>
      <c r="I33" s="157">
        <v>0.21</v>
      </c>
      <c r="J33" s="156">
        <f>ROUND(((SUM(BE125:BE202))*I33),2)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ROUND((SUM(BF125:BF202)),2)</f>
        <v>0</v>
      </c>
      <c r="G34" s="39"/>
      <c r="H34" s="39"/>
      <c r="I34" s="157">
        <v>0.15</v>
      </c>
      <c r="J34" s="156">
        <f>ROUND(((SUM(BF125:BF202))*I34),2)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ROUND((SUM(BG125:BG202)),2)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ROUND((SUM(BH125:BH202)),2)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ROUND((SUM(BI125:BI202)),2)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103 - Sjezdy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877</v>
      </c>
      <c r="E97" s="184"/>
      <c r="F97" s="184"/>
      <c r="G97" s="184"/>
      <c r="H97" s="184"/>
      <c r="I97" s="184"/>
      <c r="J97" s="185">
        <f>J126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416</v>
      </c>
      <c r="E98" s="190"/>
      <c r="F98" s="190"/>
      <c r="G98" s="190"/>
      <c r="H98" s="190"/>
      <c r="I98" s="190"/>
      <c r="J98" s="191">
        <f>J127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417</v>
      </c>
      <c r="E99" s="190"/>
      <c r="F99" s="190"/>
      <c r="G99" s="190"/>
      <c r="H99" s="190"/>
      <c r="I99" s="190"/>
      <c r="J99" s="191">
        <f>J132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418</v>
      </c>
      <c r="E100" s="190"/>
      <c r="F100" s="190"/>
      <c r="G100" s="190"/>
      <c r="H100" s="190"/>
      <c r="I100" s="190"/>
      <c r="J100" s="191">
        <f>J142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420</v>
      </c>
      <c r="E101" s="190"/>
      <c r="F101" s="190"/>
      <c r="G101" s="190"/>
      <c r="H101" s="190"/>
      <c r="I101" s="190"/>
      <c r="J101" s="191">
        <f>J147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421</v>
      </c>
      <c r="E102" s="190"/>
      <c r="F102" s="190"/>
      <c r="G102" s="190"/>
      <c r="H102" s="190"/>
      <c r="I102" s="190"/>
      <c r="J102" s="191">
        <f>J163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422</v>
      </c>
      <c r="E103" s="190"/>
      <c r="F103" s="190"/>
      <c r="G103" s="190"/>
      <c r="H103" s="190"/>
      <c r="I103" s="190"/>
      <c r="J103" s="191">
        <f>J190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1"/>
      <c r="C104" s="182"/>
      <c r="D104" s="183" t="s">
        <v>181</v>
      </c>
      <c r="E104" s="184"/>
      <c r="F104" s="184"/>
      <c r="G104" s="184"/>
      <c r="H104" s="184"/>
      <c r="I104" s="184"/>
      <c r="J104" s="185">
        <f>J192</f>
        <v>0</v>
      </c>
      <c r="K104" s="182"/>
      <c r="L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7"/>
      <c r="C105" s="188"/>
      <c r="D105" s="189" t="s">
        <v>182</v>
      </c>
      <c r="E105" s="190"/>
      <c r="F105" s="190"/>
      <c r="G105" s="190"/>
      <c r="H105" s="190"/>
      <c r="I105" s="190"/>
      <c r="J105" s="191">
        <f>J193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183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6" t="str">
        <f>E7</f>
        <v>Revitalizace sídliště Blatenská - 1. etapa DI1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103 - Sjezdy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Horažďovice</v>
      </c>
      <c r="G119" s="41"/>
      <c r="H119" s="41"/>
      <c r="I119" s="33" t="s">
        <v>22</v>
      </c>
      <c r="J119" s="80" t="str">
        <f>IF(J12="","",J12)</f>
        <v>24. 5. 2023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E15</f>
        <v>město Horažďovice</v>
      </c>
      <c r="G121" s="41"/>
      <c r="H121" s="41"/>
      <c r="I121" s="33" t="s">
        <v>31</v>
      </c>
      <c r="J121" s="37" t="str">
        <f>E21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29</v>
      </c>
      <c r="D122" s="41"/>
      <c r="E122" s="41"/>
      <c r="F122" s="28" t="str">
        <f>IF(E18="","",E18)</f>
        <v>Vyplň údaj</v>
      </c>
      <c r="G122" s="41"/>
      <c r="H122" s="41"/>
      <c r="I122" s="33" t="s">
        <v>34</v>
      </c>
      <c r="J122" s="37" t="str">
        <f>E24</f>
        <v>Pavel Matoušek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3"/>
      <c r="B124" s="194"/>
      <c r="C124" s="195" t="s">
        <v>184</v>
      </c>
      <c r="D124" s="196" t="s">
        <v>62</v>
      </c>
      <c r="E124" s="196" t="s">
        <v>58</v>
      </c>
      <c r="F124" s="196" t="s">
        <v>59</v>
      </c>
      <c r="G124" s="196" t="s">
        <v>185</v>
      </c>
      <c r="H124" s="196" t="s">
        <v>186</v>
      </c>
      <c r="I124" s="196" t="s">
        <v>187</v>
      </c>
      <c r="J124" s="197" t="s">
        <v>172</v>
      </c>
      <c r="K124" s="198" t="s">
        <v>188</v>
      </c>
      <c r="L124" s="199"/>
      <c r="M124" s="101" t="s">
        <v>1</v>
      </c>
      <c r="N124" s="102" t="s">
        <v>41</v>
      </c>
      <c r="O124" s="102" t="s">
        <v>189</v>
      </c>
      <c r="P124" s="102" t="s">
        <v>190</v>
      </c>
      <c r="Q124" s="102" t="s">
        <v>191</v>
      </c>
      <c r="R124" s="102" t="s">
        <v>192</v>
      </c>
      <c r="S124" s="102" t="s">
        <v>193</v>
      </c>
      <c r="T124" s="103" t="s">
        <v>194</v>
      </c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63" s="2" customFormat="1" ht="22.8" customHeight="1">
      <c r="A125" s="39"/>
      <c r="B125" s="40"/>
      <c r="C125" s="108" t="s">
        <v>195</v>
      </c>
      <c r="D125" s="41"/>
      <c r="E125" s="41"/>
      <c r="F125" s="41"/>
      <c r="G125" s="41"/>
      <c r="H125" s="41"/>
      <c r="I125" s="41"/>
      <c r="J125" s="200">
        <f>BK125</f>
        <v>0</v>
      </c>
      <c r="K125" s="41"/>
      <c r="L125" s="45"/>
      <c r="M125" s="104"/>
      <c r="N125" s="201"/>
      <c r="O125" s="105"/>
      <c r="P125" s="202">
        <f>P126+P192</f>
        <v>0</v>
      </c>
      <c r="Q125" s="105"/>
      <c r="R125" s="202">
        <f>R126+R192</f>
        <v>198.0495102</v>
      </c>
      <c r="S125" s="105"/>
      <c r="T125" s="203">
        <f>T126+T192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76</v>
      </c>
      <c r="AU125" s="18" t="s">
        <v>174</v>
      </c>
      <c r="BK125" s="204">
        <f>BK126+BK192</f>
        <v>0</v>
      </c>
    </row>
    <row r="126" spans="1:63" s="12" customFormat="1" ht="25.9" customHeight="1">
      <c r="A126" s="12"/>
      <c r="B126" s="205"/>
      <c r="C126" s="206"/>
      <c r="D126" s="207" t="s">
        <v>76</v>
      </c>
      <c r="E126" s="208" t="s">
        <v>878</v>
      </c>
      <c r="F126" s="208" t="s">
        <v>98</v>
      </c>
      <c r="G126" s="206"/>
      <c r="H126" s="206"/>
      <c r="I126" s="209"/>
      <c r="J126" s="210">
        <f>BK126</f>
        <v>0</v>
      </c>
      <c r="K126" s="206"/>
      <c r="L126" s="211"/>
      <c r="M126" s="212"/>
      <c r="N126" s="213"/>
      <c r="O126" s="213"/>
      <c r="P126" s="214">
        <f>P127+P132+P142+P147+P163+P190</f>
        <v>0</v>
      </c>
      <c r="Q126" s="213"/>
      <c r="R126" s="214">
        <f>R127+R132+R142+R147+R163+R190</f>
        <v>198.0495102</v>
      </c>
      <c r="S126" s="213"/>
      <c r="T126" s="215">
        <f>T127+T132+T142+T147+T163+T190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6" t="s">
        <v>85</v>
      </c>
      <c r="AT126" s="217" t="s">
        <v>76</v>
      </c>
      <c r="AU126" s="217" t="s">
        <v>77</v>
      </c>
      <c r="AY126" s="216" t="s">
        <v>198</v>
      </c>
      <c r="BK126" s="218">
        <f>BK127+BK132+BK142+BK147+BK163+BK190</f>
        <v>0</v>
      </c>
    </row>
    <row r="127" spans="1:63" s="12" customFormat="1" ht="22.8" customHeight="1">
      <c r="A127" s="12"/>
      <c r="B127" s="205"/>
      <c r="C127" s="206"/>
      <c r="D127" s="207" t="s">
        <v>76</v>
      </c>
      <c r="E127" s="219" t="s">
        <v>261</v>
      </c>
      <c r="F127" s="219" t="s">
        <v>457</v>
      </c>
      <c r="G127" s="206"/>
      <c r="H127" s="206"/>
      <c r="I127" s="209"/>
      <c r="J127" s="220">
        <f>BK127</f>
        <v>0</v>
      </c>
      <c r="K127" s="206"/>
      <c r="L127" s="211"/>
      <c r="M127" s="212"/>
      <c r="N127" s="213"/>
      <c r="O127" s="213"/>
      <c r="P127" s="214">
        <f>SUM(P128:P131)</f>
        <v>0</v>
      </c>
      <c r="Q127" s="213"/>
      <c r="R127" s="214">
        <f>SUM(R128:R131)</f>
        <v>0</v>
      </c>
      <c r="S127" s="213"/>
      <c r="T127" s="215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6" t="s">
        <v>85</v>
      </c>
      <c r="AT127" s="217" t="s">
        <v>76</v>
      </c>
      <c r="AU127" s="217" t="s">
        <v>85</v>
      </c>
      <c r="AY127" s="216" t="s">
        <v>198</v>
      </c>
      <c r="BK127" s="218">
        <f>SUM(BK128:BK131)</f>
        <v>0</v>
      </c>
    </row>
    <row r="128" spans="1:65" s="2" customFormat="1" ht="44.25" customHeight="1">
      <c r="A128" s="39"/>
      <c r="B128" s="40"/>
      <c r="C128" s="221" t="s">
        <v>85</v>
      </c>
      <c r="D128" s="221" t="s">
        <v>200</v>
      </c>
      <c r="E128" s="222" t="s">
        <v>803</v>
      </c>
      <c r="F128" s="223" t="s">
        <v>804</v>
      </c>
      <c r="G128" s="224" t="s">
        <v>239</v>
      </c>
      <c r="H128" s="225">
        <v>55.706</v>
      </c>
      <c r="I128" s="226"/>
      <c r="J128" s="227">
        <f>ROUND(I128*H128,2)</f>
        <v>0</v>
      </c>
      <c r="K128" s="228"/>
      <c r="L128" s="45"/>
      <c r="M128" s="229" t="s">
        <v>1</v>
      </c>
      <c r="N128" s="230" t="s">
        <v>42</v>
      </c>
      <c r="O128" s="92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3" t="s">
        <v>204</v>
      </c>
      <c r="AT128" s="233" t="s">
        <v>200</v>
      </c>
      <c r="AU128" s="233" t="s">
        <v>87</v>
      </c>
      <c r="AY128" s="18" t="s">
        <v>198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8" t="s">
        <v>85</v>
      </c>
      <c r="BK128" s="234">
        <f>ROUND(I128*H128,2)</f>
        <v>0</v>
      </c>
      <c r="BL128" s="18" t="s">
        <v>204</v>
      </c>
      <c r="BM128" s="233" t="s">
        <v>879</v>
      </c>
    </row>
    <row r="129" spans="1:51" s="13" customFormat="1" ht="12">
      <c r="A129" s="13"/>
      <c r="B129" s="235"/>
      <c r="C129" s="236"/>
      <c r="D129" s="237" t="s">
        <v>206</v>
      </c>
      <c r="E129" s="238" t="s">
        <v>1</v>
      </c>
      <c r="F129" s="239" t="s">
        <v>880</v>
      </c>
      <c r="G129" s="236"/>
      <c r="H129" s="240">
        <v>55.706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206</v>
      </c>
      <c r="AU129" s="246" t="s">
        <v>87</v>
      </c>
      <c r="AV129" s="13" t="s">
        <v>87</v>
      </c>
      <c r="AW129" s="13" t="s">
        <v>33</v>
      </c>
      <c r="AX129" s="13" t="s">
        <v>77</v>
      </c>
      <c r="AY129" s="246" t="s">
        <v>198</v>
      </c>
    </row>
    <row r="130" spans="1:51" s="14" customFormat="1" ht="12">
      <c r="A130" s="14"/>
      <c r="B130" s="247"/>
      <c r="C130" s="248"/>
      <c r="D130" s="237" t="s">
        <v>206</v>
      </c>
      <c r="E130" s="249" t="s">
        <v>407</v>
      </c>
      <c r="F130" s="250" t="s">
        <v>212</v>
      </c>
      <c r="G130" s="248"/>
      <c r="H130" s="251">
        <v>55.706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7" t="s">
        <v>206</v>
      </c>
      <c r="AU130" s="257" t="s">
        <v>87</v>
      </c>
      <c r="AV130" s="14" t="s">
        <v>213</v>
      </c>
      <c r="AW130" s="14" t="s">
        <v>33</v>
      </c>
      <c r="AX130" s="14" t="s">
        <v>85</v>
      </c>
      <c r="AY130" s="257" t="s">
        <v>198</v>
      </c>
    </row>
    <row r="131" spans="1:65" s="2" customFormat="1" ht="16.5" customHeight="1">
      <c r="A131" s="39"/>
      <c r="B131" s="40"/>
      <c r="C131" s="221" t="s">
        <v>87</v>
      </c>
      <c r="D131" s="221" t="s">
        <v>200</v>
      </c>
      <c r="E131" s="222" t="s">
        <v>465</v>
      </c>
      <c r="F131" s="223" t="s">
        <v>466</v>
      </c>
      <c r="G131" s="224" t="s">
        <v>239</v>
      </c>
      <c r="H131" s="225">
        <v>55.706</v>
      </c>
      <c r="I131" s="226"/>
      <c r="J131" s="227">
        <f>ROUND(I131*H131,2)</f>
        <v>0</v>
      </c>
      <c r="K131" s="228"/>
      <c r="L131" s="45"/>
      <c r="M131" s="229" t="s">
        <v>1</v>
      </c>
      <c r="N131" s="230" t="s">
        <v>42</v>
      </c>
      <c r="O131" s="92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3" t="s">
        <v>204</v>
      </c>
      <c r="AT131" s="233" t="s">
        <v>200</v>
      </c>
      <c r="AU131" s="233" t="s">
        <v>87</v>
      </c>
      <c r="AY131" s="18" t="s">
        <v>198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8" t="s">
        <v>85</v>
      </c>
      <c r="BK131" s="234">
        <f>ROUND(I131*H131,2)</f>
        <v>0</v>
      </c>
      <c r="BL131" s="18" t="s">
        <v>204</v>
      </c>
      <c r="BM131" s="233" t="s">
        <v>881</v>
      </c>
    </row>
    <row r="132" spans="1:63" s="12" customFormat="1" ht="22.8" customHeight="1">
      <c r="A132" s="12"/>
      <c r="B132" s="205"/>
      <c r="C132" s="206"/>
      <c r="D132" s="207" t="s">
        <v>76</v>
      </c>
      <c r="E132" s="219" t="s">
        <v>280</v>
      </c>
      <c r="F132" s="219" t="s">
        <v>468</v>
      </c>
      <c r="G132" s="206"/>
      <c r="H132" s="206"/>
      <c r="I132" s="209"/>
      <c r="J132" s="220">
        <f>BK132</f>
        <v>0</v>
      </c>
      <c r="K132" s="206"/>
      <c r="L132" s="211"/>
      <c r="M132" s="212"/>
      <c r="N132" s="213"/>
      <c r="O132" s="213"/>
      <c r="P132" s="214">
        <f>SUM(P133:P141)</f>
        <v>0</v>
      </c>
      <c r="Q132" s="213"/>
      <c r="R132" s="214">
        <f>SUM(R133:R141)</f>
        <v>0</v>
      </c>
      <c r="S132" s="213"/>
      <c r="T132" s="215">
        <f>SUM(T133:T141)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6" t="s">
        <v>85</v>
      </c>
      <c r="AT132" s="217" t="s">
        <v>76</v>
      </c>
      <c r="AU132" s="217" t="s">
        <v>85</v>
      </c>
      <c r="AY132" s="216" t="s">
        <v>198</v>
      </c>
      <c r="BK132" s="218">
        <f>SUM(BK133:BK141)</f>
        <v>0</v>
      </c>
    </row>
    <row r="133" spans="1:65" s="2" customFormat="1" ht="21.75" customHeight="1">
      <c r="A133" s="39"/>
      <c r="B133" s="40"/>
      <c r="C133" s="221" t="s">
        <v>213</v>
      </c>
      <c r="D133" s="221" t="s">
        <v>200</v>
      </c>
      <c r="E133" s="222" t="s">
        <v>472</v>
      </c>
      <c r="F133" s="223" t="s">
        <v>473</v>
      </c>
      <c r="G133" s="224" t="s">
        <v>239</v>
      </c>
      <c r="H133" s="225">
        <v>55.706</v>
      </c>
      <c r="I133" s="226"/>
      <c r="J133" s="227">
        <f>ROUND(I133*H133,2)</f>
        <v>0</v>
      </c>
      <c r="K133" s="228"/>
      <c r="L133" s="45"/>
      <c r="M133" s="229" t="s">
        <v>1</v>
      </c>
      <c r="N133" s="230" t="s">
        <v>42</v>
      </c>
      <c r="O133" s="92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3" t="s">
        <v>204</v>
      </c>
      <c r="AT133" s="233" t="s">
        <v>200</v>
      </c>
      <c r="AU133" s="233" t="s">
        <v>87</v>
      </c>
      <c r="AY133" s="18" t="s">
        <v>198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8" t="s">
        <v>85</v>
      </c>
      <c r="BK133" s="234">
        <f>ROUND(I133*H133,2)</f>
        <v>0</v>
      </c>
      <c r="BL133" s="18" t="s">
        <v>204</v>
      </c>
      <c r="BM133" s="233" t="s">
        <v>882</v>
      </c>
    </row>
    <row r="134" spans="1:51" s="13" customFormat="1" ht="12">
      <c r="A134" s="13"/>
      <c r="B134" s="235"/>
      <c r="C134" s="236"/>
      <c r="D134" s="237" t="s">
        <v>206</v>
      </c>
      <c r="E134" s="238" t="s">
        <v>1</v>
      </c>
      <c r="F134" s="239" t="s">
        <v>407</v>
      </c>
      <c r="G134" s="236"/>
      <c r="H134" s="240">
        <v>55.706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206</v>
      </c>
      <c r="AU134" s="246" t="s">
        <v>87</v>
      </c>
      <c r="AV134" s="13" t="s">
        <v>87</v>
      </c>
      <c r="AW134" s="13" t="s">
        <v>33</v>
      </c>
      <c r="AX134" s="13" t="s">
        <v>85</v>
      </c>
      <c r="AY134" s="246" t="s">
        <v>198</v>
      </c>
    </row>
    <row r="135" spans="1:65" s="2" customFormat="1" ht="24.15" customHeight="1">
      <c r="A135" s="39"/>
      <c r="B135" s="40"/>
      <c r="C135" s="221" t="s">
        <v>204</v>
      </c>
      <c r="D135" s="221" t="s">
        <v>200</v>
      </c>
      <c r="E135" s="222" t="s">
        <v>475</v>
      </c>
      <c r="F135" s="223" t="s">
        <v>476</v>
      </c>
      <c r="G135" s="224" t="s">
        <v>239</v>
      </c>
      <c r="H135" s="225">
        <v>389.942</v>
      </c>
      <c r="I135" s="226"/>
      <c r="J135" s="227">
        <f>ROUND(I135*H135,2)</f>
        <v>0</v>
      </c>
      <c r="K135" s="228"/>
      <c r="L135" s="45"/>
      <c r="M135" s="229" t="s">
        <v>1</v>
      </c>
      <c r="N135" s="230" t="s">
        <v>42</v>
      </c>
      <c r="O135" s="92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3" t="s">
        <v>204</v>
      </c>
      <c r="AT135" s="233" t="s">
        <v>200</v>
      </c>
      <c r="AU135" s="233" t="s">
        <v>87</v>
      </c>
      <c r="AY135" s="18" t="s">
        <v>198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8" t="s">
        <v>85</v>
      </c>
      <c r="BK135" s="234">
        <f>ROUND(I135*H135,2)</f>
        <v>0</v>
      </c>
      <c r="BL135" s="18" t="s">
        <v>204</v>
      </c>
      <c r="BM135" s="233" t="s">
        <v>883</v>
      </c>
    </row>
    <row r="136" spans="1:51" s="13" customFormat="1" ht="12">
      <c r="A136" s="13"/>
      <c r="B136" s="235"/>
      <c r="C136" s="236"/>
      <c r="D136" s="237" t="s">
        <v>206</v>
      </c>
      <c r="E136" s="238" t="s">
        <v>1</v>
      </c>
      <c r="F136" s="239" t="s">
        <v>407</v>
      </c>
      <c r="G136" s="236"/>
      <c r="H136" s="240">
        <v>55.706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206</v>
      </c>
      <c r="AU136" s="246" t="s">
        <v>87</v>
      </c>
      <c r="AV136" s="13" t="s">
        <v>87</v>
      </c>
      <c r="AW136" s="13" t="s">
        <v>33</v>
      </c>
      <c r="AX136" s="13" t="s">
        <v>77</v>
      </c>
      <c r="AY136" s="246" t="s">
        <v>198</v>
      </c>
    </row>
    <row r="137" spans="1:51" s="13" customFormat="1" ht="12">
      <c r="A137" s="13"/>
      <c r="B137" s="235"/>
      <c r="C137" s="236"/>
      <c r="D137" s="237" t="s">
        <v>206</v>
      </c>
      <c r="E137" s="238" t="s">
        <v>1</v>
      </c>
      <c r="F137" s="239" t="s">
        <v>884</v>
      </c>
      <c r="G137" s="236"/>
      <c r="H137" s="240">
        <v>389.942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206</v>
      </c>
      <c r="AU137" s="246" t="s">
        <v>87</v>
      </c>
      <c r="AV137" s="13" t="s">
        <v>87</v>
      </c>
      <c r="AW137" s="13" t="s">
        <v>33</v>
      </c>
      <c r="AX137" s="13" t="s">
        <v>85</v>
      </c>
      <c r="AY137" s="246" t="s">
        <v>198</v>
      </c>
    </row>
    <row r="138" spans="1:65" s="2" customFormat="1" ht="21.75" customHeight="1">
      <c r="A138" s="39"/>
      <c r="B138" s="40"/>
      <c r="C138" s="221" t="s">
        <v>224</v>
      </c>
      <c r="D138" s="221" t="s">
        <v>200</v>
      </c>
      <c r="E138" s="222" t="s">
        <v>479</v>
      </c>
      <c r="F138" s="223" t="s">
        <v>480</v>
      </c>
      <c r="G138" s="224" t="s">
        <v>239</v>
      </c>
      <c r="H138" s="225">
        <v>55.706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42</v>
      </c>
      <c r="O138" s="92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204</v>
      </c>
      <c r="AT138" s="233" t="s">
        <v>200</v>
      </c>
      <c r="AU138" s="233" t="s">
        <v>87</v>
      </c>
      <c r="AY138" s="18" t="s">
        <v>198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204</v>
      </c>
      <c r="BM138" s="233" t="s">
        <v>885</v>
      </c>
    </row>
    <row r="139" spans="1:51" s="13" customFormat="1" ht="12">
      <c r="A139" s="13"/>
      <c r="B139" s="235"/>
      <c r="C139" s="236"/>
      <c r="D139" s="237" t="s">
        <v>206</v>
      </c>
      <c r="E139" s="238" t="s">
        <v>1</v>
      </c>
      <c r="F139" s="239" t="s">
        <v>407</v>
      </c>
      <c r="G139" s="236"/>
      <c r="H139" s="240">
        <v>55.706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206</v>
      </c>
      <c r="AU139" s="246" t="s">
        <v>87</v>
      </c>
      <c r="AV139" s="13" t="s">
        <v>87</v>
      </c>
      <c r="AW139" s="13" t="s">
        <v>33</v>
      </c>
      <c r="AX139" s="13" t="s">
        <v>85</v>
      </c>
      <c r="AY139" s="246" t="s">
        <v>198</v>
      </c>
    </row>
    <row r="140" spans="1:65" s="2" customFormat="1" ht="16.5" customHeight="1">
      <c r="A140" s="39"/>
      <c r="B140" s="40"/>
      <c r="C140" s="221" t="s">
        <v>231</v>
      </c>
      <c r="D140" s="221" t="s">
        <v>200</v>
      </c>
      <c r="E140" s="222" t="s">
        <v>274</v>
      </c>
      <c r="F140" s="223" t="s">
        <v>275</v>
      </c>
      <c r="G140" s="224" t="s">
        <v>276</v>
      </c>
      <c r="H140" s="225">
        <v>100.271</v>
      </c>
      <c r="I140" s="226"/>
      <c r="J140" s="227">
        <f>ROUND(I140*H140,2)</f>
        <v>0</v>
      </c>
      <c r="K140" s="228"/>
      <c r="L140" s="45"/>
      <c r="M140" s="229" t="s">
        <v>1</v>
      </c>
      <c r="N140" s="230" t="s">
        <v>42</v>
      </c>
      <c r="O140" s="92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3" t="s">
        <v>204</v>
      </c>
      <c r="AT140" s="233" t="s">
        <v>200</v>
      </c>
      <c r="AU140" s="233" t="s">
        <v>87</v>
      </c>
      <c r="AY140" s="18" t="s">
        <v>198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8" t="s">
        <v>85</v>
      </c>
      <c r="BK140" s="234">
        <f>ROUND(I140*H140,2)</f>
        <v>0</v>
      </c>
      <c r="BL140" s="18" t="s">
        <v>204</v>
      </c>
      <c r="BM140" s="233" t="s">
        <v>886</v>
      </c>
    </row>
    <row r="141" spans="1:51" s="13" customFormat="1" ht="12">
      <c r="A141" s="13"/>
      <c r="B141" s="235"/>
      <c r="C141" s="236"/>
      <c r="D141" s="237" t="s">
        <v>206</v>
      </c>
      <c r="E141" s="238" t="s">
        <v>1</v>
      </c>
      <c r="F141" s="239" t="s">
        <v>887</v>
      </c>
      <c r="G141" s="236"/>
      <c r="H141" s="240">
        <v>100.271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206</v>
      </c>
      <c r="AU141" s="246" t="s">
        <v>87</v>
      </c>
      <c r="AV141" s="13" t="s">
        <v>87</v>
      </c>
      <c r="AW141" s="13" t="s">
        <v>33</v>
      </c>
      <c r="AX141" s="13" t="s">
        <v>85</v>
      </c>
      <c r="AY141" s="246" t="s">
        <v>198</v>
      </c>
    </row>
    <row r="142" spans="1:63" s="12" customFormat="1" ht="22.8" customHeight="1">
      <c r="A142" s="12"/>
      <c r="B142" s="205"/>
      <c r="C142" s="206"/>
      <c r="D142" s="207" t="s">
        <v>76</v>
      </c>
      <c r="E142" s="219" t="s">
        <v>487</v>
      </c>
      <c r="F142" s="219" t="s">
        <v>488</v>
      </c>
      <c r="G142" s="206"/>
      <c r="H142" s="206"/>
      <c r="I142" s="209"/>
      <c r="J142" s="220">
        <f>BK142</f>
        <v>0</v>
      </c>
      <c r="K142" s="206"/>
      <c r="L142" s="211"/>
      <c r="M142" s="212"/>
      <c r="N142" s="213"/>
      <c r="O142" s="213"/>
      <c r="P142" s="214">
        <f>SUM(P143:P146)</f>
        <v>0</v>
      </c>
      <c r="Q142" s="213"/>
      <c r="R142" s="214">
        <f>SUM(R143:R146)</f>
        <v>143.4302172</v>
      </c>
      <c r="S142" s="213"/>
      <c r="T142" s="215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6" t="s">
        <v>85</v>
      </c>
      <c r="AT142" s="217" t="s">
        <v>76</v>
      </c>
      <c r="AU142" s="217" t="s">
        <v>85</v>
      </c>
      <c r="AY142" s="216" t="s">
        <v>198</v>
      </c>
      <c r="BK142" s="218">
        <f>SUM(BK143:BK146)</f>
        <v>0</v>
      </c>
    </row>
    <row r="143" spans="1:65" s="2" customFormat="1" ht="37.8" customHeight="1">
      <c r="A143" s="39"/>
      <c r="B143" s="40"/>
      <c r="C143" s="221" t="s">
        <v>236</v>
      </c>
      <c r="D143" s="221" t="s">
        <v>200</v>
      </c>
      <c r="E143" s="222" t="s">
        <v>813</v>
      </c>
      <c r="F143" s="223" t="s">
        <v>814</v>
      </c>
      <c r="G143" s="224" t="s">
        <v>203</v>
      </c>
      <c r="H143" s="225">
        <v>159.16</v>
      </c>
      <c r="I143" s="226"/>
      <c r="J143" s="227">
        <f>ROUND(I143*H143,2)</f>
        <v>0</v>
      </c>
      <c r="K143" s="228"/>
      <c r="L143" s="45"/>
      <c r="M143" s="229" t="s">
        <v>1</v>
      </c>
      <c r="N143" s="230" t="s">
        <v>42</v>
      </c>
      <c r="O143" s="92"/>
      <c r="P143" s="231">
        <f>O143*H143</f>
        <v>0</v>
      </c>
      <c r="Q143" s="231">
        <v>0.497</v>
      </c>
      <c r="R143" s="231">
        <f>Q143*H143</f>
        <v>79.10252</v>
      </c>
      <c r="S143" s="231">
        <v>0</v>
      </c>
      <c r="T143" s="232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3" t="s">
        <v>204</v>
      </c>
      <c r="AT143" s="233" t="s">
        <v>200</v>
      </c>
      <c r="AU143" s="233" t="s">
        <v>87</v>
      </c>
      <c r="AY143" s="18" t="s">
        <v>198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8" t="s">
        <v>85</v>
      </c>
      <c r="BK143" s="234">
        <f>ROUND(I143*H143,2)</f>
        <v>0</v>
      </c>
      <c r="BL143" s="18" t="s">
        <v>204</v>
      </c>
      <c r="BM143" s="233" t="s">
        <v>888</v>
      </c>
    </row>
    <row r="144" spans="1:51" s="13" customFormat="1" ht="12">
      <c r="A144" s="13"/>
      <c r="B144" s="235"/>
      <c r="C144" s="236"/>
      <c r="D144" s="237" t="s">
        <v>206</v>
      </c>
      <c r="E144" s="238" t="s">
        <v>1</v>
      </c>
      <c r="F144" s="239" t="s">
        <v>869</v>
      </c>
      <c r="G144" s="236"/>
      <c r="H144" s="240">
        <v>159.16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206</v>
      </c>
      <c r="AU144" s="246" t="s">
        <v>87</v>
      </c>
      <c r="AV144" s="13" t="s">
        <v>87</v>
      </c>
      <c r="AW144" s="13" t="s">
        <v>33</v>
      </c>
      <c r="AX144" s="13" t="s">
        <v>85</v>
      </c>
      <c r="AY144" s="246" t="s">
        <v>198</v>
      </c>
    </row>
    <row r="145" spans="1:65" s="2" customFormat="1" ht="37.8" customHeight="1">
      <c r="A145" s="39"/>
      <c r="B145" s="40"/>
      <c r="C145" s="221" t="s">
        <v>242</v>
      </c>
      <c r="D145" s="221" t="s">
        <v>200</v>
      </c>
      <c r="E145" s="222" t="s">
        <v>817</v>
      </c>
      <c r="F145" s="223" t="s">
        <v>818</v>
      </c>
      <c r="G145" s="224" t="s">
        <v>203</v>
      </c>
      <c r="H145" s="225">
        <v>159.16</v>
      </c>
      <c r="I145" s="226"/>
      <c r="J145" s="227">
        <f>ROUND(I145*H145,2)</f>
        <v>0</v>
      </c>
      <c r="K145" s="228"/>
      <c r="L145" s="45"/>
      <c r="M145" s="229" t="s">
        <v>1</v>
      </c>
      <c r="N145" s="230" t="s">
        <v>42</v>
      </c>
      <c r="O145" s="92"/>
      <c r="P145" s="231">
        <f>O145*H145</f>
        <v>0</v>
      </c>
      <c r="Q145" s="231">
        <v>0.40417</v>
      </c>
      <c r="R145" s="231">
        <f>Q145*H145</f>
        <v>64.32769719999999</v>
      </c>
      <c r="S145" s="231">
        <v>0</v>
      </c>
      <c r="T145" s="232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3" t="s">
        <v>204</v>
      </c>
      <c r="AT145" s="233" t="s">
        <v>200</v>
      </c>
      <c r="AU145" s="233" t="s">
        <v>87</v>
      </c>
      <c r="AY145" s="18" t="s">
        <v>198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8" t="s">
        <v>85</v>
      </c>
      <c r="BK145" s="234">
        <f>ROUND(I145*H145,2)</f>
        <v>0</v>
      </c>
      <c r="BL145" s="18" t="s">
        <v>204</v>
      </c>
      <c r="BM145" s="233" t="s">
        <v>889</v>
      </c>
    </row>
    <row r="146" spans="1:51" s="13" customFormat="1" ht="12">
      <c r="A146" s="13"/>
      <c r="B146" s="235"/>
      <c r="C146" s="236"/>
      <c r="D146" s="237" t="s">
        <v>206</v>
      </c>
      <c r="E146" s="238" t="s">
        <v>1</v>
      </c>
      <c r="F146" s="239" t="s">
        <v>869</v>
      </c>
      <c r="G146" s="236"/>
      <c r="H146" s="240">
        <v>159.16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206</v>
      </c>
      <c r="AU146" s="246" t="s">
        <v>87</v>
      </c>
      <c r="AV146" s="13" t="s">
        <v>87</v>
      </c>
      <c r="AW146" s="13" t="s">
        <v>33</v>
      </c>
      <c r="AX146" s="13" t="s">
        <v>85</v>
      </c>
      <c r="AY146" s="246" t="s">
        <v>198</v>
      </c>
    </row>
    <row r="147" spans="1:63" s="12" customFormat="1" ht="22.8" customHeight="1">
      <c r="A147" s="12"/>
      <c r="B147" s="205"/>
      <c r="C147" s="206"/>
      <c r="D147" s="207" t="s">
        <v>76</v>
      </c>
      <c r="E147" s="219" t="s">
        <v>558</v>
      </c>
      <c r="F147" s="219" t="s">
        <v>559</v>
      </c>
      <c r="G147" s="206"/>
      <c r="H147" s="206"/>
      <c r="I147" s="209"/>
      <c r="J147" s="220">
        <f>BK147</f>
        <v>0</v>
      </c>
      <c r="K147" s="206"/>
      <c r="L147" s="211"/>
      <c r="M147" s="212"/>
      <c r="N147" s="213"/>
      <c r="O147" s="213"/>
      <c r="P147" s="214">
        <f>SUM(P148:P162)</f>
        <v>0</v>
      </c>
      <c r="Q147" s="213"/>
      <c r="R147" s="214">
        <f>SUM(R148:R162)</f>
        <v>36.770462</v>
      </c>
      <c r="S147" s="213"/>
      <c r="T147" s="215">
        <f>SUM(T148:T162)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6" t="s">
        <v>85</v>
      </c>
      <c r="AT147" s="217" t="s">
        <v>76</v>
      </c>
      <c r="AU147" s="217" t="s">
        <v>85</v>
      </c>
      <c r="AY147" s="216" t="s">
        <v>198</v>
      </c>
      <c r="BK147" s="218">
        <f>SUM(BK148:BK162)</f>
        <v>0</v>
      </c>
    </row>
    <row r="148" spans="1:65" s="2" customFormat="1" ht="44.25" customHeight="1">
      <c r="A148" s="39"/>
      <c r="B148" s="40"/>
      <c r="C148" s="221" t="s">
        <v>246</v>
      </c>
      <c r="D148" s="221" t="s">
        <v>200</v>
      </c>
      <c r="E148" s="222" t="s">
        <v>821</v>
      </c>
      <c r="F148" s="223" t="s">
        <v>822</v>
      </c>
      <c r="G148" s="224" t="s">
        <v>203</v>
      </c>
      <c r="H148" s="225">
        <v>159.16</v>
      </c>
      <c r="I148" s="226"/>
      <c r="J148" s="227">
        <f>ROUND(I148*H148,2)</f>
        <v>0</v>
      </c>
      <c r="K148" s="228"/>
      <c r="L148" s="45"/>
      <c r="M148" s="229" t="s">
        <v>1</v>
      </c>
      <c r="N148" s="230" t="s">
        <v>42</v>
      </c>
      <c r="O148" s="92"/>
      <c r="P148" s="231">
        <f>O148*H148</f>
        <v>0</v>
      </c>
      <c r="Q148" s="231">
        <v>0.0739</v>
      </c>
      <c r="R148" s="231">
        <f>Q148*H148</f>
        <v>11.761923999999999</v>
      </c>
      <c r="S148" s="231">
        <v>0</v>
      </c>
      <c r="T148" s="232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3" t="s">
        <v>204</v>
      </c>
      <c r="AT148" s="233" t="s">
        <v>200</v>
      </c>
      <c r="AU148" s="233" t="s">
        <v>87</v>
      </c>
      <c r="AY148" s="18" t="s">
        <v>198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8" t="s">
        <v>85</v>
      </c>
      <c r="BK148" s="234">
        <f>ROUND(I148*H148,2)</f>
        <v>0</v>
      </c>
      <c r="BL148" s="18" t="s">
        <v>204</v>
      </c>
      <c r="BM148" s="233" t="s">
        <v>890</v>
      </c>
    </row>
    <row r="149" spans="1:51" s="16" customFormat="1" ht="12">
      <c r="A149" s="16"/>
      <c r="B149" s="285"/>
      <c r="C149" s="286"/>
      <c r="D149" s="237" t="s">
        <v>206</v>
      </c>
      <c r="E149" s="287" t="s">
        <v>1</v>
      </c>
      <c r="F149" s="288" t="s">
        <v>891</v>
      </c>
      <c r="G149" s="286"/>
      <c r="H149" s="287" t="s">
        <v>1</v>
      </c>
      <c r="I149" s="289"/>
      <c r="J149" s="286"/>
      <c r="K149" s="286"/>
      <c r="L149" s="290"/>
      <c r="M149" s="291"/>
      <c r="N149" s="292"/>
      <c r="O149" s="292"/>
      <c r="P149" s="292"/>
      <c r="Q149" s="292"/>
      <c r="R149" s="292"/>
      <c r="S149" s="292"/>
      <c r="T149" s="293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94" t="s">
        <v>206</v>
      </c>
      <c r="AU149" s="294" t="s">
        <v>87</v>
      </c>
      <c r="AV149" s="16" t="s">
        <v>85</v>
      </c>
      <c r="AW149" s="16" t="s">
        <v>33</v>
      </c>
      <c r="AX149" s="16" t="s">
        <v>77</v>
      </c>
      <c r="AY149" s="294" t="s">
        <v>198</v>
      </c>
    </row>
    <row r="150" spans="1:51" s="13" customFormat="1" ht="12">
      <c r="A150" s="13"/>
      <c r="B150" s="235"/>
      <c r="C150" s="236"/>
      <c r="D150" s="237" t="s">
        <v>206</v>
      </c>
      <c r="E150" s="238" t="s">
        <v>1</v>
      </c>
      <c r="F150" s="239" t="s">
        <v>892</v>
      </c>
      <c r="G150" s="236"/>
      <c r="H150" s="240">
        <v>22.5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206</v>
      </c>
      <c r="AU150" s="246" t="s">
        <v>87</v>
      </c>
      <c r="AV150" s="13" t="s">
        <v>87</v>
      </c>
      <c r="AW150" s="13" t="s">
        <v>33</v>
      </c>
      <c r="AX150" s="13" t="s">
        <v>77</v>
      </c>
      <c r="AY150" s="246" t="s">
        <v>198</v>
      </c>
    </row>
    <row r="151" spans="1:51" s="13" customFormat="1" ht="12">
      <c r="A151" s="13"/>
      <c r="B151" s="235"/>
      <c r="C151" s="236"/>
      <c r="D151" s="237" t="s">
        <v>206</v>
      </c>
      <c r="E151" s="238" t="s">
        <v>1</v>
      </c>
      <c r="F151" s="239" t="s">
        <v>893</v>
      </c>
      <c r="G151" s="236"/>
      <c r="H151" s="240">
        <v>28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206</v>
      </c>
      <c r="AU151" s="246" t="s">
        <v>87</v>
      </c>
      <c r="AV151" s="13" t="s">
        <v>87</v>
      </c>
      <c r="AW151" s="13" t="s">
        <v>33</v>
      </c>
      <c r="AX151" s="13" t="s">
        <v>77</v>
      </c>
      <c r="AY151" s="246" t="s">
        <v>198</v>
      </c>
    </row>
    <row r="152" spans="1:51" s="13" customFormat="1" ht="12">
      <c r="A152" s="13"/>
      <c r="B152" s="235"/>
      <c r="C152" s="236"/>
      <c r="D152" s="237" t="s">
        <v>206</v>
      </c>
      <c r="E152" s="238" t="s">
        <v>1</v>
      </c>
      <c r="F152" s="239" t="s">
        <v>894</v>
      </c>
      <c r="G152" s="236"/>
      <c r="H152" s="240">
        <v>88.38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206</v>
      </c>
      <c r="AU152" s="246" t="s">
        <v>87</v>
      </c>
      <c r="AV152" s="13" t="s">
        <v>87</v>
      </c>
      <c r="AW152" s="13" t="s">
        <v>33</v>
      </c>
      <c r="AX152" s="13" t="s">
        <v>77</v>
      </c>
      <c r="AY152" s="246" t="s">
        <v>198</v>
      </c>
    </row>
    <row r="153" spans="1:51" s="13" customFormat="1" ht="12">
      <c r="A153" s="13"/>
      <c r="B153" s="235"/>
      <c r="C153" s="236"/>
      <c r="D153" s="237" t="s">
        <v>206</v>
      </c>
      <c r="E153" s="238" t="s">
        <v>1</v>
      </c>
      <c r="F153" s="239" t="s">
        <v>895</v>
      </c>
      <c r="G153" s="236"/>
      <c r="H153" s="240">
        <v>20.28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206</v>
      </c>
      <c r="AU153" s="246" t="s">
        <v>87</v>
      </c>
      <c r="AV153" s="13" t="s">
        <v>87</v>
      </c>
      <c r="AW153" s="13" t="s">
        <v>33</v>
      </c>
      <c r="AX153" s="13" t="s">
        <v>77</v>
      </c>
      <c r="AY153" s="246" t="s">
        <v>198</v>
      </c>
    </row>
    <row r="154" spans="1:51" s="15" customFormat="1" ht="12">
      <c r="A154" s="15"/>
      <c r="B154" s="258"/>
      <c r="C154" s="259"/>
      <c r="D154" s="237" t="s">
        <v>206</v>
      </c>
      <c r="E154" s="260" t="s">
        <v>869</v>
      </c>
      <c r="F154" s="261" t="s">
        <v>215</v>
      </c>
      <c r="G154" s="259"/>
      <c r="H154" s="262">
        <v>159.16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8" t="s">
        <v>206</v>
      </c>
      <c r="AU154" s="268" t="s">
        <v>87</v>
      </c>
      <c r="AV154" s="15" t="s">
        <v>204</v>
      </c>
      <c r="AW154" s="15" t="s">
        <v>33</v>
      </c>
      <c r="AX154" s="15" t="s">
        <v>85</v>
      </c>
      <c r="AY154" s="268" t="s">
        <v>198</v>
      </c>
    </row>
    <row r="155" spans="1:65" s="2" customFormat="1" ht="37.8" customHeight="1">
      <c r="A155" s="39"/>
      <c r="B155" s="40"/>
      <c r="C155" s="269" t="s">
        <v>252</v>
      </c>
      <c r="D155" s="269" t="s">
        <v>315</v>
      </c>
      <c r="E155" s="270" t="s">
        <v>824</v>
      </c>
      <c r="F155" s="271" t="s">
        <v>825</v>
      </c>
      <c r="G155" s="272" t="s">
        <v>203</v>
      </c>
      <c r="H155" s="273">
        <v>151.87</v>
      </c>
      <c r="I155" s="274"/>
      <c r="J155" s="275">
        <f>ROUND(I155*H155,2)</f>
        <v>0</v>
      </c>
      <c r="K155" s="276"/>
      <c r="L155" s="277"/>
      <c r="M155" s="278" t="s">
        <v>1</v>
      </c>
      <c r="N155" s="279" t="s">
        <v>42</v>
      </c>
      <c r="O155" s="92"/>
      <c r="P155" s="231">
        <f>O155*H155</f>
        <v>0</v>
      </c>
      <c r="Q155" s="231">
        <v>0.147</v>
      </c>
      <c r="R155" s="231">
        <f>Q155*H155</f>
        <v>22.32489</v>
      </c>
      <c r="S155" s="231">
        <v>0</v>
      </c>
      <c r="T155" s="232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3" t="s">
        <v>242</v>
      </c>
      <c r="AT155" s="233" t="s">
        <v>315</v>
      </c>
      <c r="AU155" s="233" t="s">
        <v>87</v>
      </c>
      <c r="AY155" s="18" t="s">
        <v>198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8" t="s">
        <v>85</v>
      </c>
      <c r="BK155" s="234">
        <f>ROUND(I155*H155,2)</f>
        <v>0</v>
      </c>
      <c r="BL155" s="18" t="s">
        <v>204</v>
      </c>
      <c r="BM155" s="233" t="s">
        <v>896</v>
      </c>
    </row>
    <row r="156" spans="1:51" s="13" customFormat="1" ht="12">
      <c r="A156" s="13"/>
      <c r="B156" s="235"/>
      <c r="C156" s="236"/>
      <c r="D156" s="237" t="s">
        <v>206</v>
      </c>
      <c r="E156" s="238" t="s">
        <v>1</v>
      </c>
      <c r="F156" s="239" t="s">
        <v>897</v>
      </c>
      <c r="G156" s="236"/>
      <c r="H156" s="240">
        <v>144.638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206</v>
      </c>
      <c r="AU156" s="246" t="s">
        <v>87</v>
      </c>
      <c r="AV156" s="13" t="s">
        <v>87</v>
      </c>
      <c r="AW156" s="13" t="s">
        <v>33</v>
      </c>
      <c r="AX156" s="13" t="s">
        <v>77</v>
      </c>
      <c r="AY156" s="246" t="s">
        <v>198</v>
      </c>
    </row>
    <row r="157" spans="1:51" s="13" customFormat="1" ht="12">
      <c r="A157" s="13"/>
      <c r="B157" s="235"/>
      <c r="C157" s="236"/>
      <c r="D157" s="237" t="s">
        <v>206</v>
      </c>
      <c r="E157" s="238" t="s">
        <v>1</v>
      </c>
      <c r="F157" s="239" t="s">
        <v>898</v>
      </c>
      <c r="G157" s="236"/>
      <c r="H157" s="240">
        <v>151.87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206</v>
      </c>
      <c r="AU157" s="246" t="s">
        <v>87</v>
      </c>
      <c r="AV157" s="13" t="s">
        <v>87</v>
      </c>
      <c r="AW157" s="13" t="s">
        <v>33</v>
      </c>
      <c r="AX157" s="13" t="s">
        <v>85</v>
      </c>
      <c r="AY157" s="246" t="s">
        <v>198</v>
      </c>
    </row>
    <row r="158" spans="1:65" s="2" customFormat="1" ht="44.25" customHeight="1">
      <c r="A158" s="39"/>
      <c r="B158" s="40"/>
      <c r="C158" s="269" t="s">
        <v>257</v>
      </c>
      <c r="D158" s="269" t="s">
        <v>315</v>
      </c>
      <c r="E158" s="270" t="s">
        <v>899</v>
      </c>
      <c r="F158" s="271" t="s">
        <v>900</v>
      </c>
      <c r="G158" s="272" t="s">
        <v>203</v>
      </c>
      <c r="H158" s="273">
        <v>15.248</v>
      </c>
      <c r="I158" s="274"/>
      <c r="J158" s="275">
        <f>ROUND(I158*H158,2)</f>
        <v>0</v>
      </c>
      <c r="K158" s="276"/>
      <c r="L158" s="277"/>
      <c r="M158" s="278" t="s">
        <v>1</v>
      </c>
      <c r="N158" s="279" t="s">
        <v>42</v>
      </c>
      <c r="O158" s="92"/>
      <c r="P158" s="231">
        <f>O158*H158</f>
        <v>0</v>
      </c>
      <c r="Q158" s="231">
        <v>0.176</v>
      </c>
      <c r="R158" s="231">
        <f>Q158*H158</f>
        <v>2.683648</v>
      </c>
      <c r="S158" s="231">
        <v>0</v>
      </c>
      <c r="T158" s="23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3" t="s">
        <v>242</v>
      </c>
      <c r="AT158" s="233" t="s">
        <v>315</v>
      </c>
      <c r="AU158" s="233" t="s">
        <v>87</v>
      </c>
      <c r="AY158" s="18" t="s">
        <v>198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8" t="s">
        <v>85</v>
      </c>
      <c r="BK158" s="234">
        <f>ROUND(I158*H158,2)</f>
        <v>0</v>
      </c>
      <c r="BL158" s="18" t="s">
        <v>204</v>
      </c>
      <c r="BM158" s="233" t="s">
        <v>901</v>
      </c>
    </row>
    <row r="159" spans="1:51" s="16" customFormat="1" ht="12">
      <c r="A159" s="16"/>
      <c r="B159" s="285"/>
      <c r="C159" s="286"/>
      <c r="D159" s="237" t="s">
        <v>206</v>
      </c>
      <c r="E159" s="287" t="s">
        <v>1</v>
      </c>
      <c r="F159" s="288" t="s">
        <v>902</v>
      </c>
      <c r="G159" s="286"/>
      <c r="H159" s="287" t="s">
        <v>1</v>
      </c>
      <c r="I159" s="289"/>
      <c r="J159" s="286"/>
      <c r="K159" s="286"/>
      <c r="L159" s="290"/>
      <c r="M159" s="291"/>
      <c r="N159" s="292"/>
      <c r="O159" s="292"/>
      <c r="P159" s="292"/>
      <c r="Q159" s="292"/>
      <c r="R159" s="292"/>
      <c r="S159" s="292"/>
      <c r="T159" s="293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94" t="s">
        <v>206</v>
      </c>
      <c r="AU159" s="294" t="s">
        <v>87</v>
      </c>
      <c r="AV159" s="16" t="s">
        <v>85</v>
      </c>
      <c r="AW159" s="16" t="s">
        <v>33</v>
      </c>
      <c r="AX159" s="16" t="s">
        <v>77</v>
      </c>
      <c r="AY159" s="294" t="s">
        <v>198</v>
      </c>
    </row>
    <row r="160" spans="1:51" s="13" customFormat="1" ht="12">
      <c r="A160" s="13"/>
      <c r="B160" s="235"/>
      <c r="C160" s="236"/>
      <c r="D160" s="237" t="s">
        <v>206</v>
      </c>
      <c r="E160" s="238" t="s">
        <v>1</v>
      </c>
      <c r="F160" s="239" t="s">
        <v>903</v>
      </c>
      <c r="G160" s="236"/>
      <c r="H160" s="240">
        <v>14.522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206</v>
      </c>
      <c r="AU160" s="246" t="s">
        <v>87</v>
      </c>
      <c r="AV160" s="13" t="s">
        <v>87</v>
      </c>
      <c r="AW160" s="13" t="s">
        <v>33</v>
      </c>
      <c r="AX160" s="13" t="s">
        <v>77</v>
      </c>
      <c r="AY160" s="246" t="s">
        <v>198</v>
      </c>
    </row>
    <row r="161" spans="1:51" s="15" customFormat="1" ht="12">
      <c r="A161" s="15"/>
      <c r="B161" s="258"/>
      <c r="C161" s="259"/>
      <c r="D161" s="237" t="s">
        <v>206</v>
      </c>
      <c r="E161" s="260" t="s">
        <v>872</v>
      </c>
      <c r="F161" s="261" t="s">
        <v>215</v>
      </c>
      <c r="G161" s="259"/>
      <c r="H161" s="262">
        <v>14.522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8" t="s">
        <v>206</v>
      </c>
      <c r="AU161" s="268" t="s">
        <v>87</v>
      </c>
      <c r="AV161" s="15" t="s">
        <v>204</v>
      </c>
      <c r="AW161" s="15" t="s">
        <v>33</v>
      </c>
      <c r="AX161" s="15" t="s">
        <v>77</v>
      </c>
      <c r="AY161" s="268" t="s">
        <v>198</v>
      </c>
    </row>
    <row r="162" spans="1:51" s="13" customFormat="1" ht="12">
      <c r="A162" s="13"/>
      <c r="B162" s="235"/>
      <c r="C162" s="236"/>
      <c r="D162" s="237" t="s">
        <v>206</v>
      </c>
      <c r="E162" s="238" t="s">
        <v>1</v>
      </c>
      <c r="F162" s="239" t="s">
        <v>904</v>
      </c>
      <c r="G162" s="236"/>
      <c r="H162" s="240">
        <v>15.248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206</v>
      </c>
      <c r="AU162" s="246" t="s">
        <v>87</v>
      </c>
      <c r="AV162" s="13" t="s">
        <v>87</v>
      </c>
      <c r="AW162" s="13" t="s">
        <v>33</v>
      </c>
      <c r="AX162" s="13" t="s">
        <v>85</v>
      </c>
      <c r="AY162" s="246" t="s">
        <v>198</v>
      </c>
    </row>
    <row r="163" spans="1:63" s="12" customFormat="1" ht="22.8" customHeight="1">
      <c r="A163" s="12"/>
      <c r="B163" s="205"/>
      <c r="C163" s="206"/>
      <c r="D163" s="207" t="s">
        <v>76</v>
      </c>
      <c r="E163" s="219" t="s">
        <v>567</v>
      </c>
      <c r="F163" s="219" t="s">
        <v>568</v>
      </c>
      <c r="G163" s="206"/>
      <c r="H163" s="206"/>
      <c r="I163" s="209"/>
      <c r="J163" s="220">
        <f>BK163</f>
        <v>0</v>
      </c>
      <c r="K163" s="206"/>
      <c r="L163" s="211"/>
      <c r="M163" s="212"/>
      <c r="N163" s="213"/>
      <c r="O163" s="213"/>
      <c r="P163" s="214">
        <f>SUM(P164:P189)</f>
        <v>0</v>
      </c>
      <c r="Q163" s="213"/>
      <c r="R163" s="214">
        <f>SUM(R164:R189)</f>
        <v>17.848831</v>
      </c>
      <c r="S163" s="213"/>
      <c r="T163" s="215">
        <f>SUM(T164:T189)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6" t="s">
        <v>85</v>
      </c>
      <c r="AT163" s="217" t="s">
        <v>76</v>
      </c>
      <c r="AU163" s="217" t="s">
        <v>85</v>
      </c>
      <c r="AY163" s="216" t="s">
        <v>198</v>
      </c>
      <c r="BK163" s="218">
        <f>SUM(BK164:BK189)</f>
        <v>0</v>
      </c>
    </row>
    <row r="164" spans="1:65" s="2" customFormat="1" ht="37.8" customHeight="1">
      <c r="A164" s="39"/>
      <c r="B164" s="40"/>
      <c r="C164" s="221" t="s">
        <v>261</v>
      </c>
      <c r="D164" s="221" t="s">
        <v>200</v>
      </c>
      <c r="E164" s="222" t="s">
        <v>616</v>
      </c>
      <c r="F164" s="223" t="s">
        <v>617</v>
      </c>
      <c r="G164" s="224" t="s">
        <v>227</v>
      </c>
      <c r="H164" s="225">
        <v>88.15</v>
      </c>
      <c r="I164" s="226"/>
      <c r="J164" s="227">
        <f>ROUND(I164*H164,2)</f>
        <v>0</v>
      </c>
      <c r="K164" s="228"/>
      <c r="L164" s="45"/>
      <c r="M164" s="229" t="s">
        <v>1</v>
      </c>
      <c r="N164" s="230" t="s">
        <v>42</v>
      </c>
      <c r="O164" s="92"/>
      <c r="P164" s="231">
        <f>O164*H164</f>
        <v>0</v>
      </c>
      <c r="Q164" s="231">
        <v>0.14874</v>
      </c>
      <c r="R164" s="231">
        <f>Q164*H164</f>
        <v>13.111431000000001</v>
      </c>
      <c r="S164" s="231">
        <v>0</v>
      </c>
      <c r="T164" s="232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3" t="s">
        <v>204</v>
      </c>
      <c r="AT164" s="233" t="s">
        <v>200</v>
      </c>
      <c r="AU164" s="233" t="s">
        <v>87</v>
      </c>
      <c r="AY164" s="18" t="s">
        <v>198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8" t="s">
        <v>85</v>
      </c>
      <c r="BK164" s="234">
        <f>ROUND(I164*H164,2)</f>
        <v>0</v>
      </c>
      <c r="BL164" s="18" t="s">
        <v>204</v>
      </c>
      <c r="BM164" s="233" t="s">
        <v>905</v>
      </c>
    </row>
    <row r="165" spans="1:51" s="13" customFormat="1" ht="12">
      <c r="A165" s="13"/>
      <c r="B165" s="235"/>
      <c r="C165" s="236"/>
      <c r="D165" s="237" t="s">
        <v>206</v>
      </c>
      <c r="E165" s="238" t="s">
        <v>1</v>
      </c>
      <c r="F165" s="239" t="s">
        <v>906</v>
      </c>
      <c r="G165" s="236"/>
      <c r="H165" s="240">
        <v>18.44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206</v>
      </c>
      <c r="AU165" s="246" t="s">
        <v>87</v>
      </c>
      <c r="AV165" s="13" t="s">
        <v>87</v>
      </c>
      <c r="AW165" s="13" t="s">
        <v>33</v>
      </c>
      <c r="AX165" s="13" t="s">
        <v>77</v>
      </c>
      <c r="AY165" s="246" t="s">
        <v>198</v>
      </c>
    </row>
    <row r="166" spans="1:51" s="13" customFormat="1" ht="12">
      <c r="A166" s="13"/>
      <c r="B166" s="235"/>
      <c r="C166" s="236"/>
      <c r="D166" s="237" t="s">
        <v>206</v>
      </c>
      <c r="E166" s="238" t="s">
        <v>1</v>
      </c>
      <c r="F166" s="239" t="s">
        <v>907</v>
      </c>
      <c r="G166" s="236"/>
      <c r="H166" s="240">
        <v>20.29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206</v>
      </c>
      <c r="AU166" s="246" t="s">
        <v>87</v>
      </c>
      <c r="AV166" s="13" t="s">
        <v>87</v>
      </c>
      <c r="AW166" s="13" t="s">
        <v>33</v>
      </c>
      <c r="AX166" s="13" t="s">
        <v>77</v>
      </c>
      <c r="AY166" s="246" t="s">
        <v>198</v>
      </c>
    </row>
    <row r="167" spans="1:51" s="13" customFormat="1" ht="12">
      <c r="A167" s="13"/>
      <c r="B167" s="235"/>
      <c r="C167" s="236"/>
      <c r="D167" s="237" t="s">
        <v>206</v>
      </c>
      <c r="E167" s="238" t="s">
        <v>1</v>
      </c>
      <c r="F167" s="239" t="s">
        <v>908</v>
      </c>
      <c r="G167" s="236"/>
      <c r="H167" s="240">
        <v>35.76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206</v>
      </c>
      <c r="AU167" s="246" t="s">
        <v>87</v>
      </c>
      <c r="AV167" s="13" t="s">
        <v>87</v>
      </c>
      <c r="AW167" s="13" t="s">
        <v>33</v>
      </c>
      <c r="AX167" s="13" t="s">
        <v>77</v>
      </c>
      <c r="AY167" s="246" t="s">
        <v>198</v>
      </c>
    </row>
    <row r="168" spans="1:51" s="13" customFormat="1" ht="12">
      <c r="A168" s="13"/>
      <c r="B168" s="235"/>
      <c r="C168" s="236"/>
      <c r="D168" s="237" t="s">
        <v>206</v>
      </c>
      <c r="E168" s="238" t="s">
        <v>1</v>
      </c>
      <c r="F168" s="239" t="s">
        <v>909</v>
      </c>
      <c r="G168" s="236"/>
      <c r="H168" s="240">
        <v>13.66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206</v>
      </c>
      <c r="AU168" s="246" t="s">
        <v>87</v>
      </c>
      <c r="AV168" s="13" t="s">
        <v>87</v>
      </c>
      <c r="AW168" s="13" t="s">
        <v>33</v>
      </c>
      <c r="AX168" s="13" t="s">
        <v>77</v>
      </c>
      <c r="AY168" s="246" t="s">
        <v>198</v>
      </c>
    </row>
    <row r="169" spans="1:51" s="15" customFormat="1" ht="12">
      <c r="A169" s="15"/>
      <c r="B169" s="258"/>
      <c r="C169" s="259"/>
      <c r="D169" s="237" t="s">
        <v>206</v>
      </c>
      <c r="E169" s="260" t="s">
        <v>1</v>
      </c>
      <c r="F169" s="261" t="s">
        <v>215</v>
      </c>
      <c r="G169" s="259"/>
      <c r="H169" s="262">
        <v>88.15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8" t="s">
        <v>206</v>
      </c>
      <c r="AU169" s="268" t="s">
        <v>87</v>
      </c>
      <c r="AV169" s="15" t="s">
        <v>204</v>
      </c>
      <c r="AW169" s="15" t="s">
        <v>33</v>
      </c>
      <c r="AX169" s="15" t="s">
        <v>85</v>
      </c>
      <c r="AY169" s="268" t="s">
        <v>198</v>
      </c>
    </row>
    <row r="170" spans="1:65" s="2" customFormat="1" ht="24.15" customHeight="1">
      <c r="A170" s="39"/>
      <c r="B170" s="40"/>
      <c r="C170" s="269" t="s">
        <v>266</v>
      </c>
      <c r="D170" s="269" t="s">
        <v>315</v>
      </c>
      <c r="E170" s="270" t="s">
        <v>653</v>
      </c>
      <c r="F170" s="271" t="s">
        <v>654</v>
      </c>
      <c r="G170" s="272" t="s">
        <v>451</v>
      </c>
      <c r="H170" s="273">
        <v>48</v>
      </c>
      <c r="I170" s="274"/>
      <c r="J170" s="275">
        <f>ROUND(I170*H170,2)</f>
        <v>0</v>
      </c>
      <c r="K170" s="276"/>
      <c r="L170" s="277"/>
      <c r="M170" s="278" t="s">
        <v>1</v>
      </c>
      <c r="N170" s="279" t="s">
        <v>42</v>
      </c>
      <c r="O170" s="92"/>
      <c r="P170" s="231">
        <f>O170*H170</f>
        <v>0</v>
      </c>
      <c r="Q170" s="231">
        <v>0.0502</v>
      </c>
      <c r="R170" s="231">
        <f>Q170*H170</f>
        <v>2.4096</v>
      </c>
      <c r="S170" s="231">
        <v>0</v>
      </c>
      <c r="T170" s="232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3" t="s">
        <v>242</v>
      </c>
      <c r="AT170" s="233" t="s">
        <v>315</v>
      </c>
      <c r="AU170" s="233" t="s">
        <v>87</v>
      </c>
      <c r="AY170" s="18" t="s">
        <v>198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8" t="s">
        <v>85</v>
      </c>
      <c r="BK170" s="234">
        <f>ROUND(I170*H170,2)</f>
        <v>0</v>
      </c>
      <c r="BL170" s="18" t="s">
        <v>204</v>
      </c>
      <c r="BM170" s="233" t="s">
        <v>910</v>
      </c>
    </row>
    <row r="171" spans="1:51" s="13" customFormat="1" ht="12">
      <c r="A171" s="13"/>
      <c r="B171" s="235"/>
      <c r="C171" s="236"/>
      <c r="D171" s="237" t="s">
        <v>206</v>
      </c>
      <c r="E171" s="238" t="s">
        <v>1</v>
      </c>
      <c r="F171" s="239" t="s">
        <v>911</v>
      </c>
      <c r="G171" s="236"/>
      <c r="H171" s="240">
        <v>40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206</v>
      </c>
      <c r="AU171" s="246" t="s">
        <v>87</v>
      </c>
      <c r="AV171" s="13" t="s">
        <v>87</v>
      </c>
      <c r="AW171" s="13" t="s">
        <v>33</v>
      </c>
      <c r="AX171" s="13" t="s">
        <v>77</v>
      </c>
      <c r="AY171" s="246" t="s">
        <v>198</v>
      </c>
    </row>
    <row r="172" spans="1:51" s="13" customFormat="1" ht="12">
      <c r="A172" s="13"/>
      <c r="B172" s="235"/>
      <c r="C172" s="236"/>
      <c r="D172" s="237" t="s">
        <v>206</v>
      </c>
      <c r="E172" s="238" t="s">
        <v>1</v>
      </c>
      <c r="F172" s="239" t="s">
        <v>912</v>
      </c>
      <c r="G172" s="236"/>
      <c r="H172" s="240">
        <v>8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206</v>
      </c>
      <c r="AU172" s="246" t="s">
        <v>87</v>
      </c>
      <c r="AV172" s="13" t="s">
        <v>87</v>
      </c>
      <c r="AW172" s="13" t="s">
        <v>33</v>
      </c>
      <c r="AX172" s="13" t="s">
        <v>77</v>
      </c>
      <c r="AY172" s="246" t="s">
        <v>198</v>
      </c>
    </row>
    <row r="173" spans="1:51" s="15" customFormat="1" ht="12">
      <c r="A173" s="15"/>
      <c r="B173" s="258"/>
      <c r="C173" s="259"/>
      <c r="D173" s="237" t="s">
        <v>206</v>
      </c>
      <c r="E173" s="260" t="s">
        <v>1</v>
      </c>
      <c r="F173" s="261" t="s">
        <v>215</v>
      </c>
      <c r="G173" s="259"/>
      <c r="H173" s="262">
        <v>48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8" t="s">
        <v>206</v>
      </c>
      <c r="AU173" s="268" t="s">
        <v>87</v>
      </c>
      <c r="AV173" s="15" t="s">
        <v>204</v>
      </c>
      <c r="AW173" s="15" t="s">
        <v>33</v>
      </c>
      <c r="AX173" s="15" t="s">
        <v>85</v>
      </c>
      <c r="AY173" s="268" t="s">
        <v>198</v>
      </c>
    </row>
    <row r="174" spans="1:65" s="2" customFormat="1" ht="24.15" customHeight="1">
      <c r="A174" s="39"/>
      <c r="B174" s="40"/>
      <c r="C174" s="269" t="s">
        <v>270</v>
      </c>
      <c r="D174" s="269" t="s">
        <v>315</v>
      </c>
      <c r="E174" s="270" t="s">
        <v>658</v>
      </c>
      <c r="F174" s="271" t="s">
        <v>659</v>
      </c>
      <c r="G174" s="272" t="s">
        <v>451</v>
      </c>
      <c r="H174" s="273">
        <v>3</v>
      </c>
      <c r="I174" s="274"/>
      <c r="J174" s="275">
        <f>ROUND(I174*H174,2)</f>
        <v>0</v>
      </c>
      <c r="K174" s="276"/>
      <c r="L174" s="277"/>
      <c r="M174" s="278" t="s">
        <v>1</v>
      </c>
      <c r="N174" s="279" t="s">
        <v>42</v>
      </c>
      <c r="O174" s="92"/>
      <c r="P174" s="231">
        <f>O174*H174</f>
        <v>0</v>
      </c>
      <c r="Q174" s="231">
        <v>0.0302</v>
      </c>
      <c r="R174" s="231">
        <f>Q174*H174</f>
        <v>0.0906</v>
      </c>
      <c r="S174" s="231">
        <v>0</v>
      </c>
      <c r="T174" s="23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3" t="s">
        <v>242</v>
      </c>
      <c r="AT174" s="233" t="s">
        <v>315</v>
      </c>
      <c r="AU174" s="233" t="s">
        <v>87</v>
      </c>
      <c r="AY174" s="18" t="s">
        <v>198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8" t="s">
        <v>85</v>
      </c>
      <c r="BK174" s="234">
        <f>ROUND(I174*H174,2)</f>
        <v>0</v>
      </c>
      <c r="BL174" s="18" t="s">
        <v>204</v>
      </c>
      <c r="BM174" s="233" t="s">
        <v>913</v>
      </c>
    </row>
    <row r="175" spans="1:51" s="13" customFormat="1" ht="12">
      <c r="A175" s="13"/>
      <c r="B175" s="235"/>
      <c r="C175" s="236"/>
      <c r="D175" s="237" t="s">
        <v>206</v>
      </c>
      <c r="E175" s="238" t="s">
        <v>1</v>
      </c>
      <c r="F175" s="239" t="s">
        <v>649</v>
      </c>
      <c r="G175" s="236"/>
      <c r="H175" s="240">
        <v>2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206</v>
      </c>
      <c r="AU175" s="246" t="s">
        <v>87</v>
      </c>
      <c r="AV175" s="13" t="s">
        <v>87</v>
      </c>
      <c r="AW175" s="13" t="s">
        <v>33</v>
      </c>
      <c r="AX175" s="13" t="s">
        <v>77</v>
      </c>
      <c r="AY175" s="246" t="s">
        <v>198</v>
      </c>
    </row>
    <row r="176" spans="1:51" s="13" customFormat="1" ht="12">
      <c r="A176" s="13"/>
      <c r="B176" s="235"/>
      <c r="C176" s="236"/>
      <c r="D176" s="237" t="s">
        <v>206</v>
      </c>
      <c r="E176" s="238" t="s">
        <v>1</v>
      </c>
      <c r="F176" s="239" t="s">
        <v>651</v>
      </c>
      <c r="G176" s="236"/>
      <c r="H176" s="240">
        <v>1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206</v>
      </c>
      <c r="AU176" s="246" t="s">
        <v>87</v>
      </c>
      <c r="AV176" s="13" t="s">
        <v>87</v>
      </c>
      <c r="AW176" s="13" t="s">
        <v>33</v>
      </c>
      <c r="AX176" s="13" t="s">
        <v>77</v>
      </c>
      <c r="AY176" s="246" t="s">
        <v>198</v>
      </c>
    </row>
    <row r="177" spans="1:51" s="15" customFormat="1" ht="12">
      <c r="A177" s="15"/>
      <c r="B177" s="258"/>
      <c r="C177" s="259"/>
      <c r="D177" s="237" t="s">
        <v>206</v>
      </c>
      <c r="E177" s="260" t="s">
        <v>1</v>
      </c>
      <c r="F177" s="261" t="s">
        <v>215</v>
      </c>
      <c r="G177" s="259"/>
      <c r="H177" s="262">
        <v>3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8" t="s">
        <v>206</v>
      </c>
      <c r="AU177" s="268" t="s">
        <v>87</v>
      </c>
      <c r="AV177" s="15" t="s">
        <v>204</v>
      </c>
      <c r="AW177" s="15" t="s">
        <v>33</v>
      </c>
      <c r="AX177" s="15" t="s">
        <v>85</v>
      </c>
      <c r="AY177" s="268" t="s">
        <v>198</v>
      </c>
    </row>
    <row r="178" spans="1:65" s="2" customFormat="1" ht="24.15" customHeight="1">
      <c r="A178" s="39"/>
      <c r="B178" s="40"/>
      <c r="C178" s="269" t="s">
        <v>8</v>
      </c>
      <c r="D178" s="269" t="s">
        <v>315</v>
      </c>
      <c r="E178" s="270" t="s">
        <v>662</v>
      </c>
      <c r="F178" s="271" t="s">
        <v>663</v>
      </c>
      <c r="G178" s="272" t="s">
        <v>451</v>
      </c>
      <c r="H178" s="273">
        <v>8</v>
      </c>
      <c r="I178" s="274"/>
      <c r="J178" s="275">
        <f>ROUND(I178*H178,2)</f>
        <v>0</v>
      </c>
      <c r="K178" s="276"/>
      <c r="L178" s="277"/>
      <c r="M178" s="278" t="s">
        <v>1</v>
      </c>
      <c r="N178" s="279" t="s">
        <v>42</v>
      </c>
      <c r="O178" s="92"/>
      <c r="P178" s="231">
        <f>O178*H178</f>
        <v>0</v>
      </c>
      <c r="Q178" s="231">
        <v>0.066</v>
      </c>
      <c r="R178" s="231">
        <f>Q178*H178</f>
        <v>0.528</v>
      </c>
      <c r="S178" s="231">
        <v>0</v>
      </c>
      <c r="T178" s="232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3" t="s">
        <v>242</v>
      </c>
      <c r="AT178" s="233" t="s">
        <v>315</v>
      </c>
      <c r="AU178" s="233" t="s">
        <v>87</v>
      </c>
      <c r="AY178" s="18" t="s">
        <v>198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8" t="s">
        <v>85</v>
      </c>
      <c r="BK178" s="234">
        <f>ROUND(I178*H178,2)</f>
        <v>0</v>
      </c>
      <c r="BL178" s="18" t="s">
        <v>204</v>
      </c>
      <c r="BM178" s="233" t="s">
        <v>914</v>
      </c>
    </row>
    <row r="179" spans="1:51" s="13" customFormat="1" ht="12">
      <c r="A179" s="13"/>
      <c r="B179" s="235"/>
      <c r="C179" s="236"/>
      <c r="D179" s="237" t="s">
        <v>206</v>
      </c>
      <c r="E179" s="238" t="s">
        <v>1</v>
      </c>
      <c r="F179" s="239" t="s">
        <v>915</v>
      </c>
      <c r="G179" s="236"/>
      <c r="H179" s="240">
        <v>6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206</v>
      </c>
      <c r="AU179" s="246" t="s">
        <v>87</v>
      </c>
      <c r="AV179" s="13" t="s">
        <v>87</v>
      </c>
      <c r="AW179" s="13" t="s">
        <v>33</v>
      </c>
      <c r="AX179" s="13" t="s">
        <v>77</v>
      </c>
      <c r="AY179" s="246" t="s">
        <v>198</v>
      </c>
    </row>
    <row r="180" spans="1:51" s="13" customFormat="1" ht="12">
      <c r="A180" s="13"/>
      <c r="B180" s="235"/>
      <c r="C180" s="236"/>
      <c r="D180" s="237" t="s">
        <v>206</v>
      </c>
      <c r="E180" s="238" t="s">
        <v>1</v>
      </c>
      <c r="F180" s="239" t="s">
        <v>916</v>
      </c>
      <c r="G180" s="236"/>
      <c r="H180" s="240">
        <v>2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206</v>
      </c>
      <c r="AU180" s="246" t="s">
        <v>87</v>
      </c>
      <c r="AV180" s="13" t="s">
        <v>87</v>
      </c>
      <c r="AW180" s="13" t="s">
        <v>33</v>
      </c>
      <c r="AX180" s="13" t="s">
        <v>77</v>
      </c>
      <c r="AY180" s="246" t="s">
        <v>198</v>
      </c>
    </row>
    <row r="181" spans="1:51" s="15" customFormat="1" ht="12">
      <c r="A181" s="15"/>
      <c r="B181" s="258"/>
      <c r="C181" s="259"/>
      <c r="D181" s="237" t="s">
        <v>206</v>
      </c>
      <c r="E181" s="260" t="s">
        <v>1</v>
      </c>
      <c r="F181" s="261" t="s">
        <v>215</v>
      </c>
      <c r="G181" s="259"/>
      <c r="H181" s="262">
        <v>8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8" t="s">
        <v>206</v>
      </c>
      <c r="AU181" s="268" t="s">
        <v>87</v>
      </c>
      <c r="AV181" s="15" t="s">
        <v>204</v>
      </c>
      <c r="AW181" s="15" t="s">
        <v>33</v>
      </c>
      <c r="AX181" s="15" t="s">
        <v>85</v>
      </c>
      <c r="AY181" s="268" t="s">
        <v>198</v>
      </c>
    </row>
    <row r="182" spans="1:65" s="2" customFormat="1" ht="24.15" customHeight="1">
      <c r="A182" s="39"/>
      <c r="B182" s="40"/>
      <c r="C182" s="269" t="s">
        <v>280</v>
      </c>
      <c r="D182" s="269" t="s">
        <v>315</v>
      </c>
      <c r="E182" s="270" t="s">
        <v>632</v>
      </c>
      <c r="F182" s="271" t="s">
        <v>633</v>
      </c>
      <c r="G182" s="272" t="s">
        <v>451</v>
      </c>
      <c r="H182" s="273">
        <v>2</v>
      </c>
      <c r="I182" s="274"/>
      <c r="J182" s="275">
        <f>ROUND(I182*H182,2)</f>
        <v>0</v>
      </c>
      <c r="K182" s="276"/>
      <c r="L182" s="277"/>
      <c r="M182" s="278" t="s">
        <v>1</v>
      </c>
      <c r="N182" s="279" t="s">
        <v>42</v>
      </c>
      <c r="O182" s="92"/>
      <c r="P182" s="231">
        <f>O182*H182</f>
        <v>0</v>
      </c>
      <c r="Q182" s="231">
        <v>0.0806</v>
      </c>
      <c r="R182" s="231">
        <f>Q182*H182</f>
        <v>0.1612</v>
      </c>
      <c r="S182" s="231">
        <v>0</v>
      </c>
      <c r="T182" s="232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3" t="s">
        <v>242</v>
      </c>
      <c r="AT182" s="233" t="s">
        <v>315</v>
      </c>
      <c r="AU182" s="233" t="s">
        <v>87</v>
      </c>
      <c r="AY182" s="18" t="s">
        <v>198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85</v>
      </c>
      <c r="BK182" s="234">
        <f>ROUND(I182*H182,2)</f>
        <v>0</v>
      </c>
      <c r="BL182" s="18" t="s">
        <v>204</v>
      </c>
      <c r="BM182" s="233" t="s">
        <v>917</v>
      </c>
    </row>
    <row r="183" spans="1:51" s="16" customFormat="1" ht="12">
      <c r="A183" s="16"/>
      <c r="B183" s="285"/>
      <c r="C183" s="286"/>
      <c r="D183" s="237" t="s">
        <v>206</v>
      </c>
      <c r="E183" s="287" t="s">
        <v>1</v>
      </c>
      <c r="F183" s="288" t="s">
        <v>918</v>
      </c>
      <c r="G183" s="286"/>
      <c r="H183" s="287" t="s">
        <v>1</v>
      </c>
      <c r="I183" s="289"/>
      <c r="J183" s="286"/>
      <c r="K183" s="286"/>
      <c r="L183" s="290"/>
      <c r="M183" s="291"/>
      <c r="N183" s="292"/>
      <c r="O183" s="292"/>
      <c r="P183" s="292"/>
      <c r="Q183" s="292"/>
      <c r="R183" s="292"/>
      <c r="S183" s="292"/>
      <c r="T183" s="293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94" t="s">
        <v>206</v>
      </c>
      <c r="AU183" s="294" t="s">
        <v>87</v>
      </c>
      <c r="AV183" s="16" t="s">
        <v>85</v>
      </c>
      <c r="AW183" s="16" t="s">
        <v>33</v>
      </c>
      <c r="AX183" s="16" t="s">
        <v>77</v>
      </c>
      <c r="AY183" s="294" t="s">
        <v>198</v>
      </c>
    </row>
    <row r="184" spans="1:51" s="13" customFormat="1" ht="12">
      <c r="A184" s="13"/>
      <c r="B184" s="235"/>
      <c r="C184" s="236"/>
      <c r="D184" s="237" t="s">
        <v>206</v>
      </c>
      <c r="E184" s="238" t="s">
        <v>1</v>
      </c>
      <c r="F184" s="239" t="s">
        <v>650</v>
      </c>
      <c r="G184" s="236"/>
      <c r="H184" s="240">
        <v>2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206</v>
      </c>
      <c r="AU184" s="246" t="s">
        <v>87</v>
      </c>
      <c r="AV184" s="13" t="s">
        <v>87</v>
      </c>
      <c r="AW184" s="13" t="s">
        <v>33</v>
      </c>
      <c r="AX184" s="13" t="s">
        <v>77</v>
      </c>
      <c r="AY184" s="246" t="s">
        <v>198</v>
      </c>
    </row>
    <row r="185" spans="1:51" s="15" customFormat="1" ht="12">
      <c r="A185" s="15"/>
      <c r="B185" s="258"/>
      <c r="C185" s="259"/>
      <c r="D185" s="237" t="s">
        <v>206</v>
      </c>
      <c r="E185" s="260" t="s">
        <v>1</v>
      </c>
      <c r="F185" s="261" t="s">
        <v>215</v>
      </c>
      <c r="G185" s="259"/>
      <c r="H185" s="262">
        <v>2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8" t="s">
        <v>206</v>
      </c>
      <c r="AU185" s="268" t="s">
        <v>87</v>
      </c>
      <c r="AV185" s="15" t="s">
        <v>204</v>
      </c>
      <c r="AW185" s="15" t="s">
        <v>33</v>
      </c>
      <c r="AX185" s="15" t="s">
        <v>85</v>
      </c>
      <c r="AY185" s="268" t="s">
        <v>198</v>
      </c>
    </row>
    <row r="186" spans="1:65" s="2" customFormat="1" ht="24.15" customHeight="1">
      <c r="A186" s="39"/>
      <c r="B186" s="40"/>
      <c r="C186" s="269" t="s">
        <v>285</v>
      </c>
      <c r="D186" s="269" t="s">
        <v>315</v>
      </c>
      <c r="E186" s="270" t="s">
        <v>919</v>
      </c>
      <c r="F186" s="271" t="s">
        <v>920</v>
      </c>
      <c r="G186" s="272" t="s">
        <v>451</v>
      </c>
      <c r="H186" s="273">
        <v>2</v>
      </c>
      <c r="I186" s="274"/>
      <c r="J186" s="275">
        <f>ROUND(I186*H186,2)</f>
        <v>0</v>
      </c>
      <c r="K186" s="276"/>
      <c r="L186" s="277"/>
      <c r="M186" s="278" t="s">
        <v>1</v>
      </c>
      <c r="N186" s="279" t="s">
        <v>42</v>
      </c>
      <c r="O186" s="92"/>
      <c r="P186" s="231">
        <f>O186*H186</f>
        <v>0</v>
      </c>
      <c r="Q186" s="231">
        <v>0.039</v>
      </c>
      <c r="R186" s="231">
        <f>Q186*H186</f>
        <v>0.078</v>
      </c>
      <c r="S186" s="231">
        <v>0</v>
      </c>
      <c r="T186" s="23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3" t="s">
        <v>242</v>
      </c>
      <c r="AT186" s="233" t="s">
        <v>315</v>
      </c>
      <c r="AU186" s="233" t="s">
        <v>87</v>
      </c>
      <c r="AY186" s="18" t="s">
        <v>198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8" t="s">
        <v>85</v>
      </c>
      <c r="BK186" s="234">
        <f>ROUND(I186*H186,2)</f>
        <v>0</v>
      </c>
      <c r="BL186" s="18" t="s">
        <v>204</v>
      </c>
      <c r="BM186" s="233" t="s">
        <v>921</v>
      </c>
    </row>
    <row r="187" spans="1:51" s="13" customFormat="1" ht="12">
      <c r="A187" s="13"/>
      <c r="B187" s="235"/>
      <c r="C187" s="236"/>
      <c r="D187" s="237" t="s">
        <v>206</v>
      </c>
      <c r="E187" s="238" t="s">
        <v>1</v>
      </c>
      <c r="F187" s="239" t="s">
        <v>650</v>
      </c>
      <c r="G187" s="236"/>
      <c r="H187" s="240">
        <v>2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206</v>
      </c>
      <c r="AU187" s="246" t="s">
        <v>87</v>
      </c>
      <c r="AV187" s="13" t="s">
        <v>87</v>
      </c>
      <c r="AW187" s="13" t="s">
        <v>33</v>
      </c>
      <c r="AX187" s="13" t="s">
        <v>85</v>
      </c>
      <c r="AY187" s="246" t="s">
        <v>198</v>
      </c>
    </row>
    <row r="188" spans="1:65" s="2" customFormat="1" ht="24.15" customHeight="1">
      <c r="A188" s="39"/>
      <c r="B188" s="40"/>
      <c r="C188" s="269" t="s">
        <v>289</v>
      </c>
      <c r="D188" s="269" t="s">
        <v>315</v>
      </c>
      <c r="E188" s="270" t="s">
        <v>672</v>
      </c>
      <c r="F188" s="271" t="s">
        <v>673</v>
      </c>
      <c r="G188" s="272" t="s">
        <v>451</v>
      </c>
      <c r="H188" s="273">
        <v>30</v>
      </c>
      <c r="I188" s="274"/>
      <c r="J188" s="275">
        <f>ROUND(I188*H188,2)</f>
        <v>0</v>
      </c>
      <c r="K188" s="276"/>
      <c r="L188" s="277"/>
      <c r="M188" s="278" t="s">
        <v>1</v>
      </c>
      <c r="N188" s="279" t="s">
        <v>42</v>
      </c>
      <c r="O188" s="92"/>
      <c r="P188" s="231">
        <f>O188*H188</f>
        <v>0</v>
      </c>
      <c r="Q188" s="231">
        <v>0.049</v>
      </c>
      <c r="R188" s="231">
        <f>Q188*H188</f>
        <v>1.47</v>
      </c>
      <c r="S188" s="231">
        <v>0</v>
      </c>
      <c r="T188" s="23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242</v>
      </c>
      <c r="AT188" s="233" t="s">
        <v>315</v>
      </c>
      <c r="AU188" s="233" t="s">
        <v>87</v>
      </c>
      <c r="AY188" s="18" t="s">
        <v>198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8" t="s">
        <v>85</v>
      </c>
      <c r="BK188" s="234">
        <f>ROUND(I188*H188,2)</f>
        <v>0</v>
      </c>
      <c r="BL188" s="18" t="s">
        <v>204</v>
      </c>
      <c r="BM188" s="233" t="s">
        <v>922</v>
      </c>
    </row>
    <row r="189" spans="1:51" s="13" customFormat="1" ht="12">
      <c r="A189" s="13"/>
      <c r="B189" s="235"/>
      <c r="C189" s="236"/>
      <c r="D189" s="237" t="s">
        <v>206</v>
      </c>
      <c r="E189" s="238" t="s">
        <v>1</v>
      </c>
      <c r="F189" s="239" t="s">
        <v>923</v>
      </c>
      <c r="G189" s="236"/>
      <c r="H189" s="240">
        <v>30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206</v>
      </c>
      <c r="AU189" s="246" t="s">
        <v>87</v>
      </c>
      <c r="AV189" s="13" t="s">
        <v>87</v>
      </c>
      <c r="AW189" s="13" t="s">
        <v>33</v>
      </c>
      <c r="AX189" s="13" t="s">
        <v>85</v>
      </c>
      <c r="AY189" s="246" t="s">
        <v>198</v>
      </c>
    </row>
    <row r="190" spans="1:63" s="12" customFormat="1" ht="22.8" customHeight="1">
      <c r="A190" s="12"/>
      <c r="B190" s="205"/>
      <c r="C190" s="206"/>
      <c r="D190" s="207" t="s">
        <v>76</v>
      </c>
      <c r="E190" s="219" t="s">
        <v>689</v>
      </c>
      <c r="F190" s="219" t="s">
        <v>690</v>
      </c>
      <c r="G190" s="206"/>
      <c r="H190" s="206"/>
      <c r="I190" s="209"/>
      <c r="J190" s="220">
        <f>BK190</f>
        <v>0</v>
      </c>
      <c r="K190" s="206"/>
      <c r="L190" s="211"/>
      <c r="M190" s="212"/>
      <c r="N190" s="213"/>
      <c r="O190" s="213"/>
      <c r="P190" s="214">
        <f>P191</f>
        <v>0</v>
      </c>
      <c r="Q190" s="213"/>
      <c r="R190" s="214">
        <f>R191</f>
        <v>0</v>
      </c>
      <c r="S190" s="213"/>
      <c r="T190" s="215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6" t="s">
        <v>85</v>
      </c>
      <c r="AT190" s="217" t="s">
        <v>76</v>
      </c>
      <c r="AU190" s="217" t="s">
        <v>85</v>
      </c>
      <c r="AY190" s="216" t="s">
        <v>198</v>
      </c>
      <c r="BK190" s="218">
        <f>BK191</f>
        <v>0</v>
      </c>
    </row>
    <row r="191" spans="1:65" s="2" customFormat="1" ht="16.5" customHeight="1">
      <c r="A191" s="39"/>
      <c r="B191" s="40"/>
      <c r="C191" s="221" t="s">
        <v>294</v>
      </c>
      <c r="D191" s="221" t="s">
        <v>200</v>
      </c>
      <c r="E191" s="222" t="s">
        <v>856</v>
      </c>
      <c r="F191" s="223" t="s">
        <v>857</v>
      </c>
      <c r="G191" s="224" t="s">
        <v>276</v>
      </c>
      <c r="H191" s="225">
        <v>198.05</v>
      </c>
      <c r="I191" s="226"/>
      <c r="J191" s="227">
        <f>ROUND(I191*H191,2)</f>
        <v>0</v>
      </c>
      <c r="K191" s="228"/>
      <c r="L191" s="45"/>
      <c r="M191" s="229" t="s">
        <v>1</v>
      </c>
      <c r="N191" s="230" t="s">
        <v>42</v>
      </c>
      <c r="O191" s="92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3" t="s">
        <v>204</v>
      </c>
      <c r="AT191" s="233" t="s">
        <v>200</v>
      </c>
      <c r="AU191" s="233" t="s">
        <v>87</v>
      </c>
      <c r="AY191" s="18" t="s">
        <v>198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8" t="s">
        <v>85</v>
      </c>
      <c r="BK191" s="234">
        <f>ROUND(I191*H191,2)</f>
        <v>0</v>
      </c>
      <c r="BL191" s="18" t="s">
        <v>204</v>
      </c>
      <c r="BM191" s="233" t="s">
        <v>924</v>
      </c>
    </row>
    <row r="192" spans="1:63" s="12" customFormat="1" ht="25.9" customHeight="1">
      <c r="A192" s="12"/>
      <c r="B192" s="205"/>
      <c r="C192" s="206"/>
      <c r="D192" s="207" t="s">
        <v>76</v>
      </c>
      <c r="E192" s="208" t="s">
        <v>356</v>
      </c>
      <c r="F192" s="208" t="s">
        <v>357</v>
      </c>
      <c r="G192" s="206"/>
      <c r="H192" s="206"/>
      <c r="I192" s="209"/>
      <c r="J192" s="210">
        <f>BK192</f>
        <v>0</v>
      </c>
      <c r="K192" s="206"/>
      <c r="L192" s="211"/>
      <c r="M192" s="212"/>
      <c r="N192" s="213"/>
      <c r="O192" s="213"/>
      <c r="P192" s="214">
        <f>P193</f>
        <v>0</v>
      </c>
      <c r="Q192" s="213"/>
      <c r="R192" s="214">
        <f>R193</f>
        <v>0</v>
      </c>
      <c r="S192" s="213"/>
      <c r="T192" s="215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6" t="s">
        <v>224</v>
      </c>
      <c r="AT192" s="217" t="s">
        <v>76</v>
      </c>
      <c r="AU192" s="217" t="s">
        <v>77</v>
      </c>
      <c r="AY192" s="216" t="s">
        <v>198</v>
      </c>
      <c r="BK192" s="218">
        <f>BK193</f>
        <v>0</v>
      </c>
    </row>
    <row r="193" spans="1:63" s="12" customFormat="1" ht="22.8" customHeight="1">
      <c r="A193" s="12"/>
      <c r="B193" s="205"/>
      <c r="C193" s="206"/>
      <c r="D193" s="207" t="s">
        <v>76</v>
      </c>
      <c r="E193" s="219" t="s">
        <v>358</v>
      </c>
      <c r="F193" s="219" t="s">
        <v>359</v>
      </c>
      <c r="G193" s="206"/>
      <c r="H193" s="206"/>
      <c r="I193" s="209"/>
      <c r="J193" s="220">
        <f>BK193</f>
        <v>0</v>
      </c>
      <c r="K193" s="206"/>
      <c r="L193" s="211"/>
      <c r="M193" s="212"/>
      <c r="N193" s="213"/>
      <c r="O193" s="213"/>
      <c r="P193" s="214">
        <f>SUM(P194:P202)</f>
        <v>0</v>
      </c>
      <c r="Q193" s="213"/>
      <c r="R193" s="214">
        <f>SUM(R194:R202)</f>
        <v>0</v>
      </c>
      <c r="S193" s="213"/>
      <c r="T193" s="215">
        <f>SUM(T194:T202)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6" t="s">
        <v>224</v>
      </c>
      <c r="AT193" s="217" t="s">
        <v>76</v>
      </c>
      <c r="AU193" s="217" t="s">
        <v>85</v>
      </c>
      <c r="AY193" s="216" t="s">
        <v>198</v>
      </c>
      <c r="BK193" s="218">
        <f>SUM(BK194:BK202)</f>
        <v>0</v>
      </c>
    </row>
    <row r="194" spans="1:65" s="2" customFormat="1" ht="62.7" customHeight="1">
      <c r="A194" s="39"/>
      <c r="B194" s="40"/>
      <c r="C194" s="221" t="s">
        <v>298</v>
      </c>
      <c r="D194" s="221" t="s">
        <v>200</v>
      </c>
      <c r="E194" s="222" t="s">
        <v>361</v>
      </c>
      <c r="F194" s="223" t="s">
        <v>362</v>
      </c>
      <c r="G194" s="224" t="s">
        <v>363</v>
      </c>
      <c r="H194" s="225">
        <v>1</v>
      </c>
      <c r="I194" s="226"/>
      <c r="J194" s="227">
        <f>ROUND(I194*H194,2)</f>
        <v>0</v>
      </c>
      <c r="K194" s="228"/>
      <c r="L194" s="45"/>
      <c r="M194" s="229" t="s">
        <v>1</v>
      </c>
      <c r="N194" s="230" t="s">
        <v>42</v>
      </c>
      <c r="O194" s="92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3" t="s">
        <v>364</v>
      </c>
      <c r="AT194" s="233" t="s">
        <v>200</v>
      </c>
      <c r="AU194" s="233" t="s">
        <v>87</v>
      </c>
      <c r="AY194" s="18" t="s">
        <v>198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8" t="s">
        <v>85</v>
      </c>
      <c r="BK194" s="234">
        <f>ROUND(I194*H194,2)</f>
        <v>0</v>
      </c>
      <c r="BL194" s="18" t="s">
        <v>364</v>
      </c>
      <c r="BM194" s="233" t="s">
        <v>925</v>
      </c>
    </row>
    <row r="195" spans="1:65" s="2" customFormat="1" ht="55.5" customHeight="1">
      <c r="A195" s="39"/>
      <c r="B195" s="40"/>
      <c r="C195" s="221" t="s">
        <v>7</v>
      </c>
      <c r="D195" s="221" t="s">
        <v>200</v>
      </c>
      <c r="E195" s="222" t="s">
        <v>367</v>
      </c>
      <c r="F195" s="223" t="s">
        <v>368</v>
      </c>
      <c r="G195" s="224" t="s">
        <v>363</v>
      </c>
      <c r="H195" s="225">
        <v>1</v>
      </c>
      <c r="I195" s="226"/>
      <c r="J195" s="227">
        <f>ROUND(I195*H195,2)</f>
        <v>0</v>
      </c>
      <c r="K195" s="228"/>
      <c r="L195" s="45"/>
      <c r="M195" s="229" t="s">
        <v>1</v>
      </c>
      <c r="N195" s="230" t="s">
        <v>42</v>
      </c>
      <c r="O195" s="92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3" t="s">
        <v>364</v>
      </c>
      <c r="AT195" s="233" t="s">
        <v>200</v>
      </c>
      <c r="AU195" s="233" t="s">
        <v>87</v>
      </c>
      <c r="AY195" s="18" t="s">
        <v>198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8" t="s">
        <v>85</v>
      </c>
      <c r="BK195" s="234">
        <f>ROUND(I195*H195,2)</f>
        <v>0</v>
      </c>
      <c r="BL195" s="18" t="s">
        <v>364</v>
      </c>
      <c r="BM195" s="233" t="s">
        <v>926</v>
      </c>
    </row>
    <row r="196" spans="1:65" s="2" customFormat="1" ht="49.05" customHeight="1">
      <c r="A196" s="39"/>
      <c r="B196" s="40"/>
      <c r="C196" s="221" t="s">
        <v>305</v>
      </c>
      <c r="D196" s="221" t="s">
        <v>200</v>
      </c>
      <c r="E196" s="222" t="s">
        <v>371</v>
      </c>
      <c r="F196" s="223" t="s">
        <v>372</v>
      </c>
      <c r="G196" s="224" t="s">
        <v>363</v>
      </c>
      <c r="H196" s="225">
        <v>1</v>
      </c>
      <c r="I196" s="226"/>
      <c r="J196" s="227">
        <f>ROUND(I196*H196,2)</f>
        <v>0</v>
      </c>
      <c r="K196" s="228"/>
      <c r="L196" s="45"/>
      <c r="M196" s="229" t="s">
        <v>1</v>
      </c>
      <c r="N196" s="230" t="s">
        <v>42</v>
      </c>
      <c r="O196" s="92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3" t="s">
        <v>364</v>
      </c>
      <c r="AT196" s="233" t="s">
        <v>200</v>
      </c>
      <c r="AU196" s="233" t="s">
        <v>87</v>
      </c>
      <c r="AY196" s="18" t="s">
        <v>198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85</v>
      </c>
      <c r="BK196" s="234">
        <f>ROUND(I196*H196,2)</f>
        <v>0</v>
      </c>
      <c r="BL196" s="18" t="s">
        <v>364</v>
      </c>
      <c r="BM196" s="233" t="s">
        <v>927</v>
      </c>
    </row>
    <row r="197" spans="1:65" s="2" customFormat="1" ht="24.15" customHeight="1">
      <c r="A197" s="39"/>
      <c r="B197" s="40"/>
      <c r="C197" s="221" t="s">
        <v>310</v>
      </c>
      <c r="D197" s="221" t="s">
        <v>200</v>
      </c>
      <c r="E197" s="222" t="s">
        <v>375</v>
      </c>
      <c r="F197" s="223" t="s">
        <v>376</v>
      </c>
      <c r="G197" s="224" t="s">
        <v>363</v>
      </c>
      <c r="H197" s="225">
        <v>1</v>
      </c>
      <c r="I197" s="226"/>
      <c r="J197" s="227">
        <f>ROUND(I197*H197,2)</f>
        <v>0</v>
      </c>
      <c r="K197" s="228"/>
      <c r="L197" s="45"/>
      <c r="M197" s="229" t="s">
        <v>1</v>
      </c>
      <c r="N197" s="230" t="s">
        <v>42</v>
      </c>
      <c r="O197" s="92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3" t="s">
        <v>364</v>
      </c>
      <c r="AT197" s="233" t="s">
        <v>200</v>
      </c>
      <c r="AU197" s="233" t="s">
        <v>87</v>
      </c>
      <c r="AY197" s="18" t="s">
        <v>198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8" t="s">
        <v>85</v>
      </c>
      <c r="BK197" s="234">
        <f>ROUND(I197*H197,2)</f>
        <v>0</v>
      </c>
      <c r="BL197" s="18" t="s">
        <v>364</v>
      </c>
      <c r="BM197" s="233" t="s">
        <v>928</v>
      </c>
    </row>
    <row r="198" spans="1:65" s="2" customFormat="1" ht="24.15" customHeight="1">
      <c r="A198" s="39"/>
      <c r="B198" s="40"/>
      <c r="C198" s="221" t="s">
        <v>314</v>
      </c>
      <c r="D198" s="221" t="s">
        <v>200</v>
      </c>
      <c r="E198" s="222" t="s">
        <v>379</v>
      </c>
      <c r="F198" s="223" t="s">
        <v>380</v>
      </c>
      <c r="G198" s="224" t="s">
        <v>363</v>
      </c>
      <c r="H198" s="225">
        <v>1</v>
      </c>
      <c r="I198" s="226"/>
      <c r="J198" s="227">
        <f>ROUND(I198*H198,2)</f>
        <v>0</v>
      </c>
      <c r="K198" s="228"/>
      <c r="L198" s="45"/>
      <c r="M198" s="229" t="s">
        <v>1</v>
      </c>
      <c r="N198" s="230" t="s">
        <v>42</v>
      </c>
      <c r="O198" s="92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3" t="s">
        <v>364</v>
      </c>
      <c r="AT198" s="233" t="s">
        <v>200</v>
      </c>
      <c r="AU198" s="233" t="s">
        <v>87</v>
      </c>
      <c r="AY198" s="18" t="s">
        <v>198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8" t="s">
        <v>85</v>
      </c>
      <c r="BK198" s="234">
        <f>ROUND(I198*H198,2)</f>
        <v>0</v>
      </c>
      <c r="BL198" s="18" t="s">
        <v>364</v>
      </c>
      <c r="BM198" s="233" t="s">
        <v>929</v>
      </c>
    </row>
    <row r="199" spans="1:65" s="2" customFormat="1" ht="37.8" customHeight="1">
      <c r="A199" s="39"/>
      <c r="B199" s="40"/>
      <c r="C199" s="221" t="s">
        <v>319</v>
      </c>
      <c r="D199" s="221" t="s">
        <v>200</v>
      </c>
      <c r="E199" s="222" t="s">
        <v>391</v>
      </c>
      <c r="F199" s="223" t="s">
        <v>392</v>
      </c>
      <c r="G199" s="224" t="s">
        <v>363</v>
      </c>
      <c r="H199" s="225">
        <v>1</v>
      </c>
      <c r="I199" s="226"/>
      <c r="J199" s="227">
        <f>ROUND(I199*H199,2)</f>
        <v>0</v>
      </c>
      <c r="K199" s="228"/>
      <c r="L199" s="45"/>
      <c r="M199" s="229" t="s">
        <v>1</v>
      </c>
      <c r="N199" s="230" t="s">
        <v>42</v>
      </c>
      <c r="O199" s="92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3" t="s">
        <v>364</v>
      </c>
      <c r="AT199" s="233" t="s">
        <v>200</v>
      </c>
      <c r="AU199" s="233" t="s">
        <v>87</v>
      </c>
      <c r="AY199" s="18" t="s">
        <v>198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8" t="s">
        <v>85</v>
      </c>
      <c r="BK199" s="234">
        <f>ROUND(I199*H199,2)</f>
        <v>0</v>
      </c>
      <c r="BL199" s="18" t="s">
        <v>364</v>
      </c>
      <c r="BM199" s="233" t="s">
        <v>930</v>
      </c>
    </row>
    <row r="200" spans="1:65" s="2" customFormat="1" ht="37.8" customHeight="1">
      <c r="A200" s="39"/>
      <c r="B200" s="40"/>
      <c r="C200" s="221" t="s">
        <v>324</v>
      </c>
      <c r="D200" s="221" t="s">
        <v>200</v>
      </c>
      <c r="E200" s="222" t="s">
        <v>395</v>
      </c>
      <c r="F200" s="223" t="s">
        <v>396</v>
      </c>
      <c r="G200" s="224" t="s">
        <v>363</v>
      </c>
      <c r="H200" s="225">
        <v>1</v>
      </c>
      <c r="I200" s="226"/>
      <c r="J200" s="227">
        <f>ROUND(I200*H200,2)</f>
        <v>0</v>
      </c>
      <c r="K200" s="228"/>
      <c r="L200" s="45"/>
      <c r="M200" s="229" t="s">
        <v>1</v>
      </c>
      <c r="N200" s="230" t="s">
        <v>42</v>
      </c>
      <c r="O200" s="92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3" t="s">
        <v>364</v>
      </c>
      <c r="AT200" s="233" t="s">
        <v>200</v>
      </c>
      <c r="AU200" s="233" t="s">
        <v>87</v>
      </c>
      <c r="AY200" s="18" t="s">
        <v>198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8" t="s">
        <v>85</v>
      </c>
      <c r="BK200" s="234">
        <f>ROUND(I200*H200,2)</f>
        <v>0</v>
      </c>
      <c r="BL200" s="18" t="s">
        <v>364</v>
      </c>
      <c r="BM200" s="233" t="s">
        <v>931</v>
      </c>
    </row>
    <row r="201" spans="1:65" s="2" customFormat="1" ht="24.15" customHeight="1">
      <c r="A201" s="39"/>
      <c r="B201" s="40"/>
      <c r="C201" s="221" t="s">
        <v>331</v>
      </c>
      <c r="D201" s="221" t="s">
        <v>200</v>
      </c>
      <c r="E201" s="222" t="s">
        <v>738</v>
      </c>
      <c r="F201" s="223" t="s">
        <v>739</v>
      </c>
      <c r="G201" s="224" t="s">
        <v>363</v>
      </c>
      <c r="H201" s="225">
        <v>1</v>
      </c>
      <c r="I201" s="226"/>
      <c r="J201" s="227">
        <f>ROUND(I201*H201,2)</f>
        <v>0</v>
      </c>
      <c r="K201" s="228"/>
      <c r="L201" s="45"/>
      <c r="M201" s="229" t="s">
        <v>1</v>
      </c>
      <c r="N201" s="230" t="s">
        <v>42</v>
      </c>
      <c r="O201" s="92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3" t="s">
        <v>364</v>
      </c>
      <c r="AT201" s="233" t="s">
        <v>200</v>
      </c>
      <c r="AU201" s="233" t="s">
        <v>87</v>
      </c>
      <c r="AY201" s="18" t="s">
        <v>198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8" t="s">
        <v>85</v>
      </c>
      <c r="BK201" s="234">
        <f>ROUND(I201*H201,2)</f>
        <v>0</v>
      </c>
      <c r="BL201" s="18" t="s">
        <v>364</v>
      </c>
      <c r="BM201" s="233" t="s">
        <v>932</v>
      </c>
    </row>
    <row r="202" spans="1:65" s="2" customFormat="1" ht="21.75" customHeight="1">
      <c r="A202" s="39"/>
      <c r="B202" s="40"/>
      <c r="C202" s="221" t="s">
        <v>335</v>
      </c>
      <c r="D202" s="221" t="s">
        <v>200</v>
      </c>
      <c r="E202" s="222" t="s">
        <v>399</v>
      </c>
      <c r="F202" s="223" t="s">
        <v>400</v>
      </c>
      <c r="G202" s="224" t="s">
        <v>363</v>
      </c>
      <c r="H202" s="225">
        <v>1</v>
      </c>
      <c r="I202" s="226"/>
      <c r="J202" s="227">
        <f>ROUND(I202*H202,2)</f>
        <v>0</v>
      </c>
      <c r="K202" s="228"/>
      <c r="L202" s="45"/>
      <c r="M202" s="280" t="s">
        <v>1</v>
      </c>
      <c r="N202" s="281" t="s">
        <v>42</v>
      </c>
      <c r="O202" s="282"/>
      <c r="P202" s="283">
        <f>O202*H202</f>
        <v>0</v>
      </c>
      <c r="Q202" s="283">
        <v>0</v>
      </c>
      <c r="R202" s="283">
        <f>Q202*H202</f>
        <v>0</v>
      </c>
      <c r="S202" s="283">
        <v>0</v>
      </c>
      <c r="T202" s="28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3" t="s">
        <v>364</v>
      </c>
      <c r="AT202" s="233" t="s">
        <v>200</v>
      </c>
      <c r="AU202" s="233" t="s">
        <v>87</v>
      </c>
      <c r="AY202" s="18" t="s">
        <v>198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8" t="s">
        <v>85</v>
      </c>
      <c r="BK202" s="234">
        <f>ROUND(I202*H202,2)</f>
        <v>0</v>
      </c>
      <c r="BL202" s="18" t="s">
        <v>364</v>
      </c>
      <c r="BM202" s="233" t="s">
        <v>933</v>
      </c>
    </row>
    <row r="203" spans="1:31" s="2" customFormat="1" ht="6.95" customHeight="1">
      <c r="A203" s="39"/>
      <c r="B203" s="67"/>
      <c r="C203" s="68"/>
      <c r="D203" s="68"/>
      <c r="E203" s="68"/>
      <c r="F203" s="68"/>
      <c r="G203" s="68"/>
      <c r="H203" s="68"/>
      <c r="I203" s="68"/>
      <c r="J203" s="68"/>
      <c r="K203" s="68"/>
      <c r="L203" s="45"/>
      <c r="M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</row>
  </sheetData>
  <sheetProtection password="CC35" sheet="1" objects="1" scenarios="1" formatColumns="0" formatRows="0" autoFilter="0"/>
  <autoFilter ref="C124:K20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  <c r="AZ2" s="137" t="s">
        <v>869</v>
      </c>
      <c r="BA2" s="137" t="s">
        <v>934</v>
      </c>
      <c r="BB2" s="137" t="s">
        <v>1</v>
      </c>
      <c r="BC2" s="137" t="s">
        <v>935</v>
      </c>
      <c r="BD2" s="137" t="s">
        <v>87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  <c r="AZ3" s="137" t="s">
        <v>872</v>
      </c>
      <c r="BA3" s="137" t="s">
        <v>1</v>
      </c>
      <c r="BB3" s="137" t="s">
        <v>1</v>
      </c>
      <c r="BC3" s="137" t="s">
        <v>936</v>
      </c>
      <c r="BD3" s="137" t="s">
        <v>87</v>
      </c>
    </row>
    <row r="4" spans="2:5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  <c r="AZ4" s="137" t="s">
        <v>407</v>
      </c>
      <c r="BA4" s="137" t="s">
        <v>1</v>
      </c>
      <c r="BB4" s="137" t="s">
        <v>1</v>
      </c>
      <c r="BC4" s="137" t="s">
        <v>937</v>
      </c>
      <c r="BD4" s="137" t="s">
        <v>87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938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ROUND((SUM(BE127:BE255)),2)</f>
        <v>0</v>
      </c>
      <c r="G33" s="39"/>
      <c r="H33" s="39"/>
      <c r="I33" s="157">
        <v>0.21</v>
      </c>
      <c r="J33" s="156">
        <f>ROUND(((SUM(BE127:BE255))*I33),2)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ROUND((SUM(BF127:BF255)),2)</f>
        <v>0</v>
      </c>
      <c r="G34" s="39"/>
      <c r="H34" s="39"/>
      <c r="I34" s="157">
        <v>0.15</v>
      </c>
      <c r="J34" s="156">
        <f>ROUND(((SUM(BF127:BF255))*I34),2)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ROUND((SUM(BG127:BG255)),2)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ROUND((SUM(BH127:BH255)),2)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ROUND((SUM(BI127:BI255)),2)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104 - Chodníky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939</v>
      </c>
      <c r="E97" s="184"/>
      <c r="F97" s="184"/>
      <c r="G97" s="184"/>
      <c r="H97" s="184"/>
      <c r="I97" s="184"/>
      <c r="J97" s="185">
        <f>J128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415</v>
      </c>
      <c r="E98" s="190"/>
      <c r="F98" s="190"/>
      <c r="G98" s="190"/>
      <c r="H98" s="190"/>
      <c r="I98" s="190"/>
      <c r="J98" s="191">
        <f>J129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416</v>
      </c>
      <c r="E99" s="190"/>
      <c r="F99" s="190"/>
      <c r="G99" s="190"/>
      <c r="H99" s="190"/>
      <c r="I99" s="190"/>
      <c r="J99" s="191">
        <f>J145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417</v>
      </c>
      <c r="E100" s="190"/>
      <c r="F100" s="190"/>
      <c r="G100" s="190"/>
      <c r="H100" s="190"/>
      <c r="I100" s="190"/>
      <c r="J100" s="191">
        <f>J151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418</v>
      </c>
      <c r="E101" s="190"/>
      <c r="F101" s="190"/>
      <c r="G101" s="190"/>
      <c r="H101" s="190"/>
      <c r="I101" s="190"/>
      <c r="J101" s="191">
        <f>J163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420</v>
      </c>
      <c r="E102" s="190"/>
      <c r="F102" s="190"/>
      <c r="G102" s="190"/>
      <c r="H102" s="190"/>
      <c r="I102" s="190"/>
      <c r="J102" s="191">
        <f>J168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421</v>
      </c>
      <c r="E103" s="190"/>
      <c r="F103" s="190"/>
      <c r="G103" s="190"/>
      <c r="H103" s="190"/>
      <c r="I103" s="190"/>
      <c r="J103" s="191">
        <f>J195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422</v>
      </c>
      <c r="E104" s="190"/>
      <c r="F104" s="190"/>
      <c r="G104" s="190"/>
      <c r="H104" s="190"/>
      <c r="I104" s="190"/>
      <c r="J104" s="191">
        <f>J231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423</v>
      </c>
      <c r="E105" s="190"/>
      <c r="F105" s="190"/>
      <c r="G105" s="190"/>
      <c r="H105" s="190"/>
      <c r="I105" s="190"/>
      <c r="J105" s="191">
        <f>J233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1"/>
      <c r="C106" s="182"/>
      <c r="D106" s="183" t="s">
        <v>181</v>
      </c>
      <c r="E106" s="184"/>
      <c r="F106" s="184"/>
      <c r="G106" s="184"/>
      <c r="H106" s="184"/>
      <c r="I106" s="184"/>
      <c r="J106" s="185">
        <f>J243</f>
        <v>0</v>
      </c>
      <c r="K106" s="182"/>
      <c r="L106" s="18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7"/>
      <c r="C107" s="188"/>
      <c r="D107" s="189" t="s">
        <v>182</v>
      </c>
      <c r="E107" s="190"/>
      <c r="F107" s="190"/>
      <c r="G107" s="190"/>
      <c r="H107" s="190"/>
      <c r="I107" s="190"/>
      <c r="J107" s="191">
        <f>J244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183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76" t="str">
        <f>E7</f>
        <v>Revitalizace sídliště Blatenská - 1. etapa DI1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162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104 - Chodníky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>Horažďovice</v>
      </c>
      <c r="G121" s="41"/>
      <c r="H121" s="41"/>
      <c r="I121" s="33" t="s">
        <v>22</v>
      </c>
      <c r="J121" s="80" t="str">
        <f>IF(J12="","",J12)</f>
        <v>24. 5. 2023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>město Horažďovice</v>
      </c>
      <c r="G123" s="41"/>
      <c r="H123" s="41"/>
      <c r="I123" s="33" t="s">
        <v>31</v>
      </c>
      <c r="J123" s="37" t="str">
        <f>E21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29</v>
      </c>
      <c r="D124" s="41"/>
      <c r="E124" s="41"/>
      <c r="F124" s="28" t="str">
        <f>IF(E18="","",E18)</f>
        <v>Vyplň údaj</v>
      </c>
      <c r="G124" s="41"/>
      <c r="H124" s="41"/>
      <c r="I124" s="33" t="s">
        <v>34</v>
      </c>
      <c r="J124" s="37" t="str">
        <f>E24</f>
        <v>Pavel Matoušek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3"/>
      <c r="B126" s="194"/>
      <c r="C126" s="195" t="s">
        <v>184</v>
      </c>
      <c r="D126" s="196" t="s">
        <v>62</v>
      </c>
      <c r="E126" s="196" t="s">
        <v>58</v>
      </c>
      <c r="F126" s="196" t="s">
        <v>59</v>
      </c>
      <c r="G126" s="196" t="s">
        <v>185</v>
      </c>
      <c r="H126" s="196" t="s">
        <v>186</v>
      </c>
      <c r="I126" s="196" t="s">
        <v>187</v>
      </c>
      <c r="J126" s="197" t="s">
        <v>172</v>
      </c>
      <c r="K126" s="198" t="s">
        <v>188</v>
      </c>
      <c r="L126" s="199"/>
      <c r="M126" s="101" t="s">
        <v>1</v>
      </c>
      <c r="N126" s="102" t="s">
        <v>41</v>
      </c>
      <c r="O126" s="102" t="s">
        <v>189</v>
      </c>
      <c r="P126" s="102" t="s">
        <v>190</v>
      </c>
      <c r="Q126" s="102" t="s">
        <v>191</v>
      </c>
      <c r="R126" s="102" t="s">
        <v>192</v>
      </c>
      <c r="S126" s="102" t="s">
        <v>193</v>
      </c>
      <c r="T126" s="103" t="s">
        <v>194</v>
      </c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</row>
    <row r="127" spans="1:63" s="2" customFormat="1" ht="22.8" customHeight="1">
      <c r="A127" s="39"/>
      <c r="B127" s="40"/>
      <c r="C127" s="108" t="s">
        <v>195</v>
      </c>
      <c r="D127" s="41"/>
      <c r="E127" s="41"/>
      <c r="F127" s="41"/>
      <c r="G127" s="41"/>
      <c r="H127" s="41"/>
      <c r="I127" s="41"/>
      <c r="J127" s="200">
        <f>BK127</f>
        <v>0</v>
      </c>
      <c r="K127" s="41"/>
      <c r="L127" s="45"/>
      <c r="M127" s="104"/>
      <c r="N127" s="201"/>
      <c r="O127" s="105"/>
      <c r="P127" s="202">
        <f>P128+P243</f>
        <v>0</v>
      </c>
      <c r="Q127" s="105"/>
      <c r="R127" s="202">
        <f>R128+R243</f>
        <v>1599.7476537</v>
      </c>
      <c r="S127" s="105"/>
      <c r="T127" s="203">
        <f>T128+T243</f>
        <v>511.52168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76</v>
      </c>
      <c r="AU127" s="18" t="s">
        <v>174</v>
      </c>
      <c r="BK127" s="204">
        <f>BK128+BK243</f>
        <v>0</v>
      </c>
    </row>
    <row r="128" spans="1:63" s="12" customFormat="1" ht="25.9" customHeight="1">
      <c r="A128" s="12"/>
      <c r="B128" s="205"/>
      <c r="C128" s="206"/>
      <c r="D128" s="207" t="s">
        <v>76</v>
      </c>
      <c r="E128" s="208" t="s">
        <v>940</v>
      </c>
      <c r="F128" s="208" t="s">
        <v>101</v>
      </c>
      <c r="G128" s="206"/>
      <c r="H128" s="206"/>
      <c r="I128" s="209"/>
      <c r="J128" s="210">
        <f>BK128</f>
        <v>0</v>
      </c>
      <c r="K128" s="206"/>
      <c r="L128" s="211"/>
      <c r="M128" s="212"/>
      <c r="N128" s="213"/>
      <c r="O128" s="213"/>
      <c r="P128" s="214">
        <f>P129+P145+P151+P163+P168+P195+P231+P233</f>
        <v>0</v>
      </c>
      <c r="Q128" s="213"/>
      <c r="R128" s="214">
        <f>R129+R145+R151+R163+R168+R195+R231+R233</f>
        <v>1599.7476537</v>
      </c>
      <c r="S128" s="213"/>
      <c r="T128" s="215">
        <f>T129+T145+T151+T163+T168+T195+T231+T233</f>
        <v>511.52168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6" t="s">
        <v>85</v>
      </c>
      <c r="AT128" s="217" t="s">
        <v>76</v>
      </c>
      <c r="AU128" s="217" t="s">
        <v>77</v>
      </c>
      <c r="AY128" s="216" t="s">
        <v>198</v>
      </c>
      <c r="BK128" s="218">
        <f>BK129+BK145+BK151+BK163+BK168+BK195+BK231+BK233</f>
        <v>0</v>
      </c>
    </row>
    <row r="129" spans="1:63" s="12" customFormat="1" ht="22.8" customHeight="1">
      <c r="A129" s="12"/>
      <c r="B129" s="205"/>
      <c r="C129" s="206"/>
      <c r="D129" s="207" t="s">
        <v>76</v>
      </c>
      <c r="E129" s="219" t="s">
        <v>257</v>
      </c>
      <c r="F129" s="219" t="s">
        <v>426</v>
      </c>
      <c r="G129" s="206"/>
      <c r="H129" s="206"/>
      <c r="I129" s="209"/>
      <c r="J129" s="220">
        <f>BK129</f>
        <v>0</v>
      </c>
      <c r="K129" s="206"/>
      <c r="L129" s="211"/>
      <c r="M129" s="212"/>
      <c r="N129" s="213"/>
      <c r="O129" s="213"/>
      <c r="P129" s="214">
        <f>SUM(P130:P144)</f>
        <v>0</v>
      </c>
      <c r="Q129" s="213"/>
      <c r="R129" s="214">
        <f>SUM(R130:R144)</f>
        <v>0</v>
      </c>
      <c r="S129" s="213"/>
      <c r="T129" s="215">
        <f>SUM(T130:T144)</f>
        <v>511.52168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6" t="s">
        <v>85</v>
      </c>
      <c r="AT129" s="217" t="s">
        <v>76</v>
      </c>
      <c r="AU129" s="217" t="s">
        <v>85</v>
      </c>
      <c r="AY129" s="216" t="s">
        <v>198</v>
      </c>
      <c r="BK129" s="218">
        <f>SUM(BK130:BK144)</f>
        <v>0</v>
      </c>
    </row>
    <row r="130" spans="1:65" s="2" customFormat="1" ht="24.15" customHeight="1">
      <c r="A130" s="39"/>
      <c r="B130" s="40"/>
      <c r="C130" s="221" t="s">
        <v>85</v>
      </c>
      <c r="D130" s="221" t="s">
        <v>200</v>
      </c>
      <c r="E130" s="222" t="s">
        <v>941</v>
      </c>
      <c r="F130" s="223" t="s">
        <v>942</v>
      </c>
      <c r="G130" s="224" t="s">
        <v>203</v>
      </c>
      <c r="H130" s="225">
        <v>390.146</v>
      </c>
      <c r="I130" s="226"/>
      <c r="J130" s="227">
        <f>ROUND(I130*H130,2)</f>
        <v>0</v>
      </c>
      <c r="K130" s="228"/>
      <c r="L130" s="45"/>
      <c r="M130" s="229" t="s">
        <v>1</v>
      </c>
      <c r="N130" s="230" t="s">
        <v>42</v>
      </c>
      <c r="O130" s="92"/>
      <c r="P130" s="231">
        <f>O130*H130</f>
        <v>0</v>
      </c>
      <c r="Q130" s="231">
        <v>0</v>
      </c>
      <c r="R130" s="231">
        <f>Q130*H130</f>
        <v>0</v>
      </c>
      <c r="S130" s="231">
        <v>0.48</v>
      </c>
      <c r="T130" s="232">
        <f>S130*H130</f>
        <v>187.27008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3" t="s">
        <v>204</v>
      </c>
      <c r="AT130" s="233" t="s">
        <v>200</v>
      </c>
      <c r="AU130" s="233" t="s">
        <v>87</v>
      </c>
      <c r="AY130" s="18" t="s">
        <v>198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8" t="s">
        <v>85</v>
      </c>
      <c r="BK130" s="234">
        <f>ROUND(I130*H130,2)</f>
        <v>0</v>
      </c>
      <c r="BL130" s="18" t="s">
        <v>204</v>
      </c>
      <c r="BM130" s="233" t="s">
        <v>943</v>
      </c>
    </row>
    <row r="131" spans="1:51" s="13" customFormat="1" ht="12">
      <c r="A131" s="13"/>
      <c r="B131" s="235"/>
      <c r="C131" s="236"/>
      <c r="D131" s="237" t="s">
        <v>206</v>
      </c>
      <c r="E131" s="238" t="s">
        <v>1</v>
      </c>
      <c r="F131" s="239" t="s">
        <v>944</v>
      </c>
      <c r="G131" s="236"/>
      <c r="H131" s="240">
        <v>390.146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206</v>
      </c>
      <c r="AU131" s="246" t="s">
        <v>87</v>
      </c>
      <c r="AV131" s="13" t="s">
        <v>87</v>
      </c>
      <c r="AW131" s="13" t="s">
        <v>33</v>
      </c>
      <c r="AX131" s="13" t="s">
        <v>85</v>
      </c>
      <c r="AY131" s="246" t="s">
        <v>198</v>
      </c>
    </row>
    <row r="132" spans="1:65" s="2" customFormat="1" ht="24.15" customHeight="1">
      <c r="A132" s="39"/>
      <c r="B132" s="40"/>
      <c r="C132" s="221" t="s">
        <v>87</v>
      </c>
      <c r="D132" s="221" t="s">
        <v>200</v>
      </c>
      <c r="E132" s="222" t="s">
        <v>945</v>
      </c>
      <c r="F132" s="223" t="s">
        <v>946</v>
      </c>
      <c r="G132" s="224" t="s">
        <v>203</v>
      </c>
      <c r="H132" s="225">
        <v>360.67</v>
      </c>
      <c r="I132" s="226"/>
      <c r="J132" s="227">
        <f>ROUND(I132*H132,2)</f>
        <v>0</v>
      </c>
      <c r="K132" s="228"/>
      <c r="L132" s="45"/>
      <c r="M132" s="229" t="s">
        <v>1</v>
      </c>
      <c r="N132" s="230" t="s">
        <v>42</v>
      </c>
      <c r="O132" s="92"/>
      <c r="P132" s="231">
        <f>O132*H132</f>
        <v>0</v>
      </c>
      <c r="Q132" s="231">
        <v>0</v>
      </c>
      <c r="R132" s="231">
        <f>Q132*H132</f>
        <v>0</v>
      </c>
      <c r="S132" s="231">
        <v>0.24</v>
      </c>
      <c r="T132" s="232">
        <f>S132*H132</f>
        <v>86.5608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3" t="s">
        <v>204</v>
      </c>
      <c r="AT132" s="233" t="s">
        <v>200</v>
      </c>
      <c r="AU132" s="233" t="s">
        <v>87</v>
      </c>
      <c r="AY132" s="18" t="s">
        <v>198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8" t="s">
        <v>85</v>
      </c>
      <c r="BK132" s="234">
        <f>ROUND(I132*H132,2)</f>
        <v>0</v>
      </c>
      <c r="BL132" s="18" t="s">
        <v>204</v>
      </c>
      <c r="BM132" s="233" t="s">
        <v>947</v>
      </c>
    </row>
    <row r="133" spans="1:51" s="13" customFormat="1" ht="12">
      <c r="A133" s="13"/>
      <c r="B133" s="235"/>
      <c r="C133" s="236"/>
      <c r="D133" s="237" t="s">
        <v>206</v>
      </c>
      <c r="E133" s="238" t="s">
        <v>1</v>
      </c>
      <c r="F133" s="239" t="s">
        <v>948</v>
      </c>
      <c r="G133" s="236"/>
      <c r="H133" s="240">
        <v>360.67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206</v>
      </c>
      <c r="AU133" s="246" t="s">
        <v>87</v>
      </c>
      <c r="AV133" s="13" t="s">
        <v>87</v>
      </c>
      <c r="AW133" s="13" t="s">
        <v>33</v>
      </c>
      <c r="AX133" s="13" t="s">
        <v>85</v>
      </c>
      <c r="AY133" s="246" t="s">
        <v>198</v>
      </c>
    </row>
    <row r="134" spans="1:65" s="2" customFormat="1" ht="24.15" customHeight="1">
      <c r="A134" s="39"/>
      <c r="B134" s="40"/>
      <c r="C134" s="221" t="s">
        <v>213</v>
      </c>
      <c r="D134" s="221" t="s">
        <v>200</v>
      </c>
      <c r="E134" s="222" t="s">
        <v>949</v>
      </c>
      <c r="F134" s="223" t="s">
        <v>950</v>
      </c>
      <c r="G134" s="224" t="s">
        <v>203</v>
      </c>
      <c r="H134" s="225">
        <v>310.78</v>
      </c>
      <c r="I134" s="226"/>
      <c r="J134" s="227">
        <f>ROUND(I134*H134,2)</f>
        <v>0</v>
      </c>
      <c r="K134" s="228"/>
      <c r="L134" s="45"/>
      <c r="M134" s="229" t="s">
        <v>1</v>
      </c>
      <c r="N134" s="230" t="s">
        <v>42</v>
      </c>
      <c r="O134" s="92"/>
      <c r="P134" s="231">
        <f>O134*H134</f>
        <v>0</v>
      </c>
      <c r="Q134" s="231">
        <v>0</v>
      </c>
      <c r="R134" s="231">
        <f>Q134*H134</f>
        <v>0</v>
      </c>
      <c r="S134" s="231">
        <v>0.4</v>
      </c>
      <c r="T134" s="232">
        <f>S134*H134</f>
        <v>124.312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3" t="s">
        <v>204</v>
      </c>
      <c r="AT134" s="233" t="s">
        <v>200</v>
      </c>
      <c r="AU134" s="233" t="s">
        <v>87</v>
      </c>
      <c r="AY134" s="18" t="s">
        <v>198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8" t="s">
        <v>85</v>
      </c>
      <c r="BK134" s="234">
        <f>ROUND(I134*H134,2)</f>
        <v>0</v>
      </c>
      <c r="BL134" s="18" t="s">
        <v>204</v>
      </c>
      <c r="BM134" s="233" t="s">
        <v>951</v>
      </c>
    </row>
    <row r="135" spans="1:51" s="13" customFormat="1" ht="12">
      <c r="A135" s="13"/>
      <c r="B135" s="235"/>
      <c r="C135" s="236"/>
      <c r="D135" s="237" t="s">
        <v>206</v>
      </c>
      <c r="E135" s="238" t="s">
        <v>1</v>
      </c>
      <c r="F135" s="239" t="s">
        <v>952</v>
      </c>
      <c r="G135" s="236"/>
      <c r="H135" s="240">
        <v>310.78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206</v>
      </c>
      <c r="AU135" s="246" t="s">
        <v>87</v>
      </c>
      <c r="AV135" s="13" t="s">
        <v>87</v>
      </c>
      <c r="AW135" s="13" t="s">
        <v>33</v>
      </c>
      <c r="AX135" s="13" t="s">
        <v>85</v>
      </c>
      <c r="AY135" s="246" t="s">
        <v>198</v>
      </c>
    </row>
    <row r="136" spans="1:65" s="2" customFormat="1" ht="33" customHeight="1">
      <c r="A136" s="39"/>
      <c r="B136" s="40"/>
      <c r="C136" s="221" t="s">
        <v>204</v>
      </c>
      <c r="D136" s="221" t="s">
        <v>200</v>
      </c>
      <c r="E136" s="222" t="s">
        <v>953</v>
      </c>
      <c r="F136" s="223" t="s">
        <v>954</v>
      </c>
      <c r="G136" s="224" t="s">
        <v>203</v>
      </c>
      <c r="H136" s="225">
        <v>310.78</v>
      </c>
      <c r="I136" s="226"/>
      <c r="J136" s="227">
        <f>ROUND(I136*H136,2)</f>
        <v>0</v>
      </c>
      <c r="K136" s="228"/>
      <c r="L136" s="45"/>
      <c r="M136" s="229" t="s">
        <v>1</v>
      </c>
      <c r="N136" s="230" t="s">
        <v>42</v>
      </c>
      <c r="O136" s="92"/>
      <c r="P136" s="231">
        <f>O136*H136</f>
        <v>0</v>
      </c>
      <c r="Q136" s="231">
        <v>0</v>
      </c>
      <c r="R136" s="231">
        <f>Q136*H136</f>
        <v>0</v>
      </c>
      <c r="S136" s="231">
        <v>0.098</v>
      </c>
      <c r="T136" s="232">
        <f>S136*H136</f>
        <v>30.456439999999997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3" t="s">
        <v>204</v>
      </c>
      <c r="AT136" s="233" t="s">
        <v>200</v>
      </c>
      <c r="AU136" s="233" t="s">
        <v>87</v>
      </c>
      <c r="AY136" s="18" t="s">
        <v>198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8" t="s">
        <v>85</v>
      </c>
      <c r="BK136" s="234">
        <f>ROUND(I136*H136,2)</f>
        <v>0</v>
      </c>
      <c r="BL136" s="18" t="s">
        <v>204</v>
      </c>
      <c r="BM136" s="233" t="s">
        <v>955</v>
      </c>
    </row>
    <row r="137" spans="1:51" s="13" customFormat="1" ht="12">
      <c r="A137" s="13"/>
      <c r="B137" s="235"/>
      <c r="C137" s="236"/>
      <c r="D137" s="237" t="s">
        <v>206</v>
      </c>
      <c r="E137" s="238" t="s">
        <v>1</v>
      </c>
      <c r="F137" s="239" t="s">
        <v>956</v>
      </c>
      <c r="G137" s="236"/>
      <c r="H137" s="240">
        <v>310.78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206</v>
      </c>
      <c r="AU137" s="246" t="s">
        <v>87</v>
      </c>
      <c r="AV137" s="13" t="s">
        <v>87</v>
      </c>
      <c r="AW137" s="13" t="s">
        <v>33</v>
      </c>
      <c r="AX137" s="13" t="s">
        <v>85</v>
      </c>
      <c r="AY137" s="246" t="s">
        <v>198</v>
      </c>
    </row>
    <row r="138" spans="1:65" s="2" customFormat="1" ht="21.75" customHeight="1">
      <c r="A138" s="39"/>
      <c r="B138" s="40"/>
      <c r="C138" s="221" t="s">
        <v>224</v>
      </c>
      <c r="D138" s="221" t="s">
        <v>200</v>
      </c>
      <c r="E138" s="222" t="s">
        <v>957</v>
      </c>
      <c r="F138" s="223" t="s">
        <v>958</v>
      </c>
      <c r="G138" s="224" t="s">
        <v>227</v>
      </c>
      <c r="H138" s="225">
        <v>144.13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42</v>
      </c>
      <c r="O138" s="92"/>
      <c r="P138" s="231">
        <f>O138*H138</f>
        <v>0</v>
      </c>
      <c r="Q138" s="231">
        <v>0</v>
      </c>
      <c r="R138" s="231">
        <f>Q138*H138</f>
        <v>0</v>
      </c>
      <c r="S138" s="231">
        <v>0.23</v>
      </c>
      <c r="T138" s="232">
        <f>S138*H138</f>
        <v>33.1499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204</v>
      </c>
      <c r="AT138" s="233" t="s">
        <v>200</v>
      </c>
      <c r="AU138" s="233" t="s">
        <v>87</v>
      </c>
      <c r="AY138" s="18" t="s">
        <v>198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204</v>
      </c>
      <c r="BM138" s="233" t="s">
        <v>959</v>
      </c>
    </row>
    <row r="139" spans="1:51" s="13" customFormat="1" ht="12">
      <c r="A139" s="13"/>
      <c r="B139" s="235"/>
      <c r="C139" s="236"/>
      <c r="D139" s="237" t="s">
        <v>206</v>
      </c>
      <c r="E139" s="238" t="s">
        <v>1</v>
      </c>
      <c r="F139" s="239" t="s">
        <v>960</v>
      </c>
      <c r="G139" s="236"/>
      <c r="H139" s="240">
        <v>128.23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206</v>
      </c>
      <c r="AU139" s="246" t="s">
        <v>87</v>
      </c>
      <c r="AV139" s="13" t="s">
        <v>87</v>
      </c>
      <c r="AW139" s="13" t="s">
        <v>33</v>
      </c>
      <c r="AX139" s="13" t="s">
        <v>77</v>
      </c>
      <c r="AY139" s="246" t="s">
        <v>198</v>
      </c>
    </row>
    <row r="140" spans="1:51" s="13" customFormat="1" ht="12">
      <c r="A140" s="13"/>
      <c r="B140" s="235"/>
      <c r="C140" s="236"/>
      <c r="D140" s="237" t="s">
        <v>206</v>
      </c>
      <c r="E140" s="238" t="s">
        <v>1</v>
      </c>
      <c r="F140" s="239" t="s">
        <v>961</v>
      </c>
      <c r="G140" s="236"/>
      <c r="H140" s="240">
        <v>15.9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206</v>
      </c>
      <c r="AU140" s="246" t="s">
        <v>87</v>
      </c>
      <c r="AV140" s="13" t="s">
        <v>87</v>
      </c>
      <c r="AW140" s="13" t="s">
        <v>33</v>
      </c>
      <c r="AX140" s="13" t="s">
        <v>77</v>
      </c>
      <c r="AY140" s="246" t="s">
        <v>198</v>
      </c>
    </row>
    <row r="141" spans="1:51" s="15" customFormat="1" ht="12">
      <c r="A141" s="15"/>
      <c r="B141" s="258"/>
      <c r="C141" s="259"/>
      <c r="D141" s="237" t="s">
        <v>206</v>
      </c>
      <c r="E141" s="260" t="s">
        <v>1</v>
      </c>
      <c r="F141" s="261" t="s">
        <v>215</v>
      </c>
      <c r="G141" s="259"/>
      <c r="H141" s="262">
        <v>144.13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8" t="s">
        <v>206</v>
      </c>
      <c r="AU141" s="268" t="s">
        <v>87</v>
      </c>
      <c r="AV141" s="15" t="s">
        <v>204</v>
      </c>
      <c r="AW141" s="15" t="s">
        <v>33</v>
      </c>
      <c r="AX141" s="15" t="s">
        <v>85</v>
      </c>
      <c r="AY141" s="268" t="s">
        <v>198</v>
      </c>
    </row>
    <row r="142" spans="1:65" s="2" customFormat="1" ht="37.8" customHeight="1">
      <c r="A142" s="39"/>
      <c r="B142" s="40"/>
      <c r="C142" s="221" t="s">
        <v>231</v>
      </c>
      <c r="D142" s="221" t="s">
        <v>200</v>
      </c>
      <c r="E142" s="222" t="s">
        <v>962</v>
      </c>
      <c r="F142" s="223" t="s">
        <v>963</v>
      </c>
      <c r="G142" s="224" t="s">
        <v>203</v>
      </c>
      <c r="H142" s="225">
        <v>360.67</v>
      </c>
      <c r="I142" s="226"/>
      <c r="J142" s="227">
        <f>ROUND(I142*H142,2)</f>
        <v>0</v>
      </c>
      <c r="K142" s="228"/>
      <c r="L142" s="45"/>
      <c r="M142" s="229" t="s">
        <v>1</v>
      </c>
      <c r="N142" s="230" t="s">
        <v>42</v>
      </c>
      <c r="O142" s="92"/>
      <c r="P142" s="231">
        <f>O142*H142</f>
        <v>0</v>
      </c>
      <c r="Q142" s="231">
        <v>0</v>
      </c>
      <c r="R142" s="231">
        <f>Q142*H142</f>
        <v>0</v>
      </c>
      <c r="S142" s="231">
        <v>0.138</v>
      </c>
      <c r="T142" s="232">
        <f>S142*H142</f>
        <v>49.77246000000001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3" t="s">
        <v>204</v>
      </c>
      <c r="AT142" s="233" t="s">
        <v>200</v>
      </c>
      <c r="AU142" s="233" t="s">
        <v>87</v>
      </c>
      <c r="AY142" s="18" t="s">
        <v>198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8" t="s">
        <v>85</v>
      </c>
      <c r="BK142" s="234">
        <f>ROUND(I142*H142,2)</f>
        <v>0</v>
      </c>
      <c r="BL142" s="18" t="s">
        <v>204</v>
      </c>
      <c r="BM142" s="233" t="s">
        <v>964</v>
      </c>
    </row>
    <row r="143" spans="1:51" s="13" customFormat="1" ht="12">
      <c r="A143" s="13"/>
      <c r="B143" s="235"/>
      <c r="C143" s="236"/>
      <c r="D143" s="237" t="s">
        <v>206</v>
      </c>
      <c r="E143" s="238" t="s">
        <v>1</v>
      </c>
      <c r="F143" s="239" t="s">
        <v>965</v>
      </c>
      <c r="G143" s="236"/>
      <c r="H143" s="240">
        <v>360.67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206</v>
      </c>
      <c r="AU143" s="246" t="s">
        <v>87</v>
      </c>
      <c r="AV143" s="13" t="s">
        <v>87</v>
      </c>
      <c r="AW143" s="13" t="s">
        <v>33</v>
      </c>
      <c r="AX143" s="13" t="s">
        <v>77</v>
      </c>
      <c r="AY143" s="246" t="s">
        <v>198</v>
      </c>
    </row>
    <row r="144" spans="1:51" s="15" customFormat="1" ht="12">
      <c r="A144" s="15"/>
      <c r="B144" s="258"/>
      <c r="C144" s="259"/>
      <c r="D144" s="237" t="s">
        <v>206</v>
      </c>
      <c r="E144" s="260" t="s">
        <v>1</v>
      </c>
      <c r="F144" s="261" t="s">
        <v>215</v>
      </c>
      <c r="G144" s="259"/>
      <c r="H144" s="262">
        <v>360.67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8" t="s">
        <v>206</v>
      </c>
      <c r="AU144" s="268" t="s">
        <v>87</v>
      </c>
      <c r="AV144" s="15" t="s">
        <v>204</v>
      </c>
      <c r="AW144" s="15" t="s">
        <v>33</v>
      </c>
      <c r="AX144" s="15" t="s">
        <v>85</v>
      </c>
      <c r="AY144" s="268" t="s">
        <v>198</v>
      </c>
    </row>
    <row r="145" spans="1:63" s="12" customFormat="1" ht="22.8" customHeight="1">
      <c r="A145" s="12"/>
      <c r="B145" s="205"/>
      <c r="C145" s="206"/>
      <c r="D145" s="207" t="s">
        <v>76</v>
      </c>
      <c r="E145" s="219" t="s">
        <v>261</v>
      </c>
      <c r="F145" s="219" t="s">
        <v>457</v>
      </c>
      <c r="G145" s="206"/>
      <c r="H145" s="206"/>
      <c r="I145" s="209"/>
      <c r="J145" s="220">
        <f>BK145</f>
        <v>0</v>
      </c>
      <c r="K145" s="206"/>
      <c r="L145" s="211"/>
      <c r="M145" s="212"/>
      <c r="N145" s="213"/>
      <c r="O145" s="213"/>
      <c r="P145" s="214">
        <f>SUM(P146:P150)</f>
        <v>0</v>
      </c>
      <c r="Q145" s="213"/>
      <c r="R145" s="214">
        <f>SUM(R146:R150)</f>
        <v>0</v>
      </c>
      <c r="S145" s="213"/>
      <c r="T145" s="215">
        <f>SUM(T146:T150)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6" t="s">
        <v>85</v>
      </c>
      <c r="AT145" s="217" t="s">
        <v>76</v>
      </c>
      <c r="AU145" s="217" t="s">
        <v>85</v>
      </c>
      <c r="AY145" s="216" t="s">
        <v>198</v>
      </c>
      <c r="BK145" s="218">
        <f>SUM(BK146:BK150)</f>
        <v>0</v>
      </c>
    </row>
    <row r="146" spans="1:65" s="2" customFormat="1" ht="44.25" customHeight="1">
      <c r="A146" s="39"/>
      <c r="B146" s="40"/>
      <c r="C146" s="221" t="s">
        <v>236</v>
      </c>
      <c r="D146" s="221" t="s">
        <v>200</v>
      </c>
      <c r="E146" s="222" t="s">
        <v>803</v>
      </c>
      <c r="F146" s="223" t="s">
        <v>804</v>
      </c>
      <c r="G146" s="224" t="s">
        <v>239</v>
      </c>
      <c r="H146" s="225">
        <v>328.927</v>
      </c>
      <c r="I146" s="226"/>
      <c r="J146" s="227">
        <f>ROUND(I146*H146,2)</f>
        <v>0</v>
      </c>
      <c r="K146" s="228"/>
      <c r="L146" s="45"/>
      <c r="M146" s="229" t="s">
        <v>1</v>
      </c>
      <c r="N146" s="230" t="s">
        <v>42</v>
      </c>
      <c r="O146" s="92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3" t="s">
        <v>204</v>
      </c>
      <c r="AT146" s="233" t="s">
        <v>200</v>
      </c>
      <c r="AU146" s="233" t="s">
        <v>87</v>
      </c>
      <c r="AY146" s="18" t="s">
        <v>198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8" t="s">
        <v>85</v>
      </c>
      <c r="BK146" s="234">
        <f>ROUND(I146*H146,2)</f>
        <v>0</v>
      </c>
      <c r="BL146" s="18" t="s">
        <v>204</v>
      </c>
      <c r="BM146" s="233" t="s">
        <v>966</v>
      </c>
    </row>
    <row r="147" spans="1:51" s="13" customFormat="1" ht="12">
      <c r="A147" s="13"/>
      <c r="B147" s="235"/>
      <c r="C147" s="236"/>
      <c r="D147" s="237" t="s">
        <v>206</v>
      </c>
      <c r="E147" s="238" t="s">
        <v>1</v>
      </c>
      <c r="F147" s="239" t="s">
        <v>967</v>
      </c>
      <c r="G147" s="236"/>
      <c r="H147" s="240">
        <v>328.927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206</v>
      </c>
      <c r="AU147" s="246" t="s">
        <v>87</v>
      </c>
      <c r="AV147" s="13" t="s">
        <v>87</v>
      </c>
      <c r="AW147" s="13" t="s">
        <v>33</v>
      </c>
      <c r="AX147" s="13" t="s">
        <v>77</v>
      </c>
      <c r="AY147" s="246" t="s">
        <v>198</v>
      </c>
    </row>
    <row r="148" spans="1:51" s="14" customFormat="1" ht="12">
      <c r="A148" s="14"/>
      <c r="B148" s="247"/>
      <c r="C148" s="248"/>
      <c r="D148" s="237" t="s">
        <v>206</v>
      </c>
      <c r="E148" s="249" t="s">
        <v>407</v>
      </c>
      <c r="F148" s="250" t="s">
        <v>212</v>
      </c>
      <c r="G148" s="248"/>
      <c r="H148" s="251">
        <v>328.927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7" t="s">
        <v>206</v>
      </c>
      <c r="AU148" s="257" t="s">
        <v>87</v>
      </c>
      <c r="AV148" s="14" t="s">
        <v>213</v>
      </c>
      <c r="AW148" s="14" t="s">
        <v>33</v>
      </c>
      <c r="AX148" s="14" t="s">
        <v>85</v>
      </c>
      <c r="AY148" s="257" t="s">
        <v>198</v>
      </c>
    </row>
    <row r="149" spans="1:65" s="2" customFormat="1" ht="16.5" customHeight="1">
      <c r="A149" s="39"/>
      <c r="B149" s="40"/>
      <c r="C149" s="221" t="s">
        <v>242</v>
      </c>
      <c r="D149" s="221" t="s">
        <v>200</v>
      </c>
      <c r="E149" s="222" t="s">
        <v>465</v>
      </c>
      <c r="F149" s="223" t="s">
        <v>466</v>
      </c>
      <c r="G149" s="224" t="s">
        <v>239</v>
      </c>
      <c r="H149" s="225">
        <v>328.927</v>
      </c>
      <c r="I149" s="226"/>
      <c r="J149" s="227">
        <f>ROUND(I149*H149,2)</f>
        <v>0</v>
      </c>
      <c r="K149" s="228"/>
      <c r="L149" s="45"/>
      <c r="M149" s="229" t="s">
        <v>1</v>
      </c>
      <c r="N149" s="230" t="s">
        <v>42</v>
      </c>
      <c r="O149" s="92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3" t="s">
        <v>204</v>
      </c>
      <c r="AT149" s="233" t="s">
        <v>200</v>
      </c>
      <c r="AU149" s="233" t="s">
        <v>87</v>
      </c>
      <c r="AY149" s="18" t="s">
        <v>198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8" t="s">
        <v>85</v>
      </c>
      <c r="BK149" s="234">
        <f>ROUND(I149*H149,2)</f>
        <v>0</v>
      </c>
      <c r="BL149" s="18" t="s">
        <v>204</v>
      </c>
      <c r="BM149" s="233" t="s">
        <v>968</v>
      </c>
    </row>
    <row r="150" spans="1:51" s="13" customFormat="1" ht="12">
      <c r="A150" s="13"/>
      <c r="B150" s="235"/>
      <c r="C150" s="236"/>
      <c r="D150" s="237" t="s">
        <v>206</v>
      </c>
      <c r="E150" s="238" t="s">
        <v>1</v>
      </c>
      <c r="F150" s="239" t="s">
        <v>407</v>
      </c>
      <c r="G150" s="236"/>
      <c r="H150" s="240">
        <v>328.927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206</v>
      </c>
      <c r="AU150" s="246" t="s">
        <v>87</v>
      </c>
      <c r="AV150" s="13" t="s">
        <v>87</v>
      </c>
      <c r="AW150" s="13" t="s">
        <v>33</v>
      </c>
      <c r="AX150" s="13" t="s">
        <v>85</v>
      </c>
      <c r="AY150" s="246" t="s">
        <v>198</v>
      </c>
    </row>
    <row r="151" spans="1:63" s="12" customFormat="1" ht="22.8" customHeight="1">
      <c r="A151" s="12"/>
      <c r="B151" s="205"/>
      <c r="C151" s="206"/>
      <c r="D151" s="207" t="s">
        <v>76</v>
      </c>
      <c r="E151" s="219" t="s">
        <v>280</v>
      </c>
      <c r="F151" s="219" t="s">
        <v>468</v>
      </c>
      <c r="G151" s="206"/>
      <c r="H151" s="206"/>
      <c r="I151" s="209"/>
      <c r="J151" s="220">
        <f>BK151</f>
        <v>0</v>
      </c>
      <c r="K151" s="206"/>
      <c r="L151" s="211"/>
      <c r="M151" s="212"/>
      <c r="N151" s="213"/>
      <c r="O151" s="213"/>
      <c r="P151" s="214">
        <f>SUM(P152:P162)</f>
        <v>0</v>
      </c>
      <c r="Q151" s="213"/>
      <c r="R151" s="214">
        <f>SUM(R152:R162)</f>
        <v>0</v>
      </c>
      <c r="S151" s="213"/>
      <c r="T151" s="215">
        <f>SUM(T152:T162)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6" t="s">
        <v>85</v>
      </c>
      <c r="AT151" s="217" t="s">
        <v>76</v>
      </c>
      <c r="AU151" s="217" t="s">
        <v>85</v>
      </c>
      <c r="AY151" s="216" t="s">
        <v>198</v>
      </c>
      <c r="BK151" s="218">
        <f>SUM(BK152:BK162)</f>
        <v>0</v>
      </c>
    </row>
    <row r="152" spans="1:65" s="2" customFormat="1" ht="21.75" customHeight="1">
      <c r="A152" s="39"/>
      <c r="B152" s="40"/>
      <c r="C152" s="221" t="s">
        <v>246</v>
      </c>
      <c r="D152" s="221" t="s">
        <v>200</v>
      </c>
      <c r="E152" s="222" t="s">
        <v>472</v>
      </c>
      <c r="F152" s="223" t="s">
        <v>473</v>
      </c>
      <c r="G152" s="224" t="s">
        <v>239</v>
      </c>
      <c r="H152" s="225">
        <v>328.927</v>
      </c>
      <c r="I152" s="226"/>
      <c r="J152" s="227">
        <f>ROUND(I152*H152,2)</f>
        <v>0</v>
      </c>
      <c r="K152" s="228"/>
      <c r="L152" s="45"/>
      <c r="M152" s="229" t="s">
        <v>1</v>
      </c>
      <c r="N152" s="230" t="s">
        <v>42</v>
      </c>
      <c r="O152" s="92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3" t="s">
        <v>204</v>
      </c>
      <c r="AT152" s="233" t="s">
        <v>200</v>
      </c>
      <c r="AU152" s="233" t="s">
        <v>87</v>
      </c>
      <c r="AY152" s="18" t="s">
        <v>198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8" t="s">
        <v>85</v>
      </c>
      <c r="BK152" s="234">
        <f>ROUND(I152*H152,2)</f>
        <v>0</v>
      </c>
      <c r="BL152" s="18" t="s">
        <v>204</v>
      </c>
      <c r="BM152" s="233" t="s">
        <v>969</v>
      </c>
    </row>
    <row r="153" spans="1:51" s="13" customFormat="1" ht="12">
      <c r="A153" s="13"/>
      <c r="B153" s="235"/>
      <c r="C153" s="236"/>
      <c r="D153" s="237" t="s">
        <v>206</v>
      </c>
      <c r="E153" s="238" t="s">
        <v>1</v>
      </c>
      <c r="F153" s="239" t="s">
        <v>407</v>
      </c>
      <c r="G153" s="236"/>
      <c r="H153" s="240">
        <v>328.927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206</v>
      </c>
      <c r="AU153" s="246" t="s">
        <v>87</v>
      </c>
      <c r="AV153" s="13" t="s">
        <v>87</v>
      </c>
      <c r="AW153" s="13" t="s">
        <v>33</v>
      </c>
      <c r="AX153" s="13" t="s">
        <v>85</v>
      </c>
      <c r="AY153" s="246" t="s">
        <v>198</v>
      </c>
    </row>
    <row r="154" spans="1:65" s="2" customFormat="1" ht="24.15" customHeight="1">
      <c r="A154" s="39"/>
      <c r="B154" s="40"/>
      <c r="C154" s="221" t="s">
        <v>252</v>
      </c>
      <c r="D154" s="221" t="s">
        <v>200</v>
      </c>
      <c r="E154" s="222" t="s">
        <v>475</v>
      </c>
      <c r="F154" s="223" t="s">
        <v>476</v>
      </c>
      <c r="G154" s="224" t="s">
        <v>239</v>
      </c>
      <c r="H154" s="225">
        <v>2302.489</v>
      </c>
      <c r="I154" s="226"/>
      <c r="J154" s="227">
        <f>ROUND(I154*H154,2)</f>
        <v>0</v>
      </c>
      <c r="K154" s="228"/>
      <c r="L154" s="45"/>
      <c r="M154" s="229" t="s">
        <v>1</v>
      </c>
      <c r="N154" s="230" t="s">
        <v>42</v>
      </c>
      <c r="O154" s="92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3" t="s">
        <v>204</v>
      </c>
      <c r="AT154" s="233" t="s">
        <v>200</v>
      </c>
      <c r="AU154" s="233" t="s">
        <v>87</v>
      </c>
      <c r="AY154" s="18" t="s">
        <v>198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8" t="s">
        <v>85</v>
      </c>
      <c r="BK154" s="234">
        <f>ROUND(I154*H154,2)</f>
        <v>0</v>
      </c>
      <c r="BL154" s="18" t="s">
        <v>204</v>
      </c>
      <c r="BM154" s="233" t="s">
        <v>970</v>
      </c>
    </row>
    <row r="155" spans="1:51" s="13" customFormat="1" ht="12">
      <c r="A155" s="13"/>
      <c r="B155" s="235"/>
      <c r="C155" s="236"/>
      <c r="D155" s="237" t="s">
        <v>206</v>
      </c>
      <c r="E155" s="238" t="s">
        <v>1</v>
      </c>
      <c r="F155" s="239" t="s">
        <v>407</v>
      </c>
      <c r="G155" s="236"/>
      <c r="H155" s="240">
        <v>328.927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206</v>
      </c>
      <c r="AU155" s="246" t="s">
        <v>87</v>
      </c>
      <c r="AV155" s="13" t="s">
        <v>87</v>
      </c>
      <c r="AW155" s="13" t="s">
        <v>33</v>
      </c>
      <c r="AX155" s="13" t="s">
        <v>77</v>
      </c>
      <c r="AY155" s="246" t="s">
        <v>198</v>
      </c>
    </row>
    <row r="156" spans="1:51" s="13" customFormat="1" ht="12">
      <c r="A156" s="13"/>
      <c r="B156" s="235"/>
      <c r="C156" s="236"/>
      <c r="D156" s="237" t="s">
        <v>206</v>
      </c>
      <c r="E156" s="238" t="s">
        <v>1</v>
      </c>
      <c r="F156" s="239" t="s">
        <v>971</v>
      </c>
      <c r="G156" s="236"/>
      <c r="H156" s="240">
        <v>2302.489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206</v>
      </c>
      <c r="AU156" s="246" t="s">
        <v>87</v>
      </c>
      <c r="AV156" s="13" t="s">
        <v>87</v>
      </c>
      <c r="AW156" s="13" t="s">
        <v>33</v>
      </c>
      <c r="AX156" s="13" t="s">
        <v>85</v>
      </c>
      <c r="AY156" s="246" t="s">
        <v>198</v>
      </c>
    </row>
    <row r="157" spans="1:65" s="2" customFormat="1" ht="21.75" customHeight="1">
      <c r="A157" s="39"/>
      <c r="B157" s="40"/>
      <c r="C157" s="221" t="s">
        <v>257</v>
      </c>
      <c r="D157" s="221" t="s">
        <v>200</v>
      </c>
      <c r="E157" s="222" t="s">
        <v>479</v>
      </c>
      <c r="F157" s="223" t="s">
        <v>480</v>
      </c>
      <c r="G157" s="224" t="s">
        <v>239</v>
      </c>
      <c r="H157" s="225">
        <v>328.927</v>
      </c>
      <c r="I157" s="226"/>
      <c r="J157" s="227">
        <f>ROUND(I157*H157,2)</f>
        <v>0</v>
      </c>
      <c r="K157" s="228"/>
      <c r="L157" s="45"/>
      <c r="M157" s="229" t="s">
        <v>1</v>
      </c>
      <c r="N157" s="230" t="s">
        <v>42</v>
      </c>
      <c r="O157" s="92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3" t="s">
        <v>204</v>
      </c>
      <c r="AT157" s="233" t="s">
        <v>200</v>
      </c>
      <c r="AU157" s="233" t="s">
        <v>87</v>
      </c>
      <c r="AY157" s="18" t="s">
        <v>198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8" t="s">
        <v>85</v>
      </c>
      <c r="BK157" s="234">
        <f>ROUND(I157*H157,2)</f>
        <v>0</v>
      </c>
      <c r="BL157" s="18" t="s">
        <v>204</v>
      </c>
      <c r="BM157" s="233" t="s">
        <v>972</v>
      </c>
    </row>
    <row r="158" spans="1:51" s="13" customFormat="1" ht="12">
      <c r="A158" s="13"/>
      <c r="B158" s="235"/>
      <c r="C158" s="236"/>
      <c r="D158" s="237" t="s">
        <v>206</v>
      </c>
      <c r="E158" s="238" t="s">
        <v>1</v>
      </c>
      <c r="F158" s="239" t="s">
        <v>407</v>
      </c>
      <c r="G158" s="236"/>
      <c r="H158" s="240">
        <v>328.927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206</v>
      </c>
      <c r="AU158" s="246" t="s">
        <v>87</v>
      </c>
      <c r="AV158" s="13" t="s">
        <v>87</v>
      </c>
      <c r="AW158" s="13" t="s">
        <v>33</v>
      </c>
      <c r="AX158" s="13" t="s">
        <v>85</v>
      </c>
      <c r="AY158" s="246" t="s">
        <v>198</v>
      </c>
    </row>
    <row r="159" spans="1:65" s="2" customFormat="1" ht="16.5" customHeight="1">
      <c r="A159" s="39"/>
      <c r="B159" s="40"/>
      <c r="C159" s="221" t="s">
        <v>261</v>
      </c>
      <c r="D159" s="221" t="s">
        <v>200</v>
      </c>
      <c r="E159" s="222" t="s">
        <v>482</v>
      </c>
      <c r="F159" s="223" t="s">
        <v>483</v>
      </c>
      <c r="G159" s="224" t="s">
        <v>239</v>
      </c>
      <c r="H159" s="225">
        <v>328.927</v>
      </c>
      <c r="I159" s="226"/>
      <c r="J159" s="227">
        <f>ROUND(I159*H159,2)</f>
        <v>0</v>
      </c>
      <c r="K159" s="228"/>
      <c r="L159" s="45"/>
      <c r="M159" s="229" t="s">
        <v>1</v>
      </c>
      <c r="N159" s="230" t="s">
        <v>42</v>
      </c>
      <c r="O159" s="92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3" t="s">
        <v>204</v>
      </c>
      <c r="AT159" s="233" t="s">
        <v>200</v>
      </c>
      <c r="AU159" s="233" t="s">
        <v>87</v>
      </c>
      <c r="AY159" s="18" t="s">
        <v>198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8" t="s">
        <v>85</v>
      </c>
      <c r="BK159" s="234">
        <f>ROUND(I159*H159,2)</f>
        <v>0</v>
      </c>
      <c r="BL159" s="18" t="s">
        <v>204</v>
      </c>
      <c r="BM159" s="233" t="s">
        <v>973</v>
      </c>
    </row>
    <row r="160" spans="1:51" s="13" customFormat="1" ht="12">
      <c r="A160" s="13"/>
      <c r="B160" s="235"/>
      <c r="C160" s="236"/>
      <c r="D160" s="237" t="s">
        <v>206</v>
      </c>
      <c r="E160" s="238" t="s">
        <v>1</v>
      </c>
      <c r="F160" s="239" t="s">
        <v>407</v>
      </c>
      <c r="G160" s="236"/>
      <c r="H160" s="240">
        <v>328.927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206</v>
      </c>
      <c r="AU160" s="246" t="s">
        <v>87</v>
      </c>
      <c r="AV160" s="13" t="s">
        <v>87</v>
      </c>
      <c r="AW160" s="13" t="s">
        <v>33</v>
      </c>
      <c r="AX160" s="13" t="s">
        <v>85</v>
      </c>
      <c r="AY160" s="246" t="s">
        <v>198</v>
      </c>
    </row>
    <row r="161" spans="1:65" s="2" customFormat="1" ht="16.5" customHeight="1">
      <c r="A161" s="39"/>
      <c r="B161" s="40"/>
      <c r="C161" s="221" t="s">
        <v>266</v>
      </c>
      <c r="D161" s="221" t="s">
        <v>200</v>
      </c>
      <c r="E161" s="222" t="s">
        <v>274</v>
      </c>
      <c r="F161" s="223" t="s">
        <v>275</v>
      </c>
      <c r="G161" s="224" t="s">
        <v>276</v>
      </c>
      <c r="H161" s="225">
        <v>592.069</v>
      </c>
      <c r="I161" s="226"/>
      <c r="J161" s="227">
        <f>ROUND(I161*H161,2)</f>
        <v>0</v>
      </c>
      <c r="K161" s="228"/>
      <c r="L161" s="45"/>
      <c r="M161" s="229" t="s">
        <v>1</v>
      </c>
      <c r="N161" s="230" t="s">
        <v>42</v>
      </c>
      <c r="O161" s="92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3" t="s">
        <v>204</v>
      </c>
      <c r="AT161" s="233" t="s">
        <v>200</v>
      </c>
      <c r="AU161" s="233" t="s">
        <v>87</v>
      </c>
      <c r="AY161" s="18" t="s">
        <v>198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8" t="s">
        <v>85</v>
      </c>
      <c r="BK161" s="234">
        <f>ROUND(I161*H161,2)</f>
        <v>0</v>
      </c>
      <c r="BL161" s="18" t="s">
        <v>204</v>
      </c>
      <c r="BM161" s="233" t="s">
        <v>974</v>
      </c>
    </row>
    <row r="162" spans="1:51" s="13" customFormat="1" ht="12">
      <c r="A162" s="13"/>
      <c r="B162" s="235"/>
      <c r="C162" s="236"/>
      <c r="D162" s="237" t="s">
        <v>206</v>
      </c>
      <c r="E162" s="238" t="s">
        <v>1</v>
      </c>
      <c r="F162" s="239" t="s">
        <v>887</v>
      </c>
      <c r="G162" s="236"/>
      <c r="H162" s="240">
        <v>592.069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206</v>
      </c>
      <c r="AU162" s="246" t="s">
        <v>87</v>
      </c>
      <c r="AV162" s="13" t="s">
        <v>87</v>
      </c>
      <c r="AW162" s="13" t="s">
        <v>33</v>
      </c>
      <c r="AX162" s="13" t="s">
        <v>85</v>
      </c>
      <c r="AY162" s="246" t="s">
        <v>198</v>
      </c>
    </row>
    <row r="163" spans="1:63" s="12" customFormat="1" ht="22.8" customHeight="1">
      <c r="A163" s="12"/>
      <c r="B163" s="205"/>
      <c r="C163" s="206"/>
      <c r="D163" s="207" t="s">
        <v>76</v>
      </c>
      <c r="E163" s="219" t="s">
        <v>487</v>
      </c>
      <c r="F163" s="219" t="s">
        <v>488</v>
      </c>
      <c r="G163" s="206"/>
      <c r="H163" s="206"/>
      <c r="I163" s="209"/>
      <c r="J163" s="220">
        <f>BK163</f>
        <v>0</v>
      </c>
      <c r="K163" s="206"/>
      <c r="L163" s="211"/>
      <c r="M163" s="212"/>
      <c r="N163" s="213"/>
      <c r="O163" s="213"/>
      <c r="P163" s="214">
        <f>SUM(P164:P167)</f>
        <v>0</v>
      </c>
      <c r="Q163" s="213"/>
      <c r="R163" s="214">
        <f>SUM(R164:R167)</f>
        <v>1140.07377168</v>
      </c>
      <c r="S163" s="213"/>
      <c r="T163" s="215">
        <f>SUM(T164:T167)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6" t="s">
        <v>85</v>
      </c>
      <c r="AT163" s="217" t="s">
        <v>76</v>
      </c>
      <c r="AU163" s="217" t="s">
        <v>85</v>
      </c>
      <c r="AY163" s="216" t="s">
        <v>198</v>
      </c>
      <c r="BK163" s="218">
        <f>SUM(BK164:BK167)</f>
        <v>0</v>
      </c>
    </row>
    <row r="164" spans="1:65" s="2" customFormat="1" ht="37.8" customHeight="1">
      <c r="A164" s="39"/>
      <c r="B164" s="40"/>
      <c r="C164" s="221" t="s">
        <v>270</v>
      </c>
      <c r="D164" s="221" t="s">
        <v>200</v>
      </c>
      <c r="E164" s="222" t="s">
        <v>813</v>
      </c>
      <c r="F164" s="223" t="s">
        <v>814</v>
      </c>
      <c r="G164" s="224" t="s">
        <v>203</v>
      </c>
      <c r="H164" s="225">
        <v>1265.104</v>
      </c>
      <c r="I164" s="226"/>
      <c r="J164" s="227">
        <f>ROUND(I164*H164,2)</f>
        <v>0</v>
      </c>
      <c r="K164" s="228"/>
      <c r="L164" s="45"/>
      <c r="M164" s="229" t="s">
        <v>1</v>
      </c>
      <c r="N164" s="230" t="s">
        <v>42</v>
      </c>
      <c r="O164" s="92"/>
      <c r="P164" s="231">
        <f>O164*H164</f>
        <v>0</v>
      </c>
      <c r="Q164" s="231">
        <v>0.497</v>
      </c>
      <c r="R164" s="231">
        <f>Q164*H164</f>
        <v>628.756688</v>
      </c>
      <c r="S164" s="231">
        <v>0</v>
      </c>
      <c r="T164" s="232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3" t="s">
        <v>204</v>
      </c>
      <c r="AT164" s="233" t="s">
        <v>200</v>
      </c>
      <c r="AU164" s="233" t="s">
        <v>87</v>
      </c>
      <c r="AY164" s="18" t="s">
        <v>198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8" t="s">
        <v>85</v>
      </c>
      <c r="BK164" s="234">
        <f>ROUND(I164*H164,2)</f>
        <v>0</v>
      </c>
      <c r="BL164" s="18" t="s">
        <v>204</v>
      </c>
      <c r="BM164" s="233" t="s">
        <v>975</v>
      </c>
    </row>
    <row r="165" spans="1:51" s="13" customFormat="1" ht="12">
      <c r="A165" s="13"/>
      <c r="B165" s="235"/>
      <c r="C165" s="236"/>
      <c r="D165" s="237" t="s">
        <v>206</v>
      </c>
      <c r="E165" s="238" t="s">
        <v>1</v>
      </c>
      <c r="F165" s="239" t="s">
        <v>869</v>
      </c>
      <c r="G165" s="236"/>
      <c r="H165" s="240">
        <v>1265.104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206</v>
      </c>
      <c r="AU165" s="246" t="s">
        <v>87</v>
      </c>
      <c r="AV165" s="13" t="s">
        <v>87</v>
      </c>
      <c r="AW165" s="13" t="s">
        <v>33</v>
      </c>
      <c r="AX165" s="13" t="s">
        <v>85</v>
      </c>
      <c r="AY165" s="246" t="s">
        <v>198</v>
      </c>
    </row>
    <row r="166" spans="1:65" s="2" customFormat="1" ht="37.8" customHeight="1">
      <c r="A166" s="39"/>
      <c r="B166" s="40"/>
      <c r="C166" s="221" t="s">
        <v>8</v>
      </c>
      <c r="D166" s="221" t="s">
        <v>200</v>
      </c>
      <c r="E166" s="222" t="s">
        <v>817</v>
      </c>
      <c r="F166" s="223" t="s">
        <v>818</v>
      </c>
      <c r="G166" s="224" t="s">
        <v>203</v>
      </c>
      <c r="H166" s="225">
        <v>1265.104</v>
      </c>
      <c r="I166" s="226"/>
      <c r="J166" s="227">
        <f>ROUND(I166*H166,2)</f>
        <v>0</v>
      </c>
      <c r="K166" s="228"/>
      <c r="L166" s="45"/>
      <c r="M166" s="229" t="s">
        <v>1</v>
      </c>
      <c r="N166" s="230" t="s">
        <v>42</v>
      </c>
      <c r="O166" s="92"/>
      <c r="P166" s="231">
        <f>O166*H166</f>
        <v>0</v>
      </c>
      <c r="Q166" s="231">
        <v>0.40417</v>
      </c>
      <c r="R166" s="231">
        <f>Q166*H166</f>
        <v>511.31708368</v>
      </c>
      <c r="S166" s="231">
        <v>0</v>
      </c>
      <c r="T166" s="232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3" t="s">
        <v>204</v>
      </c>
      <c r="AT166" s="233" t="s">
        <v>200</v>
      </c>
      <c r="AU166" s="233" t="s">
        <v>87</v>
      </c>
      <c r="AY166" s="18" t="s">
        <v>198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8" t="s">
        <v>85</v>
      </c>
      <c r="BK166" s="234">
        <f>ROUND(I166*H166,2)</f>
        <v>0</v>
      </c>
      <c r="BL166" s="18" t="s">
        <v>204</v>
      </c>
      <c r="BM166" s="233" t="s">
        <v>976</v>
      </c>
    </row>
    <row r="167" spans="1:51" s="13" customFormat="1" ht="12">
      <c r="A167" s="13"/>
      <c r="B167" s="235"/>
      <c r="C167" s="236"/>
      <c r="D167" s="237" t="s">
        <v>206</v>
      </c>
      <c r="E167" s="238" t="s">
        <v>1</v>
      </c>
      <c r="F167" s="239" t="s">
        <v>869</v>
      </c>
      <c r="G167" s="236"/>
      <c r="H167" s="240">
        <v>1265.104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206</v>
      </c>
      <c r="AU167" s="246" t="s">
        <v>87</v>
      </c>
      <c r="AV167" s="13" t="s">
        <v>87</v>
      </c>
      <c r="AW167" s="13" t="s">
        <v>33</v>
      </c>
      <c r="AX167" s="13" t="s">
        <v>85</v>
      </c>
      <c r="AY167" s="246" t="s">
        <v>198</v>
      </c>
    </row>
    <row r="168" spans="1:63" s="12" customFormat="1" ht="22.8" customHeight="1">
      <c r="A168" s="12"/>
      <c r="B168" s="205"/>
      <c r="C168" s="206"/>
      <c r="D168" s="207" t="s">
        <v>76</v>
      </c>
      <c r="E168" s="219" t="s">
        <v>558</v>
      </c>
      <c r="F168" s="219" t="s">
        <v>559</v>
      </c>
      <c r="G168" s="206"/>
      <c r="H168" s="206"/>
      <c r="I168" s="209"/>
      <c r="J168" s="220">
        <f>BK168</f>
        <v>0</v>
      </c>
      <c r="K168" s="206"/>
      <c r="L168" s="211"/>
      <c r="M168" s="212"/>
      <c r="N168" s="213"/>
      <c r="O168" s="213"/>
      <c r="P168" s="214">
        <f>SUM(P169:P194)</f>
        <v>0</v>
      </c>
      <c r="Q168" s="213"/>
      <c r="R168" s="214">
        <f>SUM(R169:R194)</f>
        <v>303.7778576</v>
      </c>
      <c r="S168" s="213"/>
      <c r="T168" s="215">
        <f>SUM(T169:T194)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6" t="s">
        <v>85</v>
      </c>
      <c r="AT168" s="217" t="s">
        <v>76</v>
      </c>
      <c r="AU168" s="217" t="s">
        <v>85</v>
      </c>
      <c r="AY168" s="216" t="s">
        <v>198</v>
      </c>
      <c r="BK168" s="218">
        <f>SUM(BK169:BK194)</f>
        <v>0</v>
      </c>
    </row>
    <row r="169" spans="1:65" s="2" customFormat="1" ht="44.25" customHeight="1">
      <c r="A169" s="39"/>
      <c r="B169" s="40"/>
      <c r="C169" s="221" t="s">
        <v>280</v>
      </c>
      <c r="D169" s="221" t="s">
        <v>200</v>
      </c>
      <c r="E169" s="222" t="s">
        <v>821</v>
      </c>
      <c r="F169" s="223" t="s">
        <v>822</v>
      </c>
      <c r="G169" s="224" t="s">
        <v>203</v>
      </c>
      <c r="H169" s="225">
        <v>1265.104</v>
      </c>
      <c r="I169" s="226"/>
      <c r="J169" s="227">
        <f>ROUND(I169*H169,2)</f>
        <v>0</v>
      </c>
      <c r="K169" s="228"/>
      <c r="L169" s="45"/>
      <c r="M169" s="229" t="s">
        <v>1</v>
      </c>
      <c r="N169" s="230" t="s">
        <v>42</v>
      </c>
      <c r="O169" s="92"/>
      <c r="P169" s="231">
        <f>O169*H169</f>
        <v>0</v>
      </c>
      <c r="Q169" s="231">
        <v>0.0739</v>
      </c>
      <c r="R169" s="231">
        <f>Q169*H169</f>
        <v>93.4911856</v>
      </c>
      <c r="S169" s="231">
        <v>0</v>
      </c>
      <c r="T169" s="232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3" t="s">
        <v>204</v>
      </c>
      <c r="AT169" s="233" t="s">
        <v>200</v>
      </c>
      <c r="AU169" s="233" t="s">
        <v>87</v>
      </c>
      <c r="AY169" s="18" t="s">
        <v>198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8" t="s">
        <v>85</v>
      </c>
      <c r="BK169" s="234">
        <f>ROUND(I169*H169,2)</f>
        <v>0</v>
      </c>
      <c r="BL169" s="18" t="s">
        <v>204</v>
      </c>
      <c r="BM169" s="233" t="s">
        <v>977</v>
      </c>
    </row>
    <row r="170" spans="1:51" s="13" customFormat="1" ht="12">
      <c r="A170" s="13"/>
      <c r="B170" s="235"/>
      <c r="C170" s="236"/>
      <c r="D170" s="237" t="s">
        <v>206</v>
      </c>
      <c r="E170" s="238" t="s">
        <v>1</v>
      </c>
      <c r="F170" s="239" t="s">
        <v>978</v>
      </c>
      <c r="G170" s="236"/>
      <c r="H170" s="240">
        <v>412.34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206</v>
      </c>
      <c r="AU170" s="246" t="s">
        <v>87</v>
      </c>
      <c r="AV170" s="13" t="s">
        <v>87</v>
      </c>
      <c r="AW170" s="13" t="s">
        <v>33</v>
      </c>
      <c r="AX170" s="13" t="s">
        <v>77</v>
      </c>
      <c r="AY170" s="246" t="s">
        <v>198</v>
      </c>
    </row>
    <row r="171" spans="1:51" s="13" customFormat="1" ht="12">
      <c r="A171" s="13"/>
      <c r="B171" s="235"/>
      <c r="C171" s="236"/>
      <c r="D171" s="237" t="s">
        <v>206</v>
      </c>
      <c r="E171" s="238" t="s">
        <v>1</v>
      </c>
      <c r="F171" s="239" t="s">
        <v>979</v>
      </c>
      <c r="G171" s="236"/>
      <c r="H171" s="240">
        <v>-51.972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206</v>
      </c>
      <c r="AU171" s="246" t="s">
        <v>87</v>
      </c>
      <c r="AV171" s="13" t="s">
        <v>87</v>
      </c>
      <c r="AW171" s="13" t="s">
        <v>33</v>
      </c>
      <c r="AX171" s="13" t="s">
        <v>77</v>
      </c>
      <c r="AY171" s="246" t="s">
        <v>198</v>
      </c>
    </row>
    <row r="172" spans="1:51" s="13" customFormat="1" ht="12">
      <c r="A172" s="13"/>
      <c r="B172" s="235"/>
      <c r="C172" s="236"/>
      <c r="D172" s="237" t="s">
        <v>206</v>
      </c>
      <c r="E172" s="238" t="s">
        <v>1</v>
      </c>
      <c r="F172" s="239" t="s">
        <v>980</v>
      </c>
      <c r="G172" s="236"/>
      <c r="H172" s="240">
        <v>-366.484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206</v>
      </c>
      <c r="AU172" s="246" t="s">
        <v>87</v>
      </c>
      <c r="AV172" s="13" t="s">
        <v>87</v>
      </c>
      <c r="AW172" s="13" t="s">
        <v>33</v>
      </c>
      <c r="AX172" s="13" t="s">
        <v>77</v>
      </c>
      <c r="AY172" s="246" t="s">
        <v>198</v>
      </c>
    </row>
    <row r="173" spans="1:51" s="13" customFormat="1" ht="12">
      <c r="A173" s="13"/>
      <c r="B173" s="235"/>
      <c r="C173" s="236"/>
      <c r="D173" s="237" t="s">
        <v>206</v>
      </c>
      <c r="E173" s="238" t="s">
        <v>1</v>
      </c>
      <c r="F173" s="239" t="s">
        <v>981</v>
      </c>
      <c r="G173" s="236"/>
      <c r="H173" s="240">
        <v>70.95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206</v>
      </c>
      <c r="AU173" s="246" t="s">
        <v>87</v>
      </c>
      <c r="AV173" s="13" t="s">
        <v>87</v>
      </c>
      <c r="AW173" s="13" t="s">
        <v>33</v>
      </c>
      <c r="AX173" s="13" t="s">
        <v>77</v>
      </c>
      <c r="AY173" s="246" t="s">
        <v>198</v>
      </c>
    </row>
    <row r="174" spans="1:51" s="13" customFormat="1" ht="12">
      <c r="A174" s="13"/>
      <c r="B174" s="235"/>
      <c r="C174" s="236"/>
      <c r="D174" s="237" t="s">
        <v>206</v>
      </c>
      <c r="E174" s="238" t="s">
        <v>1</v>
      </c>
      <c r="F174" s="239" t="s">
        <v>982</v>
      </c>
      <c r="G174" s="236"/>
      <c r="H174" s="240">
        <v>149.82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206</v>
      </c>
      <c r="AU174" s="246" t="s">
        <v>87</v>
      </c>
      <c r="AV174" s="13" t="s">
        <v>87</v>
      </c>
      <c r="AW174" s="13" t="s">
        <v>33</v>
      </c>
      <c r="AX174" s="13" t="s">
        <v>77</v>
      </c>
      <c r="AY174" s="246" t="s">
        <v>198</v>
      </c>
    </row>
    <row r="175" spans="1:51" s="13" customFormat="1" ht="12">
      <c r="A175" s="13"/>
      <c r="B175" s="235"/>
      <c r="C175" s="236"/>
      <c r="D175" s="237" t="s">
        <v>206</v>
      </c>
      <c r="E175" s="238" t="s">
        <v>1</v>
      </c>
      <c r="F175" s="239" t="s">
        <v>983</v>
      </c>
      <c r="G175" s="236"/>
      <c r="H175" s="240">
        <v>49.23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206</v>
      </c>
      <c r="AU175" s="246" t="s">
        <v>87</v>
      </c>
      <c r="AV175" s="13" t="s">
        <v>87</v>
      </c>
      <c r="AW175" s="13" t="s">
        <v>33</v>
      </c>
      <c r="AX175" s="13" t="s">
        <v>77</v>
      </c>
      <c r="AY175" s="246" t="s">
        <v>198</v>
      </c>
    </row>
    <row r="176" spans="1:51" s="13" customFormat="1" ht="12">
      <c r="A176" s="13"/>
      <c r="B176" s="235"/>
      <c r="C176" s="236"/>
      <c r="D176" s="237" t="s">
        <v>206</v>
      </c>
      <c r="E176" s="238" t="s">
        <v>1</v>
      </c>
      <c r="F176" s="239" t="s">
        <v>984</v>
      </c>
      <c r="G176" s="236"/>
      <c r="H176" s="240">
        <v>315.19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206</v>
      </c>
      <c r="AU176" s="246" t="s">
        <v>87</v>
      </c>
      <c r="AV176" s="13" t="s">
        <v>87</v>
      </c>
      <c r="AW176" s="13" t="s">
        <v>33</v>
      </c>
      <c r="AX176" s="13" t="s">
        <v>77</v>
      </c>
      <c r="AY176" s="246" t="s">
        <v>198</v>
      </c>
    </row>
    <row r="177" spans="1:51" s="13" customFormat="1" ht="12">
      <c r="A177" s="13"/>
      <c r="B177" s="235"/>
      <c r="C177" s="236"/>
      <c r="D177" s="237" t="s">
        <v>206</v>
      </c>
      <c r="E177" s="238" t="s">
        <v>1</v>
      </c>
      <c r="F177" s="239" t="s">
        <v>985</v>
      </c>
      <c r="G177" s="236"/>
      <c r="H177" s="240">
        <v>23.65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206</v>
      </c>
      <c r="AU177" s="246" t="s">
        <v>87</v>
      </c>
      <c r="AV177" s="13" t="s">
        <v>87</v>
      </c>
      <c r="AW177" s="13" t="s">
        <v>33</v>
      </c>
      <c r="AX177" s="13" t="s">
        <v>77</v>
      </c>
      <c r="AY177" s="246" t="s">
        <v>198</v>
      </c>
    </row>
    <row r="178" spans="1:51" s="13" customFormat="1" ht="12">
      <c r="A178" s="13"/>
      <c r="B178" s="235"/>
      <c r="C178" s="236"/>
      <c r="D178" s="237" t="s">
        <v>206</v>
      </c>
      <c r="E178" s="238" t="s">
        <v>1</v>
      </c>
      <c r="F178" s="239" t="s">
        <v>986</v>
      </c>
      <c r="G178" s="236"/>
      <c r="H178" s="240">
        <v>50.75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206</v>
      </c>
      <c r="AU178" s="246" t="s">
        <v>87</v>
      </c>
      <c r="AV178" s="13" t="s">
        <v>87</v>
      </c>
      <c r="AW178" s="13" t="s">
        <v>33</v>
      </c>
      <c r="AX178" s="13" t="s">
        <v>77</v>
      </c>
      <c r="AY178" s="246" t="s">
        <v>198</v>
      </c>
    </row>
    <row r="179" spans="1:51" s="13" customFormat="1" ht="12">
      <c r="A179" s="13"/>
      <c r="B179" s="235"/>
      <c r="C179" s="236"/>
      <c r="D179" s="237" t="s">
        <v>206</v>
      </c>
      <c r="E179" s="238" t="s">
        <v>1</v>
      </c>
      <c r="F179" s="239" t="s">
        <v>987</v>
      </c>
      <c r="G179" s="236"/>
      <c r="H179" s="240">
        <v>388.1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206</v>
      </c>
      <c r="AU179" s="246" t="s">
        <v>87</v>
      </c>
      <c r="AV179" s="13" t="s">
        <v>87</v>
      </c>
      <c r="AW179" s="13" t="s">
        <v>33</v>
      </c>
      <c r="AX179" s="13" t="s">
        <v>77</v>
      </c>
      <c r="AY179" s="246" t="s">
        <v>198</v>
      </c>
    </row>
    <row r="180" spans="1:51" s="13" customFormat="1" ht="12">
      <c r="A180" s="13"/>
      <c r="B180" s="235"/>
      <c r="C180" s="236"/>
      <c r="D180" s="237" t="s">
        <v>206</v>
      </c>
      <c r="E180" s="238" t="s">
        <v>1</v>
      </c>
      <c r="F180" s="239" t="s">
        <v>988</v>
      </c>
      <c r="G180" s="236"/>
      <c r="H180" s="240">
        <v>26.91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206</v>
      </c>
      <c r="AU180" s="246" t="s">
        <v>87</v>
      </c>
      <c r="AV180" s="13" t="s">
        <v>87</v>
      </c>
      <c r="AW180" s="13" t="s">
        <v>33</v>
      </c>
      <c r="AX180" s="13" t="s">
        <v>77</v>
      </c>
      <c r="AY180" s="246" t="s">
        <v>198</v>
      </c>
    </row>
    <row r="181" spans="1:51" s="13" customFormat="1" ht="12">
      <c r="A181" s="13"/>
      <c r="B181" s="235"/>
      <c r="C181" s="236"/>
      <c r="D181" s="237" t="s">
        <v>206</v>
      </c>
      <c r="E181" s="238" t="s">
        <v>1</v>
      </c>
      <c r="F181" s="239" t="s">
        <v>989</v>
      </c>
      <c r="G181" s="236"/>
      <c r="H181" s="240">
        <v>25.41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206</v>
      </c>
      <c r="AU181" s="246" t="s">
        <v>87</v>
      </c>
      <c r="AV181" s="13" t="s">
        <v>87</v>
      </c>
      <c r="AW181" s="13" t="s">
        <v>33</v>
      </c>
      <c r="AX181" s="13" t="s">
        <v>77</v>
      </c>
      <c r="AY181" s="246" t="s">
        <v>198</v>
      </c>
    </row>
    <row r="182" spans="1:51" s="13" customFormat="1" ht="12">
      <c r="A182" s="13"/>
      <c r="B182" s="235"/>
      <c r="C182" s="236"/>
      <c r="D182" s="237" t="s">
        <v>206</v>
      </c>
      <c r="E182" s="238" t="s">
        <v>1</v>
      </c>
      <c r="F182" s="239" t="s">
        <v>990</v>
      </c>
      <c r="G182" s="236"/>
      <c r="H182" s="240">
        <v>69.71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206</v>
      </c>
      <c r="AU182" s="246" t="s">
        <v>87</v>
      </c>
      <c r="AV182" s="13" t="s">
        <v>87</v>
      </c>
      <c r="AW182" s="13" t="s">
        <v>33</v>
      </c>
      <c r="AX182" s="13" t="s">
        <v>77</v>
      </c>
      <c r="AY182" s="246" t="s">
        <v>198</v>
      </c>
    </row>
    <row r="183" spans="1:51" s="13" customFormat="1" ht="12">
      <c r="A183" s="13"/>
      <c r="B183" s="235"/>
      <c r="C183" s="236"/>
      <c r="D183" s="237" t="s">
        <v>206</v>
      </c>
      <c r="E183" s="238" t="s">
        <v>1</v>
      </c>
      <c r="F183" s="239" t="s">
        <v>991</v>
      </c>
      <c r="G183" s="236"/>
      <c r="H183" s="240">
        <v>45.7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206</v>
      </c>
      <c r="AU183" s="246" t="s">
        <v>87</v>
      </c>
      <c r="AV183" s="13" t="s">
        <v>87</v>
      </c>
      <c r="AW183" s="13" t="s">
        <v>33</v>
      </c>
      <c r="AX183" s="13" t="s">
        <v>77</v>
      </c>
      <c r="AY183" s="246" t="s">
        <v>198</v>
      </c>
    </row>
    <row r="184" spans="1:51" s="13" customFormat="1" ht="12">
      <c r="A184" s="13"/>
      <c r="B184" s="235"/>
      <c r="C184" s="236"/>
      <c r="D184" s="237" t="s">
        <v>206</v>
      </c>
      <c r="E184" s="238" t="s">
        <v>1</v>
      </c>
      <c r="F184" s="239" t="s">
        <v>992</v>
      </c>
      <c r="G184" s="236"/>
      <c r="H184" s="240">
        <v>55.8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206</v>
      </c>
      <c r="AU184" s="246" t="s">
        <v>87</v>
      </c>
      <c r="AV184" s="13" t="s">
        <v>87</v>
      </c>
      <c r="AW184" s="13" t="s">
        <v>33</v>
      </c>
      <c r="AX184" s="13" t="s">
        <v>77</v>
      </c>
      <c r="AY184" s="246" t="s">
        <v>198</v>
      </c>
    </row>
    <row r="185" spans="1:51" s="15" customFormat="1" ht="12">
      <c r="A185" s="15"/>
      <c r="B185" s="258"/>
      <c r="C185" s="259"/>
      <c r="D185" s="237" t="s">
        <v>206</v>
      </c>
      <c r="E185" s="260" t="s">
        <v>869</v>
      </c>
      <c r="F185" s="261" t="s">
        <v>215</v>
      </c>
      <c r="G185" s="259"/>
      <c r="H185" s="262">
        <v>1265.1040000000003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8" t="s">
        <v>206</v>
      </c>
      <c r="AU185" s="268" t="s">
        <v>87</v>
      </c>
      <c r="AV185" s="15" t="s">
        <v>204</v>
      </c>
      <c r="AW185" s="15" t="s">
        <v>33</v>
      </c>
      <c r="AX185" s="15" t="s">
        <v>85</v>
      </c>
      <c r="AY185" s="268" t="s">
        <v>198</v>
      </c>
    </row>
    <row r="186" spans="1:65" s="2" customFormat="1" ht="37.8" customHeight="1">
      <c r="A186" s="39"/>
      <c r="B186" s="40"/>
      <c r="C186" s="269" t="s">
        <v>285</v>
      </c>
      <c r="D186" s="269" t="s">
        <v>315</v>
      </c>
      <c r="E186" s="270" t="s">
        <v>993</v>
      </c>
      <c r="F186" s="271" t="s">
        <v>994</v>
      </c>
      <c r="G186" s="272" t="s">
        <v>203</v>
      </c>
      <c r="H186" s="273">
        <v>1305.816</v>
      </c>
      <c r="I186" s="274"/>
      <c r="J186" s="275">
        <f>ROUND(I186*H186,2)</f>
        <v>0</v>
      </c>
      <c r="K186" s="276"/>
      <c r="L186" s="277"/>
      <c r="M186" s="278" t="s">
        <v>1</v>
      </c>
      <c r="N186" s="279" t="s">
        <v>42</v>
      </c>
      <c r="O186" s="92"/>
      <c r="P186" s="231">
        <f>O186*H186</f>
        <v>0</v>
      </c>
      <c r="Q186" s="231">
        <v>0.158</v>
      </c>
      <c r="R186" s="231">
        <f>Q186*H186</f>
        <v>206.318928</v>
      </c>
      <c r="S186" s="231">
        <v>0</v>
      </c>
      <c r="T186" s="23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3" t="s">
        <v>242</v>
      </c>
      <c r="AT186" s="233" t="s">
        <v>315</v>
      </c>
      <c r="AU186" s="233" t="s">
        <v>87</v>
      </c>
      <c r="AY186" s="18" t="s">
        <v>198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8" t="s">
        <v>85</v>
      </c>
      <c r="BK186" s="234">
        <f>ROUND(I186*H186,2)</f>
        <v>0</v>
      </c>
      <c r="BL186" s="18" t="s">
        <v>204</v>
      </c>
      <c r="BM186" s="233" t="s">
        <v>995</v>
      </c>
    </row>
    <row r="187" spans="1:51" s="13" customFormat="1" ht="12">
      <c r="A187" s="13"/>
      <c r="B187" s="235"/>
      <c r="C187" s="236"/>
      <c r="D187" s="237" t="s">
        <v>206</v>
      </c>
      <c r="E187" s="238" t="s">
        <v>1</v>
      </c>
      <c r="F187" s="239" t="s">
        <v>897</v>
      </c>
      <c r="G187" s="236"/>
      <c r="H187" s="240">
        <v>1243.634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206</v>
      </c>
      <c r="AU187" s="246" t="s">
        <v>87</v>
      </c>
      <c r="AV187" s="13" t="s">
        <v>87</v>
      </c>
      <c r="AW187" s="13" t="s">
        <v>33</v>
      </c>
      <c r="AX187" s="13" t="s">
        <v>77</v>
      </c>
      <c r="AY187" s="246" t="s">
        <v>198</v>
      </c>
    </row>
    <row r="188" spans="1:51" s="13" customFormat="1" ht="12">
      <c r="A188" s="13"/>
      <c r="B188" s="235"/>
      <c r="C188" s="236"/>
      <c r="D188" s="237" t="s">
        <v>206</v>
      </c>
      <c r="E188" s="238" t="s">
        <v>1</v>
      </c>
      <c r="F188" s="239" t="s">
        <v>996</v>
      </c>
      <c r="G188" s="236"/>
      <c r="H188" s="240">
        <v>1305.816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206</v>
      </c>
      <c r="AU188" s="246" t="s">
        <v>87</v>
      </c>
      <c r="AV188" s="13" t="s">
        <v>87</v>
      </c>
      <c r="AW188" s="13" t="s">
        <v>33</v>
      </c>
      <c r="AX188" s="13" t="s">
        <v>85</v>
      </c>
      <c r="AY188" s="246" t="s">
        <v>198</v>
      </c>
    </row>
    <row r="189" spans="1:65" s="2" customFormat="1" ht="44.25" customHeight="1">
      <c r="A189" s="39"/>
      <c r="B189" s="40"/>
      <c r="C189" s="269" t="s">
        <v>289</v>
      </c>
      <c r="D189" s="269" t="s">
        <v>315</v>
      </c>
      <c r="E189" s="270" t="s">
        <v>997</v>
      </c>
      <c r="F189" s="271" t="s">
        <v>998</v>
      </c>
      <c r="G189" s="272" t="s">
        <v>203</v>
      </c>
      <c r="H189" s="273">
        <v>22.544</v>
      </c>
      <c r="I189" s="274"/>
      <c r="J189" s="275">
        <f>ROUND(I189*H189,2)</f>
        <v>0</v>
      </c>
      <c r="K189" s="276"/>
      <c r="L189" s="277"/>
      <c r="M189" s="278" t="s">
        <v>1</v>
      </c>
      <c r="N189" s="279" t="s">
        <v>42</v>
      </c>
      <c r="O189" s="92"/>
      <c r="P189" s="231">
        <f>O189*H189</f>
        <v>0</v>
      </c>
      <c r="Q189" s="231">
        <v>0.176</v>
      </c>
      <c r="R189" s="231">
        <f>Q189*H189</f>
        <v>3.9677439999999997</v>
      </c>
      <c r="S189" s="231">
        <v>0</v>
      </c>
      <c r="T189" s="232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3" t="s">
        <v>242</v>
      </c>
      <c r="AT189" s="233" t="s">
        <v>315</v>
      </c>
      <c r="AU189" s="233" t="s">
        <v>87</v>
      </c>
      <c r="AY189" s="18" t="s">
        <v>198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8" t="s">
        <v>85</v>
      </c>
      <c r="BK189" s="234">
        <f>ROUND(I189*H189,2)</f>
        <v>0</v>
      </c>
      <c r="BL189" s="18" t="s">
        <v>204</v>
      </c>
      <c r="BM189" s="233" t="s">
        <v>999</v>
      </c>
    </row>
    <row r="190" spans="1:51" s="13" customFormat="1" ht="12">
      <c r="A190" s="13"/>
      <c r="B190" s="235"/>
      <c r="C190" s="236"/>
      <c r="D190" s="237" t="s">
        <v>206</v>
      </c>
      <c r="E190" s="238" t="s">
        <v>1</v>
      </c>
      <c r="F190" s="239" t="s">
        <v>1000</v>
      </c>
      <c r="G190" s="236"/>
      <c r="H190" s="240">
        <v>3.12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206</v>
      </c>
      <c r="AU190" s="246" t="s">
        <v>87</v>
      </c>
      <c r="AV190" s="13" t="s">
        <v>87</v>
      </c>
      <c r="AW190" s="13" t="s">
        <v>33</v>
      </c>
      <c r="AX190" s="13" t="s">
        <v>77</v>
      </c>
      <c r="AY190" s="246" t="s">
        <v>198</v>
      </c>
    </row>
    <row r="191" spans="1:51" s="13" customFormat="1" ht="12">
      <c r="A191" s="13"/>
      <c r="B191" s="235"/>
      <c r="C191" s="236"/>
      <c r="D191" s="237" t="s">
        <v>206</v>
      </c>
      <c r="E191" s="238" t="s">
        <v>1</v>
      </c>
      <c r="F191" s="239" t="s">
        <v>1001</v>
      </c>
      <c r="G191" s="236"/>
      <c r="H191" s="240">
        <v>12.06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206</v>
      </c>
      <c r="AU191" s="246" t="s">
        <v>87</v>
      </c>
      <c r="AV191" s="13" t="s">
        <v>87</v>
      </c>
      <c r="AW191" s="13" t="s">
        <v>33</v>
      </c>
      <c r="AX191" s="13" t="s">
        <v>77</v>
      </c>
      <c r="AY191" s="246" t="s">
        <v>198</v>
      </c>
    </row>
    <row r="192" spans="1:51" s="13" customFormat="1" ht="12">
      <c r="A192" s="13"/>
      <c r="B192" s="235"/>
      <c r="C192" s="236"/>
      <c r="D192" s="237" t="s">
        <v>206</v>
      </c>
      <c r="E192" s="238" t="s">
        <v>1</v>
      </c>
      <c r="F192" s="239" t="s">
        <v>1002</v>
      </c>
      <c r="G192" s="236"/>
      <c r="H192" s="240">
        <v>6.29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206</v>
      </c>
      <c r="AU192" s="246" t="s">
        <v>87</v>
      </c>
      <c r="AV192" s="13" t="s">
        <v>87</v>
      </c>
      <c r="AW192" s="13" t="s">
        <v>33</v>
      </c>
      <c r="AX192" s="13" t="s">
        <v>77</v>
      </c>
      <c r="AY192" s="246" t="s">
        <v>198</v>
      </c>
    </row>
    <row r="193" spans="1:51" s="15" customFormat="1" ht="12">
      <c r="A193" s="15"/>
      <c r="B193" s="258"/>
      <c r="C193" s="259"/>
      <c r="D193" s="237" t="s">
        <v>206</v>
      </c>
      <c r="E193" s="260" t="s">
        <v>872</v>
      </c>
      <c r="F193" s="261" t="s">
        <v>215</v>
      </c>
      <c r="G193" s="259"/>
      <c r="H193" s="262">
        <v>21.47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8" t="s">
        <v>206</v>
      </c>
      <c r="AU193" s="268" t="s">
        <v>87</v>
      </c>
      <c r="AV193" s="15" t="s">
        <v>204</v>
      </c>
      <c r="AW193" s="15" t="s">
        <v>33</v>
      </c>
      <c r="AX193" s="15" t="s">
        <v>77</v>
      </c>
      <c r="AY193" s="268" t="s">
        <v>198</v>
      </c>
    </row>
    <row r="194" spans="1:51" s="13" customFormat="1" ht="12">
      <c r="A194" s="13"/>
      <c r="B194" s="235"/>
      <c r="C194" s="236"/>
      <c r="D194" s="237" t="s">
        <v>206</v>
      </c>
      <c r="E194" s="238" t="s">
        <v>1</v>
      </c>
      <c r="F194" s="239" t="s">
        <v>1003</v>
      </c>
      <c r="G194" s="236"/>
      <c r="H194" s="240">
        <v>22.544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206</v>
      </c>
      <c r="AU194" s="246" t="s">
        <v>87</v>
      </c>
      <c r="AV194" s="13" t="s">
        <v>87</v>
      </c>
      <c r="AW194" s="13" t="s">
        <v>33</v>
      </c>
      <c r="AX194" s="13" t="s">
        <v>85</v>
      </c>
      <c r="AY194" s="246" t="s">
        <v>198</v>
      </c>
    </row>
    <row r="195" spans="1:63" s="12" customFormat="1" ht="22.8" customHeight="1">
      <c r="A195" s="12"/>
      <c r="B195" s="205"/>
      <c r="C195" s="206"/>
      <c r="D195" s="207" t="s">
        <v>76</v>
      </c>
      <c r="E195" s="219" t="s">
        <v>567</v>
      </c>
      <c r="F195" s="219" t="s">
        <v>568</v>
      </c>
      <c r="G195" s="206"/>
      <c r="H195" s="206"/>
      <c r="I195" s="209"/>
      <c r="J195" s="220">
        <f>BK195</f>
        <v>0</v>
      </c>
      <c r="K195" s="206"/>
      <c r="L195" s="211"/>
      <c r="M195" s="212"/>
      <c r="N195" s="213"/>
      <c r="O195" s="213"/>
      <c r="P195" s="214">
        <f>SUM(P196:P230)</f>
        <v>0</v>
      </c>
      <c r="Q195" s="213"/>
      <c r="R195" s="214">
        <f>SUM(R196:R230)</f>
        <v>155.89602441999997</v>
      </c>
      <c r="S195" s="213"/>
      <c r="T195" s="215">
        <f>SUM(T196:T230)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6" t="s">
        <v>85</v>
      </c>
      <c r="AT195" s="217" t="s">
        <v>76</v>
      </c>
      <c r="AU195" s="217" t="s">
        <v>85</v>
      </c>
      <c r="AY195" s="216" t="s">
        <v>198</v>
      </c>
      <c r="BK195" s="218">
        <f>SUM(BK196:BK230)</f>
        <v>0</v>
      </c>
    </row>
    <row r="196" spans="1:65" s="2" customFormat="1" ht="37.8" customHeight="1">
      <c r="A196" s="39"/>
      <c r="B196" s="40"/>
      <c r="C196" s="221" t="s">
        <v>294</v>
      </c>
      <c r="D196" s="221" t="s">
        <v>200</v>
      </c>
      <c r="E196" s="222" t="s">
        <v>616</v>
      </c>
      <c r="F196" s="223" t="s">
        <v>617</v>
      </c>
      <c r="G196" s="224" t="s">
        <v>227</v>
      </c>
      <c r="H196" s="225">
        <v>713.433</v>
      </c>
      <c r="I196" s="226"/>
      <c r="J196" s="227">
        <f>ROUND(I196*H196,2)</f>
        <v>0</v>
      </c>
      <c r="K196" s="228"/>
      <c r="L196" s="45"/>
      <c r="M196" s="229" t="s">
        <v>1</v>
      </c>
      <c r="N196" s="230" t="s">
        <v>42</v>
      </c>
      <c r="O196" s="92"/>
      <c r="P196" s="231">
        <f>O196*H196</f>
        <v>0</v>
      </c>
      <c r="Q196" s="231">
        <v>0.14874</v>
      </c>
      <c r="R196" s="231">
        <f>Q196*H196</f>
        <v>106.11602442</v>
      </c>
      <c r="S196" s="231">
        <v>0</v>
      </c>
      <c r="T196" s="232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3" t="s">
        <v>204</v>
      </c>
      <c r="AT196" s="233" t="s">
        <v>200</v>
      </c>
      <c r="AU196" s="233" t="s">
        <v>87</v>
      </c>
      <c r="AY196" s="18" t="s">
        <v>198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85</v>
      </c>
      <c r="BK196" s="234">
        <f>ROUND(I196*H196,2)</f>
        <v>0</v>
      </c>
      <c r="BL196" s="18" t="s">
        <v>204</v>
      </c>
      <c r="BM196" s="233" t="s">
        <v>1004</v>
      </c>
    </row>
    <row r="197" spans="1:51" s="13" customFormat="1" ht="12">
      <c r="A197" s="13"/>
      <c r="B197" s="235"/>
      <c r="C197" s="236"/>
      <c r="D197" s="237" t="s">
        <v>206</v>
      </c>
      <c r="E197" s="238" t="s">
        <v>1</v>
      </c>
      <c r="F197" s="239" t="s">
        <v>1005</v>
      </c>
      <c r="G197" s="236"/>
      <c r="H197" s="240">
        <v>179.9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206</v>
      </c>
      <c r="AU197" s="246" t="s">
        <v>87</v>
      </c>
      <c r="AV197" s="13" t="s">
        <v>87</v>
      </c>
      <c r="AW197" s="13" t="s">
        <v>33</v>
      </c>
      <c r="AX197" s="13" t="s">
        <v>77</v>
      </c>
      <c r="AY197" s="246" t="s">
        <v>198</v>
      </c>
    </row>
    <row r="198" spans="1:51" s="13" customFormat="1" ht="12">
      <c r="A198" s="13"/>
      <c r="B198" s="235"/>
      <c r="C198" s="236"/>
      <c r="D198" s="237" t="s">
        <v>206</v>
      </c>
      <c r="E198" s="238" t="s">
        <v>1</v>
      </c>
      <c r="F198" s="239" t="s">
        <v>1006</v>
      </c>
      <c r="G198" s="236"/>
      <c r="H198" s="240">
        <v>38.94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206</v>
      </c>
      <c r="AU198" s="246" t="s">
        <v>87</v>
      </c>
      <c r="AV198" s="13" t="s">
        <v>87</v>
      </c>
      <c r="AW198" s="13" t="s">
        <v>33</v>
      </c>
      <c r="AX198" s="13" t="s">
        <v>77</v>
      </c>
      <c r="AY198" s="246" t="s">
        <v>198</v>
      </c>
    </row>
    <row r="199" spans="1:51" s="13" customFormat="1" ht="12">
      <c r="A199" s="13"/>
      <c r="B199" s="235"/>
      <c r="C199" s="236"/>
      <c r="D199" s="237" t="s">
        <v>206</v>
      </c>
      <c r="E199" s="238" t="s">
        <v>1</v>
      </c>
      <c r="F199" s="239" t="s">
        <v>1007</v>
      </c>
      <c r="G199" s="236"/>
      <c r="H199" s="240">
        <v>18.97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206</v>
      </c>
      <c r="AU199" s="246" t="s">
        <v>87</v>
      </c>
      <c r="AV199" s="13" t="s">
        <v>87</v>
      </c>
      <c r="AW199" s="13" t="s">
        <v>33</v>
      </c>
      <c r="AX199" s="13" t="s">
        <v>77</v>
      </c>
      <c r="AY199" s="246" t="s">
        <v>198</v>
      </c>
    </row>
    <row r="200" spans="1:51" s="13" customFormat="1" ht="12">
      <c r="A200" s="13"/>
      <c r="B200" s="235"/>
      <c r="C200" s="236"/>
      <c r="D200" s="237" t="s">
        <v>206</v>
      </c>
      <c r="E200" s="238" t="s">
        <v>1</v>
      </c>
      <c r="F200" s="239" t="s">
        <v>1008</v>
      </c>
      <c r="G200" s="236"/>
      <c r="H200" s="240">
        <v>47.26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206</v>
      </c>
      <c r="AU200" s="246" t="s">
        <v>87</v>
      </c>
      <c r="AV200" s="13" t="s">
        <v>87</v>
      </c>
      <c r="AW200" s="13" t="s">
        <v>33</v>
      </c>
      <c r="AX200" s="13" t="s">
        <v>77</v>
      </c>
      <c r="AY200" s="246" t="s">
        <v>198</v>
      </c>
    </row>
    <row r="201" spans="1:51" s="13" customFormat="1" ht="12">
      <c r="A201" s="13"/>
      <c r="B201" s="235"/>
      <c r="C201" s="236"/>
      <c r="D201" s="237" t="s">
        <v>206</v>
      </c>
      <c r="E201" s="238" t="s">
        <v>1</v>
      </c>
      <c r="F201" s="239" t="s">
        <v>1009</v>
      </c>
      <c r="G201" s="236"/>
      <c r="H201" s="240">
        <v>32.03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206</v>
      </c>
      <c r="AU201" s="246" t="s">
        <v>87</v>
      </c>
      <c r="AV201" s="13" t="s">
        <v>87</v>
      </c>
      <c r="AW201" s="13" t="s">
        <v>33</v>
      </c>
      <c r="AX201" s="13" t="s">
        <v>77</v>
      </c>
      <c r="AY201" s="246" t="s">
        <v>198</v>
      </c>
    </row>
    <row r="202" spans="1:51" s="13" customFormat="1" ht="12">
      <c r="A202" s="13"/>
      <c r="B202" s="235"/>
      <c r="C202" s="236"/>
      <c r="D202" s="237" t="s">
        <v>206</v>
      </c>
      <c r="E202" s="238" t="s">
        <v>1</v>
      </c>
      <c r="F202" s="239" t="s">
        <v>1010</v>
      </c>
      <c r="G202" s="236"/>
      <c r="H202" s="240">
        <v>22.37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206</v>
      </c>
      <c r="AU202" s="246" t="s">
        <v>87</v>
      </c>
      <c r="AV202" s="13" t="s">
        <v>87</v>
      </c>
      <c r="AW202" s="13" t="s">
        <v>33</v>
      </c>
      <c r="AX202" s="13" t="s">
        <v>77</v>
      </c>
      <c r="AY202" s="246" t="s">
        <v>198</v>
      </c>
    </row>
    <row r="203" spans="1:51" s="13" customFormat="1" ht="12">
      <c r="A203" s="13"/>
      <c r="B203" s="235"/>
      <c r="C203" s="236"/>
      <c r="D203" s="237" t="s">
        <v>206</v>
      </c>
      <c r="E203" s="238" t="s">
        <v>1</v>
      </c>
      <c r="F203" s="239" t="s">
        <v>1011</v>
      </c>
      <c r="G203" s="236"/>
      <c r="H203" s="240">
        <v>23.9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206</v>
      </c>
      <c r="AU203" s="246" t="s">
        <v>87</v>
      </c>
      <c r="AV203" s="13" t="s">
        <v>87</v>
      </c>
      <c r="AW203" s="13" t="s">
        <v>33</v>
      </c>
      <c r="AX203" s="13" t="s">
        <v>77</v>
      </c>
      <c r="AY203" s="246" t="s">
        <v>198</v>
      </c>
    </row>
    <row r="204" spans="1:51" s="13" customFormat="1" ht="12">
      <c r="A204" s="13"/>
      <c r="B204" s="235"/>
      <c r="C204" s="236"/>
      <c r="D204" s="237" t="s">
        <v>206</v>
      </c>
      <c r="E204" s="238" t="s">
        <v>1</v>
      </c>
      <c r="F204" s="239" t="s">
        <v>1012</v>
      </c>
      <c r="G204" s="236"/>
      <c r="H204" s="240">
        <v>13.17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206</v>
      </c>
      <c r="AU204" s="246" t="s">
        <v>87</v>
      </c>
      <c r="AV204" s="13" t="s">
        <v>87</v>
      </c>
      <c r="AW204" s="13" t="s">
        <v>33</v>
      </c>
      <c r="AX204" s="13" t="s">
        <v>77</v>
      </c>
      <c r="AY204" s="246" t="s">
        <v>198</v>
      </c>
    </row>
    <row r="205" spans="1:51" s="13" customFormat="1" ht="12">
      <c r="A205" s="13"/>
      <c r="B205" s="235"/>
      <c r="C205" s="236"/>
      <c r="D205" s="237" t="s">
        <v>206</v>
      </c>
      <c r="E205" s="238" t="s">
        <v>1</v>
      </c>
      <c r="F205" s="239" t="s">
        <v>1013</v>
      </c>
      <c r="G205" s="236"/>
      <c r="H205" s="240">
        <v>26.52</v>
      </c>
      <c r="I205" s="241"/>
      <c r="J205" s="236"/>
      <c r="K205" s="236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206</v>
      </c>
      <c r="AU205" s="246" t="s">
        <v>87</v>
      </c>
      <c r="AV205" s="13" t="s">
        <v>87</v>
      </c>
      <c r="AW205" s="13" t="s">
        <v>33</v>
      </c>
      <c r="AX205" s="13" t="s">
        <v>77</v>
      </c>
      <c r="AY205" s="246" t="s">
        <v>198</v>
      </c>
    </row>
    <row r="206" spans="1:51" s="13" customFormat="1" ht="12">
      <c r="A206" s="13"/>
      <c r="B206" s="235"/>
      <c r="C206" s="236"/>
      <c r="D206" s="237" t="s">
        <v>206</v>
      </c>
      <c r="E206" s="238" t="s">
        <v>1</v>
      </c>
      <c r="F206" s="239" t="s">
        <v>1014</v>
      </c>
      <c r="G206" s="236"/>
      <c r="H206" s="240">
        <v>4.665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206</v>
      </c>
      <c r="AU206" s="246" t="s">
        <v>87</v>
      </c>
      <c r="AV206" s="13" t="s">
        <v>87</v>
      </c>
      <c r="AW206" s="13" t="s">
        <v>33</v>
      </c>
      <c r="AX206" s="13" t="s">
        <v>77</v>
      </c>
      <c r="AY206" s="246" t="s">
        <v>198</v>
      </c>
    </row>
    <row r="207" spans="1:51" s="13" customFormat="1" ht="12">
      <c r="A207" s="13"/>
      <c r="B207" s="235"/>
      <c r="C207" s="236"/>
      <c r="D207" s="237" t="s">
        <v>206</v>
      </c>
      <c r="E207" s="238" t="s">
        <v>1</v>
      </c>
      <c r="F207" s="239" t="s">
        <v>1015</v>
      </c>
      <c r="G207" s="236"/>
      <c r="H207" s="240">
        <v>19.37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206</v>
      </c>
      <c r="AU207" s="246" t="s">
        <v>87</v>
      </c>
      <c r="AV207" s="13" t="s">
        <v>87</v>
      </c>
      <c r="AW207" s="13" t="s">
        <v>33</v>
      </c>
      <c r="AX207" s="13" t="s">
        <v>77</v>
      </c>
      <c r="AY207" s="246" t="s">
        <v>198</v>
      </c>
    </row>
    <row r="208" spans="1:51" s="13" customFormat="1" ht="12">
      <c r="A208" s="13"/>
      <c r="B208" s="235"/>
      <c r="C208" s="236"/>
      <c r="D208" s="237" t="s">
        <v>206</v>
      </c>
      <c r="E208" s="238" t="s">
        <v>1</v>
      </c>
      <c r="F208" s="239" t="s">
        <v>1016</v>
      </c>
      <c r="G208" s="236"/>
      <c r="H208" s="240">
        <v>150.18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206</v>
      </c>
      <c r="AU208" s="246" t="s">
        <v>87</v>
      </c>
      <c r="AV208" s="13" t="s">
        <v>87</v>
      </c>
      <c r="AW208" s="13" t="s">
        <v>33</v>
      </c>
      <c r="AX208" s="13" t="s">
        <v>77</v>
      </c>
      <c r="AY208" s="246" t="s">
        <v>198</v>
      </c>
    </row>
    <row r="209" spans="1:51" s="13" customFormat="1" ht="12">
      <c r="A209" s="13"/>
      <c r="B209" s="235"/>
      <c r="C209" s="236"/>
      <c r="D209" s="237" t="s">
        <v>206</v>
      </c>
      <c r="E209" s="238" t="s">
        <v>1</v>
      </c>
      <c r="F209" s="239" t="s">
        <v>1017</v>
      </c>
      <c r="G209" s="236"/>
      <c r="H209" s="240">
        <v>90.51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206</v>
      </c>
      <c r="AU209" s="246" t="s">
        <v>87</v>
      </c>
      <c r="AV209" s="13" t="s">
        <v>87</v>
      </c>
      <c r="AW209" s="13" t="s">
        <v>33</v>
      </c>
      <c r="AX209" s="13" t="s">
        <v>77</v>
      </c>
      <c r="AY209" s="246" t="s">
        <v>198</v>
      </c>
    </row>
    <row r="210" spans="1:51" s="13" customFormat="1" ht="12">
      <c r="A210" s="13"/>
      <c r="B210" s="235"/>
      <c r="C210" s="236"/>
      <c r="D210" s="237" t="s">
        <v>206</v>
      </c>
      <c r="E210" s="238" t="s">
        <v>1</v>
      </c>
      <c r="F210" s="239" t="s">
        <v>1018</v>
      </c>
      <c r="G210" s="236"/>
      <c r="H210" s="240">
        <v>14.2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206</v>
      </c>
      <c r="AU210" s="246" t="s">
        <v>87</v>
      </c>
      <c r="AV210" s="13" t="s">
        <v>87</v>
      </c>
      <c r="AW210" s="13" t="s">
        <v>33</v>
      </c>
      <c r="AX210" s="13" t="s">
        <v>77</v>
      </c>
      <c r="AY210" s="246" t="s">
        <v>198</v>
      </c>
    </row>
    <row r="211" spans="1:51" s="13" customFormat="1" ht="12">
      <c r="A211" s="13"/>
      <c r="B211" s="235"/>
      <c r="C211" s="236"/>
      <c r="D211" s="237" t="s">
        <v>206</v>
      </c>
      <c r="E211" s="238" t="s">
        <v>1</v>
      </c>
      <c r="F211" s="239" t="s">
        <v>1019</v>
      </c>
      <c r="G211" s="236"/>
      <c r="H211" s="240">
        <v>31.448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206</v>
      </c>
      <c r="AU211" s="246" t="s">
        <v>87</v>
      </c>
      <c r="AV211" s="13" t="s">
        <v>87</v>
      </c>
      <c r="AW211" s="13" t="s">
        <v>33</v>
      </c>
      <c r="AX211" s="13" t="s">
        <v>77</v>
      </c>
      <c r="AY211" s="246" t="s">
        <v>198</v>
      </c>
    </row>
    <row r="212" spans="1:51" s="15" customFormat="1" ht="12">
      <c r="A212" s="15"/>
      <c r="B212" s="258"/>
      <c r="C212" s="259"/>
      <c r="D212" s="237" t="s">
        <v>206</v>
      </c>
      <c r="E212" s="260" t="s">
        <v>1</v>
      </c>
      <c r="F212" s="261" t="s">
        <v>215</v>
      </c>
      <c r="G212" s="259"/>
      <c r="H212" s="262">
        <v>713.4330000000001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8" t="s">
        <v>206</v>
      </c>
      <c r="AU212" s="268" t="s">
        <v>87</v>
      </c>
      <c r="AV212" s="15" t="s">
        <v>204</v>
      </c>
      <c r="AW212" s="15" t="s">
        <v>33</v>
      </c>
      <c r="AX212" s="15" t="s">
        <v>85</v>
      </c>
      <c r="AY212" s="268" t="s">
        <v>198</v>
      </c>
    </row>
    <row r="213" spans="1:65" s="2" customFormat="1" ht="24.15" customHeight="1">
      <c r="A213" s="39"/>
      <c r="B213" s="40"/>
      <c r="C213" s="269" t="s">
        <v>298</v>
      </c>
      <c r="D213" s="269" t="s">
        <v>315</v>
      </c>
      <c r="E213" s="270" t="s">
        <v>1020</v>
      </c>
      <c r="F213" s="271" t="s">
        <v>1021</v>
      </c>
      <c r="G213" s="272" t="s">
        <v>451</v>
      </c>
      <c r="H213" s="273">
        <v>935</v>
      </c>
      <c r="I213" s="274"/>
      <c r="J213" s="275">
        <f>ROUND(I213*H213,2)</f>
        <v>0</v>
      </c>
      <c r="K213" s="276"/>
      <c r="L213" s="277"/>
      <c r="M213" s="278" t="s">
        <v>1</v>
      </c>
      <c r="N213" s="279" t="s">
        <v>42</v>
      </c>
      <c r="O213" s="92"/>
      <c r="P213" s="231">
        <f>O213*H213</f>
        <v>0</v>
      </c>
      <c r="Q213" s="231">
        <v>0.048</v>
      </c>
      <c r="R213" s="231">
        <f>Q213*H213</f>
        <v>44.88</v>
      </c>
      <c r="S213" s="231">
        <v>0</v>
      </c>
      <c r="T213" s="232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3" t="s">
        <v>242</v>
      </c>
      <c r="AT213" s="233" t="s">
        <v>315</v>
      </c>
      <c r="AU213" s="233" t="s">
        <v>87</v>
      </c>
      <c r="AY213" s="18" t="s">
        <v>198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8" t="s">
        <v>85</v>
      </c>
      <c r="BK213" s="234">
        <f>ROUND(I213*H213,2)</f>
        <v>0</v>
      </c>
      <c r="BL213" s="18" t="s">
        <v>204</v>
      </c>
      <c r="BM213" s="233" t="s">
        <v>1022</v>
      </c>
    </row>
    <row r="214" spans="1:51" s="13" customFormat="1" ht="12">
      <c r="A214" s="13"/>
      <c r="B214" s="235"/>
      <c r="C214" s="236"/>
      <c r="D214" s="237" t="s">
        <v>206</v>
      </c>
      <c r="E214" s="238" t="s">
        <v>1</v>
      </c>
      <c r="F214" s="239" t="s">
        <v>1023</v>
      </c>
      <c r="G214" s="236"/>
      <c r="H214" s="240">
        <v>125</v>
      </c>
      <c r="I214" s="241"/>
      <c r="J214" s="236"/>
      <c r="K214" s="236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206</v>
      </c>
      <c r="AU214" s="246" t="s">
        <v>87</v>
      </c>
      <c r="AV214" s="13" t="s">
        <v>87</v>
      </c>
      <c r="AW214" s="13" t="s">
        <v>33</v>
      </c>
      <c r="AX214" s="13" t="s">
        <v>77</v>
      </c>
      <c r="AY214" s="246" t="s">
        <v>198</v>
      </c>
    </row>
    <row r="215" spans="1:51" s="13" customFormat="1" ht="12">
      <c r="A215" s="13"/>
      <c r="B215" s="235"/>
      <c r="C215" s="236"/>
      <c r="D215" s="237" t="s">
        <v>206</v>
      </c>
      <c r="E215" s="238" t="s">
        <v>1</v>
      </c>
      <c r="F215" s="239" t="s">
        <v>1024</v>
      </c>
      <c r="G215" s="236"/>
      <c r="H215" s="240">
        <v>384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206</v>
      </c>
      <c r="AU215" s="246" t="s">
        <v>87</v>
      </c>
      <c r="AV215" s="13" t="s">
        <v>87</v>
      </c>
      <c r="AW215" s="13" t="s">
        <v>33</v>
      </c>
      <c r="AX215" s="13" t="s">
        <v>77</v>
      </c>
      <c r="AY215" s="246" t="s">
        <v>198</v>
      </c>
    </row>
    <row r="216" spans="1:51" s="13" customFormat="1" ht="12">
      <c r="A216" s="13"/>
      <c r="B216" s="235"/>
      <c r="C216" s="236"/>
      <c r="D216" s="237" t="s">
        <v>206</v>
      </c>
      <c r="E216" s="238" t="s">
        <v>1</v>
      </c>
      <c r="F216" s="239" t="s">
        <v>1025</v>
      </c>
      <c r="G216" s="236"/>
      <c r="H216" s="240">
        <v>71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206</v>
      </c>
      <c r="AU216" s="246" t="s">
        <v>87</v>
      </c>
      <c r="AV216" s="13" t="s">
        <v>87</v>
      </c>
      <c r="AW216" s="13" t="s">
        <v>33</v>
      </c>
      <c r="AX216" s="13" t="s">
        <v>77</v>
      </c>
      <c r="AY216" s="246" t="s">
        <v>198</v>
      </c>
    </row>
    <row r="217" spans="1:51" s="13" customFormat="1" ht="12">
      <c r="A217" s="13"/>
      <c r="B217" s="235"/>
      <c r="C217" s="236"/>
      <c r="D217" s="237" t="s">
        <v>206</v>
      </c>
      <c r="E217" s="238" t="s">
        <v>1</v>
      </c>
      <c r="F217" s="239" t="s">
        <v>1026</v>
      </c>
      <c r="G217" s="236"/>
      <c r="H217" s="240">
        <v>97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206</v>
      </c>
      <c r="AU217" s="246" t="s">
        <v>87</v>
      </c>
      <c r="AV217" s="13" t="s">
        <v>87</v>
      </c>
      <c r="AW217" s="13" t="s">
        <v>33</v>
      </c>
      <c r="AX217" s="13" t="s">
        <v>77</v>
      </c>
      <c r="AY217" s="246" t="s">
        <v>198</v>
      </c>
    </row>
    <row r="218" spans="1:51" s="13" customFormat="1" ht="12">
      <c r="A218" s="13"/>
      <c r="B218" s="235"/>
      <c r="C218" s="236"/>
      <c r="D218" s="237" t="s">
        <v>206</v>
      </c>
      <c r="E218" s="238" t="s">
        <v>1</v>
      </c>
      <c r="F218" s="239" t="s">
        <v>1027</v>
      </c>
      <c r="G218" s="236"/>
      <c r="H218" s="240">
        <v>144</v>
      </c>
      <c r="I218" s="241"/>
      <c r="J218" s="236"/>
      <c r="K218" s="236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206</v>
      </c>
      <c r="AU218" s="246" t="s">
        <v>87</v>
      </c>
      <c r="AV218" s="13" t="s">
        <v>87</v>
      </c>
      <c r="AW218" s="13" t="s">
        <v>33</v>
      </c>
      <c r="AX218" s="13" t="s">
        <v>77</v>
      </c>
      <c r="AY218" s="246" t="s">
        <v>198</v>
      </c>
    </row>
    <row r="219" spans="1:51" s="13" customFormat="1" ht="12">
      <c r="A219" s="13"/>
      <c r="B219" s="235"/>
      <c r="C219" s="236"/>
      <c r="D219" s="237" t="s">
        <v>206</v>
      </c>
      <c r="E219" s="238" t="s">
        <v>1</v>
      </c>
      <c r="F219" s="239" t="s">
        <v>1028</v>
      </c>
      <c r="G219" s="236"/>
      <c r="H219" s="240">
        <v>114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206</v>
      </c>
      <c r="AU219" s="246" t="s">
        <v>87</v>
      </c>
      <c r="AV219" s="13" t="s">
        <v>87</v>
      </c>
      <c r="AW219" s="13" t="s">
        <v>33</v>
      </c>
      <c r="AX219" s="13" t="s">
        <v>77</v>
      </c>
      <c r="AY219" s="246" t="s">
        <v>198</v>
      </c>
    </row>
    <row r="220" spans="1:51" s="15" customFormat="1" ht="12">
      <c r="A220" s="15"/>
      <c r="B220" s="258"/>
      <c r="C220" s="259"/>
      <c r="D220" s="237" t="s">
        <v>206</v>
      </c>
      <c r="E220" s="260" t="s">
        <v>1</v>
      </c>
      <c r="F220" s="261" t="s">
        <v>215</v>
      </c>
      <c r="G220" s="259"/>
      <c r="H220" s="262">
        <v>935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8" t="s">
        <v>206</v>
      </c>
      <c r="AU220" s="268" t="s">
        <v>87</v>
      </c>
      <c r="AV220" s="15" t="s">
        <v>204</v>
      </c>
      <c r="AW220" s="15" t="s">
        <v>33</v>
      </c>
      <c r="AX220" s="15" t="s">
        <v>85</v>
      </c>
      <c r="AY220" s="268" t="s">
        <v>198</v>
      </c>
    </row>
    <row r="221" spans="1:65" s="2" customFormat="1" ht="24.15" customHeight="1">
      <c r="A221" s="39"/>
      <c r="B221" s="40"/>
      <c r="C221" s="269" t="s">
        <v>7</v>
      </c>
      <c r="D221" s="269" t="s">
        <v>315</v>
      </c>
      <c r="E221" s="270" t="s">
        <v>1029</v>
      </c>
      <c r="F221" s="271" t="s">
        <v>1030</v>
      </c>
      <c r="G221" s="272" t="s">
        <v>451</v>
      </c>
      <c r="H221" s="273">
        <v>32</v>
      </c>
      <c r="I221" s="274"/>
      <c r="J221" s="275">
        <f>ROUND(I221*H221,2)</f>
        <v>0</v>
      </c>
      <c r="K221" s="276"/>
      <c r="L221" s="277"/>
      <c r="M221" s="278" t="s">
        <v>1</v>
      </c>
      <c r="N221" s="279" t="s">
        <v>42</v>
      </c>
      <c r="O221" s="92"/>
      <c r="P221" s="231">
        <f>O221*H221</f>
        <v>0</v>
      </c>
      <c r="Q221" s="231">
        <v>0.0225</v>
      </c>
      <c r="R221" s="231">
        <f>Q221*H221</f>
        <v>0.72</v>
      </c>
      <c r="S221" s="231">
        <v>0</v>
      </c>
      <c r="T221" s="232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3" t="s">
        <v>242</v>
      </c>
      <c r="AT221" s="233" t="s">
        <v>315</v>
      </c>
      <c r="AU221" s="233" t="s">
        <v>87</v>
      </c>
      <c r="AY221" s="18" t="s">
        <v>198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8" t="s">
        <v>85</v>
      </c>
      <c r="BK221" s="234">
        <f>ROUND(I221*H221,2)</f>
        <v>0</v>
      </c>
      <c r="BL221" s="18" t="s">
        <v>204</v>
      </c>
      <c r="BM221" s="233" t="s">
        <v>1031</v>
      </c>
    </row>
    <row r="222" spans="1:51" s="13" customFormat="1" ht="12">
      <c r="A222" s="13"/>
      <c r="B222" s="235"/>
      <c r="C222" s="236"/>
      <c r="D222" s="237" t="s">
        <v>206</v>
      </c>
      <c r="E222" s="238" t="s">
        <v>1</v>
      </c>
      <c r="F222" s="239" t="s">
        <v>1032</v>
      </c>
      <c r="G222" s="236"/>
      <c r="H222" s="240">
        <v>16</v>
      </c>
      <c r="I222" s="241"/>
      <c r="J222" s="236"/>
      <c r="K222" s="236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206</v>
      </c>
      <c r="AU222" s="246" t="s">
        <v>87</v>
      </c>
      <c r="AV222" s="13" t="s">
        <v>87</v>
      </c>
      <c r="AW222" s="13" t="s">
        <v>33</v>
      </c>
      <c r="AX222" s="13" t="s">
        <v>77</v>
      </c>
      <c r="AY222" s="246" t="s">
        <v>198</v>
      </c>
    </row>
    <row r="223" spans="1:51" s="13" customFormat="1" ht="12">
      <c r="A223" s="13"/>
      <c r="B223" s="235"/>
      <c r="C223" s="236"/>
      <c r="D223" s="237" t="s">
        <v>206</v>
      </c>
      <c r="E223" s="238" t="s">
        <v>1</v>
      </c>
      <c r="F223" s="239" t="s">
        <v>1032</v>
      </c>
      <c r="G223" s="236"/>
      <c r="H223" s="240">
        <v>16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206</v>
      </c>
      <c r="AU223" s="246" t="s">
        <v>87</v>
      </c>
      <c r="AV223" s="13" t="s">
        <v>87</v>
      </c>
      <c r="AW223" s="13" t="s">
        <v>33</v>
      </c>
      <c r="AX223" s="13" t="s">
        <v>77</v>
      </c>
      <c r="AY223" s="246" t="s">
        <v>198</v>
      </c>
    </row>
    <row r="224" spans="1:51" s="15" customFormat="1" ht="12">
      <c r="A224" s="15"/>
      <c r="B224" s="258"/>
      <c r="C224" s="259"/>
      <c r="D224" s="237" t="s">
        <v>206</v>
      </c>
      <c r="E224" s="260" t="s">
        <v>1</v>
      </c>
      <c r="F224" s="261" t="s">
        <v>215</v>
      </c>
      <c r="G224" s="259"/>
      <c r="H224" s="262">
        <v>32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8" t="s">
        <v>206</v>
      </c>
      <c r="AU224" s="268" t="s">
        <v>87</v>
      </c>
      <c r="AV224" s="15" t="s">
        <v>204</v>
      </c>
      <c r="AW224" s="15" t="s">
        <v>33</v>
      </c>
      <c r="AX224" s="15" t="s">
        <v>85</v>
      </c>
      <c r="AY224" s="268" t="s">
        <v>198</v>
      </c>
    </row>
    <row r="225" spans="1:65" s="2" customFormat="1" ht="24.15" customHeight="1">
      <c r="A225" s="39"/>
      <c r="B225" s="40"/>
      <c r="C225" s="269" t="s">
        <v>305</v>
      </c>
      <c r="D225" s="269" t="s">
        <v>315</v>
      </c>
      <c r="E225" s="270" t="s">
        <v>1033</v>
      </c>
      <c r="F225" s="271" t="s">
        <v>1034</v>
      </c>
      <c r="G225" s="272" t="s">
        <v>451</v>
      </c>
      <c r="H225" s="273">
        <v>14</v>
      </c>
      <c r="I225" s="274"/>
      <c r="J225" s="275">
        <f>ROUND(I225*H225,2)</f>
        <v>0</v>
      </c>
      <c r="K225" s="276"/>
      <c r="L225" s="277"/>
      <c r="M225" s="278" t="s">
        <v>1</v>
      </c>
      <c r="N225" s="279" t="s">
        <v>42</v>
      </c>
      <c r="O225" s="92"/>
      <c r="P225" s="231">
        <f>O225*H225</f>
        <v>0</v>
      </c>
      <c r="Q225" s="231">
        <v>0.019</v>
      </c>
      <c r="R225" s="231">
        <f>Q225*H225</f>
        <v>0.266</v>
      </c>
      <c r="S225" s="231">
        <v>0</v>
      </c>
      <c r="T225" s="232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3" t="s">
        <v>242</v>
      </c>
      <c r="AT225" s="233" t="s">
        <v>315</v>
      </c>
      <c r="AU225" s="233" t="s">
        <v>87</v>
      </c>
      <c r="AY225" s="18" t="s">
        <v>198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8" t="s">
        <v>85</v>
      </c>
      <c r="BK225" s="234">
        <f>ROUND(I225*H225,2)</f>
        <v>0</v>
      </c>
      <c r="BL225" s="18" t="s">
        <v>204</v>
      </c>
      <c r="BM225" s="233" t="s">
        <v>1035</v>
      </c>
    </row>
    <row r="226" spans="1:51" s="13" customFormat="1" ht="12">
      <c r="A226" s="13"/>
      <c r="B226" s="235"/>
      <c r="C226" s="236"/>
      <c r="D226" s="237" t="s">
        <v>206</v>
      </c>
      <c r="E226" s="238" t="s">
        <v>1</v>
      </c>
      <c r="F226" s="239" t="s">
        <v>1036</v>
      </c>
      <c r="G226" s="236"/>
      <c r="H226" s="240">
        <v>14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206</v>
      </c>
      <c r="AU226" s="246" t="s">
        <v>87</v>
      </c>
      <c r="AV226" s="13" t="s">
        <v>87</v>
      </c>
      <c r="AW226" s="13" t="s">
        <v>33</v>
      </c>
      <c r="AX226" s="13" t="s">
        <v>85</v>
      </c>
      <c r="AY226" s="246" t="s">
        <v>198</v>
      </c>
    </row>
    <row r="227" spans="1:65" s="2" customFormat="1" ht="33" customHeight="1">
      <c r="A227" s="39"/>
      <c r="B227" s="40"/>
      <c r="C227" s="269" t="s">
        <v>310</v>
      </c>
      <c r="D227" s="269" t="s">
        <v>315</v>
      </c>
      <c r="E227" s="270" t="s">
        <v>1037</v>
      </c>
      <c r="F227" s="271" t="s">
        <v>1038</v>
      </c>
      <c r="G227" s="272" t="s">
        <v>451</v>
      </c>
      <c r="H227" s="273">
        <v>103</v>
      </c>
      <c r="I227" s="274"/>
      <c r="J227" s="275">
        <f>ROUND(I227*H227,2)</f>
        <v>0</v>
      </c>
      <c r="K227" s="276"/>
      <c r="L227" s="277"/>
      <c r="M227" s="278" t="s">
        <v>1</v>
      </c>
      <c r="N227" s="279" t="s">
        <v>42</v>
      </c>
      <c r="O227" s="92"/>
      <c r="P227" s="231">
        <f>O227*H227</f>
        <v>0</v>
      </c>
      <c r="Q227" s="231">
        <v>0.038</v>
      </c>
      <c r="R227" s="231">
        <f>Q227*H227</f>
        <v>3.9139999999999997</v>
      </c>
      <c r="S227" s="231">
        <v>0</v>
      </c>
      <c r="T227" s="232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3" t="s">
        <v>242</v>
      </c>
      <c r="AT227" s="233" t="s">
        <v>315</v>
      </c>
      <c r="AU227" s="233" t="s">
        <v>87</v>
      </c>
      <c r="AY227" s="18" t="s">
        <v>198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8" t="s">
        <v>85</v>
      </c>
      <c r="BK227" s="234">
        <f>ROUND(I227*H227,2)</f>
        <v>0</v>
      </c>
      <c r="BL227" s="18" t="s">
        <v>204</v>
      </c>
      <c r="BM227" s="233" t="s">
        <v>1039</v>
      </c>
    </row>
    <row r="228" spans="1:51" s="13" customFormat="1" ht="12">
      <c r="A228" s="13"/>
      <c r="B228" s="235"/>
      <c r="C228" s="236"/>
      <c r="D228" s="237" t="s">
        <v>206</v>
      </c>
      <c r="E228" s="238" t="s">
        <v>1</v>
      </c>
      <c r="F228" s="239" t="s">
        <v>1040</v>
      </c>
      <c r="G228" s="236"/>
      <c r="H228" s="240">
        <v>64</v>
      </c>
      <c r="I228" s="241"/>
      <c r="J228" s="236"/>
      <c r="K228" s="236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206</v>
      </c>
      <c r="AU228" s="246" t="s">
        <v>87</v>
      </c>
      <c r="AV228" s="13" t="s">
        <v>87</v>
      </c>
      <c r="AW228" s="13" t="s">
        <v>33</v>
      </c>
      <c r="AX228" s="13" t="s">
        <v>77</v>
      </c>
      <c r="AY228" s="246" t="s">
        <v>198</v>
      </c>
    </row>
    <row r="229" spans="1:51" s="13" customFormat="1" ht="12">
      <c r="A229" s="13"/>
      <c r="B229" s="235"/>
      <c r="C229" s="236"/>
      <c r="D229" s="237" t="s">
        <v>206</v>
      </c>
      <c r="E229" s="238" t="s">
        <v>1</v>
      </c>
      <c r="F229" s="239" t="s">
        <v>1041</v>
      </c>
      <c r="G229" s="236"/>
      <c r="H229" s="240">
        <v>39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206</v>
      </c>
      <c r="AU229" s="246" t="s">
        <v>87</v>
      </c>
      <c r="AV229" s="13" t="s">
        <v>87</v>
      </c>
      <c r="AW229" s="13" t="s">
        <v>33</v>
      </c>
      <c r="AX229" s="13" t="s">
        <v>77</v>
      </c>
      <c r="AY229" s="246" t="s">
        <v>198</v>
      </c>
    </row>
    <row r="230" spans="1:51" s="15" customFormat="1" ht="12">
      <c r="A230" s="15"/>
      <c r="B230" s="258"/>
      <c r="C230" s="259"/>
      <c r="D230" s="237" t="s">
        <v>206</v>
      </c>
      <c r="E230" s="260" t="s">
        <v>1</v>
      </c>
      <c r="F230" s="261" t="s">
        <v>215</v>
      </c>
      <c r="G230" s="259"/>
      <c r="H230" s="262">
        <v>103</v>
      </c>
      <c r="I230" s="263"/>
      <c r="J230" s="259"/>
      <c r="K230" s="259"/>
      <c r="L230" s="264"/>
      <c r="M230" s="265"/>
      <c r="N230" s="266"/>
      <c r="O230" s="266"/>
      <c r="P230" s="266"/>
      <c r="Q230" s="266"/>
      <c r="R230" s="266"/>
      <c r="S230" s="266"/>
      <c r="T230" s="267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8" t="s">
        <v>206</v>
      </c>
      <c r="AU230" s="268" t="s">
        <v>87</v>
      </c>
      <c r="AV230" s="15" t="s">
        <v>204</v>
      </c>
      <c r="AW230" s="15" t="s">
        <v>33</v>
      </c>
      <c r="AX230" s="15" t="s">
        <v>85</v>
      </c>
      <c r="AY230" s="268" t="s">
        <v>198</v>
      </c>
    </row>
    <row r="231" spans="1:63" s="12" customFormat="1" ht="22.8" customHeight="1">
      <c r="A231" s="12"/>
      <c r="B231" s="205"/>
      <c r="C231" s="206"/>
      <c r="D231" s="207" t="s">
        <v>76</v>
      </c>
      <c r="E231" s="219" t="s">
        <v>689</v>
      </c>
      <c r="F231" s="219" t="s">
        <v>690</v>
      </c>
      <c r="G231" s="206"/>
      <c r="H231" s="206"/>
      <c r="I231" s="209"/>
      <c r="J231" s="220">
        <f>BK231</f>
        <v>0</v>
      </c>
      <c r="K231" s="206"/>
      <c r="L231" s="211"/>
      <c r="M231" s="212"/>
      <c r="N231" s="213"/>
      <c r="O231" s="213"/>
      <c r="P231" s="214">
        <f>P232</f>
        <v>0</v>
      </c>
      <c r="Q231" s="213"/>
      <c r="R231" s="214">
        <f>R232</f>
        <v>0</v>
      </c>
      <c r="S231" s="213"/>
      <c r="T231" s="215">
        <f>T232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6" t="s">
        <v>85</v>
      </c>
      <c r="AT231" s="217" t="s">
        <v>76</v>
      </c>
      <c r="AU231" s="217" t="s">
        <v>85</v>
      </c>
      <c r="AY231" s="216" t="s">
        <v>198</v>
      </c>
      <c r="BK231" s="218">
        <f>BK232</f>
        <v>0</v>
      </c>
    </row>
    <row r="232" spans="1:65" s="2" customFormat="1" ht="16.5" customHeight="1">
      <c r="A232" s="39"/>
      <c r="B232" s="40"/>
      <c r="C232" s="221" t="s">
        <v>314</v>
      </c>
      <c r="D232" s="221" t="s">
        <v>200</v>
      </c>
      <c r="E232" s="222" t="s">
        <v>856</v>
      </c>
      <c r="F232" s="223" t="s">
        <v>857</v>
      </c>
      <c r="G232" s="224" t="s">
        <v>276</v>
      </c>
      <c r="H232" s="225">
        <v>1599.748</v>
      </c>
      <c r="I232" s="226"/>
      <c r="J232" s="227">
        <f>ROUND(I232*H232,2)</f>
        <v>0</v>
      </c>
      <c r="K232" s="228"/>
      <c r="L232" s="45"/>
      <c r="M232" s="229" t="s">
        <v>1</v>
      </c>
      <c r="N232" s="230" t="s">
        <v>42</v>
      </c>
      <c r="O232" s="92"/>
      <c r="P232" s="231">
        <f>O232*H232</f>
        <v>0</v>
      </c>
      <c r="Q232" s="231">
        <v>0</v>
      </c>
      <c r="R232" s="231">
        <f>Q232*H232</f>
        <v>0</v>
      </c>
      <c r="S232" s="231">
        <v>0</v>
      </c>
      <c r="T232" s="232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3" t="s">
        <v>204</v>
      </c>
      <c r="AT232" s="233" t="s">
        <v>200</v>
      </c>
      <c r="AU232" s="233" t="s">
        <v>87</v>
      </c>
      <c r="AY232" s="18" t="s">
        <v>198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8" t="s">
        <v>85</v>
      </c>
      <c r="BK232" s="234">
        <f>ROUND(I232*H232,2)</f>
        <v>0</v>
      </c>
      <c r="BL232" s="18" t="s">
        <v>204</v>
      </c>
      <c r="BM232" s="233" t="s">
        <v>1042</v>
      </c>
    </row>
    <row r="233" spans="1:63" s="12" customFormat="1" ht="22.8" customHeight="1">
      <c r="A233" s="12"/>
      <c r="B233" s="205"/>
      <c r="C233" s="206"/>
      <c r="D233" s="207" t="s">
        <v>76</v>
      </c>
      <c r="E233" s="219" t="s">
        <v>694</v>
      </c>
      <c r="F233" s="219" t="s">
        <v>695</v>
      </c>
      <c r="G233" s="206"/>
      <c r="H233" s="206"/>
      <c r="I233" s="209"/>
      <c r="J233" s="220">
        <f>BK233</f>
        <v>0</v>
      </c>
      <c r="K233" s="206"/>
      <c r="L233" s="211"/>
      <c r="M233" s="212"/>
      <c r="N233" s="213"/>
      <c r="O233" s="213"/>
      <c r="P233" s="214">
        <f>SUM(P234:P242)</f>
        <v>0</v>
      </c>
      <c r="Q233" s="213"/>
      <c r="R233" s="214">
        <f>SUM(R234:R242)</f>
        <v>0</v>
      </c>
      <c r="S233" s="213"/>
      <c r="T233" s="215">
        <f>SUM(T234:T242)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6" t="s">
        <v>85</v>
      </c>
      <c r="AT233" s="217" t="s">
        <v>76</v>
      </c>
      <c r="AU233" s="217" t="s">
        <v>85</v>
      </c>
      <c r="AY233" s="216" t="s">
        <v>198</v>
      </c>
      <c r="BK233" s="218">
        <f>SUM(BK234:BK242)</f>
        <v>0</v>
      </c>
    </row>
    <row r="234" spans="1:65" s="2" customFormat="1" ht="21.75" customHeight="1">
      <c r="A234" s="39"/>
      <c r="B234" s="40"/>
      <c r="C234" s="221" t="s">
        <v>319</v>
      </c>
      <c r="D234" s="221" t="s">
        <v>200</v>
      </c>
      <c r="E234" s="222" t="s">
        <v>697</v>
      </c>
      <c r="F234" s="223" t="s">
        <v>698</v>
      </c>
      <c r="G234" s="224" t="s">
        <v>276</v>
      </c>
      <c r="H234" s="225">
        <v>511.522</v>
      </c>
      <c r="I234" s="226"/>
      <c r="J234" s="227">
        <f>ROUND(I234*H234,2)</f>
        <v>0</v>
      </c>
      <c r="K234" s="228"/>
      <c r="L234" s="45"/>
      <c r="M234" s="229" t="s">
        <v>1</v>
      </c>
      <c r="N234" s="230" t="s">
        <v>42</v>
      </c>
      <c r="O234" s="92"/>
      <c r="P234" s="231">
        <f>O234*H234</f>
        <v>0</v>
      </c>
      <c r="Q234" s="231">
        <v>0</v>
      </c>
      <c r="R234" s="231">
        <f>Q234*H234</f>
        <v>0</v>
      </c>
      <c r="S234" s="231">
        <v>0</v>
      </c>
      <c r="T234" s="232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3" t="s">
        <v>204</v>
      </c>
      <c r="AT234" s="233" t="s">
        <v>200</v>
      </c>
      <c r="AU234" s="233" t="s">
        <v>87</v>
      </c>
      <c r="AY234" s="18" t="s">
        <v>198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8" t="s">
        <v>85</v>
      </c>
      <c r="BK234" s="234">
        <f>ROUND(I234*H234,2)</f>
        <v>0</v>
      </c>
      <c r="BL234" s="18" t="s">
        <v>204</v>
      </c>
      <c r="BM234" s="233" t="s">
        <v>1043</v>
      </c>
    </row>
    <row r="235" spans="1:51" s="13" customFormat="1" ht="12">
      <c r="A235" s="13"/>
      <c r="B235" s="235"/>
      <c r="C235" s="236"/>
      <c r="D235" s="237" t="s">
        <v>206</v>
      </c>
      <c r="E235" s="238" t="s">
        <v>1</v>
      </c>
      <c r="F235" s="239" t="s">
        <v>1044</v>
      </c>
      <c r="G235" s="236"/>
      <c r="H235" s="240">
        <v>511.522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206</v>
      </c>
      <c r="AU235" s="246" t="s">
        <v>87</v>
      </c>
      <c r="AV235" s="13" t="s">
        <v>87</v>
      </c>
      <c r="AW235" s="13" t="s">
        <v>33</v>
      </c>
      <c r="AX235" s="13" t="s">
        <v>85</v>
      </c>
      <c r="AY235" s="246" t="s">
        <v>198</v>
      </c>
    </row>
    <row r="236" spans="1:65" s="2" customFormat="1" ht="33" customHeight="1">
      <c r="A236" s="39"/>
      <c r="B236" s="40"/>
      <c r="C236" s="221" t="s">
        <v>324</v>
      </c>
      <c r="D236" s="221" t="s">
        <v>200</v>
      </c>
      <c r="E236" s="222" t="s">
        <v>701</v>
      </c>
      <c r="F236" s="223" t="s">
        <v>702</v>
      </c>
      <c r="G236" s="224" t="s">
        <v>276</v>
      </c>
      <c r="H236" s="225">
        <v>3580.654</v>
      </c>
      <c r="I236" s="226"/>
      <c r="J236" s="227">
        <f>ROUND(I236*H236,2)</f>
        <v>0</v>
      </c>
      <c r="K236" s="228"/>
      <c r="L236" s="45"/>
      <c r="M236" s="229" t="s">
        <v>1</v>
      </c>
      <c r="N236" s="230" t="s">
        <v>42</v>
      </c>
      <c r="O236" s="92"/>
      <c r="P236" s="231">
        <f>O236*H236</f>
        <v>0</v>
      </c>
      <c r="Q236" s="231">
        <v>0</v>
      </c>
      <c r="R236" s="231">
        <f>Q236*H236</f>
        <v>0</v>
      </c>
      <c r="S236" s="231">
        <v>0</v>
      </c>
      <c r="T236" s="232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3" t="s">
        <v>204</v>
      </c>
      <c r="AT236" s="233" t="s">
        <v>200</v>
      </c>
      <c r="AU236" s="233" t="s">
        <v>87</v>
      </c>
      <c r="AY236" s="18" t="s">
        <v>198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8" t="s">
        <v>85</v>
      </c>
      <c r="BK236" s="234">
        <f>ROUND(I236*H236,2)</f>
        <v>0</v>
      </c>
      <c r="BL236" s="18" t="s">
        <v>204</v>
      </c>
      <c r="BM236" s="233" t="s">
        <v>1045</v>
      </c>
    </row>
    <row r="237" spans="1:51" s="13" customFormat="1" ht="12">
      <c r="A237" s="13"/>
      <c r="B237" s="235"/>
      <c r="C237" s="236"/>
      <c r="D237" s="237" t="s">
        <v>206</v>
      </c>
      <c r="E237" s="238" t="s">
        <v>1</v>
      </c>
      <c r="F237" s="239" t="s">
        <v>1044</v>
      </c>
      <c r="G237" s="236"/>
      <c r="H237" s="240">
        <v>511.522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206</v>
      </c>
      <c r="AU237" s="246" t="s">
        <v>87</v>
      </c>
      <c r="AV237" s="13" t="s">
        <v>87</v>
      </c>
      <c r="AW237" s="13" t="s">
        <v>33</v>
      </c>
      <c r="AX237" s="13" t="s">
        <v>77</v>
      </c>
      <c r="AY237" s="246" t="s">
        <v>198</v>
      </c>
    </row>
    <row r="238" spans="1:51" s="13" customFormat="1" ht="12">
      <c r="A238" s="13"/>
      <c r="B238" s="235"/>
      <c r="C238" s="236"/>
      <c r="D238" s="237" t="s">
        <v>206</v>
      </c>
      <c r="E238" s="238" t="s">
        <v>1</v>
      </c>
      <c r="F238" s="239" t="s">
        <v>1046</v>
      </c>
      <c r="G238" s="236"/>
      <c r="H238" s="240">
        <v>3580.654</v>
      </c>
      <c r="I238" s="241"/>
      <c r="J238" s="236"/>
      <c r="K238" s="236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206</v>
      </c>
      <c r="AU238" s="246" t="s">
        <v>87</v>
      </c>
      <c r="AV238" s="13" t="s">
        <v>87</v>
      </c>
      <c r="AW238" s="13" t="s">
        <v>33</v>
      </c>
      <c r="AX238" s="13" t="s">
        <v>85</v>
      </c>
      <c r="AY238" s="246" t="s">
        <v>198</v>
      </c>
    </row>
    <row r="239" spans="1:65" s="2" customFormat="1" ht="44.25" customHeight="1">
      <c r="A239" s="39"/>
      <c r="B239" s="40"/>
      <c r="C239" s="221" t="s">
        <v>331</v>
      </c>
      <c r="D239" s="221" t="s">
        <v>200</v>
      </c>
      <c r="E239" s="222" t="s">
        <v>1047</v>
      </c>
      <c r="F239" s="223" t="s">
        <v>1048</v>
      </c>
      <c r="G239" s="224" t="s">
        <v>276</v>
      </c>
      <c r="H239" s="225">
        <v>49.772</v>
      </c>
      <c r="I239" s="226"/>
      <c r="J239" s="227">
        <f>ROUND(I239*H239,2)</f>
        <v>0</v>
      </c>
      <c r="K239" s="228"/>
      <c r="L239" s="45"/>
      <c r="M239" s="229" t="s">
        <v>1</v>
      </c>
      <c r="N239" s="230" t="s">
        <v>42</v>
      </c>
      <c r="O239" s="92"/>
      <c r="P239" s="231">
        <f>O239*H239</f>
        <v>0</v>
      </c>
      <c r="Q239" s="231">
        <v>0</v>
      </c>
      <c r="R239" s="231">
        <f>Q239*H239</f>
        <v>0</v>
      </c>
      <c r="S239" s="231">
        <v>0</v>
      </c>
      <c r="T239" s="232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3" t="s">
        <v>204</v>
      </c>
      <c r="AT239" s="233" t="s">
        <v>200</v>
      </c>
      <c r="AU239" s="233" t="s">
        <v>87</v>
      </c>
      <c r="AY239" s="18" t="s">
        <v>198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8" t="s">
        <v>85</v>
      </c>
      <c r="BK239" s="234">
        <f>ROUND(I239*H239,2)</f>
        <v>0</v>
      </c>
      <c r="BL239" s="18" t="s">
        <v>204</v>
      </c>
      <c r="BM239" s="233" t="s">
        <v>1049</v>
      </c>
    </row>
    <row r="240" spans="1:65" s="2" customFormat="1" ht="44.25" customHeight="1">
      <c r="A240" s="39"/>
      <c r="B240" s="40"/>
      <c r="C240" s="221" t="s">
        <v>335</v>
      </c>
      <c r="D240" s="221" t="s">
        <v>200</v>
      </c>
      <c r="E240" s="222" t="s">
        <v>341</v>
      </c>
      <c r="F240" s="223" t="s">
        <v>342</v>
      </c>
      <c r="G240" s="224" t="s">
        <v>276</v>
      </c>
      <c r="H240" s="225">
        <v>398.143</v>
      </c>
      <c r="I240" s="226"/>
      <c r="J240" s="227">
        <f>ROUND(I240*H240,2)</f>
        <v>0</v>
      </c>
      <c r="K240" s="228"/>
      <c r="L240" s="45"/>
      <c r="M240" s="229" t="s">
        <v>1</v>
      </c>
      <c r="N240" s="230" t="s">
        <v>42</v>
      </c>
      <c r="O240" s="92"/>
      <c r="P240" s="231">
        <f>O240*H240</f>
        <v>0</v>
      </c>
      <c r="Q240" s="231">
        <v>0</v>
      </c>
      <c r="R240" s="231">
        <f>Q240*H240</f>
        <v>0</v>
      </c>
      <c r="S240" s="231">
        <v>0</v>
      </c>
      <c r="T240" s="232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3" t="s">
        <v>204</v>
      </c>
      <c r="AT240" s="233" t="s">
        <v>200</v>
      </c>
      <c r="AU240" s="233" t="s">
        <v>87</v>
      </c>
      <c r="AY240" s="18" t="s">
        <v>198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8" t="s">
        <v>85</v>
      </c>
      <c r="BK240" s="234">
        <f>ROUND(I240*H240,2)</f>
        <v>0</v>
      </c>
      <c r="BL240" s="18" t="s">
        <v>204</v>
      </c>
      <c r="BM240" s="233" t="s">
        <v>1050</v>
      </c>
    </row>
    <row r="241" spans="1:51" s="13" customFormat="1" ht="12">
      <c r="A241" s="13"/>
      <c r="B241" s="235"/>
      <c r="C241" s="236"/>
      <c r="D241" s="237" t="s">
        <v>206</v>
      </c>
      <c r="E241" s="238" t="s">
        <v>1</v>
      </c>
      <c r="F241" s="239" t="s">
        <v>1051</v>
      </c>
      <c r="G241" s="236"/>
      <c r="H241" s="240">
        <v>398.143</v>
      </c>
      <c r="I241" s="241"/>
      <c r="J241" s="236"/>
      <c r="K241" s="236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206</v>
      </c>
      <c r="AU241" s="246" t="s">
        <v>87</v>
      </c>
      <c r="AV241" s="13" t="s">
        <v>87</v>
      </c>
      <c r="AW241" s="13" t="s">
        <v>33</v>
      </c>
      <c r="AX241" s="13" t="s">
        <v>85</v>
      </c>
      <c r="AY241" s="246" t="s">
        <v>198</v>
      </c>
    </row>
    <row r="242" spans="1:65" s="2" customFormat="1" ht="44.25" customHeight="1">
      <c r="A242" s="39"/>
      <c r="B242" s="40"/>
      <c r="C242" s="221" t="s">
        <v>340</v>
      </c>
      <c r="D242" s="221" t="s">
        <v>200</v>
      </c>
      <c r="E242" s="222" t="s">
        <v>346</v>
      </c>
      <c r="F242" s="223" t="s">
        <v>347</v>
      </c>
      <c r="G242" s="224" t="s">
        <v>276</v>
      </c>
      <c r="H242" s="225">
        <v>30.456</v>
      </c>
      <c r="I242" s="226"/>
      <c r="J242" s="227">
        <f>ROUND(I242*H242,2)</f>
        <v>0</v>
      </c>
      <c r="K242" s="228"/>
      <c r="L242" s="45"/>
      <c r="M242" s="229" t="s">
        <v>1</v>
      </c>
      <c r="N242" s="230" t="s">
        <v>42</v>
      </c>
      <c r="O242" s="92"/>
      <c r="P242" s="231">
        <f>O242*H242</f>
        <v>0</v>
      </c>
      <c r="Q242" s="231">
        <v>0</v>
      </c>
      <c r="R242" s="231">
        <f>Q242*H242</f>
        <v>0</v>
      </c>
      <c r="S242" s="231">
        <v>0</v>
      </c>
      <c r="T242" s="232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3" t="s">
        <v>204</v>
      </c>
      <c r="AT242" s="233" t="s">
        <v>200</v>
      </c>
      <c r="AU242" s="233" t="s">
        <v>87</v>
      </c>
      <c r="AY242" s="18" t="s">
        <v>198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8" t="s">
        <v>85</v>
      </c>
      <c r="BK242" s="234">
        <f>ROUND(I242*H242,2)</f>
        <v>0</v>
      </c>
      <c r="BL242" s="18" t="s">
        <v>204</v>
      </c>
      <c r="BM242" s="233" t="s">
        <v>1052</v>
      </c>
    </row>
    <row r="243" spans="1:63" s="12" customFormat="1" ht="25.9" customHeight="1">
      <c r="A243" s="12"/>
      <c r="B243" s="205"/>
      <c r="C243" s="206"/>
      <c r="D243" s="207" t="s">
        <v>76</v>
      </c>
      <c r="E243" s="208" t="s">
        <v>356</v>
      </c>
      <c r="F243" s="208" t="s">
        <v>357</v>
      </c>
      <c r="G243" s="206"/>
      <c r="H243" s="206"/>
      <c r="I243" s="209"/>
      <c r="J243" s="210">
        <f>BK243</f>
        <v>0</v>
      </c>
      <c r="K243" s="206"/>
      <c r="L243" s="211"/>
      <c r="M243" s="212"/>
      <c r="N243" s="213"/>
      <c r="O243" s="213"/>
      <c r="P243" s="214">
        <f>P244</f>
        <v>0</v>
      </c>
      <c r="Q243" s="213"/>
      <c r="R243" s="214">
        <f>R244</f>
        <v>0</v>
      </c>
      <c r="S243" s="213"/>
      <c r="T243" s="215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6" t="s">
        <v>224</v>
      </c>
      <c r="AT243" s="217" t="s">
        <v>76</v>
      </c>
      <c r="AU243" s="217" t="s">
        <v>77</v>
      </c>
      <c r="AY243" s="216" t="s">
        <v>198</v>
      </c>
      <c r="BK243" s="218">
        <f>BK244</f>
        <v>0</v>
      </c>
    </row>
    <row r="244" spans="1:63" s="12" customFormat="1" ht="22.8" customHeight="1">
      <c r="A244" s="12"/>
      <c r="B244" s="205"/>
      <c r="C244" s="206"/>
      <c r="D244" s="207" t="s">
        <v>76</v>
      </c>
      <c r="E244" s="219" t="s">
        <v>358</v>
      </c>
      <c r="F244" s="219" t="s">
        <v>359</v>
      </c>
      <c r="G244" s="206"/>
      <c r="H244" s="206"/>
      <c r="I244" s="209"/>
      <c r="J244" s="220">
        <f>BK244</f>
        <v>0</v>
      </c>
      <c r="K244" s="206"/>
      <c r="L244" s="211"/>
      <c r="M244" s="212"/>
      <c r="N244" s="213"/>
      <c r="O244" s="213"/>
      <c r="P244" s="214">
        <f>SUM(P245:P255)</f>
        <v>0</v>
      </c>
      <c r="Q244" s="213"/>
      <c r="R244" s="214">
        <f>SUM(R245:R255)</f>
        <v>0</v>
      </c>
      <c r="S244" s="213"/>
      <c r="T244" s="215">
        <f>SUM(T245:T255)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6" t="s">
        <v>224</v>
      </c>
      <c r="AT244" s="217" t="s">
        <v>76</v>
      </c>
      <c r="AU244" s="217" t="s">
        <v>85</v>
      </c>
      <c r="AY244" s="216" t="s">
        <v>198</v>
      </c>
      <c r="BK244" s="218">
        <f>SUM(BK245:BK255)</f>
        <v>0</v>
      </c>
    </row>
    <row r="245" spans="1:65" s="2" customFormat="1" ht="62.7" customHeight="1">
      <c r="A245" s="39"/>
      <c r="B245" s="40"/>
      <c r="C245" s="221" t="s">
        <v>345</v>
      </c>
      <c r="D245" s="221" t="s">
        <v>200</v>
      </c>
      <c r="E245" s="222" t="s">
        <v>361</v>
      </c>
      <c r="F245" s="223" t="s">
        <v>362</v>
      </c>
      <c r="G245" s="224" t="s">
        <v>363</v>
      </c>
      <c r="H245" s="225">
        <v>1</v>
      </c>
      <c r="I245" s="226"/>
      <c r="J245" s="227">
        <f>ROUND(I245*H245,2)</f>
        <v>0</v>
      </c>
      <c r="K245" s="228"/>
      <c r="L245" s="45"/>
      <c r="M245" s="229" t="s">
        <v>1</v>
      </c>
      <c r="N245" s="230" t="s">
        <v>42</v>
      </c>
      <c r="O245" s="92"/>
      <c r="P245" s="231">
        <f>O245*H245</f>
        <v>0</v>
      </c>
      <c r="Q245" s="231">
        <v>0</v>
      </c>
      <c r="R245" s="231">
        <f>Q245*H245</f>
        <v>0</v>
      </c>
      <c r="S245" s="231">
        <v>0</v>
      </c>
      <c r="T245" s="232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3" t="s">
        <v>364</v>
      </c>
      <c r="AT245" s="233" t="s">
        <v>200</v>
      </c>
      <c r="AU245" s="233" t="s">
        <v>87</v>
      </c>
      <c r="AY245" s="18" t="s">
        <v>198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8" t="s">
        <v>85</v>
      </c>
      <c r="BK245" s="234">
        <f>ROUND(I245*H245,2)</f>
        <v>0</v>
      </c>
      <c r="BL245" s="18" t="s">
        <v>364</v>
      </c>
      <c r="BM245" s="233" t="s">
        <v>1053</v>
      </c>
    </row>
    <row r="246" spans="1:65" s="2" customFormat="1" ht="55.5" customHeight="1">
      <c r="A246" s="39"/>
      <c r="B246" s="40"/>
      <c r="C246" s="221" t="s">
        <v>352</v>
      </c>
      <c r="D246" s="221" t="s">
        <v>200</v>
      </c>
      <c r="E246" s="222" t="s">
        <v>367</v>
      </c>
      <c r="F246" s="223" t="s">
        <v>368</v>
      </c>
      <c r="G246" s="224" t="s">
        <v>363</v>
      </c>
      <c r="H246" s="225">
        <v>1</v>
      </c>
      <c r="I246" s="226"/>
      <c r="J246" s="227">
        <f>ROUND(I246*H246,2)</f>
        <v>0</v>
      </c>
      <c r="K246" s="228"/>
      <c r="L246" s="45"/>
      <c r="M246" s="229" t="s">
        <v>1</v>
      </c>
      <c r="N246" s="230" t="s">
        <v>42</v>
      </c>
      <c r="O246" s="92"/>
      <c r="P246" s="231">
        <f>O246*H246</f>
        <v>0</v>
      </c>
      <c r="Q246" s="231">
        <v>0</v>
      </c>
      <c r="R246" s="231">
        <f>Q246*H246</f>
        <v>0</v>
      </c>
      <c r="S246" s="231">
        <v>0</v>
      </c>
      <c r="T246" s="232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3" t="s">
        <v>364</v>
      </c>
      <c r="AT246" s="233" t="s">
        <v>200</v>
      </c>
      <c r="AU246" s="233" t="s">
        <v>87</v>
      </c>
      <c r="AY246" s="18" t="s">
        <v>198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8" t="s">
        <v>85</v>
      </c>
      <c r="BK246" s="234">
        <f>ROUND(I246*H246,2)</f>
        <v>0</v>
      </c>
      <c r="BL246" s="18" t="s">
        <v>364</v>
      </c>
      <c r="BM246" s="233" t="s">
        <v>1054</v>
      </c>
    </row>
    <row r="247" spans="1:65" s="2" customFormat="1" ht="49.05" customHeight="1">
      <c r="A247" s="39"/>
      <c r="B247" s="40"/>
      <c r="C247" s="221" t="s">
        <v>360</v>
      </c>
      <c r="D247" s="221" t="s">
        <v>200</v>
      </c>
      <c r="E247" s="222" t="s">
        <v>371</v>
      </c>
      <c r="F247" s="223" t="s">
        <v>372</v>
      </c>
      <c r="G247" s="224" t="s">
        <v>363</v>
      </c>
      <c r="H247" s="225">
        <v>1</v>
      </c>
      <c r="I247" s="226"/>
      <c r="J247" s="227">
        <f>ROUND(I247*H247,2)</f>
        <v>0</v>
      </c>
      <c r="K247" s="228"/>
      <c r="L247" s="45"/>
      <c r="M247" s="229" t="s">
        <v>1</v>
      </c>
      <c r="N247" s="230" t="s">
        <v>42</v>
      </c>
      <c r="O247" s="92"/>
      <c r="P247" s="231">
        <f>O247*H247</f>
        <v>0</v>
      </c>
      <c r="Q247" s="231">
        <v>0</v>
      </c>
      <c r="R247" s="231">
        <f>Q247*H247</f>
        <v>0</v>
      </c>
      <c r="S247" s="231">
        <v>0</v>
      </c>
      <c r="T247" s="232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3" t="s">
        <v>364</v>
      </c>
      <c r="AT247" s="233" t="s">
        <v>200</v>
      </c>
      <c r="AU247" s="233" t="s">
        <v>87</v>
      </c>
      <c r="AY247" s="18" t="s">
        <v>198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8" t="s">
        <v>85</v>
      </c>
      <c r="BK247" s="234">
        <f>ROUND(I247*H247,2)</f>
        <v>0</v>
      </c>
      <c r="BL247" s="18" t="s">
        <v>364</v>
      </c>
      <c r="BM247" s="233" t="s">
        <v>1055</v>
      </c>
    </row>
    <row r="248" spans="1:65" s="2" customFormat="1" ht="24.15" customHeight="1">
      <c r="A248" s="39"/>
      <c r="B248" s="40"/>
      <c r="C248" s="221" t="s">
        <v>366</v>
      </c>
      <c r="D248" s="221" t="s">
        <v>200</v>
      </c>
      <c r="E248" s="222" t="s">
        <v>375</v>
      </c>
      <c r="F248" s="223" t="s">
        <v>376</v>
      </c>
      <c r="G248" s="224" t="s">
        <v>363</v>
      </c>
      <c r="H248" s="225">
        <v>1</v>
      </c>
      <c r="I248" s="226"/>
      <c r="J248" s="227">
        <f>ROUND(I248*H248,2)</f>
        <v>0</v>
      </c>
      <c r="K248" s="228"/>
      <c r="L248" s="45"/>
      <c r="M248" s="229" t="s">
        <v>1</v>
      </c>
      <c r="N248" s="230" t="s">
        <v>42</v>
      </c>
      <c r="O248" s="92"/>
      <c r="P248" s="231">
        <f>O248*H248</f>
        <v>0</v>
      </c>
      <c r="Q248" s="231">
        <v>0</v>
      </c>
      <c r="R248" s="231">
        <f>Q248*H248</f>
        <v>0</v>
      </c>
      <c r="S248" s="231">
        <v>0</v>
      </c>
      <c r="T248" s="232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3" t="s">
        <v>364</v>
      </c>
      <c r="AT248" s="233" t="s">
        <v>200</v>
      </c>
      <c r="AU248" s="233" t="s">
        <v>87</v>
      </c>
      <c r="AY248" s="18" t="s">
        <v>198</v>
      </c>
      <c r="BE248" s="234">
        <f>IF(N248="základní",J248,0)</f>
        <v>0</v>
      </c>
      <c r="BF248" s="234">
        <f>IF(N248="snížená",J248,0)</f>
        <v>0</v>
      </c>
      <c r="BG248" s="234">
        <f>IF(N248="zákl. přenesená",J248,0)</f>
        <v>0</v>
      </c>
      <c r="BH248" s="234">
        <f>IF(N248="sníž. přenesená",J248,0)</f>
        <v>0</v>
      </c>
      <c r="BI248" s="234">
        <f>IF(N248="nulová",J248,0)</f>
        <v>0</v>
      </c>
      <c r="BJ248" s="18" t="s">
        <v>85</v>
      </c>
      <c r="BK248" s="234">
        <f>ROUND(I248*H248,2)</f>
        <v>0</v>
      </c>
      <c r="BL248" s="18" t="s">
        <v>364</v>
      </c>
      <c r="BM248" s="233" t="s">
        <v>1056</v>
      </c>
    </row>
    <row r="249" spans="1:65" s="2" customFormat="1" ht="24.15" customHeight="1">
      <c r="A249" s="39"/>
      <c r="B249" s="40"/>
      <c r="C249" s="221" t="s">
        <v>370</v>
      </c>
      <c r="D249" s="221" t="s">
        <v>200</v>
      </c>
      <c r="E249" s="222" t="s">
        <v>379</v>
      </c>
      <c r="F249" s="223" t="s">
        <v>380</v>
      </c>
      <c r="G249" s="224" t="s">
        <v>363</v>
      </c>
      <c r="H249" s="225">
        <v>1</v>
      </c>
      <c r="I249" s="226"/>
      <c r="J249" s="227">
        <f>ROUND(I249*H249,2)</f>
        <v>0</v>
      </c>
      <c r="K249" s="228"/>
      <c r="L249" s="45"/>
      <c r="M249" s="229" t="s">
        <v>1</v>
      </c>
      <c r="N249" s="230" t="s">
        <v>42</v>
      </c>
      <c r="O249" s="92"/>
      <c r="P249" s="231">
        <f>O249*H249</f>
        <v>0</v>
      </c>
      <c r="Q249" s="231">
        <v>0</v>
      </c>
      <c r="R249" s="231">
        <f>Q249*H249</f>
        <v>0</v>
      </c>
      <c r="S249" s="231">
        <v>0</v>
      </c>
      <c r="T249" s="232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3" t="s">
        <v>364</v>
      </c>
      <c r="AT249" s="233" t="s">
        <v>200</v>
      </c>
      <c r="AU249" s="233" t="s">
        <v>87</v>
      </c>
      <c r="AY249" s="18" t="s">
        <v>198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8" t="s">
        <v>85</v>
      </c>
      <c r="BK249" s="234">
        <f>ROUND(I249*H249,2)</f>
        <v>0</v>
      </c>
      <c r="BL249" s="18" t="s">
        <v>364</v>
      </c>
      <c r="BM249" s="233" t="s">
        <v>1057</v>
      </c>
    </row>
    <row r="250" spans="1:65" s="2" customFormat="1" ht="37.8" customHeight="1">
      <c r="A250" s="39"/>
      <c r="B250" s="40"/>
      <c r="C250" s="221" t="s">
        <v>374</v>
      </c>
      <c r="D250" s="221" t="s">
        <v>200</v>
      </c>
      <c r="E250" s="222" t="s">
        <v>383</v>
      </c>
      <c r="F250" s="223" t="s">
        <v>384</v>
      </c>
      <c r="G250" s="224" t="s">
        <v>363</v>
      </c>
      <c r="H250" s="225">
        <v>1</v>
      </c>
      <c r="I250" s="226"/>
      <c r="J250" s="227">
        <f>ROUND(I250*H250,2)</f>
        <v>0</v>
      </c>
      <c r="K250" s="228"/>
      <c r="L250" s="45"/>
      <c r="M250" s="229" t="s">
        <v>1</v>
      </c>
      <c r="N250" s="230" t="s">
        <v>42</v>
      </c>
      <c r="O250" s="92"/>
      <c r="P250" s="231">
        <f>O250*H250</f>
        <v>0</v>
      </c>
      <c r="Q250" s="231">
        <v>0</v>
      </c>
      <c r="R250" s="231">
        <f>Q250*H250</f>
        <v>0</v>
      </c>
      <c r="S250" s="231">
        <v>0</v>
      </c>
      <c r="T250" s="232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3" t="s">
        <v>364</v>
      </c>
      <c r="AT250" s="233" t="s">
        <v>200</v>
      </c>
      <c r="AU250" s="233" t="s">
        <v>87</v>
      </c>
      <c r="AY250" s="18" t="s">
        <v>198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8" t="s">
        <v>85</v>
      </c>
      <c r="BK250" s="234">
        <f>ROUND(I250*H250,2)</f>
        <v>0</v>
      </c>
      <c r="BL250" s="18" t="s">
        <v>364</v>
      </c>
      <c r="BM250" s="233" t="s">
        <v>1058</v>
      </c>
    </row>
    <row r="251" spans="1:65" s="2" customFormat="1" ht="37.8" customHeight="1">
      <c r="A251" s="39"/>
      <c r="B251" s="40"/>
      <c r="C251" s="221" t="s">
        <v>378</v>
      </c>
      <c r="D251" s="221" t="s">
        <v>200</v>
      </c>
      <c r="E251" s="222" t="s">
        <v>387</v>
      </c>
      <c r="F251" s="223" t="s">
        <v>388</v>
      </c>
      <c r="G251" s="224" t="s">
        <v>363</v>
      </c>
      <c r="H251" s="225">
        <v>1</v>
      </c>
      <c r="I251" s="226"/>
      <c r="J251" s="227">
        <f>ROUND(I251*H251,2)</f>
        <v>0</v>
      </c>
      <c r="K251" s="228"/>
      <c r="L251" s="45"/>
      <c r="M251" s="229" t="s">
        <v>1</v>
      </c>
      <c r="N251" s="230" t="s">
        <v>42</v>
      </c>
      <c r="O251" s="92"/>
      <c r="P251" s="231">
        <f>O251*H251</f>
        <v>0</v>
      </c>
      <c r="Q251" s="231">
        <v>0</v>
      </c>
      <c r="R251" s="231">
        <f>Q251*H251</f>
        <v>0</v>
      </c>
      <c r="S251" s="231">
        <v>0</v>
      </c>
      <c r="T251" s="232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3" t="s">
        <v>364</v>
      </c>
      <c r="AT251" s="233" t="s">
        <v>200</v>
      </c>
      <c r="AU251" s="233" t="s">
        <v>87</v>
      </c>
      <c r="AY251" s="18" t="s">
        <v>198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8" t="s">
        <v>85</v>
      </c>
      <c r="BK251" s="234">
        <f>ROUND(I251*H251,2)</f>
        <v>0</v>
      </c>
      <c r="BL251" s="18" t="s">
        <v>364</v>
      </c>
      <c r="BM251" s="233" t="s">
        <v>1059</v>
      </c>
    </row>
    <row r="252" spans="1:65" s="2" customFormat="1" ht="37.8" customHeight="1">
      <c r="A252" s="39"/>
      <c r="B252" s="40"/>
      <c r="C252" s="221" t="s">
        <v>382</v>
      </c>
      <c r="D252" s="221" t="s">
        <v>200</v>
      </c>
      <c r="E252" s="222" t="s">
        <v>391</v>
      </c>
      <c r="F252" s="223" t="s">
        <v>392</v>
      </c>
      <c r="G252" s="224" t="s">
        <v>363</v>
      </c>
      <c r="H252" s="225">
        <v>1</v>
      </c>
      <c r="I252" s="226"/>
      <c r="J252" s="227">
        <f>ROUND(I252*H252,2)</f>
        <v>0</v>
      </c>
      <c r="K252" s="228"/>
      <c r="L252" s="45"/>
      <c r="M252" s="229" t="s">
        <v>1</v>
      </c>
      <c r="N252" s="230" t="s">
        <v>42</v>
      </c>
      <c r="O252" s="92"/>
      <c r="P252" s="231">
        <f>O252*H252</f>
        <v>0</v>
      </c>
      <c r="Q252" s="231">
        <v>0</v>
      </c>
      <c r="R252" s="231">
        <f>Q252*H252</f>
        <v>0</v>
      </c>
      <c r="S252" s="231">
        <v>0</v>
      </c>
      <c r="T252" s="232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3" t="s">
        <v>364</v>
      </c>
      <c r="AT252" s="233" t="s">
        <v>200</v>
      </c>
      <c r="AU252" s="233" t="s">
        <v>87</v>
      </c>
      <c r="AY252" s="18" t="s">
        <v>198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8" t="s">
        <v>85</v>
      </c>
      <c r="BK252" s="234">
        <f>ROUND(I252*H252,2)</f>
        <v>0</v>
      </c>
      <c r="BL252" s="18" t="s">
        <v>364</v>
      </c>
      <c r="BM252" s="233" t="s">
        <v>1060</v>
      </c>
    </row>
    <row r="253" spans="1:65" s="2" customFormat="1" ht="37.8" customHeight="1">
      <c r="A253" s="39"/>
      <c r="B253" s="40"/>
      <c r="C253" s="221" t="s">
        <v>386</v>
      </c>
      <c r="D253" s="221" t="s">
        <v>200</v>
      </c>
      <c r="E253" s="222" t="s">
        <v>395</v>
      </c>
      <c r="F253" s="223" t="s">
        <v>396</v>
      </c>
      <c r="G253" s="224" t="s">
        <v>363</v>
      </c>
      <c r="H253" s="225">
        <v>1</v>
      </c>
      <c r="I253" s="226"/>
      <c r="J253" s="227">
        <f>ROUND(I253*H253,2)</f>
        <v>0</v>
      </c>
      <c r="K253" s="228"/>
      <c r="L253" s="45"/>
      <c r="M253" s="229" t="s">
        <v>1</v>
      </c>
      <c r="N253" s="230" t="s">
        <v>42</v>
      </c>
      <c r="O253" s="92"/>
      <c r="P253" s="231">
        <f>O253*H253</f>
        <v>0</v>
      </c>
      <c r="Q253" s="231">
        <v>0</v>
      </c>
      <c r="R253" s="231">
        <f>Q253*H253</f>
        <v>0</v>
      </c>
      <c r="S253" s="231">
        <v>0</v>
      </c>
      <c r="T253" s="232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3" t="s">
        <v>364</v>
      </c>
      <c r="AT253" s="233" t="s">
        <v>200</v>
      </c>
      <c r="AU253" s="233" t="s">
        <v>87</v>
      </c>
      <c r="AY253" s="18" t="s">
        <v>198</v>
      </c>
      <c r="BE253" s="234">
        <f>IF(N253="základní",J253,0)</f>
        <v>0</v>
      </c>
      <c r="BF253" s="234">
        <f>IF(N253="snížená",J253,0)</f>
        <v>0</v>
      </c>
      <c r="BG253" s="234">
        <f>IF(N253="zákl. přenesená",J253,0)</f>
        <v>0</v>
      </c>
      <c r="BH253" s="234">
        <f>IF(N253="sníž. přenesená",J253,0)</f>
        <v>0</v>
      </c>
      <c r="BI253" s="234">
        <f>IF(N253="nulová",J253,0)</f>
        <v>0</v>
      </c>
      <c r="BJ253" s="18" t="s">
        <v>85</v>
      </c>
      <c r="BK253" s="234">
        <f>ROUND(I253*H253,2)</f>
        <v>0</v>
      </c>
      <c r="BL253" s="18" t="s">
        <v>364</v>
      </c>
      <c r="BM253" s="233" t="s">
        <v>1061</v>
      </c>
    </row>
    <row r="254" spans="1:65" s="2" customFormat="1" ht="24.15" customHeight="1">
      <c r="A254" s="39"/>
      <c r="B254" s="40"/>
      <c r="C254" s="221" t="s">
        <v>390</v>
      </c>
      <c r="D254" s="221" t="s">
        <v>200</v>
      </c>
      <c r="E254" s="222" t="s">
        <v>738</v>
      </c>
      <c r="F254" s="223" t="s">
        <v>739</v>
      </c>
      <c r="G254" s="224" t="s">
        <v>363</v>
      </c>
      <c r="H254" s="225">
        <v>1</v>
      </c>
      <c r="I254" s="226"/>
      <c r="J254" s="227">
        <f>ROUND(I254*H254,2)</f>
        <v>0</v>
      </c>
      <c r="K254" s="228"/>
      <c r="L254" s="45"/>
      <c r="M254" s="229" t="s">
        <v>1</v>
      </c>
      <c r="N254" s="230" t="s">
        <v>42</v>
      </c>
      <c r="O254" s="92"/>
      <c r="P254" s="231">
        <f>O254*H254</f>
        <v>0</v>
      </c>
      <c r="Q254" s="231">
        <v>0</v>
      </c>
      <c r="R254" s="231">
        <f>Q254*H254</f>
        <v>0</v>
      </c>
      <c r="S254" s="231">
        <v>0</v>
      </c>
      <c r="T254" s="232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3" t="s">
        <v>364</v>
      </c>
      <c r="AT254" s="233" t="s">
        <v>200</v>
      </c>
      <c r="AU254" s="233" t="s">
        <v>87</v>
      </c>
      <c r="AY254" s="18" t="s">
        <v>198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8" t="s">
        <v>85</v>
      </c>
      <c r="BK254" s="234">
        <f>ROUND(I254*H254,2)</f>
        <v>0</v>
      </c>
      <c r="BL254" s="18" t="s">
        <v>364</v>
      </c>
      <c r="BM254" s="233" t="s">
        <v>1062</v>
      </c>
    </row>
    <row r="255" spans="1:65" s="2" customFormat="1" ht="21.75" customHeight="1">
      <c r="A255" s="39"/>
      <c r="B255" s="40"/>
      <c r="C255" s="221" t="s">
        <v>394</v>
      </c>
      <c r="D255" s="221" t="s">
        <v>200</v>
      </c>
      <c r="E255" s="222" t="s">
        <v>399</v>
      </c>
      <c r="F255" s="223" t="s">
        <v>400</v>
      </c>
      <c r="G255" s="224" t="s">
        <v>363</v>
      </c>
      <c r="H255" s="225">
        <v>1</v>
      </c>
      <c r="I255" s="226"/>
      <c r="J255" s="227">
        <f>ROUND(I255*H255,2)</f>
        <v>0</v>
      </c>
      <c r="K255" s="228"/>
      <c r="L255" s="45"/>
      <c r="M255" s="280" t="s">
        <v>1</v>
      </c>
      <c r="N255" s="281" t="s">
        <v>42</v>
      </c>
      <c r="O255" s="282"/>
      <c r="P255" s="283">
        <f>O255*H255</f>
        <v>0</v>
      </c>
      <c r="Q255" s="283">
        <v>0</v>
      </c>
      <c r="R255" s="283">
        <f>Q255*H255</f>
        <v>0</v>
      </c>
      <c r="S255" s="283">
        <v>0</v>
      </c>
      <c r="T255" s="28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3" t="s">
        <v>364</v>
      </c>
      <c r="AT255" s="233" t="s">
        <v>200</v>
      </c>
      <c r="AU255" s="233" t="s">
        <v>87</v>
      </c>
      <c r="AY255" s="18" t="s">
        <v>198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8" t="s">
        <v>85</v>
      </c>
      <c r="BK255" s="234">
        <f>ROUND(I255*H255,2)</f>
        <v>0</v>
      </c>
      <c r="BL255" s="18" t="s">
        <v>364</v>
      </c>
      <c r="BM255" s="233" t="s">
        <v>1063</v>
      </c>
    </row>
    <row r="256" spans="1:31" s="2" customFormat="1" ht="6.95" customHeight="1">
      <c r="A256" s="39"/>
      <c r="B256" s="67"/>
      <c r="C256" s="68"/>
      <c r="D256" s="68"/>
      <c r="E256" s="68"/>
      <c r="F256" s="68"/>
      <c r="G256" s="68"/>
      <c r="H256" s="68"/>
      <c r="I256" s="68"/>
      <c r="J256" s="68"/>
      <c r="K256" s="68"/>
      <c r="L256" s="45"/>
      <c r="M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</row>
  </sheetData>
  <sheetProtection password="CC35" sheet="1" objects="1" scenarios="1" formatColumns="0" formatRows="0" autoFilter="0"/>
  <autoFilter ref="C126:K25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1064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ROUND((SUM(BE127:BE185)),2)</f>
        <v>0</v>
      </c>
      <c r="G33" s="39"/>
      <c r="H33" s="39"/>
      <c r="I33" s="157">
        <v>0.21</v>
      </c>
      <c r="J33" s="156">
        <f>ROUND(((SUM(BE127:BE185))*I33),2)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ROUND((SUM(BF127:BF185)),2)</f>
        <v>0</v>
      </c>
      <c r="G34" s="39"/>
      <c r="H34" s="39"/>
      <c r="I34" s="157">
        <v>0.15</v>
      </c>
      <c r="J34" s="156">
        <f>ROUND(((SUM(BF127:BF185))*I34),2)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ROUND((SUM(BG127:BG185)),2)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ROUND((SUM(BH127:BH185)),2)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ROUND((SUM(BI127:BI185)),2)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105 - Plocha TDO, místa komunálního odpadu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1065</v>
      </c>
      <c r="E97" s="184"/>
      <c r="F97" s="184"/>
      <c r="G97" s="184"/>
      <c r="H97" s="184"/>
      <c r="I97" s="184"/>
      <c r="J97" s="185">
        <f>J128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416</v>
      </c>
      <c r="E98" s="190"/>
      <c r="F98" s="190"/>
      <c r="G98" s="190"/>
      <c r="H98" s="190"/>
      <c r="I98" s="190"/>
      <c r="J98" s="191">
        <f>J129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1066</v>
      </c>
      <c r="E99" s="190"/>
      <c r="F99" s="190"/>
      <c r="G99" s="190"/>
      <c r="H99" s="190"/>
      <c r="I99" s="190"/>
      <c r="J99" s="191">
        <f>J134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417</v>
      </c>
      <c r="E100" s="190"/>
      <c r="F100" s="190"/>
      <c r="G100" s="190"/>
      <c r="H100" s="190"/>
      <c r="I100" s="190"/>
      <c r="J100" s="191">
        <f>J141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1067</v>
      </c>
      <c r="E101" s="190"/>
      <c r="F101" s="190"/>
      <c r="G101" s="190"/>
      <c r="H101" s="190"/>
      <c r="I101" s="190"/>
      <c r="J101" s="191">
        <f>J158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1068</v>
      </c>
      <c r="E102" s="190"/>
      <c r="F102" s="190"/>
      <c r="G102" s="190"/>
      <c r="H102" s="190"/>
      <c r="I102" s="190"/>
      <c r="J102" s="191">
        <f>J166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418</v>
      </c>
      <c r="E103" s="190"/>
      <c r="F103" s="190"/>
      <c r="G103" s="190"/>
      <c r="H103" s="190"/>
      <c r="I103" s="190"/>
      <c r="J103" s="191">
        <f>J168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420</v>
      </c>
      <c r="E104" s="190"/>
      <c r="F104" s="190"/>
      <c r="G104" s="190"/>
      <c r="H104" s="190"/>
      <c r="I104" s="190"/>
      <c r="J104" s="191">
        <f>J173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1069</v>
      </c>
      <c r="E105" s="190"/>
      <c r="F105" s="190"/>
      <c r="G105" s="190"/>
      <c r="H105" s="190"/>
      <c r="I105" s="190"/>
      <c r="J105" s="191">
        <f>J177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1"/>
      <c r="C106" s="182"/>
      <c r="D106" s="183" t="s">
        <v>181</v>
      </c>
      <c r="E106" s="184"/>
      <c r="F106" s="184"/>
      <c r="G106" s="184"/>
      <c r="H106" s="184"/>
      <c r="I106" s="184"/>
      <c r="J106" s="185">
        <f>J179</f>
        <v>0</v>
      </c>
      <c r="K106" s="182"/>
      <c r="L106" s="18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7"/>
      <c r="C107" s="188"/>
      <c r="D107" s="189" t="s">
        <v>182</v>
      </c>
      <c r="E107" s="190"/>
      <c r="F107" s="190"/>
      <c r="G107" s="190"/>
      <c r="H107" s="190"/>
      <c r="I107" s="190"/>
      <c r="J107" s="191">
        <f>J180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183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76" t="str">
        <f>E7</f>
        <v>Revitalizace sídliště Blatenská - 1. etapa DI1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162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105 - Plocha TDO, místa komunálního odpadu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>Horažďovice</v>
      </c>
      <c r="G121" s="41"/>
      <c r="H121" s="41"/>
      <c r="I121" s="33" t="s">
        <v>22</v>
      </c>
      <c r="J121" s="80" t="str">
        <f>IF(J12="","",J12)</f>
        <v>24. 5. 2023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>město Horažďovice</v>
      </c>
      <c r="G123" s="41"/>
      <c r="H123" s="41"/>
      <c r="I123" s="33" t="s">
        <v>31</v>
      </c>
      <c r="J123" s="37" t="str">
        <f>E21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29</v>
      </c>
      <c r="D124" s="41"/>
      <c r="E124" s="41"/>
      <c r="F124" s="28" t="str">
        <f>IF(E18="","",E18)</f>
        <v>Vyplň údaj</v>
      </c>
      <c r="G124" s="41"/>
      <c r="H124" s="41"/>
      <c r="I124" s="33" t="s">
        <v>34</v>
      </c>
      <c r="J124" s="37" t="str">
        <f>E24</f>
        <v>Pavel Matoušek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3"/>
      <c r="B126" s="194"/>
      <c r="C126" s="195" t="s">
        <v>184</v>
      </c>
      <c r="D126" s="196" t="s">
        <v>62</v>
      </c>
      <c r="E126" s="196" t="s">
        <v>58</v>
      </c>
      <c r="F126" s="196" t="s">
        <v>59</v>
      </c>
      <c r="G126" s="196" t="s">
        <v>185</v>
      </c>
      <c r="H126" s="196" t="s">
        <v>186</v>
      </c>
      <c r="I126" s="196" t="s">
        <v>187</v>
      </c>
      <c r="J126" s="197" t="s">
        <v>172</v>
      </c>
      <c r="K126" s="198" t="s">
        <v>188</v>
      </c>
      <c r="L126" s="199"/>
      <c r="M126" s="101" t="s">
        <v>1</v>
      </c>
      <c r="N126" s="102" t="s">
        <v>41</v>
      </c>
      <c r="O126" s="102" t="s">
        <v>189</v>
      </c>
      <c r="P126" s="102" t="s">
        <v>190</v>
      </c>
      <c r="Q126" s="102" t="s">
        <v>191</v>
      </c>
      <c r="R126" s="102" t="s">
        <v>192</v>
      </c>
      <c r="S126" s="102" t="s">
        <v>193</v>
      </c>
      <c r="T126" s="103" t="s">
        <v>194</v>
      </c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</row>
    <row r="127" spans="1:63" s="2" customFormat="1" ht="22.8" customHeight="1">
      <c r="A127" s="39"/>
      <c r="B127" s="40"/>
      <c r="C127" s="108" t="s">
        <v>195</v>
      </c>
      <c r="D127" s="41"/>
      <c r="E127" s="41"/>
      <c r="F127" s="41"/>
      <c r="G127" s="41"/>
      <c r="H127" s="41"/>
      <c r="I127" s="41"/>
      <c r="J127" s="200">
        <f>BK127</f>
        <v>0</v>
      </c>
      <c r="K127" s="41"/>
      <c r="L127" s="45"/>
      <c r="M127" s="104"/>
      <c r="N127" s="201"/>
      <c r="O127" s="105"/>
      <c r="P127" s="202">
        <f>P128+P179</f>
        <v>0</v>
      </c>
      <c r="Q127" s="105"/>
      <c r="R127" s="202">
        <f>R128+R179</f>
        <v>138.4779627</v>
      </c>
      <c r="S127" s="105"/>
      <c r="T127" s="203">
        <f>T128+T179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76</v>
      </c>
      <c r="AU127" s="18" t="s">
        <v>174</v>
      </c>
      <c r="BK127" s="204">
        <f>BK128+BK179</f>
        <v>0</v>
      </c>
    </row>
    <row r="128" spans="1:63" s="12" customFormat="1" ht="25.9" customHeight="1">
      <c r="A128" s="12"/>
      <c r="B128" s="205"/>
      <c r="C128" s="206"/>
      <c r="D128" s="207" t="s">
        <v>76</v>
      </c>
      <c r="E128" s="208" t="s">
        <v>1070</v>
      </c>
      <c r="F128" s="208" t="s">
        <v>104</v>
      </c>
      <c r="G128" s="206"/>
      <c r="H128" s="206"/>
      <c r="I128" s="209"/>
      <c r="J128" s="210">
        <f>BK128</f>
        <v>0</v>
      </c>
      <c r="K128" s="206"/>
      <c r="L128" s="211"/>
      <c r="M128" s="212"/>
      <c r="N128" s="213"/>
      <c r="O128" s="213"/>
      <c r="P128" s="214">
        <f>P129+P134+P141+P158+P166+P168+P173+P177</f>
        <v>0</v>
      </c>
      <c r="Q128" s="213"/>
      <c r="R128" s="214">
        <f>R129+R134+R141+R158+R166+R168+R173+R177</f>
        <v>138.4779627</v>
      </c>
      <c r="S128" s="213"/>
      <c r="T128" s="215">
        <f>T129+T134+T141+T158+T166+T168+T173+T177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6" t="s">
        <v>85</v>
      </c>
      <c r="AT128" s="217" t="s">
        <v>76</v>
      </c>
      <c r="AU128" s="217" t="s">
        <v>77</v>
      </c>
      <c r="AY128" s="216" t="s">
        <v>198</v>
      </c>
      <c r="BK128" s="218">
        <f>BK129+BK134+BK141+BK158+BK166+BK168+BK173+BK177</f>
        <v>0</v>
      </c>
    </row>
    <row r="129" spans="1:63" s="12" customFormat="1" ht="22.8" customHeight="1">
      <c r="A129" s="12"/>
      <c r="B129" s="205"/>
      <c r="C129" s="206"/>
      <c r="D129" s="207" t="s">
        <v>76</v>
      </c>
      <c r="E129" s="219" t="s">
        <v>261</v>
      </c>
      <c r="F129" s="219" t="s">
        <v>457</v>
      </c>
      <c r="G129" s="206"/>
      <c r="H129" s="206"/>
      <c r="I129" s="209"/>
      <c r="J129" s="220">
        <f>BK129</f>
        <v>0</v>
      </c>
      <c r="K129" s="206"/>
      <c r="L129" s="211"/>
      <c r="M129" s="212"/>
      <c r="N129" s="213"/>
      <c r="O129" s="213"/>
      <c r="P129" s="214">
        <f>SUM(P130:P133)</f>
        <v>0</v>
      </c>
      <c r="Q129" s="213"/>
      <c r="R129" s="214">
        <f>SUM(R130:R133)</f>
        <v>0</v>
      </c>
      <c r="S129" s="213"/>
      <c r="T129" s="215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6" t="s">
        <v>85</v>
      </c>
      <c r="AT129" s="217" t="s">
        <v>76</v>
      </c>
      <c r="AU129" s="217" t="s">
        <v>85</v>
      </c>
      <c r="AY129" s="216" t="s">
        <v>198</v>
      </c>
      <c r="BK129" s="218">
        <f>SUM(BK130:BK133)</f>
        <v>0</v>
      </c>
    </row>
    <row r="130" spans="1:65" s="2" customFormat="1" ht="44.25" customHeight="1">
      <c r="A130" s="39"/>
      <c r="B130" s="40"/>
      <c r="C130" s="221" t="s">
        <v>85</v>
      </c>
      <c r="D130" s="221" t="s">
        <v>200</v>
      </c>
      <c r="E130" s="222" t="s">
        <v>1071</v>
      </c>
      <c r="F130" s="223" t="s">
        <v>1072</v>
      </c>
      <c r="G130" s="224" t="s">
        <v>239</v>
      </c>
      <c r="H130" s="225">
        <v>17.84</v>
      </c>
      <c r="I130" s="226"/>
      <c r="J130" s="227">
        <f>ROUND(I130*H130,2)</f>
        <v>0</v>
      </c>
      <c r="K130" s="228"/>
      <c r="L130" s="45"/>
      <c r="M130" s="229" t="s">
        <v>1</v>
      </c>
      <c r="N130" s="230" t="s">
        <v>42</v>
      </c>
      <c r="O130" s="92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3" t="s">
        <v>204</v>
      </c>
      <c r="AT130" s="233" t="s">
        <v>200</v>
      </c>
      <c r="AU130" s="233" t="s">
        <v>87</v>
      </c>
      <c r="AY130" s="18" t="s">
        <v>198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8" t="s">
        <v>85</v>
      </c>
      <c r="BK130" s="234">
        <f>ROUND(I130*H130,2)</f>
        <v>0</v>
      </c>
      <c r="BL130" s="18" t="s">
        <v>204</v>
      </c>
      <c r="BM130" s="233" t="s">
        <v>1073</v>
      </c>
    </row>
    <row r="131" spans="1:65" s="2" customFormat="1" ht="16.5" customHeight="1">
      <c r="A131" s="39"/>
      <c r="B131" s="40"/>
      <c r="C131" s="221" t="s">
        <v>87</v>
      </c>
      <c r="D131" s="221" t="s">
        <v>200</v>
      </c>
      <c r="E131" s="222" t="s">
        <v>465</v>
      </c>
      <c r="F131" s="223" t="s">
        <v>466</v>
      </c>
      <c r="G131" s="224" t="s">
        <v>239</v>
      </c>
      <c r="H131" s="225">
        <v>17.84</v>
      </c>
      <c r="I131" s="226"/>
      <c r="J131" s="227">
        <f>ROUND(I131*H131,2)</f>
        <v>0</v>
      </c>
      <c r="K131" s="228"/>
      <c r="L131" s="45"/>
      <c r="M131" s="229" t="s">
        <v>1</v>
      </c>
      <c r="N131" s="230" t="s">
        <v>42</v>
      </c>
      <c r="O131" s="92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3" t="s">
        <v>204</v>
      </c>
      <c r="AT131" s="233" t="s">
        <v>200</v>
      </c>
      <c r="AU131" s="233" t="s">
        <v>87</v>
      </c>
      <c r="AY131" s="18" t="s">
        <v>198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8" t="s">
        <v>85</v>
      </c>
      <c r="BK131" s="234">
        <f>ROUND(I131*H131,2)</f>
        <v>0</v>
      </c>
      <c r="BL131" s="18" t="s">
        <v>204</v>
      </c>
      <c r="BM131" s="233" t="s">
        <v>1074</v>
      </c>
    </row>
    <row r="132" spans="1:51" s="13" customFormat="1" ht="12">
      <c r="A132" s="13"/>
      <c r="B132" s="235"/>
      <c r="C132" s="236"/>
      <c r="D132" s="237" t="s">
        <v>206</v>
      </c>
      <c r="E132" s="238" t="s">
        <v>1</v>
      </c>
      <c r="F132" s="239" t="s">
        <v>1075</v>
      </c>
      <c r="G132" s="236"/>
      <c r="H132" s="240">
        <v>17.84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206</v>
      </c>
      <c r="AU132" s="246" t="s">
        <v>87</v>
      </c>
      <c r="AV132" s="13" t="s">
        <v>87</v>
      </c>
      <c r="AW132" s="13" t="s">
        <v>33</v>
      </c>
      <c r="AX132" s="13" t="s">
        <v>77</v>
      </c>
      <c r="AY132" s="246" t="s">
        <v>198</v>
      </c>
    </row>
    <row r="133" spans="1:51" s="15" customFormat="1" ht="12">
      <c r="A133" s="15"/>
      <c r="B133" s="258"/>
      <c r="C133" s="259"/>
      <c r="D133" s="237" t="s">
        <v>206</v>
      </c>
      <c r="E133" s="260" t="s">
        <v>1</v>
      </c>
      <c r="F133" s="261" t="s">
        <v>215</v>
      </c>
      <c r="G133" s="259"/>
      <c r="H133" s="262">
        <v>17.84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8" t="s">
        <v>206</v>
      </c>
      <c r="AU133" s="268" t="s">
        <v>87</v>
      </c>
      <c r="AV133" s="15" t="s">
        <v>204</v>
      </c>
      <c r="AW133" s="15" t="s">
        <v>33</v>
      </c>
      <c r="AX133" s="15" t="s">
        <v>85</v>
      </c>
      <c r="AY133" s="268" t="s">
        <v>198</v>
      </c>
    </row>
    <row r="134" spans="1:63" s="12" customFormat="1" ht="22.8" customHeight="1">
      <c r="A134" s="12"/>
      <c r="B134" s="205"/>
      <c r="C134" s="206"/>
      <c r="D134" s="207" t="s">
        <v>76</v>
      </c>
      <c r="E134" s="219" t="s">
        <v>266</v>
      </c>
      <c r="F134" s="219" t="s">
        <v>1076</v>
      </c>
      <c r="G134" s="206"/>
      <c r="H134" s="206"/>
      <c r="I134" s="209"/>
      <c r="J134" s="220">
        <f>BK134</f>
        <v>0</v>
      </c>
      <c r="K134" s="206"/>
      <c r="L134" s="211"/>
      <c r="M134" s="212"/>
      <c r="N134" s="213"/>
      <c r="O134" s="213"/>
      <c r="P134" s="214">
        <f>SUM(P135:P140)</f>
        <v>0</v>
      </c>
      <c r="Q134" s="213"/>
      <c r="R134" s="214">
        <f>SUM(R135:R140)</f>
        <v>0</v>
      </c>
      <c r="S134" s="213"/>
      <c r="T134" s="215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6" t="s">
        <v>85</v>
      </c>
      <c r="AT134" s="217" t="s">
        <v>76</v>
      </c>
      <c r="AU134" s="217" t="s">
        <v>85</v>
      </c>
      <c r="AY134" s="216" t="s">
        <v>198</v>
      </c>
      <c r="BK134" s="218">
        <f>SUM(BK135:BK140)</f>
        <v>0</v>
      </c>
    </row>
    <row r="135" spans="1:65" s="2" customFormat="1" ht="21.75" customHeight="1">
      <c r="A135" s="39"/>
      <c r="B135" s="40"/>
      <c r="C135" s="221" t="s">
        <v>213</v>
      </c>
      <c r="D135" s="221" t="s">
        <v>200</v>
      </c>
      <c r="E135" s="222" t="s">
        <v>1077</v>
      </c>
      <c r="F135" s="223" t="s">
        <v>1078</v>
      </c>
      <c r="G135" s="224" t="s">
        <v>239</v>
      </c>
      <c r="H135" s="225">
        <v>6.4</v>
      </c>
      <c r="I135" s="226"/>
      <c r="J135" s="227">
        <f>ROUND(I135*H135,2)</f>
        <v>0</v>
      </c>
      <c r="K135" s="228"/>
      <c r="L135" s="45"/>
      <c r="M135" s="229" t="s">
        <v>1</v>
      </c>
      <c r="N135" s="230" t="s">
        <v>42</v>
      </c>
      <c r="O135" s="92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3" t="s">
        <v>204</v>
      </c>
      <c r="AT135" s="233" t="s">
        <v>200</v>
      </c>
      <c r="AU135" s="233" t="s">
        <v>87</v>
      </c>
      <c r="AY135" s="18" t="s">
        <v>198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8" t="s">
        <v>85</v>
      </c>
      <c r="BK135" s="234">
        <f>ROUND(I135*H135,2)</f>
        <v>0</v>
      </c>
      <c r="BL135" s="18" t="s">
        <v>204</v>
      </c>
      <c r="BM135" s="233" t="s">
        <v>1079</v>
      </c>
    </row>
    <row r="136" spans="1:51" s="13" customFormat="1" ht="12">
      <c r="A136" s="13"/>
      <c r="B136" s="235"/>
      <c r="C136" s="236"/>
      <c r="D136" s="237" t="s">
        <v>206</v>
      </c>
      <c r="E136" s="238" t="s">
        <v>1</v>
      </c>
      <c r="F136" s="239" t="s">
        <v>1080</v>
      </c>
      <c r="G136" s="236"/>
      <c r="H136" s="240">
        <v>6.4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206</v>
      </c>
      <c r="AU136" s="246" t="s">
        <v>87</v>
      </c>
      <c r="AV136" s="13" t="s">
        <v>87</v>
      </c>
      <c r="AW136" s="13" t="s">
        <v>33</v>
      </c>
      <c r="AX136" s="13" t="s">
        <v>77</v>
      </c>
      <c r="AY136" s="246" t="s">
        <v>198</v>
      </c>
    </row>
    <row r="137" spans="1:51" s="15" customFormat="1" ht="12">
      <c r="A137" s="15"/>
      <c r="B137" s="258"/>
      <c r="C137" s="259"/>
      <c r="D137" s="237" t="s">
        <v>206</v>
      </c>
      <c r="E137" s="260" t="s">
        <v>1</v>
      </c>
      <c r="F137" s="261" t="s">
        <v>215</v>
      </c>
      <c r="G137" s="259"/>
      <c r="H137" s="262">
        <v>6.4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8" t="s">
        <v>206</v>
      </c>
      <c r="AU137" s="268" t="s">
        <v>87</v>
      </c>
      <c r="AV137" s="15" t="s">
        <v>204</v>
      </c>
      <c r="AW137" s="15" t="s">
        <v>33</v>
      </c>
      <c r="AX137" s="15" t="s">
        <v>85</v>
      </c>
      <c r="AY137" s="268" t="s">
        <v>198</v>
      </c>
    </row>
    <row r="138" spans="1:65" s="2" customFormat="1" ht="37.8" customHeight="1">
      <c r="A138" s="39"/>
      <c r="B138" s="40"/>
      <c r="C138" s="221" t="s">
        <v>204</v>
      </c>
      <c r="D138" s="221" t="s">
        <v>200</v>
      </c>
      <c r="E138" s="222" t="s">
        <v>1081</v>
      </c>
      <c r="F138" s="223" t="s">
        <v>1082</v>
      </c>
      <c r="G138" s="224" t="s">
        <v>239</v>
      </c>
      <c r="H138" s="225">
        <v>6.4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42</v>
      </c>
      <c r="O138" s="92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204</v>
      </c>
      <c r="AT138" s="233" t="s">
        <v>200</v>
      </c>
      <c r="AU138" s="233" t="s">
        <v>87</v>
      </c>
      <c r="AY138" s="18" t="s">
        <v>198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204</v>
      </c>
      <c r="BM138" s="233" t="s">
        <v>1083</v>
      </c>
    </row>
    <row r="139" spans="1:51" s="13" customFormat="1" ht="12">
      <c r="A139" s="13"/>
      <c r="B139" s="235"/>
      <c r="C139" s="236"/>
      <c r="D139" s="237" t="s">
        <v>206</v>
      </c>
      <c r="E139" s="238" t="s">
        <v>1</v>
      </c>
      <c r="F139" s="239" t="s">
        <v>1084</v>
      </c>
      <c r="G139" s="236"/>
      <c r="H139" s="240">
        <v>6.4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206</v>
      </c>
      <c r="AU139" s="246" t="s">
        <v>87</v>
      </c>
      <c r="AV139" s="13" t="s">
        <v>87</v>
      </c>
      <c r="AW139" s="13" t="s">
        <v>33</v>
      </c>
      <c r="AX139" s="13" t="s">
        <v>77</v>
      </c>
      <c r="AY139" s="246" t="s">
        <v>198</v>
      </c>
    </row>
    <row r="140" spans="1:51" s="15" customFormat="1" ht="12">
      <c r="A140" s="15"/>
      <c r="B140" s="258"/>
      <c r="C140" s="259"/>
      <c r="D140" s="237" t="s">
        <v>206</v>
      </c>
      <c r="E140" s="260" t="s">
        <v>1</v>
      </c>
      <c r="F140" s="261" t="s">
        <v>215</v>
      </c>
      <c r="G140" s="259"/>
      <c r="H140" s="262">
        <v>6.4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8" t="s">
        <v>206</v>
      </c>
      <c r="AU140" s="268" t="s">
        <v>87</v>
      </c>
      <c r="AV140" s="15" t="s">
        <v>204</v>
      </c>
      <c r="AW140" s="15" t="s">
        <v>33</v>
      </c>
      <c r="AX140" s="15" t="s">
        <v>85</v>
      </c>
      <c r="AY140" s="268" t="s">
        <v>198</v>
      </c>
    </row>
    <row r="141" spans="1:63" s="12" customFormat="1" ht="22.8" customHeight="1">
      <c r="A141" s="12"/>
      <c r="B141" s="205"/>
      <c r="C141" s="206"/>
      <c r="D141" s="207" t="s">
        <v>76</v>
      </c>
      <c r="E141" s="219" t="s">
        <v>280</v>
      </c>
      <c r="F141" s="219" t="s">
        <v>468</v>
      </c>
      <c r="G141" s="206"/>
      <c r="H141" s="206"/>
      <c r="I141" s="209"/>
      <c r="J141" s="220">
        <f>BK141</f>
        <v>0</v>
      </c>
      <c r="K141" s="206"/>
      <c r="L141" s="211"/>
      <c r="M141" s="212"/>
      <c r="N141" s="213"/>
      <c r="O141" s="213"/>
      <c r="P141" s="214">
        <f>SUM(P142:P157)</f>
        <v>0</v>
      </c>
      <c r="Q141" s="213"/>
      <c r="R141" s="214">
        <f>SUM(R142:R157)</f>
        <v>0</v>
      </c>
      <c r="S141" s="213"/>
      <c r="T141" s="215">
        <f>SUM(T142:T157)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6" t="s">
        <v>85</v>
      </c>
      <c r="AT141" s="217" t="s">
        <v>76</v>
      </c>
      <c r="AU141" s="217" t="s">
        <v>85</v>
      </c>
      <c r="AY141" s="216" t="s">
        <v>198</v>
      </c>
      <c r="BK141" s="218">
        <f>SUM(BK142:BK157)</f>
        <v>0</v>
      </c>
    </row>
    <row r="142" spans="1:65" s="2" customFormat="1" ht="16.5" customHeight="1">
      <c r="A142" s="39"/>
      <c r="B142" s="40"/>
      <c r="C142" s="221" t="s">
        <v>224</v>
      </c>
      <c r="D142" s="221" t="s">
        <v>200</v>
      </c>
      <c r="E142" s="222" t="s">
        <v>1085</v>
      </c>
      <c r="F142" s="223" t="s">
        <v>1086</v>
      </c>
      <c r="G142" s="224" t="s">
        <v>239</v>
      </c>
      <c r="H142" s="225">
        <v>24.24</v>
      </c>
      <c r="I142" s="226"/>
      <c r="J142" s="227">
        <f>ROUND(I142*H142,2)</f>
        <v>0</v>
      </c>
      <c r="K142" s="228"/>
      <c r="L142" s="45"/>
      <c r="M142" s="229" t="s">
        <v>1</v>
      </c>
      <c r="N142" s="230" t="s">
        <v>42</v>
      </c>
      <c r="O142" s="92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3" t="s">
        <v>204</v>
      </c>
      <c r="AT142" s="233" t="s">
        <v>200</v>
      </c>
      <c r="AU142" s="233" t="s">
        <v>87</v>
      </c>
      <c r="AY142" s="18" t="s">
        <v>198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8" t="s">
        <v>85</v>
      </c>
      <c r="BK142" s="234">
        <f>ROUND(I142*H142,2)</f>
        <v>0</v>
      </c>
      <c r="BL142" s="18" t="s">
        <v>204</v>
      </c>
      <c r="BM142" s="233" t="s">
        <v>1087</v>
      </c>
    </row>
    <row r="143" spans="1:51" s="13" customFormat="1" ht="12">
      <c r="A143" s="13"/>
      <c r="B143" s="235"/>
      <c r="C143" s="236"/>
      <c r="D143" s="237" t="s">
        <v>206</v>
      </c>
      <c r="E143" s="238" t="s">
        <v>1</v>
      </c>
      <c r="F143" s="239" t="s">
        <v>1088</v>
      </c>
      <c r="G143" s="236"/>
      <c r="H143" s="240">
        <v>24.24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206</v>
      </c>
      <c r="AU143" s="246" t="s">
        <v>87</v>
      </c>
      <c r="AV143" s="13" t="s">
        <v>87</v>
      </c>
      <c r="AW143" s="13" t="s">
        <v>33</v>
      </c>
      <c r="AX143" s="13" t="s">
        <v>77</v>
      </c>
      <c r="AY143" s="246" t="s">
        <v>198</v>
      </c>
    </row>
    <row r="144" spans="1:51" s="15" customFormat="1" ht="12">
      <c r="A144" s="15"/>
      <c r="B144" s="258"/>
      <c r="C144" s="259"/>
      <c r="D144" s="237" t="s">
        <v>206</v>
      </c>
      <c r="E144" s="260" t="s">
        <v>1</v>
      </c>
      <c r="F144" s="261" t="s">
        <v>215</v>
      </c>
      <c r="G144" s="259"/>
      <c r="H144" s="262">
        <v>24.24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8" t="s">
        <v>206</v>
      </c>
      <c r="AU144" s="268" t="s">
        <v>87</v>
      </c>
      <c r="AV144" s="15" t="s">
        <v>204</v>
      </c>
      <c r="AW144" s="15" t="s">
        <v>33</v>
      </c>
      <c r="AX144" s="15" t="s">
        <v>85</v>
      </c>
      <c r="AY144" s="268" t="s">
        <v>198</v>
      </c>
    </row>
    <row r="145" spans="1:65" s="2" customFormat="1" ht="21.75" customHeight="1">
      <c r="A145" s="39"/>
      <c r="B145" s="40"/>
      <c r="C145" s="221" t="s">
        <v>231</v>
      </c>
      <c r="D145" s="221" t="s">
        <v>200</v>
      </c>
      <c r="E145" s="222" t="s">
        <v>472</v>
      </c>
      <c r="F145" s="223" t="s">
        <v>473</v>
      </c>
      <c r="G145" s="224" t="s">
        <v>239</v>
      </c>
      <c r="H145" s="225">
        <v>24.24</v>
      </c>
      <c r="I145" s="226"/>
      <c r="J145" s="227">
        <f>ROUND(I145*H145,2)</f>
        <v>0</v>
      </c>
      <c r="K145" s="228"/>
      <c r="L145" s="45"/>
      <c r="M145" s="229" t="s">
        <v>1</v>
      </c>
      <c r="N145" s="230" t="s">
        <v>42</v>
      </c>
      <c r="O145" s="92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3" t="s">
        <v>204</v>
      </c>
      <c r="AT145" s="233" t="s">
        <v>200</v>
      </c>
      <c r="AU145" s="233" t="s">
        <v>87</v>
      </c>
      <c r="AY145" s="18" t="s">
        <v>198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8" t="s">
        <v>85</v>
      </c>
      <c r="BK145" s="234">
        <f>ROUND(I145*H145,2)</f>
        <v>0</v>
      </c>
      <c r="BL145" s="18" t="s">
        <v>204</v>
      </c>
      <c r="BM145" s="233" t="s">
        <v>1089</v>
      </c>
    </row>
    <row r="146" spans="1:51" s="13" customFormat="1" ht="12">
      <c r="A146" s="13"/>
      <c r="B146" s="235"/>
      <c r="C146" s="236"/>
      <c r="D146" s="237" t="s">
        <v>206</v>
      </c>
      <c r="E146" s="238" t="s">
        <v>1</v>
      </c>
      <c r="F146" s="239" t="s">
        <v>1090</v>
      </c>
      <c r="G146" s="236"/>
      <c r="H146" s="240">
        <v>24.24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206</v>
      </c>
      <c r="AU146" s="246" t="s">
        <v>87</v>
      </c>
      <c r="AV146" s="13" t="s">
        <v>87</v>
      </c>
      <c r="AW146" s="13" t="s">
        <v>33</v>
      </c>
      <c r="AX146" s="13" t="s">
        <v>77</v>
      </c>
      <c r="AY146" s="246" t="s">
        <v>198</v>
      </c>
    </row>
    <row r="147" spans="1:51" s="15" customFormat="1" ht="12">
      <c r="A147" s="15"/>
      <c r="B147" s="258"/>
      <c r="C147" s="259"/>
      <c r="D147" s="237" t="s">
        <v>206</v>
      </c>
      <c r="E147" s="260" t="s">
        <v>1</v>
      </c>
      <c r="F147" s="261" t="s">
        <v>215</v>
      </c>
      <c r="G147" s="259"/>
      <c r="H147" s="262">
        <v>24.24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8" t="s">
        <v>206</v>
      </c>
      <c r="AU147" s="268" t="s">
        <v>87</v>
      </c>
      <c r="AV147" s="15" t="s">
        <v>204</v>
      </c>
      <c r="AW147" s="15" t="s">
        <v>33</v>
      </c>
      <c r="AX147" s="15" t="s">
        <v>85</v>
      </c>
      <c r="AY147" s="268" t="s">
        <v>198</v>
      </c>
    </row>
    <row r="148" spans="1:65" s="2" customFormat="1" ht="24.15" customHeight="1">
      <c r="A148" s="39"/>
      <c r="B148" s="40"/>
      <c r="C148" s="221" t="s">
        <v>236</v>
      </c>
      <c r="D148" s="221" t="s">
        <v>200</v>
      </c>
      <c r="E148" s="222" t="s">
        <v>475</v>
      </c>
      <c r="F148" s="223" t="s">
        <v>476</v>
      </c>
      <c r="G148" s="224" t="s">
        <v>239</v>
      </c>
      <c r="H148" s="225">
        <v>24.24</v>
      </c>
      <c r="I148" s="226"/>
      <c r="J148" s="227">
        <f>ROUND(I148*H148,2)</f>
        <v>0</v>
      </c>
      <c r="K148" s="228"/>
      <c r="L148" s="45"/>
      <c r="M148" s="229" t="s">
        <v>1</v>
      </c>
      <c r="N148" s="230" t="s">
        <v>42</v>
      </c>
      <c r="O148" s="92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3" t="s">
        <v>204</v>
      </c>
      <c r="AT148" s="233" t="s">
        <v>200</v>
      </c>
      <c r="AU148" s="233" t="s">
        <v>87</v>
      </c>
      <c r="AY148" s="18" t="s">
        <v>198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8" t="s">
        <v>85</v>
      </c>
      <c r="BK148" s="234">
        <f>ROUND(I148*H148,2)</f>
        <v>0</v>
      </c>
      <c r="BL148" s="18" t="s">
        <v>204</v>
      </c>
      <c r="BM148" s="233" t="s">
        <v>1091</v>
      </c>
    </row>
    <row r="149" spans="1:51" s="13" customFormat="1" ht="12">
      <c r="A149" s="13"/>
      <c r="B149" s="235"/>
      <c r="C149" s="236"/>
      <c r="D149" s="237" t="s">
        <v>206</v>
      </c>
      <c r="E149" s="238" t="s">
        <v>1</v>
      </c>
      <c r="F149" s="239" t="s">
        <v>1090</v>
      </c>
      <c r="G149" s="236"/>
      <c r="H149" s="240">
        <v>24.24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206</v>
      </c>
      <c r="AU149" s="246" t="s">
        <v>87</v>
      </c>
      <c r="AV149" s="13" t="s">
        <v>87</v>
      </c>
      <c r="AW149" s="13" t="s">
        <v>33</v>
      </c>
      <c r="AX149" s="13" t="s">
        <v>77</v>
      </c>
      <c r="AY149" s="246" t="s">
        <v>198</v>
      </c>
    </row>
    <row r="150" spans="1:51" s="15" customFormat="1" ht="12">
      <c r="A150" s="15"/>
      <c r="B150" s="258"/>
      <c r="C150" s="259"/>
      <c r="D150" s="237" t="s">
        <v>206</v>
      </c>
      <c r="E150" s="260" t="s">
        <v>1</v>
      </c>
      <c r="F150" s="261" t="s">
        <v>215</v>
      </c>
      <c r="G150" s="259"/>
      <c r="H150" s="262">
        <v>24.24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8" t="s">
        <v>206</v>
      </c>
      <c r="AU150" s="268" t="s">
        <v>87</v>
      </c>
      <c r="AV150" s="15" t="s">
        <v>204</v>
      </c>
      <c r="AW150" s="15" t="s">
        <v>33</v>
      </c>
      <c r="AX150" s="15" t="s">
        <v>85</v>
      </c>
      <c r="AY150" s="268" t="s">
        <v>198</v>
      </c>
    </row>
    <row r="151" spans="1:65" s="2" customFormat="1" ht="21.75" customHeight="1">
      <c r="A151" s="39"/>
      <c r="B151" s="40"/>
      <c r="C151" s="221" t="s">
        <v>242</v>
      </c>
      <c r="D151" s="221" t="s">
        <v>200</v>
      </c>
      <c r="E151" s="222" t="s">
        <v>1092</v>
      </c>
      <c r="F151" s="223" t="s">
        <v>1093</v>
      </c>
      <c r="G151" s="224" t="s">
        <v>239</v>
      </c>
      <c r="H151" s="225">
        <v>24.24</v>
      </c>
      <c r="I151" s="226"/>
      <c r="J151" s="227">
        <f>ROUND(I151*H151,2)</f>
        <v>0</v>
      </c>
      <c r="K151" s="228"/>
      <c r="L151" s="45"/>
      <c r="M151" s="229" t="s">
        <v>1</v>
      </c>
      <c r="N151" s="230" t="s">
        <v>42</v>
      </c>
      <c r="O151" s="92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3" t="s">
        <v>204</v>
      </c>
      <c r="AT151" s="233" t="s">
        <v>200</v>
      </c>
      <c r="AU151" s="233" t="s">
        <v>87</v>
      </c>
      <c r="AY151" s="18" t="s">
        <v>198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8" t="s">
        <v>85</v>
      </c>
      <c r="BK151" s="234">
        <f>ROUND(I151*H151,2)</f>
        <v>0</v>
      </c>
      <c r="BL151" s="18" t="s">
        <v>204</v>
      </c>
      <c r="BM151" s="233" t="s">
        <v>1094</v>
      </c>
    </row>
    <row r="152" spans="1:51" s="13" customFormat="1" ht="12">
      <c r="A152" s="13"/>
      <c r="B152" s="235"/>
      <c r="C152" s="236"/>
      <c r="D152" s="237" t="s">
        <v>206</v>
      </c>
      <c r="E152" s="238" t="s">
        <v>1</v>
      </c>
      <c r="F152" s="239" t="s">
        <v>1090</v>
      </c>
      <c r="G152" s="236"/>
      <c r="H152" s="240">
        <v>24.24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206</v>
      </c>
      <c r="AU152" s="246" t="s">
        <v>87</v>
      </c>
      <c r="AV152" s="13" t="s">
        <v>87</v>
      </c>
      <c r="AW152" s="13" t="s">
        <v>33</v>
      </c>
      <c r="AX152" s="13" t="s">
        <v>77</v>
      </c>
      <c r="AY152" s="246" t="s">
        <v>198</v>
      </c>
    </row>
    <row r="153" spans="1:51" s="15" customFormat="1" ht="12">
      <c r="A153" s="15"/>
      <c r="B153" s="258"/>
      <c r="C153" s="259"/>
      <c r="D153" s="237" t="s">
        <v>206</v>
      </c>
      <c r="E153" s="260" t="s">
        <v>1</v>
      </c>
      <c r="F153" s="261" t="s">
        <v>215</v>
      </c>
      <c r="G153" s="259"/>
      <c r="H153" s="262">
        <v>24.24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8" t="s">
        <v>206</v>
      </c>
      <c r="AU153" s="268" t="s">
        <v>87</v>
      </c>
      <c r="AV153" s="15" t="s">
        <v>204</v>
      </c>
      <c r="AW153" s="15" t="s">
        <v>33</v>
      </c>
      <c r="AX153" s="15" t="s">
        <v>85</v>
      </c>
      <c r="AY153" s="268" t="s">
        <v>198</v>
      </c>
    </row>
    <row r="154" spans="1:65" s="2" customFormat="1" ht="16.5" customHeight="1">
      <c r="A154" s="39"/>
      <c r="B154" s="40"/>
      <c r="C154" s="221" t="s">
        <v>246</v>
      </c>
      <c r="D154" s="221" t="s">
        <v>200</v>
      </c>
      <c r="E154" s="222" t="s">
        <v>482</v>
      </c>
      <c r="F154" s="223" t="s">
        <v>483</v>
      </c>
      <c r="G154" s="224" t="s">
        <v>239</v>
      </c>
      <c r="H154" s="225">
        <v>24.24</v>
      </c>
      <c r="I154" s="226"/>
      <c r="J154" s="227">
        <f>ROUND(I154*H154,2)</f>
        <v>0</v>
      </c>
      <c r="K154" s="228"/>
      <c r="L154" s="45"/>
      <c r="M154" s="229" t="s">
        <v>1</v>
      </c>
      <c r="N154" s="230" t="s">
        <v>42</v>
      </c>
      <c r="O154" s="92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3" t="s">
        <v>204</v>
      </c>
      <c r="AT154" s="233" t="s">
        <v>200</v>
      </c>
      <c r="AU154" s="233" t="s">
        <v>87</v>
      </c>
      <c r="AY154" s="18" t="s">
        <v>198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8" t="s">
        <v>85</v>
      </c>
      <c r="BK154" s="234">
        <f>ROUND(I154*H154,2)</f>
        <v>0</v>
      </c>
      <c r="BL154" s="18" t="s">
        <v>204</v>
      </c>
      <c r="BM154" s="233" t="s">
        <v>1095</v>
      </c>
    </row>
    <row r="155" spans="1:51" s="13" customFormat="1" ht="12">
      <c r="A155" s="13"/>
      <c r="B155" s="235"/>
      <c r="C155" s="236"/>
      <c r="D155" s="237" t="s">
        <v>206</v>
      </c>
      <c r="E155" s="238" t="s">
        <v>1</v>
      </c>
      <c r="F155" s="239" t="s">
        <v>1090</v>
      </c>
      <c r="G155" s="236"/>
      <c r="H155" s="240">
        <v>24.24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206</v>
      </c>
      <c r="AU155" s="246" t="s">
        <v>87</v>
      </c>
      <c r="AV155" s="13" t="s">
        <v>87</v>
      </c>
      <c r="AW155" s="13" t="s">
        <v>33</v>
      </c>
      <c r="AX155" s="13" t="s">
        <v>77</v>
      </c>
      <c r="AY155" s="246" t="s">
        <v>198</v>
      </c>
    </row>
    <row r="156" spans="1:51" s="15" customFormat="1" ht="12">
      <c r="A156" s="15"/>
      <c r="B156" s="258"/>
      <c r="C156" s="259"/>
      <c r="D156" s="237" t="s">
        <v>206</v>
      </c>
      <c r="E156" s="260" t="s">
        <v>1</v>
      </c>
      <c r="F156" s="261" t="s">
        <v>215</v>
      </c>
      <c r="G156" s="259"/>
      <c r="H156" s="262">
        <v>24.24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8" t="s">
        <v>206</v>
      </c>
      <c r="AU156" s="268" t="s">
        <v>87</v>
      </c>
      <c r="AV156" s="15" t="s">
        <v>204</v>
      </c>
      <c r="AW156" s="15" t="s">
        <v>33</v>
      </c>
      <c r="AX156" s="15" t="s">
        <v>85</v>
      </c>
      <c r="AY156" s="268" t="s">
        <v>198</v>
      </c>
    </row>
    <row r="157" spans="1:65" s="2" customFormat="1" ht="16.5" customHeight="1">
      <c r="A157" s="39"/>
      <c r="B157" s="40"/>
      <c r="C157" s="221" t="s">
        <v>252</v>
      </c>
      <c r="D157" s="221" t="s">
        <v>200</v>
      </c>
      <c r="E157" s="222" t="s">
        <v>274</v>
      </c>
      <c r="F157" s="223" t="s">
        <v>275</v>
      </c>
      <c r="G157" s="224" t="s">
        <v>276</v>
      </c>
      <c r="H157" s="225">
        <v>43.63</v>
      </c>
      <c r="I157" s="226"/>
      <c r="J157" s="227">
        <f>ROUND(I157*H157,2)</f>
        <v>0</v>
      </c>
      <c r="K157" s="228"/>
      <c r="L157" s="45"/>
      <c r="M157" s="229" t="s">
        <v>1</v>
      </c>
      <c r="N157" s="230" t="s">
        <v>42</v>
      </c>
      <c r="O157" s="92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3" t="s">
        <v>204</v>
      </c>
      <c r="AT157" s="233" t="s">
        <v>200</v>
      </c>
      <c r="AU157" s="233" t="s">
        <v>87</v>
      </c>
      <c r="AY157" s="18" t="s">
        <v>198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8" t="s">
        <v>85</v>
      </c>
      <c r="BK157" s="234">
        <f>ROUND(I157*H157,2)</f>
        <v>0</v>
      </c>
      <c r="BL157" s="18" t="s">
        <v>204</v>
      </c>
      <c r="BM157" s="233" t="s">
        <v>1096</v>
      </c>
    </row>
    <row r="158" spans="1:63" s="12" customFormat="1" ht="22.8" customHeight="1">
      <c r="A158" s="12"/>
      <c r="B158" s="205"/>
      <c r="C158" s="206"/>
      <c r="D158" s="207" t="s">
        <v>76</v>
      </c>
      <c r="E158" s="219" t="s">
        <v>331</v>
      </c>
      <c r="F158" s="219" t="s">
        <v>1097</v>
      </c>
      <c r="G158" s="206"/>
      <c r="H158" s="206"/>
      <c r="I158" s="209"/>
      <c r="J158" s="220">
        <f>BK158</f>
        <v>0</v>
      </c>
      <c r="K158" s="206"/>
      <c r="L158" s="211"/>
      <c r="M158" s="212"/>
      <c r="N158" s="213"/>
      <c r="O158" s="213"/>
      <c r="P158" s="214">
        <f>SUM(P159:P165)</f>
        <v>0</v>
      </c>
      <c r="Q158" s="213"/>
      <c r="R158" s="214">
        <f>SUM(R159:R165)</f>
        <v>17.70624</v>
      </c>
      <c r="S158" s="213"/>
      <c r="T158" s="215">
        <f>SUM(T159:T165)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6" t="s">
        <v>85</v>
      </c>
      <c r="AT158" s="217" t="s">
        <v>76</v>
      </c>
      <c r="AU158" s="217" t="s">
        <v>85</v>
      </c>
      <c r="AY158" s="216" t="s">
        <v>198</v>
      </c>
      <c r="BK158" s="218">
        <f>SUM(BK159:BK165)</f>
        <v>0</v>
      </c>
    </row>
    <row r="159" spans="1:65" s="2" customFormat="1" ht="16.5" customHeight="1">
      <c r="A159" s="39"/>
      <c r="B159" s="40"/>
      <c r="C159" s="221" t="s">
        <v>257</v>
      </c>
      <c r="D159" s="221" t="s">
        <v>200</v>
      </c>
      <c r="E159" s="222" t="s">
        <v>1098</v>
      </c>
      <c r="F159" s="223" t="s">
        <v>1099</v>
      </c>
      <c r="G159" s="224" t="s">
        <v>239</v>
      </c>
      <c r="H159" s="225">
        <v>6.4</v>
      </c>
      <c r="I159" s="226"/>
      <c r="J159" s="227">
        <f>ROUND(I159*H159,2)</f>
        <v>0</v>
      </c>
      <c r="K159" s="228"/>
      <c r="L159" s="45"/>
      <c r="M159" s="229" t="s">
        <v>1</v>
      </c>
      <c r="N159" s="230" t="s">
        <v>42</v>
      </c>
      <c r="O159" s="92"/>
      <c r="P159" s="231">
        <f>O159*H159</f>
        <v>0</v>
      </c>
      <c r="Q159" s="231">
        <v>2.453</v>
      </c>
      <c r="R159" s="231">
        <f>Q159*H159</f>
        <v>15.6992</v>
      </c>
      <c r="S159" s="231">
        <v>0</v>
      </c>
      <c r="T159" s="232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3" t="s">
        <v>204</v>
      </c>
      <c r="AT159" s="233" t="s">
        <v>200</v>
      </c>
      <c r="AU159" s="233" t="s">
        <v>87</v>
      </c>
      <c r="AY159" s="18" t="s">
        <v>198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8" t="s">
        <v>85</v>
      </c>
      <c r="BK159" s="234">
        <f>ROUND(I159*H159,2)</f>
        <v>0</v>
      </c>
      <c r="BL159" s="18" t="s">
        <v>204</v>
      </c>
      <c r="BM159" s="233" t="s">
        <v>1100</v>
      </c>
    </row>
    <row r="160" spans="1:65" s="2" customFormat="1" ht="16.5" customHeight="1">
      <c r="A160" s="39"/>
      <c r="B160" s="40"/>
      <c r="C160" s="221" t="s">
        <v>261</v>
      </c>
      <c r="D160" s="221" t="s">
        <v>200</v>
      </c>
      <c r="E160" s="222" t="s">
        <v>1101</v>
      </c>
      <c r="F160" s="223" t="s">
        <v>1102</v>
      </c>
      <c r="G160" s="224" t="s">
        <v>203</v>
      </c>
      <c r="H160" s="225">
        <v>51.2</v>
      </c>
      <c r="I160" s="226"/>
      <c r="J160" s="227">
        <f>ROUND(I160*H160,2)</f>
        <v>0</v>
      </c>
      <c r="K160" s="228"/>
      <c r="L160" s="45"/>
      <c r="M160" s="229" t="s">
        <v>1</v>
      </c>
      <c r="N160" s="230" t="s">
        <v>42</v>
      </c>
      <c r="O160" s="92"/>
      <c r="P160" s="231">
        <f>O160*H160</f>
        <v>0</v>
      </c>
      <c r="Q160" s="231">
        <v>0.0392</v>
      </c>
      <c r="R160" s="231">
        <f>Q160*H160</f>
        <v>2.00704</v>
      </c>
      <c r="S160" s="231">
        <v>0</v>
      </c>
      <c r="T160" s="23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3" t="s">
        <v>204</v>
      </c>
      <c r="AT160" s="233" t="s">
        <v>200</v>
      </c>
      <c r="AU160" s="233" t="s">
        <v>87</v>
      </c>
      <c r="AY160" s="18" t="s">
        <v>198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8" t="s">
        <v>85</v>
      </c>
      <c r="BK160" s="234">
        <f>ROUND(I160*H160,2)</f>
        <v>0</v>
      </c>
      <c r="BL160" s="18" t="s">
        <v>204</v>
      </c>
      <c r="BM160" s="233" t="s">
        <v>1103</v>
      </c>
    </row>
    <row r="161" spans="1:51" s="13" customFormat="1" ht="12">
      <c r="A161" s="13"/>
      <c r="B161" s="235"/>
      <c r="C161" s="236"/>
      <c r="D161" s="237" t="s">
        <v>206</v>
      </c>
      <c r="E161" s="238" t="s">
        <v>1</v>
      </c>
      <c r="F161" s="239" t="s">
        <v>1104</v>
      </c>
      <c r="G161" s="236"/>
      <c r="H161" s="240">
        <v>51.2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206</v>
      </c>
      <c r="AU161" s="246" t="s">
        <v>87</v>
      </c>
      <c r="AV161" s="13" t="s">
        <v>87</v>
      </c>
      <c r="AW161" s="13" t="s">
        <v>33</v>
      </c>
      <c r="AX161" s="13" t="s">
        <v>77</v>
      </c>
      <c r="AY161" s="246" t="s">
        <v>198</v>
      </c>
    </row>
    <row r="162" spans="1:51" s="15" customFormat="1" ht="12">
      <c r="A162" s="15"/>
      <c r="B162" s="258"/>
      <c r="C162" s="259"/>
      <c r="D162" s="237" t="s">
        <v>206</v>
      </c>
      <c r="E162" s="260" t="s">
        <v>1</v>
      </c>
      <c r="F162" s="261" t="s">
        <v>215</v>
      </c>
      <c r="G162" s="259"/>
      <c r="H162" s="262">
        <v>51.2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8" t="s">
        <v>206</v>
      </c>
      <c r="AU162" s="268" t="s">
        <v>87</v>
      </c>
      <c r="AV162" s="15" t="s">
        <v>204</v>
      </c>
      <c r="AW162" s="15" t="s">
        <v>33</v>
      </c>
      <c r="AX162" s="15" t="s">
        <v>85</v>
      </c>
      <c r="AY162" s="268" t="s">
        <v>198</v>
      </c>
    </row>
    <row r="163" spans="1:65" s="2" customFormat="1" ht="16.5" customHeight="1">
      <c r="A163" s="39"/>
      <c r="B163" s="40"/>
      <c r="C163" s="221" t="s">
        <v>266</v>
      </c>
      <c r="D163" s="221" t="s">
        <v>200</v>
      </c>
      <c r="E163" s="222" t="s">
        <v>1105</v>
      </c>
      <c r="F163" s="223" t="s">
        <v>1106</v>
      </c>
      <c r="G163" s="224" t="s">
        <v>203</v>
      </c>
      <c r="H163" s="225">
        <v>51.2</v>
      </c>
      <c r="I163" s="226"/>
      <c r="J163" s="227">
        <f>ROUND(I163*H163,2)</f>
        <v>0</v>
      </c>
      <c r="K163" s="228"/>
      <c r="L163" s="45"/>
      <c r="M163" s="229" t="s">
        <v>1</v>
      </c>
      <c r="N163" s="230" t="s">
        <v>42</v>
      </c>
      <c r="O163" s="92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3" t="s">
        <v>204</v>
      </c>
      <c r="AT163" s="233" t="s">
        <v>200</v>
      </c>
      <c r="AU163" s="233" t="s">
        <v>87</v>
      </c>
      <c r="AY163" s="18" t="s">
        <v>198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8" t="s">
        <v>85</v>
      </c>
      <c r="BK163" s="234">
        <f>ROUND(I163*H163,2)</f>
        <v>0</v>
      </c>
      <c r="BL163" s="18" t="s">
        <v>204</v>
      </c>
      <c r="BM163" s="233" t="s">
        <v>1107</v>
      </c>
    </row>
    <row r="164" spans="1:51" s="13" customFormat="1" ht="12">
      <c r="A164" s="13"/>
      <c r="B164" s="235"/>
      <c r="C164" s="236"/>
      <c r="D164" s="237" t="s">
        <v>206</v>
      </c>
      <c r="E164" s="238" t="s">
        <v>1</v>
      </c>
      <c r="F164" s="239" t="s">
        <v>1108</v>
      </c>
      <c r="G164" s="236"/>
      <c r="H164" s="240">
        <v>51.2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206</v>
      </c>
      <c r="AU164" s="246" t="s">
        <v>87</v>
      </c>
      <c r="AV164" s="13" t="s">
        <v>87</v>
      </c>
      <c r="AW164" s="13" t="s">
        <v>33</v>
      </c>
      <c r="AX164" s="13" t="s">
        <v>77</v>
      </c>
      <c r="AY164" s="246" t="s">
        <v>198</v>
      </c>
    </row>
    <row r="165" spans="1:51" s="15" customFormat="1" ht="12">
      <c r="A165" s="15"/>
      <c r="B165" s="258"/>
      <c r="C165" s="259"/>
      <c r="D165" s="237" t="s">
        <v>206</v>
      </c>
      <c r="E165" s="260" t="s">
        <v>1</v>
      </c>
      <c r="F165" s="261" t="s">
        <v>215</v>
      </c>
      <c r="G165" s="259"/>
      <c r="H165" s="262">
        <v>51.2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8" t="s">
        <v>206</v>
      </c>
      <c r="AU165" s="268" t="s">
        <v>87</v>
      </c>
      <c r="AV165" s="15" t="s">
        <v>204</v>
      </c>
      <c r="AW165" s="15" t="s">
        <v>33</v>
      </c>
      <c r="AX165" s="15" t="s">
        <v>85</v>
      </c>
      <c r="AY165" s="268" t="s">
        <v>198</v>
      </c>
    </row>
    <row r="166" spans="1:63" s="12" customFormat="1" ht="22.8" customHeight="1">
      <c r="A166" s="12"/>
      <c r="B166" s="205"/>
      <c r="C166" s="206"/>
      <c r="D166" s="207" t="s">
        <v>76</v>
      </c>
      <c r="E166" s="219" t="s">
        <v>352</v>
      </c>
      <c r="F166" s="219" t="s">
        <v>1109</v>
      </c>
      <c r="G166" s="206"/>
      <c r="H166" s="206"/>
      <c r="I166" s="209"/>
      <c r="J166" s="220">
        <f>BK166</f>
        <v>0</v>
      </c>
      <c r="K166" s="206"/>
      <c r="L166" s="211"/>
      <c r="M166" s="212"/>
      <c r="N166" s="213"/>
      <c r="O166" s="213"/>
      <c r="P166" s="214">
        <f>P167</f>
        <v>0</v>
      </c>
      <c r="Q166" s="213"/>
      <c r="R166" s="214">
        <f>R167</f>
        <v>42.6408</v>
      </c>
      <c r="S166" s="213"/>
      <c r="T166" s="215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6" t="s">
        <v>85</v>
      </c>
      <c r="AT166" s="217" t="s">
        <v>76</v>
      </c>
      <c r="AU166" s="217" t="s">
        <v>85</v>
      </c>
      <c r="AY166" s="216" t="s">
        <v>198</v>
      </c>
      <c r="BK166" s="218">
        <f>BK167</f>
        <v>0</v>
      </c>
    </row>
    <row r="167" spans="1:65" s="2" customFormat="1" ht="24.15" customHeight="1">
      <c r="A167" s="39"/>
      <c r="B167" s="40"/>
      <c r="C167" s="221" t="s">
        <v>270</v>
      </c>
      <c r="D167" s="221" t="s">
        <v>200</v>
      </c>
      <c r="E167" s="222" t="s">
        <v>1110</v>
      </c>
      <c r="F167" s="223" t="s">
        <v>1111</v>
      </c>
      <c r="G167" s="224" t="s">
        <v>203</v>
      </c>
      <c r="H167" s="225">
        <v>60</v>
      </c>
      <c r="I167" s="226"/>
      <c r="J167" s="227">
        <f>ROUND(I167*H167,2)</f>
        <v>0</v>
      </c>
      <c r="K167" s="228"/>
      <c r="L167" s="45"/>
      <c r="M167" s="229" t="s">
        <v>1</v>
      </c>
      <c r="N167" s="230" t="s">
        <v>42</v>
      </c>
      <c r="O167" s="92"/>
      <c r="P167" s="231">
        <f>O167*H167</f>
        <v>0</v>
      </c>
      <c r="Q167" s="231">
        <v>0.71068</v>
      </c>
      <c r="R167" s="231">
        <f>Q167*H167</f>
        <v>42.6408</v>
      </c>
      <c r="S167" s="231">
        <v>0</v>
      </c>
      <c r="T167" s="232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3" t="s">
        <v>204</v>
      </c>
      <c r="AT167" s="233" t="s">
        <v>200</v>
      </c>
      <c r="AU167" s="233" t="s">
        <v>87</v>
      </c>
      <c r="AY167" s="18" t="s">
        <v>198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8" t="s">
        <v>85</v>
      </c>
      <c r="BK167" s="234">
        <f>ROUND(I167*H167,2)</f>
        <v>0</v>
      </c>
      <c r="BL167" s="18" t="s">
        <v>204</v>
      </c>
      <c r="BM167" s="233" t="s">
        <v>1112</v>
      </c>
    </row>
    <row r="168" spans="1:63" s="12" customFormat="1" ht="22.8" customHeight="1">
      <c r="A168" s="12"/>
      <c r="B168" s="205"/>
      <c r="C168" s="206"/>
      <c r="D168" s="207" t="s">
        <v>76</v>
      </c>
      <c r="E168" s="219" t="s">
        <v>487</v>
      </c>
      <c r="F168" s="219" t="s">
        <v>488</v>
      </c>
      <c r="G168" s="206"/>
      <c r="H168" s="206"/>
      <c r="I168" s="209"/>
      <c r="J168" s="220">
        <f>BK168</f>
        <v>0</v>
      </c>
      <c r="K168" s="206"/>
      <c r="L168" s="211"/>
      <c r="M168" s="212"/>
      <c r="N168" s="213"/>
      <c r="O168" s="213"/>
      <c r="P168" s="214">
        <f>SUM(P169:P172)</f>
        <v>0</v>
      </c>
      <c r="Q168" s="213"/>
      <c r="R168" s="214">
        <f>SUM(R169:R172)</f>
        <v>61.8292737</v>
      </c>
      <c r="S168" s="213"/>
      <c r="T168" s="215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6" t="s">
        <v>85</v>
      </c>
      <c r="AT168" s="217" t="s">
        <v>76</v>
      </c>
      <c r="AU168" s="217" t="s">
        <v>85</v>
      </c>
      <c r="AY168" s="216" t="s">
        <v>198</v>
      </c>
      <c r="BK168" s="218">
        <f>SUM(BK169:BK172)</f>
        <v>0</v>
      </c>
    </row>
    <row r="169" spans="1:65" s="2" customFormat="1" ht="37.8" customHeight="1">
      <c r="A169" s="39"/>
      <c r="B169" s="40"/>
      <c r="C169" s="221" t="s">
        <v>8</v>
      </c>
      <c r="D169" s="221" t="s">
        <v>200</v>
      </c>
      <c r="E169" s="222" t="s">
        <v>813</v>
      </c>
      <c r="F169" s="223" t="s">
        <v>814</v>
      </c>
      <c r="G169" s="224" t="s">
        <v>203</v>
      </c>
      <c r="H169" s="225">
        <v>68.61</v>
      </c>
      <c r="I169" s="226"/>
      <c r="J169" s="227">
        <f>ROUND(I169*H169,2)</f>
        <v>0</v>
      </c>
      <c r="K169" s="228"/>
      <c r="L169" s="45"/>
      <c r="M169" s="229" t="s">
        <v>1</v>
      </c>
      <c r="N169" s="230" t="s">
        <v>42</v>
      </c>
      <c r="O169" s="92"/>
      <c r="P169" s="231">
        <f>O169*H169</f>
        <v>0</v>
      </c>
      <c r="Q169" s="231">
        <v>0.497</v>
      </c>
      <c r="R169" s="231">
        <f>Q169*H169</f>
        <v>34.09917</v>
      </c>
      <c r="S169" s="231">
        <v>0</v>
      </c>
      <c r="T169" s="232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3" t="s">
        <v>204</v>
      </c>
      <c r="AT169" s="233" t="s">
        <v>200</v>
      </c>
      <c r="AU169" s="233" t="s">
        <v>87</v>
      </c>
      <c r="AY169" s="18" t="s">
        <v>198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8" t="s">
        <v>85</v>
      </c>
      <c r="BK169" s="234">
        <f>ROUND(I169*H169,2)</f>
        <v>0</v>
      </c>
      <c r="BL169" s="18" t="s">
        <v>204</v>
      </c>
      <c r="BM169" s="233" t="s">
        <v>1113</v>
      </c>
    </row>
    <row r="170" spans="1:51" s="13" customFormat="1" ht="12">
      <c r="A170" s="13"/>
      <c r="B170" s="235"/>
      <c r="C170" s="236"/>
      <c r="D170" s="237" t="s">
        <v>206</v>
      </c>
      <c r="E170" s="238" t="s">
        <v>1</v>
      </c>
      <c r="F170" s="239" t="s">
        <v>1114</v>
      </c>
      <c r="G170" s="236"/>
      <c r="H170" s="240">
        <v>68.61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206</v>
      </c>
      <c r="AU170" s="246" t="s">
        <v>87</v>
      </c>
      <c r="AV170" s="13" t="s">
        <v>87</v>
      </c>
      <c r="AW170" s="13" t="s">
        <v>33</v>
      </c>
      <c r="AX170" s="13" t="s">
        <v>77</v>
      </c>
      <c r="AY170" s="246" t="s">
        <v>198</v>
      </c>
    </row>
    <row r="171" spans="1:51" s="15" customFormat="1" ht="12">
      <c r="A171" s="15"/>
      <c r="B171" s="258"/>
      <c r="C171" s="259"/>
      <c r="D171" s="237" t="s">
        <v>206</v>
      </c>
      <c r="E171" s="260" t="s">
        <v>1</v>
      </c>
      <c r="F171" s="261" t="s">
        <v>215</v>
      </c>
      <c r="G171" s="259"/>
      <c r="H171" s="262">
        <v>68.61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8" t="s">
        <v>206</v>
      </c>
      <c r="AU171" s="268" t="s">
        <v>87</v>
      </c>
      <c r="AV171" s="15" t="s">
        <v>204</v>
      </c>
      <c r="AW171" s="15" t="s">
        <v>33</v>
      </c>
      <c r="AX171" s="15" t="s">
        <v>85</v>
      </c>
      <c r="AY171" s="268" t="s">
        <v>198</v>
      </c>
    </row>
    <row r="172" spans="1:65" s="2" customFormat="1" ht="37.8" customHeight="1">
      <c r="A172" s="39"/>
      <c r="B172" s="40"/>
      <c r="C172" s="221" t="s">
        <v>280</v>
      </c>
      <c r="D172" s="221" t="s">
        <v>200</v>
      </c>
      <c r="E172" s="222" t="s">
        <v>817</v>
      </c>
      <c r="F172" s="223" t="s">
        <v>818</v>
      </c>
      <c r="G172" s="224" t="s">
        <v>203</v>
      </c>
      <c r="H172" s="225">
        <v>68.61</v>
      </c>
      <c r="I172" s="226"/>
      <c r="J172" s="227">
        <f>ROUND(I172*H172,2)</f>
        <v>0</v>
      </c>
      <c r="K172" s="228"/>
      <c r="L172" s="45"/>
      <c r="M172" s="229" t="s">
        <v>1</v>
      </c>
      <c r="N172" s="230" t="s">
        <v>42</v>
      </c>
      <c r="O172" s="92"/>
      <c r="P172" s="231">
        <f>O172*H172</f>
        <v>0</v>
      </c>
      <c r="Q172" s="231">
        <v>0.40417</v>
      </c>
      <c r="R172" s="231">
        <f>Q172*H172</f>
        <v>27.730103699999997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204</v>
      </c>
      <c r="AT172" s="233" t="s">
        <v>200</v>
      </c>
      <c r="AU172" s="233" t="s">
        <v>87</v>
      </c>
      <c r="AY172" s="18" t="s">
        <v>198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8" t="s">
        <v>85</v>
      </c>
      <c r="BK172" s="234">
        <f>ROUND(I172*H172,2)</f>
        <v>0</v>
      </c>
      <c r="BL172" s="18" t="s">
        <v>204</v>
      </c>
      <c r="BM172" s="233" t="s">
        <v>1115</v>
      </c>
    </row>
    <row r="173" spans="1:63" s="12" customFormat="1" ht="22.8" customHeight="1">
      <c r="A173" s="12"/>
      <c r="B173" s="205"/>
      <c r="C173" s="206"/>
      <c r="D173" s="207" t="s">
        <v>76</v>
      </c>
      <c r="E173" s="219" t="s">
        <v>558</v>
      </c>
      <c r="F173" s="219" t="s">
        <v>559</v>
      </c>
      <c r="G173" s="206"/>
      <c r="H173" s="206"/>
      <c r="I173" s="209"/>
      <c r="J173" s="220">
        <f>BK173</f>
        <v>0</v>
      </c>
      <c r="K173" s="206"/>
      <c r="L173" s="211"/>
      <c r="M173" s="212"/>
      <c r="N173" s="213"/>
      <c r="O173" s="213"/>
      <c r="P173" s="214">
        <f>SUM(P174:P176)</f>
        <v>0</v>
      </c>
      <c r="Q173" s="213"/>
      <c r="R173" s="214">
        <f>SUM(R174:R176)</f>
        <v>16.301649</v>
      </c>
      <c r="S173" s="213"/>
      <c r="T173" s="215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6" t="s">
        <v>85</v>
      </c>
      <c r="AT173" s="217" t="s">
        <v>76</v>
      </c>
      <c r="AU173" s="217" t="s">
        <v>85</v>
      </c>
      <c r="AY173" s="216" t="s">
        <v>198</v>
      </c>
      <c r="BK173" s="218">
        <f>SUM(BK174:BK176)</f>
        <v>0</v>
      </c>
    </row>
    <row r="174" spans="1:65" s="2" customFormat="1" ht="44.25" customHeight="1">
      <c r="A174" s="39"/>
      <c r="B174" s="40"/>
      <c r="C174" s="221" t="s">
        <v>285</v>
      </c>
      <c r="D174" s="221" t="s">
        <v>200</v>
      </c>
      <c r="E174" s="222" t="s">
        <v>821</v>
      </c>
      <c r="F174" s="223" t="s">
        <v>822</v>
      </c>
      <c r="G174" s="224" t="s">
        <v>203</v>
      </c>
      <c r="H174" s="225">
        <v>68.61</v>
      </c>
      <c r="I174" s="226"/>
      <c r="J174" s="227">
        <f>ROUND(I174*H174,2)</f>
        <v>0</v>
      </c>
      <c r="K174" s="228"/>
      <c r="L174" s="45"/>
      <c r="M174" s="229" t="s">
        <v>1</v>
      </c>
      <c r="N174" s="230" t="s">
        <v>42</v>
      </c>
      <c r="O174" s="92"/>
      <c r="P174" s="231">
        <f>O174*H174</f>
        <v>0</v>
      </c>
      <c r="Q174" s="231">
        <v>0.0739</v>
      </c>
      <c r="R174" s="231">
        <f>Q174*H174</f>
        <v>5.070278999999999</v>
      </c>
      <c r="S174" s="231">
        <v>0</v>
      </c>
      <c r="T174" s="23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3" t="s">
        <v>204</v>
      </c>
      <c r="AT174" s="233" t="s">
        <v>200</v>
      </c>
      <c r="AU174" s="233" t="s">
        <v>87</v>
      </c>
      <c r="AY174" s="18" t="s">
        <v>198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8" t="s">
        <v>85</v>
      </c>
      <c r="BK174" s="234">
        <f>ROUND(I174*H174,2)</f>
        <v>0</v>
      </c>
      <c r="BL174" s="18" t="s">
        <v>204</v>
      </c>
      <c r="BM174" s="233" t="s">
        <v>1116</v>
      </c>
    </row>
    <row r="175" spans="1:65" s="2" customFormat="1" ht="37.8" customHeight="1">
      <c r="A175" s="39"/>
      <c r="B175" s="40"/>
      <c r="C175" s="269" t="s">
        <v>289</v>
      </c>
      <c r="D175" s="269" t="s">
        <v>315</v>
      </c>
      <c r="E175" s="270" t="s">
        <v>824</v>
      </c>
      <c r="F175" s="271" t="s">
        <v>825</v>
      </c>
      <c r="G175" s="272" t="s">
        <v>203</v>
      </c>
      <c r="H175" s="273">
        <v>75.47</v>
      </c>
      <c r="I175" s="274"/>
      <c r="J175" s="275">
        <f>ROUND(I175*H175,2)</f>
        <v>0</v>
      </c>
      <c r="K175" s="276"/>
      <c r="L175" s="277"/>
      <c r="M175" s="278" t="s">
        <v>1</v>
      </c>
      <c r="N175" s="279" t="s">
        <v>42</v>
      </c>
      <c r="O175" s="92"/>
      <c r="P175" s="231">
        <f>O175*H175</f>
        <v>0</v>
      </c>
      <c r="Q175" s="231">
        <v>0.147</v>
      </c>
      <c r="R175" s="231">
        <f>Q175*H175</f>
        <v>11.09409</v>
      </c>
      <c r="S175" s="231">
        <v>0</v>
      </c>
      <c r="T175" s="232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3" t="s">
        <v>242</v>
      </c>
      <c r="AT175" s="233" t="s">
        <v>315</v>
      </c>
      <c r="AU175" s="233" t="s">
        <v>87</v>
      </c>
      <c r="AY175" s="18" t="s">
        <v>198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8" t="s">
        <v>85</v>
      </c>
      <c r="BK175" s="234">
        <f>ROUND(I175*H175,2)</f>
        <v>0</v>
      </c>
      <c r="BL175" s="18" t="s">
        <v>204</v>
      </c>
      <c r="BM175" s="233" t="s">
        <v>1117</v>
      </c>
    </row>
    <row r="176" spans="1:65" s="2" customFormat="1" ht="44.25" customHeight="1">
      <c r="A176" s="39"/>
      <c r="B176" s="40"/>
      <c r="C176" s="269" t="s">
        <v>294</v>
      </c>
      <c r="D176" s="269" t="s">
        <v>315</v>
      </c>
      <c r="E176" s="270" t="s">
        <v>1118</v>
      </c>
      <c r="F176" s="271" t="s">
        <v>1119</v>
      </c>
      <c r="G176" s="272" t="s">
        <v>203</v>
      </c>
      <c r="H176" s="273">
        <v>0.78</v>
      </c>
      <c r="I176" s="274"/>
      <c r="J176" s="275">
        <f>ROUND(I176*H176,2)</f>
        <v>0</v>
      </c>
      <c r="K176" s="276"/>
      <c r="L176" s="277"/>
      <c r="M176" s="278" t="s">
        <v>1</v>
      </c>
      <c r="N176" s="279" t="s">
        <v>42</v>
      </c>
      <c r="O176" s="92"/>
      <c r="P176" s="231">
        <f>O176*H176</f>
        <v>0</v>
      </c>
      <c r="Q176" s="231">
        <v>0.176</v>
      </c>
      <c r="R176" s="231">
        <f>Q176*H176</f>
        <v>0.13727999999999999</v>
      </c>
      <c r="S176" s="231">
        <v>0</v>
      </c>
      <c r="T176" s="232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3" t="s">
        <v>242</v>
      </c>
      <c r="AT176" s="233" t="s">
        <v>315</v>
      </c>
      <c r="AU176" s="233" t="s">
        <v>87</v>
      </c>
      <c r="AY176" s="18" t="s">
        <v>198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8" t="s">
        <v>85</v>
      </c>
      <c r="BK176" s="234">
        <f>ROUND(I176*H176,2)</f>
        <v>0</v>
      </c>
      <c r="BL176" s="18" t="s">
        <v>204</v>
      </c>
      <c r="BM176" s="233" t="s">
        <v>1120</v>
      </c>
    </row>
    <row r="177" spans="1:63" s="12" customFormat="1" ht="22.8" customHeight="1">
      <c r="A177" s="12"/>
      <c r="B177" s="205"/>
      <c r="C177" s="206"/>
      <c r="D177" s="207" t="s">
        <v>76</v>
      </c>
      <c r="E177" s="219" t="s">
        <v>1121</v>
      </c>
      <c r="F177" s="219" t="s">
        <v>1122</v>
      </c>
      <c r="G177" s="206"/>
      <c r="H177" s="206"/>
      <c r="I177" s="209"/>
      <c r="J177" s="220">
        <f>BK177</f>
        <v>0</v>
      </c>
      <c r="K177" s="206"/>
      <c r="L177" s="211"/>
      <c r="M177" s="212"/>
      <c r="N177" s="213"/>
      <c r="O177" s="213"/>
      <c r="P177" s="214">
        <f>P178</f>
        <v>0</v>
      </c>
      <c r="Q177" s="213"/>
      <c r="R177" s="214">
        <f>R178</f>
        <v>0</v>
      </c>
      <c r="S177" s="213"/>
      <c r="T177" s="215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6" t="s">
        <v>85</v>
      </c>
      <c r="AT177" s="217" t="s">
        <v>76</v>
      </c>
      <c r="AU177" s="217" t="s">
        <v>85</v>
      </c>
      <c r="AY177" s="216" t="s">
        <v>198</v>
      </c>
      <c r="BK177" s="218">
        <f>BK178</f>
        <v>0</v>
      </c>
    </row>
    <row r="178" spans="1:65" s="2" customFormat="1" ht="16.5" customHeight="1">
      <c r="A178" s="39"/>
      <c r="B178" s="40"/>
      <c r="C178" s="221" t="s">
        <v>298</v>
      </c>
      <c r="D178" s="221" t="s">
        <v>200</v>
      </c>
      <c r="E178" s="222" t="s">
        <v>1123</v>
      </c>
      <c r="F178" s="223" t="s">
        <v>1124</v>
      </c>
      <c r="G178" s="224" t="s">
        <v>276</v>
      </c>
      <c r="H178" s="225">
        <v>138.47</v>
      </c>
      <c r="I178" s="226"/>
      <c r="J178" s="227">
        <f>ROUND(I178*H178,2)</f>
        <v>0</v>
      </c>
      <c r="K178" s="228"/>
      <c r="L178" s="45"/>
      <c r="M178" s="229" t="s">
        <v>1</v>
      </c>
      <c r="N178" s="230" t="s">
        <v>42</v>
      </c>
      <c r="O178" s="92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3" t="s">
        <v>204</v>
      </c>
      <c r="AT178" s="233" t="s">
        <v>200</v>
      </c>
      <c r="AU178" s="233" t="s">
        <v>87</v>
      </c>
      <c r="AY178" s="18" t="s">
        <v>198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8" t="s">
        <v>85</v>
      </c>
      <c r="BK178" s="234">
        <f>ROUND(I178*H178,2)</f>
        <v>0</v>
      </c>
      <c r="BL178" s="18" t="s">
        <v>204</v>
      </c>
      <c r="BM178" s="233" t="s">
        <v>1125</v>
      </c>
    </row>
    <row r="179" spans="1:63" s="12" customFormat="1" ht="25.9" customHeight="1">
      <c r="A179" s="12"/>
      <c r="B179" s="205"/>
      <c r="C179" s="206"/>
      <c r="D179" s="207" t="s">
        <v>76</v>
      </c>
      <c r="E179" s="208" t="s">
        <v>356</v>
      </c>
      <c r="F179" s="208" t="s">
        <v>357</v>
      </c>
      <c r="G179" s="206"/>
      <c r="H179" s="206"/>
      <c r="I179" s="209"/>
      <c r="J179" s="210">
        <f>BK179</f>
        <v>0</v>
      </c>
      <c r="K179" s="206"/>
      <c r="L179" s="211"/>
      <c r="M179" s="212"/>
      <c r="N179" s="213"/>
      <c r="O179" s="213"/>
      <c r="P179" s="214">
        <f>P180</f>
        <v>0</v>
      </c>
      <c r="Q179" s="213"/>
      <c r="R179" s="214">
        <f>R180</f>
        <v>0</v>
      </c>
      <c r="S179" s="213"/>
      <c r="T179" s="215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6" t="s">
        <v>224</v>
      </c>
      <c r="AT179" s="217" t="s">
        <v>76</v>
      </c>
      <c r="AU179" s="217" t="s">
        <v>77</v>
      </c>
      <c r="AY179" s="216" t="s">
        <v>198</v>
      </c>
      <c r="BK179" s="218">
        <f>BK180</f>
        <v>0</v>
      </c>
    </row>
    <row r="180" spans="1:63" s="12" customFormat="1" ht="22.8" customHeight="1">
      <c r="A180" s="12"/>
      <c r="B180" s="205"/>
      <c r="C180" s="206"/>
      <c r="D180" s="207" t="s">
        <v>76</v>
      </c>
      <c r="E180" s="219" t="s">
        <v>358</v>
      </c>
      <c r="F180" s="219" t="s">
        <v>359</v>
      </c>
      <c r="G180" s="206"/>
      <c r="H180" s="206"/>
      <c r="I180" s="209"/>
      <c r="J180" s="220">
        <f>BK180</f>
        <v>0</v>
      </c>
      <c r="K180" s="206"/>
      <c r="L180" s="211"/>
      <c r="M180" s="212"/>
      <c r="N180" s="213"/>
      <c r="O180" s="213"/>
      <c r="P180" s="214">
        <f>SUM(P181:P185)</f>
        <v>0</v>
      </c>
      <c r="Q180" s="213"/>
      <c r="R180" s="214">
        <f>SUM(R181:R185)</f>
        <v>0</v>
      </c>
      <c r="S180" s="213"/>
      <c r="T180" s="215">
        <f>SUM(T181:T185)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6" t="s">
        <v>224</v>
      </c>
      <c r="AT180" s="217" t="s">
        <v>76</v>
      </c>
      <c r="AU180" s="217" t="s">
        <v>85</v>
      </c>
      <c r="AY180" s="216" t="s">
        <v>198</v>
      </c>
      <c r="BK180" s="218">
        <f>SUM(BK181:BK185)</f>
        <v>0</v>
      </c>
    </row>
    <row r="181" spans="1:65" s="2" customFormat="1" ht="62.7" customHeight="1">
      <c r="A181" s="39"/>
      <c r="B181" s="40"/>
      <c r="C181" s="221" t="s">
        <v>7</v>
      </c>
      <c r="D181" s="221" t="s">
        <v>200</v>
      </c>
      <c r="E181" s="222" t="s">
        <v>361</v>
      </c>
      <c r="F181" s="223" t="s">
        <v>362</v>
      </c>
      <c r="G181" s="224" t="s">
        <v>363</v>
      </c>
      <c r="H181" s="225">
        <v>1</v>
      </c>
      <c r="I181" s="226"/>
      <c r="J181" s="227">
        <f>ROUND(I181*H181,2)</f>
        <v>0</v>
      </c>
      <c r="K181" s="228"/>
      <c r="L181" s="45"/>
      <c r="M181" s="229" t="s">
        <v>1</v>
      </c>
      <c r="N181" s="230" t="s">
        <v>42</v>
      </c>
      <c r="O181" s="92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3" t="s">
        <v>364</v>
      </c>
      <c r="AT181" s="233" t="s">
        <v>200</v>
      </c>
      <c r="AU181" s="233" t="s">
        <v>87</v>
      </c>
      <c r="AY181" s="18" t="s">
        <v>198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8" t="s">
        <v>85</v>
      </c>
      <c r="BK181" s="234">
        <f>ROUND(I181*H181,2)</f>
        <v>0</v>
      </c>
      <c r="BL181" s="18" t="s">
        <v>364</v>
      </c>
      <c r="BM181" s="233" t="s">
        <v>1126</v>
      </c>
    </row>
    <row r="182" spans="1:65" s="2" customFormat="1" ht="37.8" customHeight="1">
      <c r="A182" s="39"/>
      <c r="B182" s="40"/>
      <c r="C182" s="221" t="s">
        <v>305</v>
      </c>
      <c r="D182" s="221" t="s">
        <v>200</v>
      </c>
      <c r="E182" s="222" t="s">
        <v>391</v>
      </c>
      <c r="F182" s="223" t="s">
        <v>392</v>
      </c>
      <c r="G182" s="224" t="s">
        <v>363</v>
      </c>
      <c r="H182" s="225">
        <v>1</v>
      </c>
      <c r="I182" s="226"/>
      <c r="J182" s="227">
        <f>ROUND(I182*H182,2)</f>
        <v>0</v>
      </c>
      <c r="K182" s="228"/>
      <c r="L182" s="45"/>
      <c r="M182" s="229" t="s">
        <v>1</v>
      </c>
      <c r="N182" s="230" t="s">
        <v>42</v>
      </c>
      <c r="O182" s="92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3" t="s">
        <v>364</v>
      </c>
      <c r="AT182" s="233" t="s">
        <v>200</v>
      </c>
      <c r="AU182" s="233" t="s">
        <v>87</v>
      </c>
      <c r="AY182" s="18" t="s">
        <v>198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85</v>
      </c>
      <c r="BK182" s="234">
        <f>ROUND(I182*H182,2)</f>
        <v>0</v>
      </c>
      <c r="BL182" s="18" t="s">
        <v>364</v>
      </c>
      <c r="BM182" s="233" t="s">
        <v>1127</v>
      </c>
    </row>
    <row r="183" spans="1:65" s="2" customFormat="1" ht="37.8" customHeight="1">
      <c r="A183" s="39"/>
      <c r="B183" s="40"/>
      <c r="C183" s="221" t="s">
        <v>310</v>
      </c>
      <c r="D183" s="221" t="s">
        <v>200</v>
      </c>
      <c r="E183" s="222" t="s">
        <v>395</v>
      </c>
      <c r="F183" s="223" t="s">
        <v>396</v>
      </c>
      <c r="G183" s="224" t="s">
        <v>363</v>
      </c>
      <c r="H183" s="225">
        <v>1</v>
      </c>
      <c r="I183" s="226"/>
      <c r="J183" s="227">
        <f>ROUND(I183*H183,2)</f>
        <v>0</v>
      </c>
      <c r="K183" s="228"/>
      <c r="L183" s="45"/>
      <c r="M183" s="229" t="s">
        <v>1</v>
      </c>
      <c r="N183" s="230" t="s">
        <v>42</v>
      </c>
      <c r="O183" s="92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3" t="s">
        <v>364</v>
      </c>
      <c r="AT183" s="233" t="s">
        <v>200</v>
      </c>
      <c r="AU183" s="233" t="s">
        <v>87</v>
      </c>
      <c r="AY183" s="18" t="s">
        <v>198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8" t="s">
        <v>85</v>
      </c>
      <c r="BK183" s="234">
        <f>ROUND(I183*H183,2)</f>
        <v>0</v>
      </c>
      <c r="BL183" s="18" t="s">
        <v>364</v>
      </c>
      <c r="BM183" s="233" t="s">
        <v>1128</v>
      </c>
    </row>
    <row r="184" spans="1:65" s="2" customFormat="1" ht="24.15" customHeight="1">
      <c r="A184" s="39"/>
      <c r="B184" s="40"/>
      <c r="C184" s="221" t="s">
        <v>314</v>
      </c>
      <c r="D184" s="221" t="s">
        <v>200</v>
      </c>
      <c r="E184" s="222" t="s">
        <v>738</v>
      </c>
      <c r="F184" s="223" t="s">
        <v>739</v>
      </c>
      <c r="G184" s="224" t="s">
        <v>363</v>
      </c>
      <c r="H184" s="225">
        <v>1</v>
      </c>
      <c r="I184" s="226"/>
      <c r="J184" s="227">
        <f>ROUND(I184*H184,2)</f>
        <v>0</v>
      </c>
      <c r="K184" s="228"/>
      <c r="L184" s="45"/>
      <c r="M184" s="229" t="s">
        <v>1</v>
      </c>
      <c r="N184" s="230" t="s">
        <v>42</v>
      </c>
      <c r="O184" s="92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3" t="s">
        <v>364</v>
      </c>
      <c r="AT184" s="233" t="s">
        <v>200</v>
      </c>
      <c r="AU184" s="233" t="s">
        <v>87</v>
      </c>
      <c r="AY184" s="18" t="s">
        <v>198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85</v>
      </c>
      <c r="BK184" s="234">
        <f>ROUND(I184*H184,2)</f>
        <v>0</v>
      </c>
      <c r="BL184" s="18" t="s">
        <v>364</v>
      </c>
      <c r="BM184" s="233" t="s">
        <v>1129</v>
      </c>
    </row>
    <row r="185" spans="1:65" s="2" customFormat="1" ht="21.75" customHeight="1">
      <c r="A185" s="39"/>
      <c r="B185" s="40"/>
      <c r="C185" s="221" t="s">
        <v>319</v>
      </c>
      <c r="D185" s="221" t="s">
        <v>200</v>
      </c>
      <c r="E185" s="222" t="s">
        <v>399</v>
      </c>
      <c r="F185" s="223" t="s">
        <v>400</v>
      </c>
      <c r="G185" s="224" t="s">
        <v>363</v>
      </c>
      <c r="H185" s="225">
        <v>1</v>
      </c>
      <c r="I185" s="226"/>
      <c r="J185" s="227">
        <f>ROUND(I185*H185,2)</f>
        <v>0</v>
      </c>
      <c r="K185" s="228"/>
      <c r="L185" s="45"/>
      <c r="M185" s="280" t="s">
        <v>1</v>
      </c>
      <c r="N185" s="281" t="s">
        <v>42</v>
      </c>
      <c r="O185" s="282"/>
      <c r="P185" s="283">
        <f>O185*H185</f>
        <v>0</v>
      </c>
      <c r="Q185" s="283">
        <v>0</v>
      </c>
      <c r="R185" s="283">
        <f>Q185*H185</f>
        <v>0</v>
      </c>
      <c r="S185" s="283">
        <v>0</v>
      </c>
      <c r="T185" s="28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3" t="s">
        <v>364</v>
      </c>
      <c r="AT185" s="233" t="s">
        <v>200</v>
      </c>
      <c r="AU185" s="233" t="s">
        <v>87</v>
      </c>
      <c r="AY185" s="18" t="s">
        <v>198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8" t="s">
        <v>85</v>
      </c>
      <c r="BK185" s="234">
        <f>ROUND(I185*H185,2)</f>
        <v>0</v>
      </c>
      <c r="BL185" s="18" t="s">
        <v>364</v>
      </c>
      <c r="BM185" s="233" t="s">
        <v>1130</v>
      </c>
    </row>
    <row r="186" spans="1:31" s="2" customFormat="1" ht="6.95" customHeight="1">
      <c r="A186" s="39"/>
      <c r="B186" s="67"/>
      <c r="C186" s="68"/>
      <c r="D186" s="68"/>
      <c r="E186" s="68"/>
      <c r="F186" s="68"/>
      <c r="G186" s="68"/>
      <c r="H186" s="68"/>
      <c r="I186" s="68"/>
      <c r="J186" s="68"/>
      <c r="K186" s="68"/>
      <c r="L186" s="45"/>
      <c r="M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</sheetData>
  <sheetProtection password="CC35" sheet="1" objects="1" scenarios="1" formatColumns="0" formatRows="0" autoFilter="0"/>
  <autoFilter ref="C126:K18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151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Revitalizace sídliště Blatenská - 1. etapa DI1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162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1131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ROUND((SUM(BE119:BE133)),2)</f>
        <v>0</v>
      </c>
      <c r="G33" s="39"/>
      <c r="H33" s="39"/>
      <c r="I33" s="157">
        <v>0.21</v>
      </c>
      <c r="J33" s="156">
        <f>ROUND(((SUM(BE119:BE133))*I33),2)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ROUND((SUM(BF119:BF133)),2)</f>
        <v>0</v>
      </c>
      <c r="G34" s="39"/>
      <c r="H34" s="39"/>
      <c r="I34" s="157">
        <v>0.15</v>
      </c>
      <c r="J34" s="156">
        <f>ROUND(((SUM(BF119:BF133))*I34),2)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ROUND((SUM(BG119:BG133)),2)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ROUND((SUM(BH119:BH133)),2)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ROUND((SUM(BI119:BI133)),2)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Revitalizace sídliště Blatenská - 1. etapa DI1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201 - Schodiště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24. 5. 2023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Pavel 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171</v>
      </c>
      <c r="D94" s="178"/>
      <c r="E94" s="178"/>
      <c r="F94" s="178"/>
      <c r="G94" s="178"/>
      <c r="H94" s="178"/>
      <c r="I94" s="178"/>
      <c r="J94" s="179" t="s">
        <v>172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173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174</v>
      </c>
    </row>
    <row r="97" spans="1:31" s="9" customFormat="1" ht="24.95" customHeight="1">
      <c r="A97" s="9"/>
      <c r="B97" s="181"/>
      <c r="C97" s="182"/>
      <c r="D97" s="183" t="s">
        <v>175</v>
      </c>
      <c r="E97" s="184"/>
      <c r="F97" s="184"/>
      <c r="G97" s="184"/>
      <c r="H97" s="184"/>
      <c r="I97" s="184"/>
      <c r="J97" s="185">
        <f>J120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1132</v>
      </c>
      <c r="E98" s="190"/>
      <c r="F98" s="190"/>
      <c r="G98" s="190"/>
      <c r="H98" s="190"/>
      <c r="I98" s="190"/>
      <c r="J98" s="191">
        <f>J121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180</v>
      </c>
      <c r="E99" s="190"/>
      <c r="F99" s="190"/>
      <c r="G99" s="190"/>
      <c r="H99" s="190"/>
      <c r="I99" s="190"/>
      <c r="J99" s="191">
        <f>J131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183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76" t="str">
        <f>E7</f>
        <v>Revitalizace sídliště Blatenská - 1. etapa DI1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162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201 - Schodiště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>Horažďovice</v>
      </c>
      <c r="G113" s="41"/>
      <c r="H113" s="41"/>
      <c r="I113" s="33" t="s">
        <v>22</v>
      </c>
      <c r="J113" s="80" t="str">
        <f>IF(J12="","",J12)</f>
        <v>24. 5. 2023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24</v>
      </c>
      <c r="D115" s="41"/>
      <c r="E115" s="41"/>
      <c r="F115" s="28" t="str">
        <f>E15</f>
        <v>město Horažďovice</v>
      </c>
      <c r="G115" s="41"/>
      <c r="H115" s="41"/>
      <c r="I115" s="33" t="s">
        <v>31</v>
      </c>
      <c r="J115" s="37" t="str">
        <f>E21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29</v>
      </c>
      <c r="D116" s="41"/>
      <c r="E116" s="41"/>
      <c r="F116" s="28" t="str">
        <f>IF(E18="","",E18)</f>
        <v>Vyplň údaj</v>
      </c>
      <c r="G116" s="41"/>
      <c r="H116" s="41"/>
      <c r="I116" s="33" t="s">
        <v>34</v>
      </c>
      <c r="J116" s="37" t="str">
        <f>E24</f>
        <v>Pavel Matoušek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3"/>
      <c r="B118" s="194"/>
      <c r="C118" s="195" t="s">
        <v>184</v>
      </c>
      <c r="D118" s="196" t="s">
        <v>62</v>
      </c>
      <c r="E118" s="196" t="s">
        <v>58</v>
      </c>
      <c r="F118" s="196" t="s">
        <v>59</v>
      </c>
      <c r="G118" s="196" t="s">
        <v>185</v>
      </c>
      <c r="H118" s="196" t="s">
        <v>186</v>
      </c>
      <c r="I118" s="196" t="s">
        <v>187</v>
      </c>
      <c r="J118" s="197" t="s">
        <v>172</v>
      </c>
      <c r="K118" s="198" t="s">
        <v>188</v>
      </c>
      <c r="L118" s="199"/>
      <c r="M118" s="101" t="s">
        <v>1</v>
      </c>
      <c r="N118" s="102" t="s">
        <v>41</v>
      </c>
      <c r="O118" s="102" t="s">
        <v>189</v>
      </c>
      <c r="P118" s="102" t="s">
        <v>190</v>
      </c>
      <c r="Q118" s="102" t="s">
        <v>191</v>
      </c>
      <c r="R118" s="102" t="s">
        <v>192</v>
      </c>
      <c r="S118" s="102" t="s">
        <v>193</v>
      </c>
      <c r="T118" s="103" t="s">
        <v>194</v>
      </c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</row>
    <row r="119" spans="1:63" s="2" customFormat="1" ht="22.8" customHeight="1">
      <c r="A119" s="39"/>
      <c r="B119" s="40"/>
      <c r="C119" s="108" t="s">
        <v>195</v>
      </c>
      <c r="D119" s="41"/>
      <c r="E119" s="41"/>
      <c r="F119" s="41"/>
      <c r="G119" s="41"/>
      <c r="H119" s="41"/>
      <c r="I119" s="41"/>
      <c r="J119" s="200">
        <f>BK119</f>
        <v>0</v>
      </c>
      <c r="K119" s="41"/>
      <c r="L119" s="45"/>
      <c r="M119" s="104"/>
      <c r="N119" s="201"/>
      <c r="O119" s="105"/>
      <c r="P119" s="202">
        <f>P120</f>
        <v>0</v>
      </c>
      <c r="Q119" s="105"/>
      <c r="R119" s="202">
        <f>R120</f>
        <v>18.66576</v>
      </c>
      <c r="S119" s="105"/>
      <c r="T119" s="203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76</v>
      </c>
      <c r="AU119" s="18" t="s">
        <v>174</v>
      </c>
      <c r="BK119" s="204">
        <f>BK120</f>
        <v>0</v>
      </c>
    </row>
    <row r="120" spans="1:63" s="12" customFormat="1" ht="25.9" customHeight="1">
      <c r="A120" s="12"/>
      <c r="B120" s="205"/>
      <c r="C120" s="206"/>
      <c r="D120" s="207" t="s">
        <v>76</v>
      </c>
      <c r="E120" s="208" t="s">
        <v>196</v>
      </c>
      <c r="F120" s="208" t="s">
        <v>197</v>
      </c>
      <c r="G120" s="206"/>
      <c r="H120" s="206"/>
      <c r="I120" s="209"/>
      <c r="J120" s="210">
        <f>BK120</f>
        <v>0</v>
      </c>
      <c r="K120" s="206"/>
      <c r="L120" s="211"/>
      <c r="M120" s="212"/>
      <c r="N120" s="213"/>
      <c r="O120" s="213"/>
      <c r="P120" s="214">
        <f>P121+P131</f>
        <v>0</v>
      </c>
      <c r="Q120" s="213"/>
      <c r="R120" s="214">
        <f>R121+R131</f>
        <v>18.66576</v>
      </c>
      <c r="S120" s="213"/>
      <c r="T120" s="215">
        <f>T121+T131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6" t="s">
        <v>85</v>
      </c>
      <c r="AT120" s="217" t="s">
        <v>76</v>
      </c>
      <c r="AU120" s="217" t="s">
        <v>77</v>
      </c>
      <c r="AY120" s="216" t="s">
        <v>198</v>
      </c>
      <c r="BK120" s="218">
        <f>BK121+BK131</f>
        <v>0</v>
      </c>
    </row>
    <row r="121" spans="1:63" s="12" customFormat="1" ht="22.8" customHeight="1">
      <c r="A121" s="12"/>
      <c r="B121" s="205"/>
      <c r="C121" s="206"/>
      <c r="D121" s="207" t="s">
        <v>76</v>
      </c>
      <c r="E121" s="219" t="s">
        <v>204</v>
      </c>
      <c r="F121" s="219" t="s">
        <v>1133</v>
      </c>
      <c r="G121" s="206"/>
      <c r="H121" s="206"/>
      <c r="I121" s="209"/>
      <c r="J121" s="220">
        <f>BK121</f>
        <v>0</v>
      </c>
      <c r="K121" s="206"/>
      <c r="L121" s="211"/>
      <c r="M121" s="212"/>
      <c r="N121" s="213"/>
      <c r="O121" s="213"/>
      <c r="P121" s="214">
        <f>SUM(P122:P130)</f>
        <v>0</v>
      </c>
      <c r="Q121" s="213"/>
      <c r="R121" s="214">
        <f>SUM(R122:R130)</f>
        <v>18.66576</v>
      </c>
      <c r="S121" s="213"/>
      <c r="T121" s="215">
        <f>SUM(T122:T130)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6" t="s">
        <v>85</v>
      </c>
      <c r="AT121" s="217" t="s">
        <v>76</v>
      </c>
      <c r="AU121" s="217" t="s">
        <v>85</v>
      </c>
      <c r="AY121" s="216" t="s">
        <v>198</v>
      </c>
      <c r="BK121" s="218">
        <f>SUM(BK122:BK130)</f>
        <v>0</v>
      </c>
    </row>
    <row r="122" spans="1:65" s="2" customFormat="1" ht="44.25" customHeight="1">
      <c r="A122" s="39"/>
      <c r="B122" s="40"/>
      <c r="C122" s="221" t="s">
        <v>87</v>
      </c>
      <c r="D122" s="221" t="s">
        <v>200</v>
      </c>
      <c r="E122" s="222" t="s">
        <v>1134</v>
      </c>
      <c r="F122" s="223" t="s">
        <v>1135</v>
      </c>
      <c r="G122" s="224" t="s">
        <v>227</v>
      </c>
      <c r="H122" s="225">
        <v>44.4</v>
      </c>
      <c r="I122" s="226"/>
      <c r="J122" s="227">
        <f>ROUND(I122*H122,2)</f>
        <v>0</v>
      </c>
      <c r="K122" s="228"/>
      <c r="L122" s="45"/>
      <c r="M122" s="229" t="s">
        <v>1</v>
      </c>
      <c r="N122" s="230" t="s">
        <v>42</v>
      </c>
      <c r="O122" s="92"/>
      <c r="P122" s="231">
        <f>O122*H122</f>
        <v>0</v>
      </c>
      <c r="Q122" s="231">
        <v>0.4204</v>
      </c>
      <c r="R122" s="231">
        <f>Q122*H122</f>
        <v>18.66576</v>
      </c>
      <c r="S122" s="231">
        <v>0</v>
      </c>
      <c r="T122" s="232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3" t="s">
        <v>204</v>
      </c>
      <c r="AT122" s="233" t="s">
        <v>200</v>
      </c>
      <c r="AU122" s="233" t="s">
        <v>87</v>
      </c>
      <c r="AY122" s="18" t="s">
        <v>198</v>
      </c>
      <c r="BE122" s="234">
        <f>IF(N122="základní",J122,0)</f>
        <v>0</v>
      </c>
      <c r="BF122" s="234">
        <f>IF(N122="snížená",J122,0)</f>
        <v>0</v>
      </c>
      <c r="BG122" s="234">
        <f>IF(N122="zákl. přenesená",J122,0)</f>
        <v>0</v>
      </c>
      <c r="BH122" s="234">
        <f>IF(N122="sníž. přenesená",J122,0)</f>
        <v>0</v>
      </c>
      <c r="BI122" s="234">
        <f>IF(N122="nulová",J122,0)</f>
        <v>0</v>
      </c>
      <c r="BJ122" s="18" t="s">
        <v>85</v>
      </c>
      <c r="BK122" s="234">
        <f>ROUND(I122*H122,2)</f>
        <v>0</v>
      </c>
      <c r="BL122" s="18" t="s">
        <v>204</v>
      </c>
      <c r="BM122" s="233" t="s">
        <v>1136</v>
      </c>
    </row>
    <row r="123" spans="1:51" s="13" customFormat="1" ht="12">
      <c r="A123" s="13"/>
      <c r="B123" s="235"/>
      <c r="C123" s="236"/>
      <c r="D123" s="237" t="s">
        <v>206</v>
      </c>
      <c r="E123" s="238" t="s">
        <v>1</v>
      </c>
      <c r="F123" s="239" t="s">
        <v>1137</v>
      </c>
      <c r="G123" s="236"/>
      <c r="H123" s="240">
        <v>12.8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206</v>
      </c>
      <c r="AU123" s="246" t="s">
        <v>87</v>
      </c>
      <c r="AV123" s="13" t="s">
        <v>87</v>
      </c>
      <c r="AW123" s="13" t="s">
        <v>33</v>
      </c>
      <c r="AX123" s="13" t="s">
        <v>77</v>
      </c>
      <c r="AY123" s="246" t="s">
        <v>198</v>
      </c>
    </row>
    <row r="124" spans="1:51" s="13" customFormat="1" ht="12">
      <c r="A124" s="13"/>
      <c r="B124" s="235"/>
      <c r="C124" s="236"/>
      <c r="D124" s="237" t="s">
        <v>206</v>
      </c>
      <c r="E124" s="238" t="s">
        <v>1</v>
      </c>
      <c r="F124" s="239" t="s">
        <v>1138</v>
      </c>
      <c r="G124" s="236"/>
      <c r="H124" s="240">
        <v>25.2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206</v>
      </c>
      <c r="AU124" s="246" t="s">
        <v>87</v>
      </c>
      <c r="AV124" s="13" t="s">
        <v>87</v>
      </c>
      <c r="AW124" s="13" t="s">
        <v>33</v>
      </c>
      <c r="AX124" s="13" t="s">
        <v>77</v>
      </c>
      <c r="AY124" s="246" t="s">
        <v>198</v>
      </c>
    </row>
    <row r="125" spans="1:51" s="13" customFormat="1" ht="12">
      <c r="A125" s="13"/>
      <c r="B125" s="235"/>
      <c r="C125" s="236"/>
      <c r="D125" s="237" t="s">
        <v>206</v>
      </c>
      <c r="E125" s="238" t="s">
        <v>1</v>
      </c>
      <c r="F125" s="239" t="s">
        <v>1139</v>
      </c>
      <c r="G125" s="236"/>
      <c r="H125" s="240">
        <v>6.4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206</v>
      </c>
      <c r="AU125" s="246" t="s">
        <v>87</v>
      </c>
      <c r="AV125" s="13" t="s">
        <v>87</v>
      </c>
      <c r="AW125" s="13" t="s">
        <v>33</v>
      </c>
      <c r="AX125" s="13" t="s">
        <v>77</v>
      </c>
      <c r="AY125" s="246" t="s">
        <v>198</v>
      </c>
    </row>
    <row r="126" spans="1:51" s="15" customFormat="1" ht="12">
      <c r="A126" s="15"/>
      <c r="B126" s="258"/>
      <c r="C126" s="259"/>
      <c r="D126" s="237" t="s">
        <v>206</v>
      </c>
      <c r="E126" s="260" t="s">
        <v>1</v>
      </c>
      <c r="F126" s="261" t="s">
        <v>215</v>
      </c>
      <c r="G126" s="259"/>
      <c r="H126" s="262">
        <v>44.4</v>
      </c>
      <c r="I126" s="263"/>
      <c r="J126" s="259"/>
      <c r="K126" s="259"/>
      <c r="L126" s="264"/>
      <c r="M126" s="265"/>
      <c r="N126" s="266"/>
      <c r="O126" s="266"/>
      <c r="P126" s="266"/>
      <c r="Q126" s="266"/>
      <c r="R126" s="266"/>
      <c r="S126" s="266"/>
      <c r="T126" s="267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8" t="s">
        <v>206</v>
      </c>
      <c r="AU126" s="268" t="s">
        <v>87</v>
      </c>
      <c r="AV126" s="15" t="s">
        <v>204</v>
      </c>
      <c r="AW126" s="15" t="s">
        <v>33</v>
      </c>
      <c r="AX126" s="15" t="s">
        <v>85</v>
      </c>
      <c r="AY126" s="268" t="s">
        <v>198</v>
      </c>
    </row>
    <row r="127" spans="1:65" s="2" customFormat="1" ht="44.25" customHeight="1">
      <c r="A127" s="39"/>
      <c r="B127" s="40"/>
      <c r="C127" s="221" t="s">
        <v>213</v>
      </c>
      <c r="D127" s="221" t="s">
        <v>200</v>
      </c>
      <c r="E127" s="222" t="s">
        <v>1140</v>
      </c>
      <c r="F127" s="223" t="s">
        <v>1141</v>
      </c>
      <c r="G127" s="224" t="s">
        <v>203</v>
      </c>
      <c r="H127" s="225">
        <v>14.704</v>
      </c>
      <c r="I127" s="226"/>
      <c r="J127" s="227">
        <f>ROUND(I127*H127,2)</f>
        <v>0</v>
      </c>
      <c r="K127" s="228"/>
      <c r="L127" s="45"/>
      <c r="M127" s="229" t="s">
        <v>1</v>
      </c>
      <c r="N127" s="230" t="s">
        <v>42</v>
      </c>
      <c r="O127" s="92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3" t="s">
        <v>204</v>
      </c>
      <c r="AT127" s="233" t="s">
        <v>200</v>
      </c>
      <c r="AU127" s="233" t="s">
        <v>87</v>
      </c>
      <c r="AY127" s="18" t="s">
        <v>198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8" t="s">
        <v>85</v>
      </c>
      <c r="BK127" s="234">
        <f>ROUND(I127*H127,2)</f>
        <v>0</v>
      </c>
      <c r="BL127" s="18" t="s">
        <v>204</v>
      </c>
      <c r="BM127" s="233" t="s">
        <v>1142</v>
      </c>
    </row>
    <row r="128" spans="1:51" s="13" customFormat="1" ht="12">
      <c r="A128" s="13"/>
      <c r="B128" s="235"/>
      <c r="C128" s="236"/>
      <c r="D128" s="237" t="s">
        <v>206</v>
      </c>
      <c r="E128" s="238" t="s">
        <v>1</v>
      </c>
      <c r="F128" s="239" t="s">
        <v>1143</v>
      </c>
      <c r="G128" s="236"/>
      <c r="H128" s="240">
        <v>14.704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206</v>
      </c>
      <c r="AU128" s="246" t="s">
        <v>87</v>
      </c>
      <c r="AV128" s="13" t="s">
        <v>87</v>
      </c>
      <c r="AW128" s="13" t="s">
        <v>33</v>
      </c>
      <c r="AX128" s="13" t="s">
        <v>85</v>
      </c>
      <c r="AY128" s="246" t="s">
        <v>198</v>
      </c>
    </row>
    <row r="129" spans="1:65" s="2" customFormat="1" ht="44.25" customHeight="1">
      <c r="A129" s="39"/>
      <c r="B129" s="40"/>
      <c r="C129" s="221" t="s">
        <v>204</v>
      </c>
      <c r="D129" s="221" t="s">
        <v>200</v>
      </c>
      <c r="E129" s="222" t="s">
        <v>1144</v>
      </c>
      <c r="F129" s="223" t="s">
        <v>1145</v>
      </c>
      <c r="G129" s="224" t="s">
        <v>203</v>
      </c>
      <c r="H129" s="225">
        <v>73.52</v>
      </c>
      <c r="I129" s="226"/>
      <c r="J129" s="227">
        <f>ROUND(I129*H129,2)</f>
        <v>0</v>
      </c>
      <c r="K129" s="228"/>
      <c r="L129" s="45"/>
      <c r="M129" s="229" t="s">
        <v>1</v>
      </c>
      <c r="N129" s="230" t="s">
        <v>42</v>
      </c>
      <c r="O129" s="92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3" t="s">
        <v>204</v>
      </c>
      <c r="AT129" s="233" t="s">
        <v>200</v>
      </c>
      <c r="AU129" s="233" t="s">
        <v>87</v>
      </c>
      <c r="AY129" s="18" t="s">
        <v>198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8" t="s">
        <v>85</v>
      </c>
      <c r="BK129" s="234">
        <f>ROUND(I129*H129,2)</f>
        <v>0</v>
      </c>
      <c r="BL129" s="18" t="s">
        <v>204</v>
      </c>
      <c r="BM129" s="233" t="s">
        <v>1146</v>
      </c>
    </row>
    <row r="130" spans="1:51" s="13" customFormat="1" ht="12">
      <c r="A130" s="13"/>
      <c r="B130" s="235"/>
      <c r="C130" s="236"/>
      <c r="D130" s="237" t="s">
        <v>206</v>
      </c>
      <c r="E130" s="238" t="s">
        <v>1</v>
      </c>
      <c r="F130" s="239" t="s">
        <v>1147</v>
      </c>
      <c r="G130" s="236"/>
      <c r="H130" s="240">
        <v>73.52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206</v>
      </c>
      <c r="AU130" s="246" t="s">
        <v>87</v>
      </c>
      <c r="AV130" s="13" t="s">
        <v>87</v>
      </c>
      <c r="AW130" s="13" t="s">
        <v>33</v>
      </c>
      <c r="AX130" s="13" t="s">
        <v>85</v>
      </c>
      <c r="AY130" s="246" t="s">
        <v>198</v>
      </c>
    </row>
    <row r="131" spans="1:63" s="12" customFormat="1" ht="22.8" customHeight="1">
      <c r="A131" s="12"/>
      <c r="B131" s="205"/>
      <c r="C131" s="206"/>
      <c r="D131" s="207" t="s">
        <v>76</v>
      </c>
      <c r="E131" s="219" t="s">
        <v>350</v>
      </c>
      <c r="F131" s="219" t="s">
        <v>351</v>
      </c>
      <c r="G131" s="206"/>
      <c r="H131" s="206"/>
      <c r="I131" s="209"/>
      <c r="J131" s="220">
        <f>BK131</f>
        <v>0</v>
      </c>
      <c r="K131" s="206"/>
      <c r="L131" s="211"/>
      <c r="M131" s="212"/>
      <c r="N131" s="213"/>
      <c r="O131" s="213"/>
      <c r="P131" s="214">
        <f>SUM(P132:P133)</f>
        <v>0</v>
      </c>
      <c r="Q131" s="213"/>
      <c r="R131" s="214">
        <f>SUM(R132:R133)</f>
        <v>0</v>
      </c>
      <c r="S131" s="213"/>
      <c r="T131" s="215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6" t="s">
        <v>85</v>
      </c>
      <c r="AT131" s="217" t="s">
        <v>76</v>
      </c>
      <c r="AU131" s="217" t="s">
        <v>85</v>
      </c>
      <c r="AY131" s="216" t="s">
        <v>198</v>
      </c>
      <c r="BK131" s="218">
        <f>SUM(BK132:BK133)</f>
        <v>0</v>
      </c>
    </row>
    <row r="132" spans="1:65" s="2" customFormat="1" ht="49.05" customHeight="1">
      <c r="A132" s="39"/>
      <c r="B132" s="40"/>
      <c r="C132" s="221" t="s">
        <v>224</v>
      </c>
      <c r="D132" s="221" t="s">
        <v>200</v>
      </c>
      <c r="E132" s="222" t="s">
        <v>1148</v>
      </c>
      <c r="F132" s="223" t="s">
        <v>1149</v>
      </c>
      <c r="G132" s="224" t="s">
        <v>276</v>
      </c>
      <c r="H132" s="225">
        <v>19.246</v>
      </c>
      <c r="I132" s="226"/>
      <c r="J132" s="227">
        <f>ROUND(I132*H132,2)</f>
        <v>0</v>
      </c>
      <c r="K132" s="228"/>
      <c r="L132" s="45"/>
      <c r="M132" s="229" t="s">
        <v>1</v>
      </c>
      <c r="N132" s="230" t="s">
        <v>42</v>
      </c>
      <c r="O132" s="92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3" t="s">
        <v>204</v>
      </c>
      <c r="AT132" s="233" t="s">
        <v>200</v>
      </c>
      <c r="AU132" s="233" t="s">
        <v>87</v>
      </c>
      <c r="AY132" s="18" t="s">
        <v>198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8" t="s">
        <v>85</v>
      </c>
      <c r="BK132" s="234">
        <f>ROUND(I132*H132,2)</f>
        <v>0</v>
      </c>
      <c r="BL132" s="18" t="s">
        <v>204</v>
      </c>
      <c r="BM132" s="233" t="s">
        <v>1150</v>
      </c>
    </row>
    <row r="133" spans="1:65" s="2" customFormat="1" ht="55.5" customHeight="1">
      <c r="A133" s="39"/>
      <c r="B133" s="40"/>
      <c r="C133" s="221" t="s">
        <v>231</v>
      </c>
      <c r="D133" s="221" t="s">
        <v>200</v>
      </c>
      <c r="E133" s="222" t="s">
        <v>1151</v>
      </c>
      <c r="F133" s="223" t="s">
        <v>1152</v>
      </c>
      <c r="G133" s="224" t="s">
        <v>276</v>
      </c>
      <c r="H133" s="225">
        <v>19.246</v>
      </c>
      <c r="I133" s="226"/>
      <c r="J133" s="227">
        <f>ROUND(I133*H133,2)</f>
        <v>0</v>
      </c>
      <c r="K133" s="228"/>
      <c r="L133" s="45"/>
      <c r="M133" s="280" t="s">
        <v>1</v>
      </c>
      <c r="N133" s="281" t="s">
        <v>42</v>
      </c>
      <c r="O133" s="282"/>
      <c r="P133" s="283">
        <f>O133*H133</f>
        <v>0</v>
      </c>
      <c r="Q133" s="283">
        <v>0</v>
      </c>
      <c r="R133" s="283">
        <f>Q133*H133</f>
        <v>0</v>
      </c>
      <c r="S133" s="283">
        <v>0</v>
      </c>
      <c r="T133" s="28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3" t="s">
        <v>204</v>
      </c>
      <c r="AT133" s="233" t="s">
        <v>200</v>
      </c>
      <c r="AU133" s="233" t="s">
        <v>87</v>
      </c>
      <c r="AY133" s="18" t="s">
        <v>198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8" t="s">
        <v>85</v>
      </c>
      <c r="BK133" s="234">
        <f>ROUND(I133*H133,2)</f>
        <v>0</v>
      </c>
      <c r="BL133" s="18" t="s">
        <v>204</v>
      </c>
      <c r="BM133" s="233" t="s">
        <v>1153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CC35" sheet="1" objects="1" scenarios="1" formatColumns="0" formatRows="0" autoFilter="0"/>
  <autoFilter ref="C118:K133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2023-08-28T15:01:34Z</dcterms:created>
  <dcterms:modified xsi:type="dcterms:W3CDTF">2023-08-28T15:02:04Z</dcterms:modified>
  <cp:category/>
  <cp:version/>
  <cp:contentType/>
  <cp:contentStatus/>
</cp:coreProperties>
</file>